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ohamed Mounir\Desktop\"/>
    </mc:Choice>
  </mc:AlternateContent>
  <xr:revisionPtr revIDLastSave="0" documentId="13_ncr:1_{0C147D7E-D17E-425F-BC9A-854FEE42714D}" xr6:coauthVersionLast="47" xr6:coauthVersionMax="47" xr10:uidLastSave="{00000000-0000-0000-0000-000000000000}"/>
  <bookViews>
    <workbookView xWindow="-108" yWindow="-108" windowWidth="23256" windowHeight="12456" firstSheet="2" activeTab="4" xr2:uid="{00000000-000D-0000-FFFF-FFFF00000000}"/>
  </bookViews>
  <sheets>
    <sheet name="Regulation_Insights" sheetId="15" r:id="rId1"/>
    <sheet name="Market_Share insights" sheetId="12" r:id="rId2"/>
    <sheet name="Pivot" sheetId="6" r:id="rId3"/>
    <sheet name="Graphs" sheetId="8" r:id="rId4"/>
    <sheet name="Dashboard" sheetId="17" r:id="rId5"/>
    <sheet name="fact_vehicle_sales" sheetId="1" r:id="rId6"/>
    <sheet name="dim_country" sheetId="2" r:id="rId7"/>
    <sheet name="dim_date" sheetId="3" r:id="rId8"/>
    <sheet name="dim_vehicle" sheetId="4" r:id="rId9"/>
  </sheets>
  <definedNames>
    <definedName name="_xlcn.WorksheetConnection_data_modeling_output_v2.xlsxTable11" hidden="1">Table1[]</definedName>
    <definedName name="_xlcn.WorksheetConnection_data_modeling_output_v2.xlsxTable21" hidden="1">Table2[]</definedName>
    <definedName name="_xlcn.WorksheetConnection_data_modeling_output_v2.xlsxTable31" hidden="1">Table3[]</definedName>
    <definedName name="_xlcn.WorksheetConnection_data_modeling_output_v2.xlsxTable41" hidden="1">Table4[]</definedName>
    <definedName name="Slicer_region">#N/A</definedName>
    <definedName name="Slicer_vehicle_segment">#N/A</definedName>
    <definedName name="Slicer_year">#N/A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Fact_table" connection="WorksheetConnection_data_modeling_output_v2.xlsx!Table4"/>
          <x15:modelTable id="Table3" name="Vehicle_Dim" connection="WorksheetConnection_data_modeling_output_v2.xlsx!Table3"/>
          <x15:modelTable id="Table2" name="Country_Dim" connection="WorksheetConnection_data_modeling_output_v2.xlsx!Table2"/>
          <x15:modelTable id="Table1" name="Date_Dim" connection="WorksheetConnection_data_modeling_output_v2.xlsx!Table1"/>
        </x15:modelTables>
        <x15:modelRelationships>
          <x15:modelRelationship fromTable="Fact_table" fromColumn="Counrty_ID" toTable="Country_Dim" toColumn="country_id"/>
          <x15:modelRelationship fromTable="Fact_table" fromColumn="Year_ID" toTable="Date_Dim" toColumn="year_id"/>
          <x15:modelRelationship fromTable="Fact_table" fromColumn="Vichicle_ID" toTable="Vehicle_Dim" toColumn="vehicl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H2" i="1" a="1"/>
  <c r="H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s="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s="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717" i="1" a="1"/>
  <c r="H717" i="1" s="1"/>
  <c r="H718" i="1" a="1"/>
  <c r="H718" i="1" s="1"/>
  <c r="H719" i="1" a="1"/>
  <c r="H719" i="1" s="1"/>
  <c r="H720" i="1" a="1"/>
  <c r="H720" i="1" s="1"/>
  <c r="H721" i="1" a="1"/>
  <c r="H721" i="1" s="1"/>
  <c r="H722" i="1" a="1"/>
  <c r="H722" i="1" s="1"/>
  <c r="H723" i="1" a="1"/>
  <c r="H723" i="1" s="1"/>
  <c r="H724" i="1" a="1"/>
  <c r="H724" i="1" s="1"/>
  <c r="H725" i="1" a="1"/>
  <c r="H725" i="1" s="1"/>
  <c r="H726" i="1" a="1"/>
  <c r="H726" i="1" s="1"/>
  <c r="H727" i="1" a="1"/>
  <c r="H727" i="1" s="1"/>
  <c r="H728" i="1" a="1"/>
  <c r="H728" i="1" s="1"/>
  <c r="H729" i="1" a="1"/>
  <c r="H729" i="1" s="1"/>
  <c r="H730" i="1" a="1"/>
  <c r="H730" i="1" s="1"/>
  <c r="H731" i="1" a="1"/>
  <c r="H731" i="1" s="1"/>
  <c r="H732" i="1" a="1"/>
  <c r="H732" i="1" s="1"/>
  <c r="H733" i="1" a="1"/>
  <c r="H733" i="1" s="1"/>
  <c r="H734" i="1" a="1"/>
  <c r="H734" i="1" s="1"/>
  <c r="H735" i="1" a="1"/>
  <c r="H735" i="1" s="1"/>
  <c r="H736" i="1" a="1"/>
  <c r="H736" i="1" s="1"/>
  <c r="H737" i="1" a="1"/>
  <c r="H737" i="1" s="1"/>
  <c r="H738" i="1" a="1"/>
  <c r="H738" i="1" s="1"/>
  <c r="H739" i="1" a="1"/>
  <c r="H739" i="1" s="1"/>
  <c r="H740" i="1" a="1"/>
  <c r="H740" i="1" s="1"/>
  <c r="H741" i="1" a="1"/>
  <c r="H741" i="1" s="1"/>
  <c r="H742" i="1" a="1"/>
  <c r="H742" i="1" s="1"/>
  <c r="H743" i="1" a="1"/>
  <c r="H743" i="1" s="1"/>
  <c r="H744" i="1" a="1"/>
  <c r="H744" i="1" s="1"/>
  <c r="H745" i="1" a="1"/>
  <c r="H745" i="1" s="1"/>
  <c r="H746" i="1" a="1"/>
  <c r="H746" i="1" s="1"/>
  <c r="H747" i="1" a="1"/>
  <c r="H747" i="1" s="1"/>
  <c r="H748" i="1" a="1"/>
  <c r="H748" i="1" s="1"/>
  <c r="H749" i="1" a="1"/>
  <c r="H749" i="1" s="1"/>
  <c r="H750" i="1" a="1"/>
  <c r="H750" i="1" s="1"/>
  <c r="H751" i="1" a="1"/>
  <c r="H751" i="1" s="1"/>
  <c r="H752" i="1" a="1"/>
  <c r="H752" i="1" s="1"/>
  <c r="H753" i="1" a="1"/>
  <c r="H753" i="1" s="1"/>
  <c r="H754" i="1" a="1"/>
  <c r="H754" i="1" s="1"/>
  <c r="H755" i="1" a="1"/>
  <c r="H755" i="1" s="1"/>
  <c r="H756" i="1" a="1"/>
  <c r="H756" i="1" s="1"/>
  <c r="H757" i="1" a="1"/>
  <c r="H757" i="1" s="1"/>
  <c r="H758" i="1" a="1"/>
  <c r="H758" i="1" s="1"/>
  <c r="H759" i="1" a="1"/>
  <c r="H759" i="1" s="1"/>
  <c r="H760" i="1" a="1"/>
  <c r="H760" i="1" s="1"/>
  <c r="H761" i="1" a="1"/>
  <c r="H761" i="1" s="1"/>
  <c r="H762" i="1" a="1"/>
  <c r="H762" i="1" s="1"/>
  <c r="H763" i="1" a="1"/>
  <c r="H763" i="1" s="1"/>
  <c r="H764" i="1" a="1"/>
  <c r="H764" i="1" s="1"/>
  <c r="H765" i="1" a="1"/>
  <c r="H765" i="1" s="1"/>
  <c r="H766" i="1" a="1"/>
  <c r="H766" i="1" s="1"/>
  <c r="H767" i="1" a="1"/>
  <c r="H767" i="1" s="1"/>
  <c r="H768" i="1" a="1"/>
  <c r="H768" i="1" s="1"/>
  <c r="H769" i="1" a="1"/>
  <c r="H769" i="1" s="1"/>
  <c r="H770" i="1" a="1"/>
  <c r="H770" i="1" s="1"/>
  <c r="H771" i="1" a="1"/>
  <c r="H771" i="1" s="1"/>
  <c r="H772" i="1" a="1"/>
  <c r="H772" i="1" s="1"/>
  <c r="H773" i="1" a="1"/>
  <c r="H773" i="1" s="1"/>
  <c r="H774" i="1" a="1"/>
  <c r="H774" i="1" s="1"/>
  <c r="H775" i="1" a="1"/>
  <c r="H775" i="1" s="1"/>
  <c r="H776" i="1" a="1"/>
  <c r="H776" i="1" s="1"/>
  <c r="H777" i="1" a="1"/>
  <c r="H777" i="1" s="1"/>
  <c r="H778" i="1" a="1"/>
  <c r="H778" i="1" s="1"/>
  <c r="H779" i="1" a="1"/>
  <c r="H779" i="1" s="1"/>
  <c r="H780" i="1" a="1"/>
  <c r="H780" i="1" s="1"/>
  <c r="H781" i="1" a="1"/>
  <c r="H781" i="1" s="1"/>
  <c r="H782" i="1" a="1"/>
  <c r="H782" i="1" s="1"/>
  <c r="H783" i="1" a="1"/>
  <c r="H783" i="1" s="1"/>
  <c r="H784" i="1" a="1"/>
  <c r="H784" i="1" s="1"/>
  <c r="H785" i="1" a="1"/>
  <c r="H785" i="1" s="1"/>
  <c r="H786" i="1" a="1"/>
  <c r="H786" i="1" s="1"/>
  <c r="H787" i="1" a="1"/>
  <c r="H787" i="1" s="1"/>
  <c r="H788" i="1" a="1"/>
  <c r="H788" i="1" s="1"/>
  <c r="H789" i="1" a="1"/>
  <c r="H789" i="1" s="1"/>
  <c r="H790" i="1" a="1"/>
  <c r="H790" i="1" s="1"/>
  <c r="H791" i="1" a="1"/>
  <c r="H791" i="1" s="1"/>
  <c r="H792" i="1" a="1"/>
  <c r="H792" i="1" s="1"/>
  <c r="H793" i="1" a="1"/>
  <c r="H793" i="1" s="1"/>
  <c r="H794" i="1" a="1"/>
  <c r="H794" i="1" s="1"/>
  <c r="H795" i="1" a="1"/>
  <c r="H795" i="1" s="1"/>
  <c r="H796" i="1" a="1"/>
  <c r="H796" i="1" s="1"/>
  <c r="H797" i="1" a="1"/>
  <c r="H797" i="1" s="1"/>
  <c r="H798" i="1" a="1"/>
  <c r="H798" i="1" s="1"/>
  <c r="H799" i="1" a="1"/>
  <c r="H799" i="1" s="1"/>
  <c r="H800" i="1" a="1"/>
  <c r="H800" i="1" s="1"/>
  <c r="H801" i="1" a="1"/>
  <c r="H801" i="1" s="1"/>
  <c r="H802" i="1" a="1"/>
  <c r="H802" i="1" s="1"/>
  <c r="H803" i="1" a="1"/>
  <c r="H803" i="1" s="1"/>
  <c r="H804" i="1" a="1"/>
  <c r="H804" i="1" s="1"/>
  <c r="H805" i="1" a="1"/>
  <c r="H805" i="1" s="1"/>
  <c r="H806" i="1" a="1"/>
  <c r="H806" i="1" s="1"/>
  <c r="H807" i="1" a="1"/>
  <c r="H807" i="1" s="1"/>
  <c r="H808" i="1" a="1"/>
  <c r="H808" i="1" s="1"/>
  <c r="H809" i="1" a="1"/>
  <c r="H809" i="1" s="1"/>
  <c r="H810" i="1" a="1"/>
  <c r="H810" i="1" s="1"/>
  <c r="H811" i="1" a="1"/>
  <c r="H811" i="1" s="1"/>
  <c r="H812" i="1" a="1"/>
  <c r="H812" i="1" s="1"/>
  <c r="H813" i="1" a="1"/>
  <c r="H813" i="1" s="1"/>
  <c r="H814" i="1" a="1"/>
  <c r="H814" i="1" s="1"/>
  <c r="H815" i="1" a="1"/>
  <c r="H815" i="1" s="1"/>
  <c r="H816" i="1" a="1"/>
  <c r="H816" i="1" s="1"/>
  <c r="H817" i="1" a="1"/>
  <c r="H817" i="1" s="1"/>
  <c r="H818" i="1" a="1"/>
  <c r="H818" i="1" s="1"/>
  <c r="H819" i="1" a="1"/>
  <c r="H819" i="1" s="1"/>
  <c r="H820" i="1" a="1"/>
  <c r="H820" i="1" s="1"/>
  <c r="H821" i="1" a="1"/>
  <c r="H821" i="1" s="1"/>
  <c r="H822" i="1" a="1"/>
  <c r="H822" i="1" s="1"/>
  <c r="H823" i="1" a="1"/>
  <c r="H823" i="1" s="1"/>
  <c r="H824" i="1" a="1"/>
  <c r="H824" i="1" s="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H839" i="1" a="1"/>
  <c r="H839" i="1" s="1"/>
  <c r="H840" i="1" a="1"/>
  <c r="H840" i="1" s="1"/>
  <c r="H841" i="1" a="1"/>
  <c r="H841" i="1" s="1"/>
  <c r="H842" i="1" a="1"/>
  <c r="H842" i="1" s="1"/>
  <c r="H843" i="1" a="1"/>
  <c r="H843" i="1" s="1"/>
  <c r="H844" i="1" a="1"/>
  <c r="H844" i="1" s="1"/>
  <c r="H845" i="1" a="1"/>
  <c r="H845" i="1" s="1"/>
  <c r="H846" i="1" a="1"/>
  <c r="H846" i="1" s="1"/>
  <c r="H847" i="1" a="1"/>
  <c r="H847" i="1" s="1"/>
  <c r="H848" i="1" a="1"/>
  <c r="H848" i="1" s="1"/>
  <c r="H849" i="1" a="1"/>
  <c r="H849" i="1" s="1"/>
  <c r="H850" i="1" a="1"/>
  <c r="H850" i="1" s="1"/>
  <c r="H851" i="1" a="1"/>
  <c r="H851" i="1" s="1"/>
  <c r="H852" i="1" a="1"/>
  <c r="H852" i="1" s="1"/>
  <c r="H853" i="1" a="1"/>
  <c r="H853" i="1" s="1"/>
  <c r="H854" i="1" a="1"/>
  <c r="H854" i="1" s="1"/>
  <c r="H855" i="1" a="1"/>
  <c r="H855" i="1" s="1"/>
  <c r="H856" i="1" a="1"/>
  <c r="H856" i="1" s="1"/>
  <c r="H857" i="1" a="1"/>
  <c r="H857" i="1" s="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s="1"/>
  <c r="H870" i="1" a="1"/>
  <c r="H870" i="1" s="1"/>
  <c r="H871" i="1" a="1"/>
  <c r="H871" i="1" s="1"/>
  <c r="H872" i="1" a="1"/>
  <c r="H872" i="1" s="1"/>
  <c r="H873" i="1" a="1"/>
  <c r="H873" i="1" s="1"/>
  <c r="H874" i="1" a="1"/>
  <c r="H874" i="1" s="1"/>
  <c r="H875" i="1" a="1"/>
  <c r="H875" i="1"/>
  <c r="H876" i="1" a="1"/>
  <c r="H876" i="1" s="1"/>
  <c r="H877" i="1" a="1"/>
  <c r="H877" i="1" s="1"/>
  <c r="H878" i="1" a="1"/>
  <c r="H878" i="1" s="1"/>
  <c r="H879" i="1" a="1"/>
  <c r="H879" i="1" s="1"/>
  <c r="H880" i="1" a="1"/>
  <c r="H880" i="1" s="1"/>
  <c r="H881" i="1" a="1"/>
  <c r="H881" i="1" s="1"/>
  <c r="H882" i="1" a="1"/>
  <c r="H882" i="1" s="1"/>
  <c r="H883" i="1" a="1"/>
  <c r="H883" i="1" s="1"/>
  <c r="H884" i="1" a="1"/>
  <c r="H884" i="1" s="1"/>
  <c r="H885" i="1" a="1"/>
  <c r="H885" i="1" s="1"/>
  <c r="H886" i="1" a="1"/>
  <c r="H886" i="1" s="1"/>
  <c r="H887" i="1" a="1"/>
  <c r="H887" i="1" s="1"/>
  <c r="H888" i="1" a="1"/>
  <c r="H888" i="1" s="1"/>
  <c r="H889" i="1" a="1"/>
  <c r="H889" i="1" s="1"/>
  <c r="H890" i="1" a="1"/>
  <c r="H890" i="1" s="1"/>
  <c r="H891" i="1" a="1"/>
  <c r="H891" i="1" s="1"/>
  <c r="H892" i="1" a="1"/>
  <c r="H892" i="1" s="1"/>
  <c r="H893" i="1" a="1"/>
  <c r="H893" i="1" s="1"/>
  <c r="H894" i="1" a="1"/>
  <c r="H894" i="1" s="1"/>
  <c r="H895" i="1" a="1"/>
  <c r="H895" i="1" s="1"/>
  <c r="H896" i="1" a="1"/>
  <c r="H896" i="1" s="1"/>
  <c r="H897" i="1" a="1"/>
  <c r="H897" i="1" s="1"/>
  <c r="H898" i="1" a="1"/>
  <c r="H898" i="1" s="1"/>
  <c r="H899" i="1" a="1"/>
  <c r="H899" i="1" s="1"/>
  <c r="H900" i="1" a="1"/>
  <c r="H900" i="1" s="1"/>
  <c r="H901" i="1" a="1"/>
  <c r="H901" i="1" s="1"/>
  <c r="H902" i="1" a="1"/>
  <c r="H902" i="1" s="1"/>
  <c r="H903" i="1" a="1"/>
  <c r="H903" i="1" s="1"/>
  <c r="H904" i="1" a="1"/>
  <c r="H904" i="1" s="1"/>
  <c r="H905" i="1" a="1"/>
  <c r="H905" i="1" s="1"/>
  <c r="H906" i="1" a="1"/>
  <c r="H906" i="1" s="1"/>
  <c r="H907" i="1" a="1"/>
  <c r="H907" i="1" s="1"/>
  <c r="H908" i="1" a="1"/>
  <c r="H908" i="1" s="1"/>
  <c r="H909" i="1" a="1"/>
  <c r="H909" i="1" s="1"/>
  <c r="H910" i="1" a="1"/>
  <c r="H910" i="1" s="1"/>
  <c r="H911" i="1" a="1"/>
  <c r="H911" i="1" s="1"/>
  <c r="H912" i="1" a="1"/>
  <c r="H912" i="1" s="1"/>
  <c r="H913" i="1" a="1"/>
  <c r="H913" i="1" s="1"/>
  <c r="H914" i="1" a="1"/>
  <c r="H914" i="1" s="1"/>
  <c r="H915" i="1" a="1"/>
  <c r="H915" i="1" s="1"/>
  <c r="H916" i="1" a="1"/>
  <c r="H916" i="1" s="1"/>
  <c r="H917" i="1" a="1"/>
  <c r="H917" i="1" s="1"/>
  <c r="H918" i="1" a="1"/>
  <c r="H918" i="1" s="1"/>
  <c r="H919" i="1" a="1"/>
  <c r="H919" i="1" s="1"/>
  <c r="H920" i="1" a="1"/>
  <c r="H920" i="1" s="1"/>
  <c r="H921" i="1" a="1"/>
  <c r="H921" i="1" s="1"/>
  <c r="H922" i="1" a="1"/>
  <c r="H922" i="1" s="1"/>
  <c r="H923" i="1" a="1"/>
  <c r="H923" i="1" s="1"/>
  <c r="H924" i="1" a="1"/>
  <c r="H924" i="1" s="1"/>
  <c r="H925" i="1" a="1"/>
  <c r="H925" i="1" s="1"/>
  <c r="H926" i="1" a="1"/>
  <c r="H926" i="1" s="1"/>
  <c r="H927" i="1" a="1"/>
  <c r="H927" i="1" s="1"/>
  <c r="H928" i="1" a="1"/>
  <c r="H928" i="1" s="1"/>
  <c r="H929" i="1" a="1"/>
  <c r="H929" i="1" s="1"/>
  <c r="H930" i="1" a="1"/>
  <c r="H930" i="1" s="1"/>
  <c r="H931" i="1" a="1"/>
  <c r="H931" i="1" s="1"/>
  <c r="H932" i="1" a="1"/>
  <c r="H932" i="1" s="1"/>
  <c r="H933" i="1" a="1"/>
  <c r="H933" i="1" s="1"/>
  <c r="H934" i="1" a="1"/>
  <c r="H934" i="1" s="1"/>
  <c r="H935" i="1" a="1"/>
  <c r="H935" i="1" s="1"/>
  <c r="H936" i="1" a="1"/>
  <c r="H936" i="1" s="1"/>
  <c r="H937" i="1" a="1"/>
  <c r="H937" i="1" s="1"/>
  <c r="H938" i="1" a="1"/>
  <c r="H938" i="1" s="1"/>
  <c r="H939" i="1" a="1"/>
  <c r="H939" i="1" s="1"/>
  <c r="H940" i="1" a="1"/>
  <c r="H940" i="1" s="1"/>
  <c r="H941" i="1" a="1"/>
  <c r="H941" i="1" s="1"/>
  <c r="H942" i="1" a="1"/>
  <c r="H942" i="1" s="1"/>
  <c r="H943" i="1" a="1"/>
  <c r="H943" i="1" s="1"/>
  <c r="H944" i="1" a="1"/>
  <c r="H944" i="1" s="1"/>
  <c r="H945" i="1" a="1"/>
  <c r="H945" i="1" s="1"/>
  <c r="H946" i="1" a="1"/>
  <c r="H946" i="1" s="1"/>
  <c r="H947" i="1" a="1"/>
  <c r="H947" i="1" s="1"/>
  <c r="H948" i="1" a="1"/>
  <c r="H948" i="1" s="1"/>
  <c r="H949" i="1" a="1"/>
  <c r="H949" i="1" s="1"/>
  <c r="H950" i="1" a="1"/>
  <c r="H950" i="1" s="1"/>
  <c r="H951" i="1" a="1"/>
  <c r="H951" i="1" s="1"/>
  <c r="H952" i="1" a="1"/>
  <c r="H952" i="1" s="1"/>
  <c r="H953" i="1" a="1"/>
  <c r="H953" i="1" s="1"/>
  <c r="H954" i="1" a="1"/>
  <c r="H954" i="1" s="1"/>
  <c r="H955" i="1" a="1"/>
  <c r="H955" i="1" s="1"/>
  <c r="H956" i="1" a="1"/>
  <c r="H956" i="1" s="1"/>
  <c r="H957" i="1" a="1"/>
  <c r="H957" i="1" s="1"/>
  <c r="H958" i="1" a="1"/>
  <c r="H958" i="1" s="1"/>
  <c r="H959" i="1" a="1"/>
  <c r="H959" i="1" s="1"/>
  <c r="H960" i="1" a="1"/>
  <c r="H960" i="1" s="1"/>
  <c r="H961" i="1" a="1"/>
  <c r="H961" i="1" s="1"/>
  <c r="H962" i="1" a="1"/>
  <c r="H962" i="1" s="1"/>
  <c r="H963" i="1" a="1"/>
  <c r="H963" i="1" s="1"/>
  <c r="H964" i="1" a="1"/>
  <c r="H964" i="1" s="1"/>
  <c r="H965" i="1" a="1"/>
  <c r="H965" i="1" s="1"/>
  <c r="H966" i="1" a="1"/>
  <c r="H966" i="1" s="1"/>
  <c r="H967" i="1" a="1"/>
  <c r="H967" i="1" s="1"/>
  <c r="H968" i="1" a="1"/>
  <c r="H968" i="1" s="1"/>
  <c r="H969" i="1" a="1"/>
  <c r="H969" i="1" s="1"/>
  <c r="H970" i="1" a="1"/>
  <c r="H970" i="1" s="1"/>
  <c r="H971" i="1" a="1"/>
  <c r="H971" i="1" s="1"/>
  <c r="H972" i="1" a="1"/>
  <c r="H972" i="1" s="1"/>
  <c r="H973" i="1" a="1"/>
  <c r="H973" i="1" s="1"/>
  <c r="H974" i="1" a="1"/>
  <c r="H974" i="1" s="1"/>
  <c r="H975" i="1" a="1"/>
  <c r="H975" i="1" s="1"/>
  <c r="H976" i="1" a="1"/>
  <c r="H976" i="1" s="1"/>
  <c r="H977" i="1" a="1"/>
  <c r="H977" i="1" s="1"/>
  <c r="H978" i="1" a="1"/>
  <c r="H978" i="1" s="1"/>
  <c r="H979" i="1" a="1"/>
  <c r="H979" i="1" s="1"/>
  <c r="H980" i="1" a="1"/>
  <c r="H980" i="1" s="1"/>
  <c r="H981" i="1" a="1"/>
  <c r="H981" i="1" s="1"/>
  <c r="H982" i="1" a="1"/>
  <c r="H982" i="1" s="1"/>
  <c r="H983" i="1" a="1"/>
  <c r="H983" i="1" s="1"/>
  <c r="H984" i="1" a="1"/>
  <c r="H984" i="1" s="1"/>
  <c r="H985" i="1" a="1"/>
  <c r="H985" i="1" s="1"/>
  <c r="H986" i="1" a="1"/>
  <c r="H986" i="1" s="1"/>
  <c r="H987" i="1" a="1"/>
  <c r="H987" i="1" s="1"/>
  <c r="H988" i="1" a="1"/>
  <c r="H988" i="1" s="1"/>
  <c r="H989" i="1" a="1"/>
  <c r="H989" i="1" s="1"/>
  <c r="H990" i="1" a="1"/>
  <c r="H990" i="1" s="1"/>
  <c r="H991" i="1" a="1"/>
  <c r="H991" i="1" s="1"/>
  <c r="H992" i="1" a="1"/>
  <c r="H992" i="1" s="1"/>
  <c r="H993" i="1" a="1"/>
  <c r="H993" i="1" s="1"/>
  <c r="H994" i="1" a="1"/>
  <c r="H994" i="1" s="1"/>
  <c r="H995" i="1" a="1"/>
  <c r="H995" i="1" s="1"/>
  <c r="H996" i="1" a="1"/>
  <c r="H996" i="1" s="1"/>
  <c r="H997" i="1" a="1"/>
  <c r="H997" i="1" s="1"/>
  <c r="H998" i="1" a="1"/>
  <c r="H998" i="1" s="1"/>
  <c r="H999" i="1" a="1"/>
  <c r="H999" i="1" s="1"/>
  <c r="H1000" i="1" a="1"/>
  <c r="H1000" i="1" s="1"/>
  <c r="H1001" i="1" a="1"/>
  <c r="H1001" i="1" s="1"/>
  <c r="H1002" i="1" a="1"/>
  <c r="H1002" i="1" s="1"/>
  <c r="H1003" i="1" a="1"/>
  <c r="H1003" i="1" s="1"/>
  <c r="H1004" i="1" a="1"/>
  <c r="H1004" i="1" s="1"/>
  <c r="H1005" i="1" a="1"/>
  <c r="H1005" i="1" s="1"/>
  <c r="H1006" i="1" a="1"/>
  <c r="H1006" i="1" s="1"/>
  <c r="H1007" i="1" a="1"/>
  <c r="H1007" i="1" s="1"/>
  <c r="H1008" i="1" a="1"/>
  <c r="H1008" i="1" s="1"/>
  <c r="H1009" i="1" a="1"/>
  <c r="H1009" i="1" s="1"/>
  <c r="H1010" i="1" a="1"/>
  <c r="H1010" i="1" s="1"/>
  <c r="H1011" i="1" a="1"/>
  <c r="H1011" i="1" s="1"/>
  <c r="H1012" i="1" a="1"/>
  <c r="H1012" i="1" s="1"/>
  <c r="H1013" i="1" a="1"/>
  <c r="H1013" i="1" s="1"/>
  <c r="H1014" i="1" a="1"/>
  <c r="H1014" i="1" s="1"/>
  <c r="H1015" i="1" a="1"/>
  <c r="H1015" i="1" s="1"/>
  <c r="H1016" i="1" a="1"/>
  <c r="H1016" i="1" s="1"/>
  <c r="H1017" i="1" a="1"/>
  <c r="H1017" i="1" s="1"/>
  <c r="H1018" i="1" a="1"/>
  <c r="H1018" i="1" s="1"/>
  <c r="H1019" i="1" a="1"/>
  <c r="H1019" i="1" s="1"/>
  <c r="H1020" i="1" a="1"/>
  <c r="H1020" i="1" s="1"/>
  <c r="H1021" i="1" a="1"/>
  <c r="H1021" i="1" s="1"/>
  <c r="H1022" i="1" a="1"/>
  <c r="H1022" i="1" s="1"/>
  <c r="H1023" i="1" a="1"/>
  <c r="H1023" i="1" s="1"/>
  <c r="H1024" i="1" a="1"/>
  <c r="H1024" i="1" s="1"/>
  <c r="H1025" i="1" a="1"/>
  <c r="H1025" i="1" s="1"/>
  <c r="H1026" i="1" a="1"/>
  <c r="H1026" i="1" s="1"/>
  <c r="H1027" i="1" a="1"/>
  <c r="H1027" i="1" s="1"/>
  <c r="H1028" i="1" a="1"/>
  <c r="H1028" i="1" s="1"/>
  <c r="H1029" i="1" a="1"/>
  <c r="H1029" i="1" s="1"/>
  <c r="H1030" i="1" a="1"/>
  <c r="H1030" i="1" s="1"/>
  <c r="H1031" i="1" a="1"/>
  <c r="H1031" i="1" s="1"/>
  <c r="H1032" i="1" a="1"/>
  <c r="H1032" i="1" s="1"/>
  <c r="H1033" i="1" a="1"/>
  <c r="H1033" i="1" s="1"/>
  <c r="H1034" i="1" a="1"/>
  <c r="H1034" i="1" s="1"/>
  <c r="H1035" i="1" a="1"/>
  <c r="H1035" i="1" s="1"/>
  <c r="H1036" i="1" a="1"/>
  <c r="H1036" i="1" s="1"/>
  <c r="H1037" i="1" a="1"/>
  <c r="H1037" i="1" s="1"/>
  <c r="H1038" i="1" a="1"/>
  <c r="H1038" i="1" s="1"/>
  <c r="H1039" i="1" a="1"/>
  <c r="H1039" i="1" s="1"/>
  <c r="H1040" i="1" a="1"/>
  <c r="H1040" i="1" s="1"/>
  <c r="H1041" i="1" a="1"/>
  <c r="H1041" i="1" s="1"/>
  <c r="H1042" i="1" a="1"/>
  <c r="H1042" i="1" s="1"/>
  <c r="H1043" i="1" a="1"/>
  <c r="H1043" i="1" s="1"/>
  <c r="H1044" i="1" a="1"/>
  <c r="H1044" i="1" s="1"/>
  <c r="H1045" i="1" a="1"/>
  <c r="H1045" i="1" s="1"/>
  <c r="H1046" i="1" a="1"/>
  <c r="H1046" i="1" s="1"/>
  <c r="H1047" i="1" a="1"/>
  <c r="H1047" i="1" s="1"/>
  <c r="H1048" i="1" a="1"/>
  <c r="H1048" i="1" s="1"/>
  <c r="H1049" i="1" a="1"/>
  <c r="H1049" i="1" s="1"/>
  <c r="H1050" i="1" a="1"/>
  <c r="H1050" i="1" s="1"/>
  <c r="H1051" i="1" a="1"/>
  <c r="H1051" i="1" s="1"/>
  <c r="H1052" i="1" a="1"/>
  <c r="H1052" i="1" s="1"/>
  <c r="H1053" i="1" a="1"/>
  <c r="H1053" i="1" s="1"/>
  <c r="H1054" i="1" a="1"/>
  <c r="H1054" i="1" s="1"/>
  <c r="H1055" i="1" a="1"/>
  <c r="H1055" i="1" s="1"/>
  <c r="H1056" i="1" a="1"/>
  <c r="H1056" i="1" s="1"/>
  <c r="H1057" i="1" a="1"/>
  <c r="H1057" i="1" s="1"/>
  <c r="H1058" i="1" a="1"/>
  <c r="H1058" i="1" s="1"/>
  <c r="H1059" i="1" a="1"/>
  <c r="H1059" i="1" s="1"/>
  <c r="H1060" i="1" a="1"/>
  <c r="H1060" i="1" s="1"/>
  <c r="H1061" i="1" a="1"/>
  <c r="H1061" i="1" s="1"/>
  <c r="H1062" i="1" a="1"/>
  <c r="H1062" i="1" s="1"/>
  <c r="H1063" i="1" a="1"/>
  <c r="H1063" i="1" s="1"/>
  <c r="H1064" i="1" a="1"/>
  <c r="H1064" i="1" s="1"/>
  <c r="H1065" i="1" a="1"/>
  <c r="H1065" i="1" s="1"/>
  <c r="H1066" i="1" a="1"/>
  <c r="H1066" i="1" s="1"/>
  <c r="H1067" i="1" a="1"/>
  <c r="H1067" i="1" s="1"/>
  <c r="H1068" i="1" a="1"/>
  <c r="H1068" i="1" s="1"/>
  <c r="H1069" i="1" a="1"/>
  <c r="H1069" i="1" s="1"/>
  <c r="H1070" i="1" a="1"/>
  <c r="H1070" i="1" s="1"/>
  <c r="H1071" i="1" a="1"/>
  <c r="H1071" i="1" s="1"/>
  <c r="H1072" i="1" a="1"/>
  <c r="H1072" i="1" s="1"/>
  <c r="H1073" i="1" a="1"/>
  <c r="H1073" i="1" s="1"/>
  <c r="H1074" i="1" a="1"/>
  <c r="H1074" i="1" s="1"/>
  <c r="H1075" i="1" a="1"/>
  <c r="H1075" i="1" s="1"/>
  <c r="H1076" i="1" a="1"/>
  <c r="H1076" i="1" s="1"/>
  <c r="H1077" i="1" a="1"/>
  <c r="H1077" i="1" s="1"/>
  <c r="H1078" i="1" a="1"/>
  <c r="H1078" i="1" s="1"/>
  <c r="H1079" i="1" a="1"/>
  <c r="H1079" i="1" s="1"/>
  <c r="H1080" i="1" a="1"/>
  <c r="H1080" i="1" s="1"/>
  <c r="H1081" i="1" a="1"/>
  <c r="H1081" i="1" s="1"/>
  <c r="H1082" i="1" a="1"/>
  <c r="H1082" i="1" s="1"/>
  <c r="H1083" i="1" a="1"/>
  <c r="H1083" i="1" s="1"/>
  <c r="H1084" i="1" a="1"/>
  <c r="H1084" i="1" s="1"/>
  <c r="H1085" i="1" a="1"/>
  <c r="H1085" i="1" s="1"/>
  <c r="H1086" i="1" a="1"/>
  <c r="H1086" i="1" s="1"/>
  <c r="H1087" i="1" a="1"/>
  <c r="H1087" i="1" s="1"/>
  <c r="H1088" i="1" a="1"/>
  <c r="H1088" i="1" s="1"/>
  <c r="H1089" i="1" a="1"/>
  <c r="H1089" i="1" s="1"/>
  <c r="H1090" i="1" a="1"/>
  <c r="H1090" i="1" s="1"/>
  <c r="H1091" i="1" a="1"/>
  <c r="H1091" i="1" s="1"/>
  <c r="H1092" i="1" a="1"/>
  <c r="H1092" i="1" s="1"/>
  <c r="H1093" i="1" a="1"/>
  <c r="H1093" i="1" s="1"/>
  <c r="H1094" i="1" a="1"/>
  <c r="H1094" i="1" s="1"/>
  <c r="H1095" i="1" a="1"/>
  <c r="H1095" i="1" s="1"/>
  <c r="H1096" i="1" a="1"/>
  <c r="H1096" i="1" s="1"/>
  <c r="H1097" i="1" a="1"/>
  <c r="H1097" i="1" s="1"/>
  <c r="H1098" i="1" a="1"/>
  <c r="H1098" i="1" s="1"/>
  <c r="H1099" i="1" a="1"/>
  <c r="H1099" i="1" s="1"/>
  <c r="H1100" i="1" a="1"/>
  <c r="H1100" i="1" s="1"/>
  <c r="H1101" i="1" a="1"/>
  <c r="H1101" i="1" s="1"/>
  <c r="H1102" i="1" a="1"/>
  <c r="H1102" i="1" s="1"/>
  <c r="H1103" i="1" a="1"/>
  <c r="H1103" i="1" s="1"/>
  <c r="H1104" i="1" a="1"/>
  <c r="H1104" i="1" s="1"/>
  <c r="H1105" i="1" a="1"/>
  <c r="H1105" i="1" s="1"/>
  <c r="H1106" i="1" a="1"/>
  <c r="H1106" i="1" s="1"/>
  <c r="H1107" i="1" a="1"/>
  <c r="H1107" i="1" s="1"/>
  <c r="H1108" i="1" a="1"/>
  <c r="H1108" i="1" s="1"/>
  <c r="H1109" i="1" a="1"/>
  <c r="H1109" i="1" s="1"/>
  <c r="H1110" i="1" a="1"/>
  <c r="H1110" i="1" s="1"/>
  <c r="H1111" i="1" a="1"/>
  <c r="H1111" i="1" s="1"/>
  <c r="H1112" i="1" a="1"/>
  <c r="H1112" i="1" s="1"/>
  <c r="H1113" i="1" a="1"/>
  <c r="H1113" i="1" s="1"/>
  <c r="H1114" i="1" a="1"/>
  <c r="H1114" i="1" s="1"/>
  <c r="H1115" i="1" a="1"/>
  <c r="H1115" i="1" s="1"/>
  <c r="H1116" i="1" a="1"/>
  <c r="H1116" i="1" s="1"/>
  <c r="H1117" i="1" a="1"/>
  <c r="H1117" i="1" s="1"/>
  <c r="H1118" i="1" a="1"/>
  <c r="H1118" i="1" s="1"/>
  <c r="H1119" i="1" a="1"/>
  <c r="H1119" i="1" s="1"/>
  <c r="H1120" i="1" a="1"/>
  <c r="H1120" i="1" s="1"/>
  <c r="H1121" i="1" a="1"/>
  <c r="H1121" i="1" s="1"/>
  <c r="H1122" i="1" a="1"/>
  <c r="H1122" i="1" s="1"/>
  <c r="H1123" i="1" a="1"/>
  <c r="H1123" i="1" s="1"/>
  <c r="H1124" i="1" a="1"/>
  <c r="H1124" i="1" s="1"/>
  <c r="H1125" i="1" a="1"/>
  <c r="H1125" i="1" s="1"/>
  <c r="H1126" i="1" a="1"/>
  <c r="H1126" i="1" s="1"/>
  <c r="H1127" i="1" a="1"/>
  <c r="H1127" i="1" s="1"/>
  <c r="H1128" i="1" a="1"/>
  <c r="H1128" i="1" s="1"/>
  <c r="H1129" i="1" a="1"/>
  <c r="H1129" i="1" s="1"/>
  <c r="H1130" i="1" a="1"/>
  <c r="H1130" i="1" s="1"/>
  <c r="H1131" i="1" a="1"/>
  <c r="H1131" i="1" s="1"/>
  <c r="H1132" i="1" a="1"/>
  <c r="H1132" i="1" s="1"/>
  <c r="H1133" i="1" a="1"/>
  <c r="H1133" i="1" s="1"/>
  <c r="H1134" i="1" a="1"/>
  <c r="H1134" i="1" s="1"/>
  <c r="H1135" i="1" a="1"/>
  <c r="H1135" i="1" s="1"/>
  <c r="H1136" i="1" a="1"/>
  <c r="H1136" i="1" s="1"/>
  <c r="H1137" i="1" a="1"/>
  <c r="H1137" i="1" s="1"/>
  <c r="H1138" i="1" a="1"/>
  <c r="H1138" i="1" s="1"/>
  <c r="H1139" i="1" a="1"/>
  <c r="H1139" i="1" s="1"/>
  <c r="H1140" i="1" a="1"/>
  <c r="H1140" i="1" s="1"/>
  <c r="H1141" i="1" a="1"/>
  <c r="H1141" i="1" s="1"/>
  <c r="H1142" i="1" a="1"/>
  <c r="H1142" i="1" s="1"/>
  <c r="H1143" i="1" a="1"/>
  <c r="H1143" i="1" s="1"/>
  <c r="H1144" i="1" a="1"/>
  <c r="H1144" i="1" s="1"/>
  <c r="H1145" i="1" a="1"/>
  <c r="H1145" i="1" s="1"/>
  <c r="H1146" i="1" a="1"/>
  <c r="H1146" i="1" s="1"/>
  <c r="H1147" i="1" a="1"/>
  <c r="H1147" i="1" s="1"/>
  <c r="H1148" i="1" a="1"/>
  <c r="H1148" i="1" s="1"/>
  <c r="H1149" i="1" a="1"/>
  <c r="H1149" i="1" s="1"/>
  <c r="H1150" i="1" a="1"/>
  <c r="H1150" i="1" s="1"/>
  <c r="H1151" i="1" a="1"/>
  <c r="H1151" i="1" s="1"/>
  <c r="H1152" i="1" a="1"/>
  <c r="H1152" i="1" s="1"/>
  <c r="H1153" i="1" a="1"/>
  <c r="H1153" i="1" s="1"/>
  <c r="H1154" i="1" a="1"/>
  <c r="H1154" i="1" s="1"/>
  <c r="H1155" i="1" a="1"/>
  <c r="H1155" i="1" s="1"/>
  <c r="H1156" i="1" a="1"/>
  <c r="H1156" i="1" s="1"/>
  <c r="H1157" i="1" a="1"/>
  <c r="H1157" i="1" s="1"/>
  <c r="H1158" i="1" a="1"/>
  <c r="H1158" i="1" s="1"/>
  <c r="H1159" i="1" a="1"/>
  <c r="H1159" i="1" s="1"/>
  <c r="H1160" i="1" a="1"/>
  <c r="H1160" i="1" s="1"/>
  <c r="H1161" i="1" a="1"/>
  <c r="H1161" i="1" s="1"/>
  <c r="H1162" i="1" a="1"/>
  <c r="H1162" i="1" s="1"/>
  <c r="H1163" i="1" a="1"/>
  <c r="H1163" i="1" s="1"/>
  <c r="H1164" i="1" a="1"/>
  <c r="H1164" i="1" s="1"/>
  <c r="H1165" i="1" a="1"/>
  <c r="H1165" i="1" s="1"/>
  <c r="H1166" i="1" a="1"/>
  <c r="H1166" i="1" s="1"/>
  <c r="H1167" i="1" a="1"/>
  <c r="H1167" i="1" s="1"/>
  <c r="H1168" i="1" a="1"/>
  <c r="H1168" i="1" s="1"/>
  <c r="H1169" i="1" a="1"/>
  <c r="H1169" i="1" s="1"/>
  <c r="H1170" i="1" a="1"/>
  <c r="H1170" i="1" s="1"/>
  <c r="H1171" i="1" a="1"/>
  <c r="H1171" i="1" s="1"/>
  <c r="H1172" i="1" a="1"/>
  <c r="H1172" i="1" s="1"/>
  <c r="H1173" i="1" a="1"/>
  <c r="H1173" i="1" s="1"/>
  <c r="H1174" i="1" a="1"/>
  <c r="H1174" i="1" s="1"/>
  <c r="H1175" i="1" a="1"/>
  <c r="H1175" i="1" s="1"/>
  <c r="H1176" i="1" a="1"/>
  <c r="H1176" i="1" s="1"/>
  <c r="H1177" i="1" a="1"/>
  <c r="H1177" i="1" s="1"/>
  <c r="H1178" i="1" a="1"/>
  <c r="H1178" i="1" s="1"/>
  <c r="H1179" i="1" a="1"/>
  <c r="H1179" i="1" s="1"/>
  <c r="H1180" i="1" a="1"/>
  <c r="H1180" i="1" s="1"/>
  <c r="H1181" i="1" a="1"/>
  <c r="H1181" i="1" s="1"/>
  <c r="H1182" i="1" a="1"/>
  <c r="H1182" i="1" s="1"/>
  <c r="H1183" i="1" a="1"/>
  <c r="H1183" i="1" s="1"/>
  <c r="H1184" i="1" a="1"/>
  <c r="H1184" i="1" s="1"/>
  <c r="H1185" i="1" a="1"/>
  <c r="H1185" i="1" s="1"/>
  <c r="H1186" i="1" a="1"/>
  <c r="H1186" i="1" s="1"/>
  <c r="H1187" i="1" a="1"/>
  <c r="H1187" i="1" s="1"/>
  <c r="H1188" i="1" a="1"/>
  <c r="H1188" i="1" s="1"/>
  <c r="H1189" i="1" a="1"/>
  <c r="H1189" i="1" s="1"/>
  <c r="H1190" i="1" a="1"/>
  <c r="H1190" i="1" s="1"/>
  <c r="H1191" i="1" a="1"/>
  <c r="H1191" i="1" s="1"/>
  <c r="H1192" i="1" a="1"/>
  <c r="H1192" i="1" s="1"/>
  <c r="H1193" i="1" a="1"/>
  <c r="H1193" i="1" s="1"/>
  <c r="H1194" i="1" a="1"/>
  <c r="H1194" i="1" s="1"/>
  <c r="H1195" i="1" a="1"/>
  <c r="H1195" i="1" s="1"/>
  <c r="H1196" i="1" a="1"/>
  <c r="H1196" i="1" s="1"/>
  <c r="H1197" i="1" a="1"/>
  <c r="H1197" i="1" s="1"/>
  <c r="H1198" i="1" a="1"/>
  <c r="H1198" i="1" s="1"/>
  <c r="H1199" i="1" a="1"/>
  <c r="H1199" i="1" s="1"/>
  <c r="H1200" i="1" a="1"/>
  <c r="H1200" i="1" s="1"/>
  <c r="H1201" i="1" a="1"/>
  <c r="H1201" i="1" s="1"/>
  <c r="E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X1" i="17"/>
  <c r="Z1" i="17"/>
  <c r="W1" i="17"/>
  <c r="Y1"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5EA07A-ABFE-4DB6-867D-2A18FE8A8F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648150C-4FB4-485A-8F4B-35517909C805}" name="WorksheetConnection_data_modeling_output_v2.xlsx!Table1" type="102" refreshedVersion="8" minRefreshableVersion="5">
    <extLst>
      <ext xmlns:x15="http://schemas.microsoft.com/office/spreadsheetml/2010/11/main" uri="{DE250136-89BD-433C-8126-D09CA5730AF9}">
        <x15:connection id="Table1">
          <x15:rangePr sourceName="_xlcn.WorksheetConnection_data_modeling_output_v2.xlsxTable11"/>
        </x15:connection>
      </ext>
    </extLst>
  </connection>
  <connection id="3" xr16:uid="{ED83FB56-000B-4C57-A25D-52B4B72CAFEA}" name="WorksheetConnection_data_modeling_output_v2.xlsx!Table2" type="102" refreshedVersion="8" minRefreshableVersion="5">
    <extLst>
      <ext xmlns:x15="http://schemas.microsoft.com/office/spreadsheetml/2010/11/main" uri="{DE250136-89BD-433C-8126-D09CA5730AF9}">
        <x15:connection id="Table2">
          <x15:rangePr sourceName="_xlcn.WorksheetConnection_data_modeling_output_v2.xlsxTable21"/>
        </x15:connection>
      </ext>
    </extLst>
  </connection>
  <connection id="4" xr16:uid="{F384D4E5-657E-4B71-A913-B7CE00412D3D}" name="WorksheetConnection_data_modeling_output_v2.xlsx!Table3" type="102" refreshedVersion="8" minRefreshableVersion="5">
    <extLst>
      <ext xmlns:x15="http://schemas.microsoft.com/office/spreadsheetml/2010/11/main" uri="{DE250136-89BD-433C-8126-D09CA5730AF9}">
        <x15:connection id="Table3">
          <x15:rangePr sourceName="_xlcn.WorksheetConnection_data_modeling_output_v2.xlsxTable31"/>
        </x15:connection>
      </ext>
    </extLst>
  </connection>
  <connection id="5" xr16:uid="{3E9641F9-366E-47DA-97EC-4F5A076A5781}" name="WorksheetConnection_data_modeling_output_v2.xlsx!Table4" type="102" refreshedVersion="8" minRefreshableVersion="5">
    <extLst>
      <ext xmlns:x15="http://schemas.microsoft.com/office/spreadsheetml/2010/11/main" uri="{DE250136-89BD-433C-8126-D09CA5730AF9}">
        <x15:connection id="Table4">
          <x15:rangePr sourceName="_xlcn.WorksheetConnection_data_modeling_output_v2.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<sst xmlns="http://schemas.openxmlformats.org/spreadsheetml/2006/main" count="5581" uniqueCount="115">
  <si>
    <t>country</t>
  </si>
  <si>
    <t>region</t>
  </si>
  <si>
    <t>year</t>
  </si>
  <si>
    <t>vehicle_segment</t>
  </si>
  <si>
    <t>powertrain_type</t>
  </si>
  <si>
    <t>ev_sales</t>
  </si>
  <si>
    <t>petrol_car_sales</t>
  </si>
  <si>
    <t>diesel_car_sales</t>
  </si>
  <si>
    <t>total_vehicle_sales</t>
  </si>
  <si>
    <t>ev_market_share</t>
  </si>
  <si>
    <t>charging_stations</t>
  </si>
  <si>
    <t>fast_chargers_share</t>
  </si>
  <si>
    <t>avg_ev_range_km</t>
  </si>
  <si>
    <t>fuel_price_usd_per_liter</t>
  </si>
  <si>
    <t>electricity_price_usd_per_kwh</t>
  </si>
  <si>
    <t>gdp_per_capita</t>
  </si>
  <si>
    <t>urban_population_percent</t>
  </si>
  <si>
    <t>co2_emissions_transport_mt</t>
  </si>
  <si>
    <t>ev_subsidy_usd</t>
  </si>
  <si>
    <t>emission_regulation_score</t>
  </si>
  <si>
    <t>ev_growth_rate_yoy</t>
  </si>
  <si>
    <t>is_ev_dominant</t>
  </si>
  <si>
    <t>country_id</t>
  </si>
  <si>
    <t>year_id</t>
  </si>
  <si>
    <t>vehicle_id</t>
  </si>
  <si>
    <t>Australia</t>
  </si>
  <si>
    <t>Oceania</t>
  </si>
  <si>
    <t>commercial</t>
  </si>
  <si>
    <t>ICE</t>
  </si>
  <si>
    <t>mass_market</t>
  </si>
  <si>
    <t>premium</t>
  </si>
  <si>
    <t>Austria</t>
  </si>
  <si>
    <t>Europe</t>
  </si>
  <si>
    <t>Belgium</t>
  </si>
  <si>
    <t>BEV</t>
  </si>
  <si>
    <t>Brazil</t>
  </si>
  <si>
    <t>South America</t>
  </si>
  <si>
    <t>Canada</t>
  </si>
  <si>
    <t>North America</t>
  </si>
  <si>
    <t>China</t>
  </si>
  <si>
    <t>APAC</t>
  </si>
  <si>
    <t>France</t>
  </si>
  <si>
    <t>Germany</t>
  </si>
  <si>
    <t>India</t>
  </si>
  <si>
    <t>Indonesia</t>
  </si>
  <si>
    <t>Italy</t>
  </si>
  <si>
    <t>Japan</t>
  </si>
  <si>
    <t>Mexico</t>
  </si>
  <si>
    <t>Netherlands</t>
  </si>
  <si>
    <t>Norway</t>
  </si>
  <si>
    <t>Poland</t>
  </si>
  <si>
    <t>Portugal</t>
  </si>
  <si>
    <t>South Korea</t>
  </si>
  <si>
    <t>Spain</t>
  </si>
  <si>
    <t>Sweden</t>
  </si>
  <si>
    <t>Switzerland</t>
  </si>
  <si>
    <t>Thailand</t>
  </si>
  <si>
    <t>Turkey</t>
  </si>
  <si>
    <t>United Kingdom</t>
  </si>
  <si>
    <t>United States</t>
  </si>
  <si>
    <t>Counrty_ID</t>
  </si>
  <si>
    <t>Year_ID</t>
  </si>
  <si>
    <t>Vichicle_ID</t>
  </si>
  <si>
    <t>Country</t>
  </si>
  <si>
    <t xml:space="preserve"> ev_sales</t>
  </si>
  <si>
    <t>Region</t>
  </si>
  <si>
    <t>Vehicle_Segment</t>
  </si>
  <si>
    <t>Ev Sales</t>
  </si>
  <si>
    <t>Average of ev_market_share</t>
  </si>
  <si>
    <t>Avg_EV_Range</t>
  </si>
  <si>
    <t>EV Market Share</t>
  </si>
  <si>
    <t>Total EV Sales</t>
  </si>
  <si>
    <t>Total ICE Sales</t>
  </si>
  <si>
    <t>Average of co2_emissions_transport_mt</t>
  </si>
  <si>
    <t>Year</t>
  </si>
  <si>
    <t>Average of ev_subsidy_usd</t>
  </si>
  <si>
    <t>Average of gdp_per_capita</t>
  </si>
  <si>
    <t>The richer the country, the more EVs on the road — but without strong government support, even rich countries like the USA and Australia stay low.</t>
  </si>
  <si>
    <t>Average of electricity_price_usd_per_kwh</t>
  </si>
  <si>
    <t xml:space="preserve">the cheap electricity is not enough, but government support help more effective </t>
  </si>
  <si>
    <t>Average of ev_market_share(%)</t>
  </si>
  <si>
    <t>Average of charging_stations</t>
  </si>
  <si>
    <t>there is no relationship between subsidy and market share</t>
  </si>
  <si>
    <t>Average of emission_regulation_score</t>
  </si>
  <si>
    <t>Every year regulations get stricter, EV share goes up</t>
  </si>
  <si>
    <t>Europe leads EV Share at 9.28% because it regulates the most — South America is last at 0.60% because it regulates the least.</t>
  </si>
  <si>
    <t>The higher the regulation score, the higher the EV share — the relationship is direct.</t>
  </si>
  <si>
    <t>2010 Total</t>
  </si>
  <si>
    <t>2011 Total</t>
  </si>
  <si>
    <t>2012 Total</t>
  </si>
  <si>
    <t>2013 Total</t>
  </si>
  <si>
    <t>2014 Total</t>
  </si>
  <si>
    <t>2015 Total</t>
  </si>
  <si>
    <t>2016 Total</t>
  </si>
  <si>
    <t>2017 Total</t>
  </si>
  <si>
    <t>2018 Total</t>
  </si>
  <si>
    <t>2019 Total</t>
  </si>
  <si>
    <t>2020 Total</t>
  </si>
  <si>
    <t>2021 Total</t>
  </si>
  <si>
    <t>2022 Total</t>
  </si>
  <si>
    <t>2023 Total</t>
  </si>
  <si>
    <t>2024 Total</t>
  </si>
  <si>
    <t>2025 Total</t>
  </si>
  <si>
    <t>Sum of ev_sales</t>
  </si>
  <si>
    <t>Count of powertrain_type</t>
  </si>
  <si>
    <t>Asia-Pacific</t>
  </si>
  <si>
    <t>Sum of petrol_car_sales</t>
  </si>
  <si>
    <t>North America Total</t>
  </si>
  <si>
    <t>Europe Total</t>
  </si>
  <si>
    <t>Asia-Pacific Total</t>
  </si>
  <si>
    <t>Oceania Total</t>
  </si>
  <si>
    <t>South America Total</t>
  </si>
  <si>
    <t>Sum of Share of Petrol Car Sales</t>
  </si>
  <si>
    <t>Sum of Share of EVs Car</t>
  </si>
  <si>
    <t>Vehicle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</si>
</sst>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00%;\-0.00%;0.00%"/>
    <numFmt numFmtId="165" formatCode="&quot;$&quot;#,##0"/>
    <numFmt numFmtId="166" formatCode="0.0"/>
    <numFmt numFmtId="167" formatCode="_(* #,##0_);_(* \(#,##0\);_(* &quot;-&quot;??_);_(@_)"/>
  </numFmts>
  <fonts count="5" x14ac:knownFonts="1">
    <font>
      <sz val="11"/>
      <color theme="1"/>
      <name val="Calibri"/>
      <family val="2"/>
      <scheme val="minor"/>
    </font>
    <font>
      <b/>
      <sz val="11"/>
      <name val="Arial"/>
      <family val="2"/>
    </font>
    <font>
      <b/>
      <sz val="11"/>
      <name val="Arial"/>
      <family val="2"/>
    </font>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2" tint="-0.249977111117893"/>
        <bgColor indexed="64"/>
      </patternFill>
    </fill>
    <fill>
      <patternFill patternType="solid">
        <fgColor theme="2" tint="-9.9978637043366805E-2"/>
        <bgColor indexed="64"/>
      </patternFill>
    </fill>
    <fill>
      <patternFill patternType="solid">
        <fgColor theme="2"/>
        <bgColor indexed="64"/>
      </patternFill>
    </fill>
  </fills>
  <borders count="2">
    <border>
      <left/>
      <right/>
      <top/>
      <bottom/>
      <diagonal/>
    </border>
    <border>
      <left style="thin">
        <color auto="1"/>
      </left>
      <right style="thin">
        <color auto="1"/>
      </right>
      <top/>
      <bottom style="thin">
        <color auto="1"/>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30">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3" fontId="0" fillId="0" borderId="0" xfId="0" applyNumberFormat="1"/>
    <xf numFmtId="1" fontId="0" fillId="0" borderId="0" xfId="0" applyNumberFormat="1"/>
    <xf numFmtId="165" fontId="0" fillId="0" borderId="0" xfId="0" applyNumberFormat="1"/>
    <xf numFmtId="166" fontId="0" fillId="0" borderId="0" xfId="0" applyNumberFormat="1"/>
    <xf numFmtId="43" fontId="0" fillId="0" borderId="0" xfId="1" applyFont="1"/>
    <xf numFmtId="167" fontId="0" fillId="0" borderId="0" xfId="1" applyNumberFormat="1" applyFont="1"/>
    <xf numFmtId="1" fontId="0" fillId="0" borderId="0" xfId="1" applyNumberFormat="1" applyFont="1"/>
    <xf numFmtId="0" fontId="0" fillId="3" borderId="0" xfId="0" applyFill="1"/>
    <xf numFmtId="0" fontId="0" fillId="0" borderId="0" xfId="0" applyAlignment="1">
      <alignment horizontal="left" indent="1"/>
    </xf>
    <xf numFmtId="9" fontId="0" fillId="0" borderId="0" xfId="0" applyNumberFormat="1"/>
    <xf numFmtId="4" fontId="0" fillId="0" borderId="0" xfId="0" applyNumberFormat="1"/>
    <xf numFmtId="167" fontId="0" fillId="0" borderId="0" xfId="0" applyNumberFormat="1"/>
    <xf numFmtId="0" fontId="0" fillId="0" borderId="0" xfId="0" applyAlignment="1">
      <alignment horizontal="left" indent="2"/>
    </xf>
    <xf numFmtId="167" fontId="4" fillId="0" borderId="0" xfId="1" applyNumberFormat="1" applyFont="1"/>
    <xf numFmtId="167" fontId="4" fillId="0" borderId="0" xfId="0" applyNumberFormat="1" applyFont="1"/>
    <xf numFmtId="2" fontId="4" fillId="0" borderId="0" xfId="0" applyNumberFormat="1" applyFont="1"/>
    <xf numFmtId="10" fontId="0" fillId="0" borderId="0" xfId="0" applyNumberFormat="1"/>
    <xf numFmtId="0" fontId="0" fillId="4" borderId="0" xfId="0" applyFill="1"/>
    <xf numFmtId="10" fontId="4" fillId="4" borderId="0" xfId="2" applyNumberFormat="1" applyFont="1" applyFill="1" applyAlignment="1">
      <alignment horizontal="left"/>
    </xf>
    <xf numFmtId="0" fontId="0" fillId="0" borderId="0" xfId="0" applyAlignment="1">
      <alignment horizontal="center"/>
    </xf>
    <xf numFmtId="0" fontId="0" fillId="0" borderId="0" xfId="0" applyAlignment="1">
      <alignment horizontal="center" wrapText="1"/>
    </xf>
    <xf numFmtId="0" fontId="0" fillId="2" borderId="0" xfId="0" applyFill="1" applyAlignment="1">
      <alignment horizontal="center" wrapText="1"/>
    </xf>
    <xf numFmtId="0" fontId="0" fillId="2" borderId="0" xfId="0" applyFill="1" applyAlignment="1">
      <alignment horizontal="center"/>
    </xf>
  </cellXfs>
  <cellStyles count="3">
    <cellStyle name="Comma" xfId="1" builtinId="3"/>
    <cellStyle name="Normal" xfId="0" builtinId="0"/>
    <cellStyle name="Percent" xfId="2" builtinId="5"/>
  </cellStyles>
  <dxfs count="48">
    <dxf>
      <border outline="0">
        <top style="thin">
          <color auto="1"/>
        </top>
      </border>
    </dxf>
    <dxf>
      <border outline="0">
        <bottom style="thin">
          <color auto="1"/>
        </bottom>
      </border>
    </dxf>
    <dxf>
      <font>
        <b/>
        <i val="0"/>
        <strike val="0"/>
        <condense val="0"/>
        <extend val="0"/>
        <outline val="0"/>
        <shadow val="0"/>
        <u val="none"/>
        <vertAlign val="baseline"/>
        <sz val="11"/>
        <color auto="1"/>
        <name val="Arial"/>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Arial"/>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Arial"/>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Arial"/>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5" formatCode="&quot;$&quot;#,##0"/>
    </dxf>
    <dxf>
      <numFmt numFmtId="14" formatCode="0.00%"/>
    </dxf>
    <dxf>
      <numFmt numFmtId="165" formatCode="&quot;$&quot;#,##0"/>
    </dxf>
    <dxf>
      <numFmt numFmtId="167" formatCode="_(* #,##0_);_(* \(#,##0\);_(* &quot;-&quot;??_);_(@_)"/>
    </dxf>
    <dxf>
      <numFmt numFmtId="2" formatCode="0.00"/>
    </dxf>
    <dxf>
      <numFmt numFmtId="165" formatCode="&quot;$&quot;#,##0"/>
    </dxf>
    <dxf>
      <numFmt numFmtId="1" formatCode="0"/>
    </dxf>
    <dxf>
      <numFmt numFmtId="2" formatCode="0.00"/>
    </dxf>
    <dxf>
      <numFmt numFmtId="13" formatCode="0%"/>
    </dxf>
    <dxf>
      <numFmt numFmtId="167" formatCode="_(* #,##0_);_(* \(#,##0\);_(* &quot;-&quot;??_);_(@_)"/>
    </dxf>
    <dxf>
      <numFmt numFmtId="4" formatCode="#,##0.00"/>
    </dxf>
    <dxf>
      <numFmt numFmtId="165" formatCode="&quot;$&quot;#,##0"/>
    </dxf>
    <dxf>
      <numFmt numFmtId="13" formatCode="0%"/>
    </dxf>
    <dxf>
      <numFmt numFmtId="13" formatCode="0%"/>
    </dxf>
    <dxf>
      <numFmt numFmtId="2" formatCode="0.00"/>
    </dxf>
    <dxf>
      <font>
        <b val="0"/>
        <i val="0"/>
        <strike val="0"/>
        <condense val="0"/>
        <extend val="0"/>
        <outline val="0"/>
        <shadow val="0"/>
        <u val="none"/>
        <vertAlign val="baseline"/>
        <sz val="11"/>
        <color theme="1"/>
        <name val="Calibri"/>
        <family val="2"/>
        <scheme val="minor"/>
      </font>
      <numFmt numFmtId="1" formatCode="0"/>
    </dxf>
    <dxf>
      <numFmt numFmtId="2" formatCode="0.00"/>
    </dxf>
    <dxf>
      <numFmt numFmtId="2" formatCode="0.00"/>
    </dxf>
    <dxf>
      <numFmt numFmtId="2" formatCode="0.00"/>
    </dxf>
    <dxf>
      <numFmt numFmtId="167" formatCode="_(* #,##0_);_(* \(#,##0\);_(* &quot;-&quot;??_);_(@_)"/>
    </dxf>
    <dxf>
      <numFmt numFmtId="166" formatCode="0.0"/>
    </dxf>
    <dxf>
      <numFmt numFmtId="1" formatCode="0"/>
    </dxf>
    <dxf>
      <numFmt numFmtId="1" formatCode="0"/>
    </dxf>
    <dxf>
      <numFmt numFmtId="2" formatCode="0.00"/>
    </dxf>
    <dxf>
      <numFmt numFmtId="2" formatCode="0.00"/>
    </dxf>
    <dxf>
      <numFmt numFmtId="1" formatCode="0"/>
    </dxf>
    <dxf>
      <font>
        <b/>
        <color theme="1"/>
      </font>
      <fill>
        <patternFill>
          <bgColor theme="0"/>
        </patternFill>
      </fill>
      <border>
        <bottom style="thin">
          <color theme="8"/>
        </bottom>
        <vertical/>
        <horizontal/>
      </border>
    </dxf>
    <dxf>
      <font>
        <sz val="9"/>
        <color theme="1"/>
        <name val="Calibri"/>
        <family val="2"/>
        <scheme val="minor"/>
      </font>
      <fill>
        <patternFill patternType="solid">
          <bgColor theme="4" tint="-0.24994659260841701"/>
        </patternFill>
      </fill>
      <border diagonalUp="0" diagonalDown="0">
        <left/>
        <right/>
        <top/>
        <bottom/>
        <vertical/>
        <horizontal/>
      </border>
    </dxf>
  </dxfs>
  <tableStyles count="1" defaultTableStyle="TableStyleMedium9" defaultPivotStyle="PivotStyleLight16">
    <tableStyle name="SlicerStyleDark5 2" pivot="0" table="0" count="10" xr9:uid="{9293DD5C-2A31-428C-B55D-384C57478897}">
      <tableStyleElement type="wholeTable" dxfId="47"/>
      <tableStyleElement type="headerRow" dxfId="4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5 2">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2.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Emission Regulation Score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Regulation_Insights!$B$17</c:f>
              <c:strCache>
                <c:ptCount val="1"/>
                <c:pt idx="0">
                  <c:v>Average of emission_regulation_score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Regulation_Insights!$A$18:$A$42</c:f>
              <c:strCache>
                <c:ptCount val="25"/>
                <c:pt idx="0">
                  <c:v>Norway</c:v>
                </c:pt>
                <c:pt idx="1">
                  <c:v>Sweden</c:v>
                </c:pt>
                <c:pt idx="2">
                  <c:v>Netherlands</c:v>
                </c:pt>
                <c:pt idx="3">
                  <c:v>Switzerland</c:v>
                </c:pt>
                <c:pt idx="4">
                  <c:v>United Kingdom</c:v>
                </c:pt>
                <c:pt idx="5">
                  <c:v>Austria</c:v>
                </c:pt>
                <c:pt idx="6">
                  <c:v>France</c:v>
                </c:pt>
                <c:pt idx="7">
                  <c:v>Germany</c:v>
                </c:pt>
                <c:pt idx="8">
                  <c:v>Belgium</c:v>
                </c:pt>
                <c:pt idx="9">
                  <c:v>Italy</c:v>
                </c:pt>
                <c:pt idx="10">
                  <c:v>Portugal</c:v>
                </c:pt>
                <c:pt idx="11">
                  <c:v>Spain</c:v>
                </c:pt>
                <c:pt idx="12">
                  <c:v>South Korea</c:v>
                </c:pt>
                <c:pt idx="13">
                  <c:v>Japan</c:v>
                </c:pt>
                <c:pt idx="14">
                  <c:v>China</c:v>
                </c:pt>
                <c:pt idx="15">
                  <c:v>Canada</c:v>
                </c:pt>
                <c:pt idx="16">
                  <c:v>United States</c:v>
                </c:pt>
                <c:pt idx="17">
                  <c:v>Poland</c:v>
                </c:pt>
                <c:pt idx="18">
                  <c:v>Australia</c:v>
                </c:pt>
                <c:pt idx="19">
                  <c:v>Turkey</c:v>
                </c:pt>
                <c:pt idx="20">
                  <c:v>Thailand</c:v>
                </c:pt>
                <c:pt idx="21">
                  <c:v>Brazil</c:v>
                </c:pt>
                <c:pt idx="22">
                  <c:v>India</c:v>
                </c:pt>
                <c:pt idx="23">
                  <c:v>Mexico</c:v>
                </c:pt>
                <c:pt idx="24">
                  <c:v>Indonesia</c:v>
                </c:pt>
              </c:strCache>
            </c:strRef>
          </c:cat>
          <c:val>
            <c:numRef>
              <c:f>Regulation_Insights!$B$18:$B$42</c:f>
              <c:numCache>
                <c:formatCode>0</c:formatCode>
                <c:ptCount val="25"/>
                <c:pt idx="0">
                  <c:v>85.837874999999983</c:v>
                </c:pt>
                <c:pt idx="1">
                  <c:v>80.881375000000006</c:v>
                </c:pt>
                <c:pt idx="2">
                  <c:v>78.40000000000002</c:v>
                </c:pt>
                <c:pt idx="3">
                  <c:v>75.112500000000026</c:v>
                </c:pt>
                <c:pt idx="4">
                  <c:v>73.018749999999997</c:v>
                </c:pt>
                <c:pt idx="5">
                  <c:v>72.849999999999994</c:v>
                </c:pt>
                <c:pt idx="6">
                  <c:v>71.837499999999991</c:v>
                </c:pt>
                <c:pt idx="7">
                  <c:v>71.825000000000003</c:v>
                </c:pt>
                <c:pt idx="8">
                  <c:v>71.550000000000026</c:v>
                </c:pt>
                <c:pt idx="9">
                  <c:v>65.556249999999991</c:v>
                </c:pt>
                <c:pt idx="10">
                  <c:v>64.487500000000011</c:v>
                </c:pt>
                <c:pt idx="11">
                  <c:v>63.781249999999993</c:v>
                </c:pt>
                <c:pt idx="12">
                  <c:v>61.356249999999982</c:v>
                </c:pt>
                <c:pt idx="13">
                  <c:v>61.225000000000016</c:v>
                </c:pt>
                <c:pt idx="14">
                  <c:v>60.281250000000021</c:v>
                </c:pt>
                <c:pt idx="15">
                  <c:v>57.743750000000006</c:v>
                </c:pt>
                <c:pt idx="16">
                  <c:v>54.081250000000011</c:v>
                </c:pt>
                <c:pt idx="17">
                  <c:v>50.399999999999984</c:v>
                </c:pt>
                <c:pt idx="18">
                  <c:v>42.112499999999997</c:v>
                </c:pt>
                <c:pt idx="19">
                  <c:v>40.437499999999993</c:v>
                </c:pt>
                <c:pt idx="20">
                  <c:v>35.893749999999997</c:v>
                </c:pt>
                <c:pt idx="21">
                  <c:v>34.506250000000001</c:v>
                </c:pt>
                <c:pt idx="22">
                  <c:v>34.492750000000008</c:v>
                </c:pt>
                <c:pt idx="23">
                  <c:v>31.987499999999994</c:v>
                </c:pt>
                <c:pt idx="24">
                  <c:v>29.390750000000015</c:v>
                </c:pt>
              </c:numCache>
            </c:numRef>
          </c:val>
          <c:extLst>
            <c:ext xmlns:c16="http://schemas.microsoft.com/office/drawing/2014/chart" uri="{C3380CC4-5D6E-409C-BE32-E72D297353CC}">
              <c16:uniqueId val="{00000000-CEC1-4F9F-967F-B825B0CA37F5}"/>
            </c:ext>
          </c:extLst>
        </c:ser>
        <c:dLbls>
          <c:showLegendKey val="0"/>
          <c:showVal val="1"/>
          <c:showCatName val="0"/>
          <c:showSerName val="0"/>
          <c:showPercent val="0"/>
          <c:showBubbleSize val="0"/>
        </c:dLbls>
        <c:gapWidth val="219"/>
        <c:overlap val="-27"/>
        <c:axId val="1412877104"/>
        <c:axId val="1412900144"/>
      </c:barChart>
      <c:catAx>
        <c:axId val="141287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00144"/>
        <c:crosses val="autoZero"/>
        <c:auto val="1"/>
        <c:lblAlgn val="ctr"/>
        <c:lblOffset val="100"/>
        <c:noMultiLvlLbl val="0"/>
      </c:catAx>
      <c:valAx>
        <c:axId val="1412900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77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Regulation Score vs EV Market Share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048797705524127E-2"/>
          <c:y val="0.16889799635701278"/>
          <c:w val="0.89960150234903125"/>
          <c:h val="0.7283776515640463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dLbls>
            <c:dLbl>
              <c:idx val="0"/>
              <c:tx>
                <c:rich>
                  <a:bodyPr/>
                  <a:lstStyle/>
                  <a:p>
                    <a:fld id="{DA92BEA0-4899-482C-B20C-A3409A6051B0}" type="CELLRANGE">
                      <a:rPr lang="en-US"/>
                      <a:pPr/>
                      <a:t>[CELLRANGE]</a:t>
                    </a:fld>
                    <a:r>
                      <a:rPr lang="en-US" baseline="0"/>
                      <a:t>, </a:t>
                    </a:r>
                    <a:fld id="{1DE4BEFF-5792-42C6-95A3-BEAED91F9627}"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0F3-4F6B-B217-A96A14C04806}"/>
                </c:ext>
              </c:extLst>
            </c:dLbl>
            <c:dLbl>
              <c:idx val="1"/>
              <c:tx>
                <c:rich>
                  <a:bodyPr/>
                  <a:lstStyle/>
                  <a:p>
                    <a:fld id="{990F41E7-9636-4D95-A775-5B8D9212EFCD}" type="CELLRANGE">
                      <a:rPr lang="en-US"/>
                      <a:pPr/>
                      <a:t>[CELLRANGE]</a:t>
                    </a:fld>
                    <a:r>
                      <a:rPr lang="en-US" baseline="0"/>
                      <a:t>, </a:t>
                    </a:r>
                    <a:fld id="{D422CEE3-90D4-4E65-96B2-B332F7B5E932}"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0F3-4F6B-B217-A96A14C04806}"/>
                </c:ext>
              </c:extLst>
            </c:dLbl>
            <c:dLbl>
              <c:idx val="2"/>
              <c:tx>
                <c:rich>
                  <a:bodyPr/>
                  <a:lstStyle/>
                  <a:p>
                    <a:fld id="{E120CDD6-88F2-4A74-81D6-2EF07B79F467}" type="CELLRANGE">
                      <a:rPr lang="en-US"/>
                      <a:pPr/>
                      <a:t>[CELLRANGE]</a:t>
                    </a:fld>
                    <a:r>
                      <a:rPr lang="en-US" baseline="0"/>
                      <a:t>, </a:t>
                    </a:r>
                    <a:fld id="{E7917EF5-0E67-4254-9D73-95605737A8FD}"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0F3-4F6B-B217-A96A14C04806}"/>
                </c:ext>
              </c:extLst>
            </c:dLbl>
            <c:dLbl>
              <c:idx val="3"/>
              <c:tx>
                <c:rich>
                  <a:bodyPr/>
                  <a:lstStyle/>
                  <a:p>
                    <a:fld id="{A8168B64-4FEA-4050-A030-3620766FE365}" type="CELLRANGE">
                      <a:rPr lang="en-US"/>
                      <a:pPr/>
                      <a:t>[CELLRANGE]</a:t>
                    </a:fld>
                    <a:r>
                      <a:rPr lang="en-US" baseline="0"/>
                      <a:t>, </a:t>
                    </a:r>
                    <a:fld id="{1E2512A4-CBBD-48B5-88D8-1D58ABB6F15A}"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0F3-4F6B-B217-A96A14C04806}"/>
                </c:ext>
              </c:extLst>
            </c:dLbl>
            <c:dLbl>
              <c:idx val="4"/>
              <c:tx>
                <c:rich>
                  <a:bodyPr/>
                  <a:lstStyle/>
                  <a:p>
                    <a:fld id="{345E3CD3-9142-4EF2-B245-29F095C51FB2}" type="CELLRANGE">
                      <a:rPr lang="en-US"/>
                      <a:pPr/>
                      <a:t>[CELLRANGE]</a:t>
                    </a:fld>
                    <a:r>
                      <a:rPr lang="en-US" baseline="0"/>
                      <a:t>, </a:t>
                    </a:r>
                    <a:fld id="{6AF0A318-A0EE-4BA9-A407-30BC89259532}"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0F3-4F6B-B217-A96A14C04806}"/>
                </c:ext>
              </c:extLst>
            </c:dLbl>
            <c:dLbl>
              <c:idx val="5"/>
              <c:tx>
                <c:rich>
                  <a:bodyPr/>
                  <a:lstStyle/>
                  <a:p>
                    <a:fld id="{073AD29B-8D45-4194-B379-C8666F5BE1ED}" type="CELLRANGE">
                      <a:rPr lang="en-US"/>
                      <a:pPr/>
                      <a:t>[CELLRANGE]</a:t>
                    </a:fld>
                    <a:r>
                      <a:rPr lang="en-US" baseline="0"/>
                      <a:t>, </a:t>
                    </a:r>
                    <a:fld id="{FC26BFEC-C1B1-4C16-A5E2-5FA3F4E5AC0A}"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0F3-4F6B-B217-A96A14C04806}"/>
                </c:ext>
              </c:extLst>
            </c:dLbl>
            <c:dLbl>
              <c:idx val="6"/>
              <c:tx>
                <c:rich>
                  <a:bodyPr/>
                  <a:lstStyle/>
                  <a:p>
                    <a:fld id="{E83CE34D-0C99-4F9B-9469-1CC48AF76C7B}" type="CELLRANGE">
                      <a:rPr lang="en-US"/>
                      <a:pPr/>
                      <a:t>[CELLRANGE]</a:t>
                    </a:fld>
                    <a:r>
                      <a:rPr lang="en-US" baseline="0"/>
                      <a:t>, </a:t>
                    </a:r>
                    <a:fld id="{800C5517-44A7-4F17-8470-663856671683}"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0F3-4F6B-B217-A96A14C04806}"/>
                </c:ext>
              </c:extLst>
            </c:dLbl>
            <c:dLbl>
              <c:idx val="7"/>
              <c:tx>
                <c:rich>
                  <a:bodyPr/>
                  <a:lstStyle/>
                  <a:p>
                    <a:fld id="{C8BFF086-15AE-47F8-BDC8-734C0F070442}" type="CELLRANGE">
                      <a:rPr lang="en-US"/>
                      <a:pPr/>
                      <a:t>[CELLRANGE]</a:t>
                    </a:fld>
                    <a:r>
                      <a:rPr lang="en-US" baseline="0"/>
                      <a:t>, </a:t>
                    </a:r>
                    <a:fld id="{458FCA1E-3107-4F1A-A4F8-54E0739B6D74}"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0F3-4F6B-B217-A96A14C04806}"/>
                </c:ext>
              </c:extLst>
            </c:dLbl>
            <c:dLbl>
              <c:idx val="8"/>
              <c:tx>
                <c:rich>
                  <a:bodyPr/>
                  <a:lstStyle/>
                  <a:p>
                    <a:fld id="{A3186A97-A159-43E7-BA95-BF54CB6B4623}" type="CELLRANGE">
                      <a:rPr lang="en-US"/>
                      <a:pPr/>
                      <a:t>[CELLRANGE]</a:t>
                    </a:fld>
                    <a:r>
                      <a:rPr lang="en-US" baseline="0"/>
                      <a:t>, </a:t>
                    </a:r>
                    <a:fld id="{330C8225-947B-4AD5-929F-B6F63A59CA86}"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0F3-4F6B-B217-A96A14C04806}"/>
                </c:ext>
              </c:extLst>
            </c:dLbl>
            <c:dLbl>
              <c:idx val="9"/>
              <c:tx>
                <c:rich>
                  <a:bodyPr/>
                  <a:lstStyle/>
                  <a:p>
                    <a:fld id="{A2776F98-15E1-4766-82DD-CE748527BF65}" type="CELLRANGE">
                      <a:rPr lang="en-US"/>
                      <a:pPr/>
                      <a:t>[CELLRANGE]</a:t>
                    </a:fld>
                    <a:r>
                      <a:rPr lang="en-US" baseline="0"/>
                      <a:t>, </a:t>
                    </a:r>
                    <a:fld id="{C3198610-80B1-4AC1-9BEF-F2DA2C88F342}"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0F3-4F6B-B217-A96A14C04806}"/>
                </c:ext>
              </c:extLst>
            </c:dLbl>
            <c:dLbl>
              <c:idx val="10"/>
              <c:tx>
                <c:rich>
                  <a:bodyPr/>
                  <a:lstStyle/>
                  <a:p>
                    <a:fld id="{B9CD1F80-0ECF-4AD4-8611-E2AD31780072}" type="CELLRANGE">
                      <a:rPr lang="en-US"/>
                      <a:pPr/>
                      <a:t>[CELLRANGE]</a:t>
                    </a:fld>
                    <a:r>
                      <a:rPr lang="en-US" baseline="0"/>
                      <a:t>, </a:t>
                    </a:r>
                    <a:fld id="{BEF37A67-913B-4148-A454-90E203B28257}"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0F3-4F6B-B217-A96A14C04806}"/>
                </c:ext>
              </c:extLst>
            </c:dLbl>
            <c:dLbl>
              <c:idx val="11"/>
              <c:tx>
                <c:rich>
                  <a:bodyPr/>
                  <a:lstStyle/>
                  <a:p>
                    <a:fld id="{AB9BA27F-7F92-4465-B4FC-2973C3BD5A84}" type="CELLRANGE">
                      <a:rPr lang="en-US"/>
                      <a:pPr/>
                      <a:t>[CELLRANGE]</a:t>
                    </a:fld>
                    <a:r>
                      <a:rPr lang="en-US" baseline="0"/>
                      <a:t>, </a:t>
                    </a:r>
                    <a:fld id="{0195FBAA-3CB0-48D7-8258-9AF06670EAA5}"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0F3-4F6B-B217-A96A14C04806}"/>
                </c:ext>
              </c:extLst>
            </c:dLbl>
            <c:dLbl>
              <c:idx val="12"/>
              <c:tx>
                <c:rich>
                  <a:bodyPr/>
                  <a:lstStyle/>
                  <a:p>
                    <a:fld id="{CAB1B839-B230-45C0-BB1D-5E8222955823}" type="CELLRANGE">
                      <a:rPr lang="en-US"/>
                      <a:pPr/>
                      <a:t>[CELLRANGE]</a:t>
                    </a:fld>
                    <a:r>
                      <a:rPr lang="en-US" baseline="0"/>
                      <a:t>, </a:t>
                    </a:r>
                    <a:fld id="{86F083FA-B778-431E-B6B7-2A3BF7011D89}"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0F3-4F6B-B217-A96A14C04806}"/>
                </c:ext>
              </c:extLst>
            </c:dLbl>
            <c:dLbl>
              <c:idx val="13"/>
              <c:tx>
                <c:rich>
                  <a:bodyPr/>
                  <a:lstStyle/>
                  <a:p>
                    <a:fld id="{F85707E0-D111-45E8-B897-63F093728E23}" type="CELLRANGE">
                      <a:rPr lang="en-US"/>
                      <a:pPr/>
                      <a:t>[CELLRANGE]</a:t>
                    </a:fld>
                    <a:r>
                      <a:rPr lang="en-US" baseline="0"/>
                      <a:t>, </a:t>
                    </a:r>
                    <a:fld id="{89C3EA6A-FE6D-4BB7-879D-0B796A2D6E59}"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0F3-4F6B-B217-A96A14C04806}"/>
                </c:ext>
              </c:extLst>
            </c:dLbl>
            <c:dLbl>
              <c:idx val="14"/>
              <c:tx>
                <c:rich>
                  <a:bodyPr/>
                  <a:lstStyle/>
                  <a:p>
                    <a:fld id="{E3FEF57F-3C01-46C5-8EC6-0480452E48C6}" type="CELLRANGE">
                      <a:rPr lang="en-US"/>
                      <a:pPr/>
                      <a:t>[CELLRANGE]</a:t>
                    </a:fld>
                    <a:r>
                      <a:rPr lang="en-US" baseline="0"/>
                      <a:t>, </a:t>
                    </a:r>
                    <a:fld id="{370C7F10-6BC6-42B6-9993-05880AD4FA74}"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0F3-4F6B-B217-A96A14C04806}"/>
                </c:ext>
              </c:extLst>
            </c:dLbl>
            <c:dLbl>
              <c:idx val="15"/>
              <c:tx>
                <c:rich>
                  <a:bodyPr/>
                  <a:lstStyle/>
                  <a:p>
                    <a:fld id="{115CA84D-9145-4338-BB7E-18707F2A6295}" type="CELLRANGE">
                      <a:rPr lang="en-US"/>
                      <a:pPr/>
                      <a:t>[CELLRANGE]</a:t>
                    </a:fld>
                    <a:r>
                      <a:rPr lang="en-US" baseline="0"/>
                      <a:t>, </a:t>
                    </a:r>
                    <a:fld id="{9A440D25-CAF7-4837-B3A4-AAF0BFBF7993}"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0F3-4F6B-B217-A96A14C04806}"/>
                </c:ext>
              </c:extLst>
            </c:dLbl>
            <c:dLbl>
              <c:idx val="16"/>
              <c:tx>
                <c:rich>
                  <a:bodyPr/>
                  <a:lstStyle/>
                  <a:p>
                    <a:fld id="{7794EDD5-0733-49E6-8492-3482B70A7D57}" type="CELLRANGE">
                      <a:rPr lang="en-US"/>
                      <a:pPr/>
                      <a:t>[CELLRANGE]</a:t>
                    </a:fld>
                    <a:r>
                      <a:rPr lang="en-US" baseline="0"/>
                      <a:t>, </a:t>
                    </a:r>
                    <a:fld id="{89804E5B-DFE8-4388-B356-8AA3B8A263EC}"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0F3-4F6B-B217-A96A14C04806}"/>
                </c:ext>
              </c:extLst>
            </c:dLbl>
            <c:dLbl>
              <c:idx val="17"/>
              <c:tx>
                <c:rich>
                  <a:bodyPr/>
                  <a:lstStyle/>
                  <a:p>
                    <a:fld id="{33057BFD-9EED-44F0-AF2F-649C61288ABD}" type="CELLRANGE">
                      <a:rPr lang="en-US"/>
                      <a:pPr/>
                      <a:t>[CELLRANGE]</a:t>
                    </a:fld>
                    <a:r>
                      <a:rPr lang="en-US" baseline="0"/>
                      <a:t>, </a:t>
                    </a:r>
                    <a:fld id="{F98A45AF-4D5C-434B-A930-89E68BFA478A}"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0F3-4F6B-B217-A96A14C04806}"/>
                </c:ext>
              </c:extLst>
            </c:dLbl>
            <c:dLbl>
              <c:idx val="18"/>
              <c:tx>
                <c:rich>
                  <a:bodyPr/>
                  <a:lstStyle/>
                  <a:p>
                    <a:fld id="{4C6BB2EE-0C57-4E81-882F-B2516DB94D10}" type="CELLRANGE">
                      <a:rPr lang="en-US"/>
                      <a:pPr/>
                      <a:t>[CELLRANGE]</a:t>
                    </a:fld>
                    <a:r>
                      <a:rPr lang="en-US" baseline="0"/>
                      <a:t>, </a:t>
                    </a:r>
                    <a:fld id="{CC1C70D7-4407-434C-B7E1-CF478AF4E766}"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0F3-4F6B-B217-A96A14C04806}"/>
                </c:ext>
              </c:extLst>
            </c:dLbl>
            <c:dLbl>
              <c:idx val="19"/>
              <c:tx>
                <c:rich>
                  <a:bodyPr/>
                  <a:lstStyle/>
                  <a:p>
                    <a:fld id="{0642B89F-E935-4644-9461-7E0081DF40A4}" type="CELLRANGE">
                      <a:rPr lang="en-US"/>
                      <a:pPr/>
                      <a:t>[CELLRANGE]</a:t>
                    </a:fld>
                    <a:r>
                      <a:rPr lang="en-US" baseline="0"/>
                      <a:t>, </a:t>
                    </a:r>
                    <a:fld id="{9A099898-5423-4163-A2C9-48663DE57CE0}"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0F3-4F6B-B217-A96A14C04806}"/>
                </c:ext>
              </c:extLst>
            </c:dLbl>
            <c:dLbl>
              <c:idx val="20"/>
              <c:tx>
                <c:rich>
                  <a:bodyPr/>
                  <a:lstStyle/>
                  <a:p>
                    <a:fld id="{3AB57DA4-3C64-4D64-B541-B176D1286054}" type="CELLRANGE">
                      <a:rPr lang="en-US"/>
                      <a:pPr/>
                      <a:t>[CELLRANGE]</a:t>
                    </a:fld>
                    <a:r>
                      <a:rPr lang="en-US" baseline="0"/>
                      <a:t>, </a:t>
                    </a:r>
                    <a:fld id="{0BB77B89-B434-4ACB-A59A-75F8FF4D2D76}"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0F3-4F6B-B217-A96A14C04806}"/>
                </c:ext>
              </c:extLst>
            </c:dLbl>
            <c:dLbl>
              <c:idx val="21"/>
              <c:tx>
                <c:rich>
                  <a:bodyPr/>
                  <a:lstStyle/>
                  <a:p>
                    <a:fld id="{072DF819-7F62-47DF-98C1-A3CE02104A7F}" type="CELLRANGE">
                      <a:rPr lang="en-US"/>
                      <a:pPr/>
                      <a:t>[CELLRANGE]</a:t>
                    </a:fld>
                    <a:r>
                      <a:rPr lang="en-US" baseline="0"/>
                      <a:t>, </a:t>
                    </a:r>
                    <a:fld id="{72DA3B33-F260-4750-948D-CFB66CD17505}"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0F3-4F6B-B217-A96A14C04806}"/>
                </c:ext>
              </c:extLst>
            </c:dLbl>
            <c:dLbl>
              <c:idx val="22"/>
              <c:tx>
                <c:rich>
                  <a:bodyPr/>
                  <a:lstStyle/>
                  <a:p>
                    <a:fld id="{5AB77D38-3204-4760-999A-ADDFC0E7BB44}" type="CELLRANGE">
                      <a:rPr lang="en-US"/>
                      <a:pPr/>
                      <a:t>[CELLRANGE]</a:t>
                    </a:fld>
                    <a:r>
                      <a:rPr lang="en-US" baseline="0"/>
                      <a:t>, </a:t>
                    </a:r>
                    <a:fld id="{24EFB1D6-2EE7-40B6-9F5C-7B951A76433B}"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0F3-4F6B-B217-A96A14C04806}"/>
                </c:ext>
              </c:extLst>
            </c:dLbl>
            <c:dLbl>
              <c:idx val="23"/>
              <c:tx>
                <c:rich>
                  <a:bodyPr/>
                  <a:lstStyle/>
                  <a:p>
                    <a:fld id="{FA6F74DA-0691-4A48-8BEC-7053CE56855C}" type="CELLRANGE">
                      <a:rPr lang="en-US"/>
                      <a:pPr/>
                      <a:t>[CELLRANGE]</a:t>
                    </a:fld>
                    <a:r>
                      <a:rPr lang="en-US" baseline="0"/>
                      <a:t>, </a:t>
                    </a:r>
                    <a:fld id="{291833CC-6C3B-4D84-ABFE-09F582F5BCC6}"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0F3-4F6B-B217-A96A14C04806}"/>
                </c:ext>
              </c:extLst>
            </c:dLbl>
            <c:dLbl>
              <c:idx val="24"/>
              <c:tx>
                <c:rich>
                  <a:bodyPr/>
                  <a:lstStyle/>
                  <a:p>
                    <a:fld id="{378137BD-A3FE-408A-8C66-5BAE2762EBCD}" type="CELLRANGE">
                      <a:rPr lang="en-US"/>
                      <a:pPr/>
                      <a:t>[CELLRANGE]</a:t>
                    </a:fld>
                    <a:r>
                      <a:rPr lang="en-US" baseline="0"/>
                      <a:t>, </a:t>
                    </a:r>
                    <a:fld id="{431E529D-6B59-4570-9813-D82010977AE9}"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0F3-4F6B-B217-A96A14C048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Regulation_Insights!$B$18:$B$42</c:f>
              <c:numCache>
                <c:formatCode>0</c:formatCode>
                <c:ptCount val="25"/>
                <c:pt idx="0">
                  <c:v>85.837874999999983</c:v>
                </c:pt>
                <c:pt idx="1">
                  <c:v>80.881375000000006</c:v>
                </c:pt>
                <c:pt idx="2">
                  <c:v>78.40000000000002</c:v>
                </c:pt>
                <c:pt idx="3">
                  <c:v>75.112500000000026</c:v>
                </c:pt>
                <c:pt idx="4">
                  <c:v>73.018749999999997</c:v>
                </c:pt>
                <c:pt idx="5">
                  <c:v>72.849999999999994</c:v>
                </c:pt>
                <c:pt idx="6">
                  <c:v>71.837499999999991</c:v>
                </c:pt>
                <c:pt idx="7">
                  <c:v>71.825000000000003</c:v>
                </c:pt>
                <c:pt idx="8">
                  <c:v>71.550000000000026</c:v>
                </c:pt>
                <c:pt idx="9">
                  <c:v>65.556249999999991</c:v>
                </c:pt>
                <c:pt idx="10">
                  <c:v>64.487500000000011</c:v>
                </c:pt>
                <c:pt idx="11">
                  <c:v>63.781249999999993</c:v>
                </c:pt>
                <c:pt idx="12">
                  <c:v>61.356249999999982</c:v>
                </c:pt>
                <c:pt idx="13">
                  <c:v>61.225000000000016</c:v>
                </c:pt>
                <c:pt idx="14">
                  <c:v>60.281250000000021</c:v>
                </c:pt>
                <c:pt idx="15">
                  <c:v>57.743750000000006</c:v>
                </c:pt>
                <c:pt idx="16">
                  <c:v>54.081250000000011</c:v>
                </c:pt>
                <c:pt idx="17">
                  <c:v>50.399999999999984</c:v>
                </c:pt>
                <c:pt idx="18">
                  <c:v>42.112499999999997</c:v>
                </c:pt>
                <c:pt idx="19">
                  <c:v>40.437499999999993</c:v>
                </c:pt>
                <c:pt idx="20">
                  <c:v>35.893749999999997</c:v>
                </c:pt>
                <c:pt idx="21">
                  <c:v>34.506250000000001</c:v>
                </c:pt>
                <c:pt idx="22">
                  <c:v>34.492750000000008</c:v>
                </c:pt>
                <c:pt idx="23">
                  <c:v>31.987499999999994</c:v>
                </c:pt>
                <c:pt idx="24">
                  <c:v>29.390750000000015</c:v>
                </c:pt>
              </c:numCache>
            </c:numRef>
          </c:xVal>
          <c:yVal>
            <c:numRef>
              <c:f>Regulation_Insights!$C$18:$C$42</c:f>
              <c:numCache>
                <c:formatCode>0.00</c:formatCode>
                <c:ptCount val="25"/>
                <c:pt idx="0">
                  <c:v>33.563958333333339</c:v>
                </c:pt>
                <c:pt idx="1">
                  <c:v>17.401666666666667</c:v>
                </c:pt>
                <c:pt idx="2">
                  <c:v>12.115</c:v>
                </c:pt>
                <c:pt idx="3">
                  <c:v>8.2372916666666658</c:v>
                </c:pt>
                <c:pt idx="4">
                  <c:v>7.729166666666667</c:v>
                </c:pt>
                <c:pt idx="5">
                  <c:v>7.2779166666666661</c:v>
                </c:pt>
                <c:pt idx="6">
                  <c:v>7.9316666666666658</c:v>
                </c:pt>
                <c:pt idx="7">
                  <c:v>9.90625</c:v>
                </c:pt>
                <c:pt idx="8">
                  <c:v>8.116458333333334</c:v>
                </c:pt>
                <c:pt idx="9">
                  <c:v>3.2435416666666668</c:v>
                </c:pt>
                <c:pt idx="10">
                  <c:v>7.2925000000000004</c:v>
                </c:pt>
                <c:pt idx="11">
                  <c:v>3.1758333333333333</c:v>
                </c:pt>
                <c:pt idx="12">
                  <c:v>3.7918750000000006</c:v>
                </c:pt>
                <c:pt idx="13">
                  <c:v>1.3056250000000003</c:v>
                </c:pt>
                <c:pt idx="14">
                  <c:v>9.0931250000000006</c:v>
                </c:pt>
                <c:pt idx="15">
                  <c:v>3.879583333333334</c:v>
                </c:pt>
                <c:pt idx="16">
                  <c:v>3.1722916666666663</c:v>
                </c:pt>
                <c:pt idx="17">
                  <c:v>2.1906250000000003</c:v>
                </c:pt>
                <c:pt idx="18">
                  <c:v>2.4691666666666667</c:v>
                </c:pt>
                <c:pt idx="19">
                  <c:v>1.7024999999999999</c:v>
                </c:pt>
                <c:pt idx="20">
                  <c:v>2.3102083333333332</c:v>
                </c:pt>
                <c:pt idx="21">
                  <c:v>0.60416666666666663</c:v>
                </c:pt>
                <c:pt idx="22">
                  <c:v>0.52833333333333343</c:v>
                </c:pt>
                <c:pt idx="23">
                  <c:v>0.58791666666666664</c:v>
                </c:pt>
                <c:pt idx="24">
                  <c:v>0.573125</c:v>
                </c:pt>
              </c:numCache>
            </c:numRef>
          </c:yVal>
          <c:smooth val="0"/>
          <c:extLst>
            <c:ext xmlns:c15="http://schemas.microsoft.com/office/drawing/2012/chart" uri="{02D57815-91ED-43cb-92C2-25804820EDAC}">
              <c15:datalabelsRange>
                <c15:f>Regulation_Insights!$A$18:$A$42</c15:f>
                <c15:dlblRangeCache>
                  <c:ptCount val="25"/>
                  <c:pt idx="0">
                    <c:v>Norway</c:v>
                  </c:pt>
                  <c:pt idx="1">
                    <c:v>Sweden</c:v>
                  </c:pt>
                  <c:pt idx="2">
                    <c:v>Netherlands</c:v>
                  </c:pt>
                  <c:pt idx="3">
                    <c:v>Switzerland</c:v>
                  </c:pt>
                  <c:pt idx="4">
                    <c:v>United Kingdom</c:v>
                  </c:pt>
                  <c:pt idx="5">
                    <c:v>Austria</c:v>
                  </c:pt>
                  <c:pt idx="6">
                    <c:v>France</c:v>
                  </c:pt>
                  <c:pt idx="7">
                    <c:v>Germany</c:v>
                  </c:pt>
                  <c:pt idx="8">
                    <c:v>Belgium</c:v>
                  </c:pt>
                  <c:pt idx="9">
                    <c:v>Italy</c:v>
                  </c:pt>
                  <c:pt idx="10">
                    <c:v>Portugal</c:v>
                  </c:pt>
                  <c:pt idx="11">
                    <c:v>Spain</c:v>
                  </c:pt>
                  <c:pt idx="12">
                    <c:v>South Korea</c:v>
                  </c:pt>
                  <c:pt idx="13">
                    <c:v>Japan</c:v>
                  </c:pt>
                  <c:pt idx="14">
                    <c:v>China</c:v>
                  </c:pt>
                  <c:pt idx="15">
                    <c:v>Canada</c:v>
                  </c:pt>
                  <c:pt idx="16">
                    <c:v>United States</c:v>
                  </c:pt>
                  <c:pt idx="17">
                    <c:v>Poland</c:v>
                  </c:pt>
                  <c:pt idx="18">
                    <c:v>Australia</c:v>
                  </c:pt>
                  <c:pt idx="19">
                    <c:v>Turkey</c:v>
                  </c:pt>
                  <c:pt idx="20">
                    <c:v>Thailand</c:v>
                  </c:pt>
                  <c:pt idx="21">
                    <c:v>Brazil</c:v>
                  </c:pt>
                  <c:pt idx="22">
                    <c:v>India</c:v>
                  </c:pt>
                  <c:pt idx="23">
                    <c:v>Mexico</c:v>
                  </c:pt>
                  <c:pt idx="24">
                    <c:v>Indonesia</c:v>
                  </c:pt>
                </c15:dlblRangeCache>
              </c15:datalabelsRange>
            </c:ext>
            <c:ext xmlns:c16="http://schemas.microsoft.com/office/drawing/2014/chart" uri="{C3380CC4-5D6E-409C-BE32-E72D297353CC}">
              <c16:uniqueId val="{00000000-00F3-4F6B-B217-A96A14C04806}"/>
            </c:ext>
          </c:extLst>
        </c:ser>
        <c:dLbls>
          <c:showLegendKey val="0"/>
          <c:showVal val="1"/>
          <c:showCatName val="0"/>
          <c:showSerName val="0"/>
          <c:showPercent val="0"/>
          <c:showBubbleSize val="0"/>
        </c:dLbls>
        <c:axId val="1412924144"/>
        <c:axId val="1412918384"/>
      </c:scatterChart>
      <c:valAx>
        <c:axId val="14129241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18384"/>
        <c:crosses val="autoZero"/>
        <c:crossBetween val="midCat"/>
      </c:valAx>
      <c:valAx>
        <c:axId val="1412918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241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Regulation Score &amp; EV Share over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1"/>
          <c:order val="1"/>
          <c:tx>
            <c:strRef>
              <c:f>Regulation_Insights!$C$50</c:f>
              <c:strCache>
                <c:ptCount val="1"/>
                <c:pt idx="0">
                  <c:v>Average of emission_regulation_score</c:v>
                </c:pt>
              </c:strCache>
            </c:strRef>
          </c:tx>
          <c:spPr>
            <a:ln w="28575" cap="rnd">
              <a:solidFill>
                <a:srgbClr val="00B050"/>
              </a:solidFill>
              <a:round/>
            </a:ln>
            <a:effectLst/>
          </c:spPr>
          <c:marker>
            <c:symbol val="none"/>
          </c:marker>
          <c:cat>
            <c:numRef>
              <c:f>Regulation_Insights!$A$51:$A$66</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Regulation_Insights!$C$51:$C$66</c:f>
              <c:numCache>
                <c:formatCode>0</c:formatCode>
                <c:ptCount val="16"/>
                <c:pt idx="0">
                  <c:v>42.846720000000012</c:v>
                </c:pt>
                <c:pt idx="1">
                  <c:v>44.291360000000005</c:v>
                </c:pt>
                <c:pt idx="2">
                  <c:v>45.915359999999986</c:v>
                </c:pt>
                <c:pt idx="3">
                  <c:v>47.948000000000008</c:v>
                </c:pt>
                <c:pt idx="4">
                  <c:v>49.556000000000012</c:v>
                </c:pt>
                <c:pt idx="5">
                  <c:v>51.383999999999993</c:v>
                </c:pt>
                <c:pt idx="6">
                  <c:v>53.860000000000014</c:v>
                </c:pt>
                <c:pt idx="7">
                  <c:v>56.744</c:v>
                </c:pt>
                <c:pt idx="8">
                  <c:v>59.076000000000001</c:v>
                </c:pt>
                <c:pt idx="9">
                  <c:v>61.688000000000017</c:v>
                </c:pt>
                <c:pt idx="10">
                  <c:v>64.539999999999992</c:v>
                </c:pt>
                <c:pt idx="11">
                  <c:v>66.984000000000037</c:v>
                </c:pt>
                <c:pt idx="12">
                  <c:v>70.052079999999947</c:v>
                </c:pt>
                <c:pt idx="13">
                  <c:v>72.45199999999997</c:v>
                </c:pt>
                <c:pt idx="14">
                  <c:v>74.920079999999999</c:v>
                </c:pt>
                <c:pt idx="15">
                  <c:v>77.93216000000001</c:v>
                </c:pt>
              </c:numCache>
            </c:numRef>
          </c:val>
          <c:smooth val="1"/>
          <c:extLst>
            <c:ext xmlns:c16="http://schemas.microsoft.com/office/drawing/2014/chart" uri="{C3380CC4-5D6E-409C-BE32-E72D297353CC}">
              <c16:uniqueId val="{00000001-0DC7-4407-AB6D-FA9180EF5D09}"/>
            </c:ext>
          </c:extLst>
        </c:ser>
        <c:dLbls>
          <c:showLegendKey val="0"/>
          <c:showVal val="0"/>
          <c:showCatName val="0"/>
          <c:showSerName val="0"/>
          <c:showPercent val="0"/>
          <c:showBubbleSize val="0"/>
        </c:dLbls>
        <c:marker val="1"/>
        <c:smooth val="0"/>
        <c:axId val="113044848"/>
        <c:axId val="113039568"/>
      </c:lineChart>
      <c:lineChart>
        <c:grouping val="stacked"/>
        <c:varyColors val="0"/>
        <c:ser>
          <c:idx val="0"/>
          <c:order val="0"/>
          <c:tx>
            <c:strRef>
              <c:f>Regulation_Insights!$B$50</c:f>
              <c:strCache>
                <c:ptCount val="1"/>
                <c:pt idx="0">
                  <c:v>Average of ev_market_share(%)</c:v>
                </c:pt>
              </c:strCache>
            </c:strRef>
          </c:tx>
          <c:spPr>
            <a:ln w="28575" cap="rnd">
              <a:solidFill>
                <a:schemeClr val="accent1"/>
              </a:solidFill>
              <a:round/>
            </a:ln>
            <a:effectLst/>
          </c:spPr>
          <c:marker>
            <c:symbol val="none"/>
          </c:marker>
          <c:cat>
            <c:numRef>
              <c:f>Regulation_Insights!$A$51:$A$66</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Regulation_Insights!$B$51:$B$66</c:f>
              <c:numCache>
                <c:formatCode>0.00</c:formatCode>
                <c:ptCount val="16"/>
                <c:pt idx="0">
                  <c:v>2.7733333333333339E-2</c:v>
                </c:pt>
                <c:pt idx="1">
                  <c:v>0.13773333333333326</c:v>
                </c:pt>
                <c:pt idx="2">
                  <c:v>0.24479999999999999</c:v>
                </c:pt>
                <c:pt idx="3">
                  <c:v>0.56786666666666663</c:v>
                </c:pt>
                <c:pt idx="4">
                  <c:v>0.88879999999999981</c:v>
                </c:pt>
                <c:pt idx="5">
                  <c:v>1.1483999999999999</c:v>
                </c:pt>
                <c:pt idx="6">
                  <c:v>1.416666666666667</c:v>
                </c:pt>
                <c:pt idx="7">
                  <c:v>2.0633333333333339</c:v>
                </c:pt>
                <c:pt idx="8">
                  <c:v>2.7718666666666665</c:v>
                </c:pt>
                <c:pt idx="9">
                  <c:v>4.0674666666666672</c:v>
                </c:pt>
                <c:pt idx="10">
                  <c:v>7.582533333333334</c:v>
                </c:pt>
                <c:pt idx="11">
                  <c:v>11.809866666666665</c:v>
                </c:pt>
                <c:pt idx="12">
                  <c:v>14.834133333333332</c:v>
                </c:pt>
                <c:pt idx="13">
                  <c:v>16.02333333333333</c:v>
                </c:pt>
                <c:pt idx="14">
                  <c:v>17.861866666666661</c:v>
                </c:pt>
                <c:pt idx="15">
                  <c:v>19.801466666666663</c:v>
                </c:pt>
              </c:numCache>
            </c:numRef>
          </c:val>
          <c:smooth val="1"/>
          <c:extLst>
            <c:ext xmlns:c16="http://schemas.microsoft.com/office/drawing/2014/chart" uri="{C3380CC4-5D6E-409C-BE32-E72D297353CC}">
              <c16:uniqueId val="{00000000-0DC7-4407-AB6D-FA9180EF5D09}"/>
            </c:ext>
          </c:extLst>
        </c:ser>
        <c:dLbls>
          <c:showLegendKey val="0"/>
          <c:showVal val="0"/>
          <c:showCatName val="0"/>
          <c:showSerName val="0"/>
          <c:showPercent val="0"/>
          <c:showBubbleSize val="0"/>
        </c:dLbls>
        <c:marker val="1"/>
        <c:smooth val="0"/>
        <c:axId val="113053968"/>
        <c:axId val="113040048"/>
      </c:lineChart>
      <c:catAx>
        <c:axId val="11304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39568"/>
        <c:crosses val="autoZero"/>
        <c:auto val="1"/>
        <c:lblAlgn val="ctr"/>
        <c:lblOffset val="100"/>
        <c:noMultiLvlLbl val="0"/>
      </c:catAx>
      <c:valAx>
        <c:axId val="113039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4848"/>
        <c:crosses val="autoZero"/>
        <c:crossBetween val="between"/>
      </c:valAx>
      <c:valAx>
        <c:axId val="1130400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3968"/>
        <c:crosses val="max"/>
        <c:crossBetween val="between"/>
      </c:valAx>
      <c:catAx>
        <c:axId val="113053968"/>
        <c:scaling>
          <c:orientation val="minMax"/>
        </c:scaling>
        <c:delete val="1"/>
        <c:axPos val="b"/>
        <c:numFmt formatCode="General" sourceLinked="1"/>
        <c:majorTickMark val="out"/>
        <c:minorTickMark val="none"/>
        <c:tickLblPos val="nextTo"/>
        <c:crossAx val="1130400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Regulation Score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Regulation_Insights!$B$3</c:f>
              <c:strCache>
                <c:ptCount val="1"/>
                <c:pt idx="0">
                  <c:v>Average of emission_regulation_score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Regulation_Insights!$A$4:$A$8</c:f>
              <c:strCache>
                <c:ptCount val="5"/>
                <c:pt idx="0">
                  <c:v>Europe</c:v>
                </c:pt>
                <c:pt idx="1">
                  <c:v>North America</c:v>
                </c:pt>
                <c:pt idx="2">
                  <c:v>APAC</c:v>
                </c:pt>
                <c:pt idx="3">
                  <c:v>Oceania</c:v>
                </c:pt>
                <c:pt idx="4">
                  <c:v>South America</c:v>
                </c:pt>
              </c:strCache>
            </c:strRef>
          </c:cat>
          <c:val>
            <c:numRef>
              <c:f>Regulation_Insights!$B$4:$B$8</c:f>
              <c:numCache>
                <c:formatCode>0</c:formatCode>
                <c:ptCount val="5"/>
                <c:pt idx="0">
                  <c:v>68.998250000000127</c:v>
                </c:pt>
                <c:pt idx="1">
                  <c:v>47.937499999999957</c:v>
                </c:pt>
                <c:pt idx="2">
                  <c:v>47.106625000000044</c:v>
                </c:pt>
                <c:pt idx="3">
                  <c:v>42.112499999999997</c:v>
                </c:pt>
                <c:pt idx="4">
                  <c:v>34.506250000000001</c:v>
                </c:pt>
              </c:numCache>
            </c:numRef>
          </c:val>
          <c:extLst>
            <c:ext xmlns:c16="http://schemas.microsoft.com/office/drawing/2014/chart" uri="{C3380CC4-5D6E-409C-BE32-E72D297353CC}">
              <c16:uniqueId val="{00000000-8500-400A-95BF-F54172FC496A}"/>
            </c:ext>
          </c:extLst>
        </c:ser>
        <c:dLbls>
          <c:showLegendKey val="0"/>
          <c:showVal val="1"/>
          <c:showCatName val="0"/>
          <c:showSerName val="0"/>
          <c:showPercent val="0"/>
          <c:showBubbleSize val="0"/>
        </c:dLbls>
        <c:gapWidth val="219"/>
        <c:overlap val="-27"/>
        <c:axId val="1412916464"/>
        <c:axId val="1412913584"/>
      </c:barChart>
      <c:catAx>
        <c:axId val="141291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13584"/>
        <c:crosses val="autoZero"/>
        <c:auto val="1"/>
        <c:lblAlgn val="ctr"/>
        <c:lblOffset val="100"/>
        <c:noMultiLvlLbl val="0"/>
      </c:catAx>
      <c:valAx>
        <c:axId val="1412913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16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EV Market Share(%)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Regulation_Insights!$C$3</c:f>
              <c:strCache>
                <c:ptCount val="1"/>
                <c:pt idx="0">
                  <c:v>Average of ev_market_share(%)</c:v>
                </c:pt>
              </c:strCache>
            </c:strRef>
          </c:tx>
          <c:spPr>
            <a:solidFill>
              <a:schemeClr val="accent1"/>
            </a:solidFill>
            <a:ln>
              <a:noFill/>
            </a:ln>
            <a:effectLst/>
          </c:spPr>
          <c:invertIfNegative val="0"/>
          <c:cat>
            <c:strRef>
              <c:f>Regulation_Insights!$A$4:$A$8</c:f>
              <c:strCache>
                <c:ptCount val="5"/>
                <c:pt idx="0">
                  <c:v>Europe</c:v>
                </c:pt>
                <c:pt idx="1">
                  <c:v>North America</c:v>
                </c:pt>
                <c:pt idx="2">
                  <c:v>APAC</c:v>
                </c:pt>
                <c:pt idx="3">
                  <c:v>Oceania</c:v>
                </c:pt>
                <c:pt idx="4">
                  <c:v>South America</c:v>
                </c:pt>
              </c:strCache>
            </c:strRef>
          </c:cat>
          <c:val>
            <c:numRef>
              <c:f>Regulation_Insights!$C$4:$C$8</c:f>
              <c:numCache>
                <c:formatCode>0.0</c:formatCode>
                <c:ptCount val="5"/>
                <c:pt idx="0">
                  <c:v>9.2774553571428697</c:v>
                </c:pt>
                <c:pt idx="1">
                  <c:v>2.5465972222222231</c:v>
                </c:pt>
                <c:pt idx="2">
                  <c:v>2.9337152777777744</c:v>
                </c:pt>
                <c:pt idx="3">
                  <c:v>2.4691666666666667</c:v>
                </c:pt>
                <c:pt idx="4">
                  <c:v>0.60416666666666663</c:v>
                </c:pt>
              </c:numCache>
            </c:numRef>
          </c:val>
          <c:extLst>
            <c:ext xmlns:c16="http://schemas.microsoft.com/office/drawing/2014/chart" uri="{C3380CC4-5D6E-409C-BE32-E72D297353CC}">
              <c16:uniqueId val="{00000000-AF08-43E8-B640-C9C8F0347364}"/>
            </c:ext>
          </c:extLst>
        </c:ser>
        <c:dLbls>
          <c:showLegendKey val="0"/>
          <c:showVal val="0"/>
          <c:showCatName val="0"/>
          <c:showSerName val="0"/>
          <c:showPercent val="0"/>
          <c:showBubbleSize val="0"/>
        </c:dLbls>
        <c:gapWidth val="219"/>
        <c:overlap val="-27"/>
        <c:axId val="113047728"/>
        <c:axId val="113049168"/>
      </c:barChart>
      <c:catAx>
        <c:axId val="11304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9168"/>
        <c:crosses val="autoZero"/>
        <c:auto val="1"/>
        <c:lblAlgn val="ctr"/>
        <c:lblOffset val="100"/>
        <c:noMultiLvlLbl val="0"/>
      </c:catAx>
      <c:valAx>
        <c:axId val="1130491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GDP per Capita vs EV Market Share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'Market_Share insights'!$C$40</c:f>
              <c:strCache>
                <c:ptCount val="1"/>
                <c:pt idx="0">
                  <c:v>Average of ev_market_share(%)</c:v>
                </c:pt>
              </c:strCache>
            </c:strRef>
          </c:tx>
          <c:spPr>
            <a:ln w="28575">
              <a:noFill/>
            </a:ln>
          </c:spPr>
          <c:dPt>
            <c:idx val="0"/>
            <c:bubble3D val="0"/>
            <c:spPr>
              <a:solidFill>
                <a:schemeClr val="accent1"/>
              </a:solidFill>
              <a:ln w="28575">
                <a:noFill/>
              </a:ln>
              <a:effectLst/>
            </c:spPr>
            <c:extLst>
              <c:ext xmlns:c16="http://schemas.microsoft.com/office/drawing/2014/chart" uri="{C3380CC4-5D6E-409C-BE32-E72D297353CC}">
                <c16:uniqueId val="{00000002-0690-40B2-9CA1-176B97905CC2}"/>
              </c:ext>
            </c:extLst>
          </c:dPt>
          <c:dPt>
            <c:idx val="1"/>
            <c:bubble3D val="0"/>
            <c:spPr>
              <a:solidFill>
                <a:schemeClr val="accent2"/>
              </a:solidFill>
              <a:ln w="28575">
                <a:noFill/>
              </a:ln>
              <a:effectLst/>
            </c:spPr>
            <c:extLst>
              <c:ext xmlns:c16="http://schemas.microsoft.com/office/drawing/2014/chart" uri="{C3380CC4-5D6E-409C-BE32-E72D297353CC}">
                <c16:uniqueId val="{00000003-0690-40B2-9CA1-176B97905CC2}"/>
              </c:ext>
            </c:extLst>
          </c:dPt>
          <c:dPt>
            <c:idx val="2"/>
            <c:bubble3D val="0"/>
            <c:spPr>
              <a:solidFill>
                <a:schemeClr val="accent3"/>
              </a:solidFill>
              <a:ln w="28575">
                <a:noFill/>
              </a:ln>
              <a:effectLst/>
            </c:spPr>
            <c:extLst>
              <c:ext xmlns:c16="http://schemas.microsoft.com/office/drawing/2014/chart" uri="{C3380CC4-5D6E-409C-BE32-E72D297353CC}">
                <c16:uniqueId val="{00000004-0690-40B2-9CA1-176B97905CC2}"/>
              </c:ext>
            </c:extLst>
          </c:dPt>
          <c:dPt>
            <c:idx val="3"/>
            <c:bubble3D val="0"/>
            <c:spPr>
              <a:solidFill>
                <a:schemeClr val="accent4"/>
              </a:solidFill>
              <a:ln w="28575">
                <a:noFill/>
              </a:ln>
              <a:effectLst/>
            </c:spPr>
            <c:extLst>
              <c:ext xmlns:c16="http://schemas.microsoft.com/office/drawing/2014/chart" uri="{C3380CC4-5D6E-409C-BE32-E72D297353CC}">
                <c16:uniqueId val="{00000005-0690-40B2-9CA1-176B97905CC2}"/>
              </c:ext>
            </c:extLst>
          </c:dPt>
          <c:dPt>
            <c:idx val="4"/>
            <c:bubble3D val="0"/>
            <c:spPr>
              <a:solidFill>
                <a:schemeClr val="accent5"/>
              </a:solidFill>
              <a:ln w="28575">
                <a:noFill/>
              </a:ln>
              <a:effectLst/>
            </c:spPr>
            <c:extLst>
              <c:ext xmlns:c16="http://schemas.microsoft.com/office/drawing/2014/chart" uri="{C3380CC4-5D6E-409C-BE32-E72D297353CC}">
                <c16:uniqueId val="{00000006-0690-40B2-9CA1-176B97905CC2}"/>
              </c:ext>
            </c:extLst>
          </c:dPt>
          <c:dPt>
            <c:idx val="5"/>
            <c:bubble3D val="0"/>
            <c:spPr>
              <a:solidFill>
                <a:schemeClr val="accent6"/>
              </a:solidFill>
              <a:ln w="28575">
                <a:noFill/>
              </a:ln>
              <a:effectLst/>
            </c:spPr>
            <c:extLst>
              <c:ext xmlns:c16="http://schemas.microsoft.com/office/drawing/2014/chart" uri="{C3380CC4-5D6E-409C-BE32-E72D297353CC}">
                <c16:uniqueId val="{00000007-0690-40B2-9CA1-176B97905CC2}"/>
              </c:ext>
            </c:extLst>
          </c:dPt>
          <c:dPt>
            <c:idx val="6"/>
            <c:bubble3D val="0"/>
            <c:spPr>
              <a:solidFill>
                <a:schemeClr val="accent1">
                  <a:lumMod val="60000"/>
                </a:schemeClr>
              </a:solidFill>
              <a:ln w="28575">
                <a:noFill/>
              </a:ln>
              <a:effectLst/>
            </c:spPr>
            <c:extLst>
              <c:ext xmlns:c16="http://schemas.microsoft.com/office/drawing/2014/chart" uri="{C3380CC4-5D6E-409C-BE32-E72D297353CC}">
                <c16:uniqueId val="{00000008-0690-40B2-9CA1-176B97905CC2}"/>
              </c:ext>
            </c:extLst>
          </c:dPt>
          <c:dPt>
            <c:idx val="7"/>
            <c:bubble3D val="0"/>
            <c:spPr>
              <a:solidFill>
                <a:schemeClr val="accent2">
                  <a:lumMod val="60000"/>
                </a:schemeClr>
              </a:solidFill>
              <a:ln w="28575">
                <a:noFill/>
              </a:ln>
              <a:effectLst/>
            </c:spPr>
            <c:extLst>
              <c:ext xmlns:c16="http://schemas.microsoft.com/office/drawing/2014/chart" uri="{C3380CC4-5D6E-409C-BE32-E72D297353CC}">
                <c16:uniqueId val="{00000009-0690-40B2-9CA1-176B97905CC2}"/>
              </c:ext>
            </c:extLst>
          </c:dPt>
          <c:dPt>
            <c:idx val="8"/>
            <c:bubble3D val="0"/>
            <c:spPr>
              <a:solidFill>
                <a:schemeClr val="accent3">
                  <a:lumMod val="60000"/>
                </a:schemeClr>
              </a:solidFill>
              <a:ln w="28575">
                <a:noFill/>
              </a:ln>
              <a:effectLst/>
            </c:spPr>
            <c:extLst>
              <c:ext xmlns:c16="http://schemas.microsoft.com/office/drawing/2014/chart" uri="{C3380CC4-5D6E-409C-BE32-E72D297353CC}">
                <c16:uniqueId val="{0000000A-0690-40B2-9CA1-176B97905CC2}"/>
              </c:ext>
            </c:extLst>
          </c:dPt>
          <c:dPt>
            <c:idx val="9"/>
            <c:bubble3D val="0"/>
            <c:spPr>
              <a:solidFill>
                <a:schemeClr val="accent4">
                  <a:lumMod val="60000"/>
                </a:schemeClr>
              </a:solidFill>
              <a:ln w="28575">
                <a:noFill/>
              </a:ln>
              <a:effectLst/>
            </c:spPr>
            <c:extLst>
              <c:ext xmlns:c16="http://schemas.microsoft.com/office/drawing/2014/chart" uri="{C3380CC4-5D6E-409C-BE32-E72D297353CC}">
                <c16:uniqueId val="{0000000B-0690-40B2-9CA1-176B97905CC2}"/>
              </c:ext>
            </c:extLst>
          </c:dPt>
          <c:dPt>
            <c:idx val="10"/>
            <c:bubble3D val="0"/>
            <c:spPr>
              <a:solidFill>
                <a:schemeClr val="accent5">
                  <a:lumMod val="60000"/>
                </a:schemeClr>
              </a:solidFill>
              <a:ln w="28575">
                <a:noFill/>
              </a:ln>
              <a:effectLst/>
            </c:spPr>
            <c:extLst>
              <c:ext xmlns:c16="http://schemas.microsoft.com/office/drawing/2014/chart" uri="{C3380CC4-5D6E-409C-BE32-E72D297353CC}">
                <c16:uniqueId val="{0000000C-0690-40B2-9CA1-176B97905CC2}"/>
              </c:ext>
            </c:extLst>
          </c:dPt>
          <c:dPt>
            <c:idx val="11"/>
            <c:bubble3D val="0"/>
            <c:spPr>
              <a:solidFill>
                <a:schemeClr val="accent6">
                  <a:lumMod val="60000"/>
                </a:schemeClr>
              </a:solidFill>
              <a:ln w="28575">
                <a:noFill/>
              </a:ln>
              <a:effectLst/>
            </c:spPr>
            <c:extLst>
              <c:ext xmlns:c16="http://schemas.microsoft.com/office/drawing/2014/chart" uri="{C3380CC4-5D6E-409C-BE32-E72D297353CC}">
                <c16:uniqueId val="{0000000D-0690-40B2-9CA1-176B97905CC2}"/>
              </c:ext>
            </c:extLst>
          </c:dPt>
          <c:dPt>
            <c:idx val="12"/>
            <c:bubble3D val="0"/>
            <c:spPr>
              <a:solidFill>
                <a:schemeClr val="accent1">
                  <a:lumMod val="80000"/>
                  <a:lumOff val="20000"/>
                </a:schemeClr>
              </a:solidFill>
              <a:ln w="28575">
                <a:noFill/>
              </a:ln>
              <a:effectLst/>
            </c:spPr>
            <c:extLst>
              <c:ext xmlns:c16="http://schemas.microsoft.com/office/drawing/2014/chart" uri="{C3380CC4-5D6E-409C-BE32-E72D297353CC}">
                <c16:uniqueId val="{0000000E-0690-40B2-9CA1-176B97905CC2}"/>
              </c:ext>
            </c:extLst>
          </c:dPt>
          <c:dPt>
            <c:idx val="13"/>
            <c:bubble3D val="0"/>
            <c:spPr>
              <a:solidFill>
                <a:schemeClr val="accent2">
                  <a:lumMod val="80000"/>
                  <a:lumOff val="20000"/>
                </a:schemeClr>
              </a:solidFill>
              <a:ln w="28575">
                <a:noFill/>
              </a:ln>
              <a:effectLst/>
            </c:spPr>
            <c:extLst>
              <c:ext xmlns:c16="http://schemas.microsoft.com/office/drawing/2014/chart" uri="{C3380CC4-5D6E-409C-BE32-E72D297353CC}">
                <c16:uniqueId val="{0000000F-0690-40B2-9CA1-176B97905CC2}"/>
              </c:ext>
            </c:extLst>
          </c:dPt>
          <c:dPt>
            <c:idx val="14"/>
            <c:bubble3D val="0"/>
            <c:spPr>
              <a:solidFill>
                <a:schemeClr val="accent3">
                  <a:lumMod val="80000"/>
                  <a:lumOff val="20000"/>
                </a:schemeClr>
              </a:solidFill>
              <a:ln w="28575">
                <a:noFill/>
              </a:ln>
              <a:effectLst/>
            </c:spPr>
            <c:extLst>
              <c:ext xmlns:c16="http://schemas.microsoft.com/office/drawing/2014/chart" uri="{C3380CC4-5D6E-409C-BE32-E72D297353CC}">
                <c16:uniqueId val="{00000010-0690-40B2-9CA1-176B97905CC2}"/>
              </c:ext>
            </c:extLst>
          </c:dPt>
          <c:dPt>
            <c:idx val="15"/>
            <c:bubble3D val="0"/>
            <c:spPr>
              <a:solidFill>
                <a:schemeClr val="accent4">
                  <a:lumMod val="80000"/>
                  <a:lumOff val="20000"/>
                </a:schemeClr>
              </a:solidFill>
              <a:ln w="28575">
                <a:noFill/>
              </a:ln>
              <a:effectLst/>
            </c:spPr>
            <c:extLst>
              <c:ext xmlns:c16="http://schemas.microsoft.com/office/drawing/2014/chart" uri="{C3380CC4-5D6E-409C-BE32-E72D297353CC}">
                <c16:uniqueId val="{00000011-0690-40B2-9CA1-176B97905CC2}"/>
              </c:ext>
            </c:extLst>
          </c:dPt>
          <c:dPt>
            <c:idx val="16"/>
            <c:bubble3D val="0"/>
            <c:spPr>
              <a:solidFill>
                <a:schemeClr val="accent5">
                  <a:lumMod val="80000"/>
                  <a:lumOff val="20000"/>
                </a:schemeClr>
              </a:solidFill>
              <a:ln w="28575">
                <a:noFill/>
              </a:ln>
              <a:effectLst/>
            </c:spPr>
            <c:extLst>
              <c:ext xmlns:c16="http://schemas.microsoft.com/office/drawing/2014/chart" uri="{C3380CC4-5D6E-409C-BE32-E72D297353CC}">
                <c16:uniqueId val="{00000012-0690-40B2-9CA1-176B97905CC2}"/>
              </c:ext>
            </c:extLst>
          </c:dPt>
          <c:dPt>
            <c:idx val="17"/>
            <c:bubble3D val="0"/>
            <c:spPr>
              <a:solidFill>
                <a:schemeClr val="accent6">
                  <a:lumMod val="80000"/>
                  <a:lumOff val="20000"/>
                </a:schemeClr>
              </a:solidFill>
              <a:ln w="28575">
                <a:noFill/>
              </a:ln>
              <a:effectLst/>
            </c:spPr>
            <c:extLst>
              <c:ext xmlns:c16="http://schemas.microsoft.com/office/drawing/2014/chart" uri="{C3380CC4-5D6E-409C-BE32-E72D297353CC}">
                <c16:uniqueId val="{00000013-0690-40B2-9CA1-176B97905CC2}"/>
              </c:ext>
            </c:extLst>
          </c:dPt>
          <c:dPt>
            <c:idx val="18"/>
            <c:bubble3D val="0"/>
            <c:spPr>
              <a:solidFill>
                <a:schemeClr val="accent1">
                  <a:lumMod val="80000"/>
                </a:schemeClr>
              </a:solidFill>
              <a:ln w="28575">
                <a:noFill/>
              </a:ln>
              <a:effectLst/>
            </c:spPr>
            <c:extLst>
              <c:ext xmlns:c16="http://schemas.microsoft.com/office/drawing/2014/chart" uri="{C3380CC4-5D6E-409C-BE32-E72D297353CC}">
                <c16:uniqueId val="{00000014-0690-40B2-9CA1-176B97905CC2}"/>
              </c:ext>
            </c:extLst>
          </c:dPt>
          <c:dPt>
            <c:idx val="19"/>
            <c:bubble3D val="0"/>
            <c:spPr>
              <a:solidFill>
                <a:schemeClr val="accent2">
                  <a:lumMod val="80000"/>
                </a:schemeClr>
              </a:solidFill>
              <a:ln w="28575">
                <a:noFill/>
              </a:ln>
              <a:effectLst/>
            </c:spPr>
            <c:extLst>
              <c:ext xmlns:c16="http://schemas.microsoft.com/office/drawing/2014/chart" uri="{C3380CC4-5D6E-409C-BE32-E72D297353CC}">
                <c16:uniqueId val="{00000015-0690-40B2-9CA1-176B97905CC2}"/>
              </c:ext>
            </c:extLst>
          </c:dPt>
          <c:dPt>
            <c:idx val="20"/>
            <c:bubble3D val="0"/>
            <c:spPr>
              <a:solidFill>
                <a:schemeClr val="accent3">
                  <a:lumMod val="80000"/>
                </a:schemeClr>
              </a:solidFill>
              <a:ln w="28575">
                <a:noFill/>
              </a:ln>
              <a:effectLst/>
            </c:spPr>
            <c:extLst>
              <c:ext xmlns:c16="http://schemas.microsoft.com/office/drawing/2014/chart" uri="{C3380CC4-5D6E-409C-BE32-E72D297353CC}">
                <c16:uniqueId val="{00000016-0690-40B2-9CA1-176B97905CC2}"/>
              </c:ext>
            </c:extLst>
          </c:dPt>
          <c:dPt>
            <c:idx val="21"/>
            <c:bubble3D val="0"/>
            <c:spPr>
              <a:solidFill>
                <a:schemeClr val="accent4">
                  <a:lumMod val="80000"/>
                </a:schemeClr>
              </a:solidFill>
              <a:ln w="28575">
                <a:noFill/>
              </a:ln>
              <a:effectLst/>
            </c:spPr>
            <c:extLst>
              <c:ext xmlns:c16="http://schemas.microsoft.com/office/drawing/2014/chart" uri="{C3380CC4-5D6E-409C-BE32-E72D297353CC}">
                <c16:uniqueId val="{00000017-0690-40B2-9CA1-176B97905CC2}"/>
              </c:ext>
            </c:extLst>
          </c:dPt>
          <c:dPt>
            <c:idx val="22"/>
            <c:bubble3D val="0"/>
            <c:spPr>
              <a:solidFill>
                <a:schemeClr val="accent5">
                  <a:lumMod val="80000"/>
                </a:schemeClr>
              </a:solidFill>
              <a:ln w="28575">
                <a:noFill/>
              </a:ln>
              <a:effectLst/>
            </c:spPr>
            <c:extLst>
              <c:ext xmlns:c16="http://schemas.microsoft.com/office/drawing/2014/chart" uri="{C3380CC4-5D6E-409C-BE32-E72D297353CC}">
                <c16:uniqueId val="{00000018-0690-40B2-9CA1-176B97905CC2}"/>
              </c:ext>
            </c:extLst>
          </c:dPt>
          <c:dPt>
            <c:idx val="23"/>
            <c:bubble3D val="0"/>
            <c:spPr>
              <a:solidFill>
                <a:schemeClr val="accent6">
                  <a:lumMod val="80000"/>
                </a:schemeClr>
              </a:solidFill>
              <a:ln w="28575">
                <a:noFill/>
              </a:ln>
              <a:effectLst/>
            </c:spPr>
            <c:extLst>
              <c:ext xmlns:c16="http://schemas.microsoft.com/office/drawing/2014/chart" uri="{C3380CC4-5D6E-409C-BE32-E72D297353CC}">
                <c16:uniqueId val="{00000019-0690-40B2-9CA1-176B97905CC2}"/>
              </c:ext>
            </c:extLst>
          </c:dPt>
          <c:dPt>
            <c:idx val="24"/>
            <c:bubble3D val="0"/>
            <c:spPr>
              <a:solidFill>
                <a:schemeClr val="accent1">
                  <a:lumMod val="60000"/>
                  <a:lumOff val="40000"/>
                </a:schemeClr>
              </a:solidFill>
              <a:ln w="28575">
                <a:noFill/>
              </a:ln>
              <a:effectLst/>
            </c:spPr>
            <c:extLst>
              <c:ext xmlns:c16="http://schemas.microsoft.com/office/drawing/2014/chart" uri="{C3380CC4-5D6E-409C-BE32-E72D297353CC}">
                <c16:uniqueId val="{0000001A-0690-40B2-9CA1-176B97905CC2}"/>
              </c:ext>
            </c:extLst>
          </c:dPt>
          <c:dLbls>
            <c:dLbl>
              <c:idx val="0"/>
              <c:tx>
                <c:rich>
                  <a:bodyPr/>
                  <a:lstStyle/>
                  <a:p>
                    <a:fld id="{F85FDF53-C8B1-4E1B-ADB8-F23601F41542}" type="CELLRANGE">
                      <a:rPr lang="en-US"/>
                      <a:pPr/>
                      <a:t>[CELLRANGE]</a:t>
                    </a:fld>
                    <a:r>
                      <a:rPr lang="en-US" baseline="0"/>
                      <a:t>, </a:t>
                    </a:r>
                    <a:fld id="{EC2D2DD3-5329-4159-8F82-7205AE332E21}" type="CATEGORYNAME">
                      <a:rPr lang="en-US" baseline="0"/>
                      <a:pPr/>
                      <a:t>[CATEGORY NAME]</a:t>
                    </a:fld>
                    <a:r>
                      <a:rPr lang="en-US" baseline="0"/>
                      <a:t>, </a:t>
                    </a:r>
                    <a:fld id="{64CF7760-50AD-459B-A998-C13D890DAC99}"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690-40B2-9CA1-176B97905CC2}"/>
                </c:ext>
              </c:extLst>
            </c:dLbl>
            <c:dLbl>
              <c:idx val="1"/>
              <c:tx>
                <c:rich>
                  <a:bodyPr/>
                  <a:lstStyle/>
                  <a:p>
                    <a:fld id="{4E18EAB1-5B91-4C4F-8A75-0E32BF8DAF51}" type="CELLRANGE">
                      <a:rPr lang="en-US"/>
                      <a:pPr/>
                      <a:t>[CELLRANGE]</a:t>
                    </a:fld>
                    <a:r>
                      <a:rPr lang="en-US" baseline="0"/>
                      <a:t>, </a:t>
                    </a:r>
                    <a:fld id="{FD9E451D-F3A6-478C-A245-0CFE5E5C9E7D}" type="CATEGORYNAME">
                      <a:rPr lang="en-US" baseline="0"/>
                      <a:pPr/>
                      <a:t>[CATEGORY NAME]</a:t>
                    </a:fld>
                    <a:r>
                      <a:rPr lang="en-US" baseline="0"/>
                      <a:t>, </a:t>
                    </a:r>
                    <a:fld id="{9B4ED7A7-504A-4501-BE78-5E92E01C6E71}"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690-40B2-9CA1-176B97905CC2}"/>
                </c:ext>
              </c:extLst>
            </c:dLbl>
            <c:dLbl>
              <c:idx val="2"/>
              <c:tx>
                <c:rich>
                  <a:bodyPr/>
                  <a:lstStyle/>
                  <a:p>
                    <a:fld id="{18E8A910-85B8-4138-8AC8-43285FBA3885}" type="CELLRANGE">
                      <a:rPr lang="en-US"/>
                      <a:pPr/>
                      <a:t>[CELLRANGE]</a:t>
                    </a:fld>
                    <a:r>
                      <a:rPr lang="en-US" baseline="0"/>
                      <a:t>, </a:t>
                    </a:r>
                    <a:fld id="{B7433B56-3A90-40A4-92E8-167CB458899B}" type="CATEGORYNAME">
                      <a:rPr lang="en-US" baseline="0"/>
                      <a:pPr/>
                      <a:t>[CATEGORY NAME]</a:t>
                    </a:fld>
                    <a:r>
                      <a:rPr lang="en-US" baseline="0"/>
                      <a:t>, </a:t>
                    </a:r>
                    <a:fld id="{A1738BDA-7230-41C8-90E2-E69D5E30D5C5}"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690-40B2-9CA1-176B97905CC2}"/>
                </c:ext>
              </c:extLst>
            </c:dLbl>
            <c:dLbl>
              <c:idx val="3"/>
              <c:tx>
                <c:rich>
                  <a:bodyPr/>
                  <a:lstStyle/>
                  <a:p>
                    <a:fld id="{F0041DC6-45FF-4DA0-87F6-1C9EF5A80B21}" type="CELLRANGE">
                      <a:rPr lang="en-US"/>
                      <a:pPr/>
                      <a:t>[CELLRANGE]</a:t>
                    </a:fld>
                    <a:r>
                      <a:rPr lang="en-US" baseline="0"/>
                      <a:t>, </a:t>
                    </a:r>
                    <a:fld id="{4E2582BE-6D91-47DD-A7B9-E931287451BC}" type="CATEGORYNAME">
                      <a:rPr lang="en-US" baseline="0"/>
                      <a:pPr/>
                      <a:t>[CATEGORY NAME]</a:t>
                    </a:fld>
                    <a:r>
                      <a:rPr lang="en-US" baseline="0"/>
                      <a:t>, </a:t>
                    </a:r>
                    <a:fld id="{A062799D-86C8-442B-BB94-D15A4BDAF046}"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690-40B2-9CA1-176B97905CC2}"/>
                </c:ext>
              </c:extLst>
            </c:dLbl>
            <c:dLbl>
              <c:idx val="4"/>
              <c:tx>
                <c:rich>
                  <a:bodyPr/>
                  <a:lstStyle/>
                  <a:p>
                    <a:fld id="{61B399DE-799B-4698-86A7-7105BB774AD5}" type="CELLRANGE">
                      <a:rPr lang="en-US"/>
                      <a:pPr/>
                      <a:t>[CELLRANGE]</a:t>
                    </a:fld>
                    <a:r>
                      <a:rPr lang="en-US" baseline="0"/>
                      <a:t>, </a:t>
                    </a:r>
                    <a:fld id="{6A54F4A2-D1BD-4D49-AEFC-448D244475C4}" type="CATEGORYNAME">
                      <a:rPr lang="en-US" baseline="0"/>
                      <a:pPr/>
                      <a:t>[CATEGORY NAME]</a:t>
                    </a:fld>
                    <a:r>
                      <a:rPr lang="en-US" baseline="0"/>
                      <a:t>, </a:t>
                    </a:r>
                    <a:fld id="{4816ED64-C929-4F36-8D65-F1BCB3CB1559}"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690-40B2-9CA1-176B97905CC2}"/>
                </c:ext>
              </c:extLst>
            </c:dLbl>
            <c:dLbl>
              <c:idx val="5"/>
              <c:tx>
                <c:rich>
                  <a:bodyPr/>
                  <a:lstStyle/>
                  <a:p>
                    <a:fld id="{93A29219-A7B2-435B-AE5B-7AEA4BF78F03}" type="CELLRANGE">
                      <a:rPr lang="en-US"/>
                      <a:pPr/>
                      <a:t>[CELLRANGE]</a:t>
                    </a:fld>
                    <a:r>
                      <a:rPr lang="en-US" baseline="0"/>
                      <a:t>, </a:t>
                    </a:r>
                    <a:fld id="{00829786-C047-4276-9C13-A1E84FC8E613}" type="CATEGORYNAME">
                      <a:rPr lang="en-US" baseline="0"/>
                      <a:pPr/>
                      <a:t>[CATEGORY NAME]</a:t>
                    </a:fld>
                    <a:r>
                      <a:rPr lang="en-US" baseline="0"/>
                      <a:t>, </a:t>
                    </a:r>
                    <a:fld id="{39AFAFE6-E7BB-4AEB-BE43-C3CE788B483F}"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690-40B2-9CA1-176B97905CC2}"/>
                </c:ext>
              </c:extLst>
            </c:dLbl>
            <c:dLbl>
              <c:idx val="6"/>
              <c:tx>
                <c:rich>
                  <a:bodyPr/>
                  <a:lstStyle/>
                  <a:p>
                    <a:fld id="{92F400F7-B8F9-440E-B390-9478721D7693}" type="CELLRANGE">
                      <a:rPr lang="en-US"/>
                      <a:pPr/>
                      <a:t>[CELLRANGE]</a:t>
                    </a:fld>
                    <a:r>
                      <a:rPr lang="en-US" baseline="0"/>
                      <a:t>, </a:t>
                    </a:r>
                    <a:fld id="{B2670D74-1146-41D8-91B7-2709A679B9AF}" type="CATEGORYNAME">
                      <a:rPr lang="en-US" baseline="0"/>
                      <a:pPr/>
                      <a:t>[CATEGORY NAME]</a:t>
                    </a:fld>
                    <a:r>
                      <a:rPr lang="en-US" baseline="0"/>
                      <a:t>, </a:t>
                    </a:r>
                    <a:fld id="{9F7782CF-D1D7-4824-9DD5-442183E25C4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690-40B2-9CA1-176B97905CC2}"/>
                </c:ext>
              </c:extLst>
            </c:dLbl>
            <c:dLbl>
              <c:idx val="7"/>
              <c:tx>
                <c:rich>
                  <a:bodyPr/>
                  <a:lstStyle/>
                  <a:p>
                    <a:fld id="{B7C02DAA-F230-43B0-ADA6-5308837368C3}" type="CELLRANGE">
                      <a:rPr lang="en-US"/>
                      <a:pPr/>
                      <a:t>[CELLRANGE]</a:t>
                    </a:fld>
                    <a:r>
                      <a:rPr lang="en-US" baseline="0"/>
                      <a:t>, </a:t>
                    </a:r>
                    <a:fld id="{B36C23AA-75DE-4587-AB38-D3FDDAF2825C}" type="CATEGORYNAME">
                      <a:rPr lang="en-US" baseline="0"/>
                      <a:pPr/>
                      <a:t>[CATEGORY NAME]</a:t>
                    </a:fld>
                    <a:r>
                      <a:rPr lang="en-US" baseline="0"/>
                      <a:t>, </a:t>
                    </a:r>
                    <a:fld id="{B961EF51-AE01-4A0D-9F06-DA24C25F8B4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690-40B2-9CA1-176B97905CC2}"/>
                </c:ext>
              </c:extLst>
            </c:dLbl>
            <c:dLbl>
              <c:idx val="8"/>
              <c:tx>
                <c:rich>
                  <a:bodyPr/>
                  <a:lstStyle/>
                  <a:p>
                    <a:fld id="{1D168383-75D6-455D-B97B-BCD32D346806}" type="CELLRANGE">
                      <a:rPr lang="en-US"/>
                      <a:pPr/>
                      <a:t>[CELLRANGE]</a:t>
                    </a:fld>
                    <a:r>
                      <a:rPr lang="en-US" baseline="0"/>
                      <a:t>, </a:t>
                    </a:r>
                    <a:fld id="{ADC99127-35A6-440D-8F20-1DB52DD3F072}" type="CATEGORYNAME">
                      <a:rPr lang="en-US" baseline="0"/>
                      <a:pPr/>
                      <a:t>[CATEGORY NAME]</a:t>
                    </a:fld>
                    <a:r>
                      <a:rPr lang="en-US" baseline="0"/>
                      <a:t>, </a:t>
                    </a:r>
                    <a:fld id="{D2DFE0E9-E518-4698-8BE0-530E6D9D757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690-40B2-9CA1-176B97905CC2}"/>
                </c:ext>
              </c:extLst>
            </c:dLbl>
            <c:dLbl>
              <c:idx val="9"/>
              <c:tx>
                <c:rich>
                  <a:bodyPr/>
                  <a:lstStyle/>
                  <a:p>
                    <a:fld id="{CDC7A366-D2B7-4A00-98A4-B8895788BEAD}" type="CELLRANGE">
                      <a:rPr lang="en-US"/>
                      <a:pPr/>
                      <a:t>[CELLRANGE]</a:t>
                    </a:fld>
                    <a:r>
                      <a:rPr lang="en-US" baseline="0"/>
                      <a:t>, </a:t>
                    </a:r>
                    <a:fld id="{565747E1-57CB-405C-975F-D7C8C3313B83}" type="CATEGORYNAME">
                      <a:rPr lang="en-US" baseline="0"/>
                      <a:pPr/>
                      <a:t>[CATEGORY NAME]</a:t>
                    </a:fld>
                    <a:r>
                      <a:rPr lang="en-US" baseline="0"/>
                      <a:t>, </a:t>
                    </a:r>
                    <a:fld id="{2C7166FF-1077-468F-AE66-16F7E08EAE1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690-40B2-9CA1-176B97905CC2}"/>
                </c:ext>
              </c:extLst>
            </c:dLbl>
            <c:dLbl>
              <c:idx val="10"/>
              <c:tx>
                <c:rich>
                  <a:bodyPr/>
                  <a:lstStyle/>
                  <a:p>
                    <a:fld id="{2314C97F-7A2D-4039-8168-952EF8E47553}" type="CELLRANGE">
                      <a:rPr lang="en-US"/>
                      <a:pPr/>
                      <a:t>[CELLRANGE]</a:t>
                    </a:fld>
                    <a:r>
                      <a:rPr lang="en-US" baseline="0"/>
                      <a:t>, </a:t>
                    </a:r>
                    <a:fld id="{689AD19C-2700-4546-A332-6D6BB6CB5A4E}" type="CATEGORYNAME">
                      <a:rPr lang="en-US" baseline="0"/>
                      <a:pPr/>
                      <a:t>[CATEGORY NAME]</a:t>
                    </a:fld>
                    <a:r>
                      <a:rPr lang="en-US" baseline="0"/>
                      <a:t>, </a:t>
                    </a:r>
                    <a:fld id="{B6407035-0A74-42CA-8B50-A79798A57143}"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690-40B2-9CA1-176B97905CC2}"/>
                </c:ext>
              </c:extLst>
            </c:dLbl>
            <c:dLbl>
              <c:idx val="11"/>
              <c:tx>
                <c:rich>
                  <a:bodyPr/>
                  <a:lstStyle/>
                  <a:p>
                    <a:fld id="{DB24FBC0-9AE5-4FF4-A937-EC8AA35F48B1}" type="CELLRANGE">
                      <a:rPr lang="en-US"/>
                      <a:pPr/>
                      <a:t>[CELLRANGE]</a:t>
                    </a:fld>
                    <a:r>
                      <a:rPr lang="en-US" baseline="0"/>
                      <a:t>, </a:t>
                    </a:r>
                    <a:fld id="{62C0677B-B49D-483D-9525-3860DAE7C6CD}" type="CATEGORYNAME">
                      <a:rPr lang="en-US" baseline="0"/>
                      <a:pPr/>
                      <a:t>[CATEGORY NAME]</a:t>
                    </a:fld>
                    <a:r>
                      <a:rPr lang="en-US" baseline="0"/>
                      <a:t>, </a:t>
                    </a:r>
                    <a:fld id="{95B19A05-388B-4F5E-85FE-AB4A3C71AD69}"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690-40B2-9CA1-176B97905CC2}"/>
                </c:ext>
              </c:extLst>
            </c:dLbl>
            <c:dLbl>
              <c:idx val="12"/>
              <c:tx>
                <c:rich>
                  <a:bodyPr/>
                  <a:lstStyle/>
                  <a:p>
                    <a:fld id="{A550C92C-3AC2-431C-B903-9DDBC0174367}" type="CELLRANGE">
                      <a:rPr lang="en-US"/>
                      <a:pPr/>
                      <a:t>[CELLRANGE]</a:t>
                    </a:fld>
                    <a:r>
                      <a:rPr lang="en-US" baseline="0"/>
                      <a:t>, </a:t>
                    </a:r>
                    <a:fld id="{C38D656F-CDF5-4386-9523-2C54CACF8FA3}" type="CATEGORYNAME">
                      <a:rPr lang="en-US" baseline="0"/>
                      <a:pPr/>
                      <a:t>[CATEGORY NAME]</a:t>
                    </a:fld>
                    <a:r>
                      <a:rPr lang="en-US" baseline="0"/>
                      <a:t>, </a:t>
                    </a:r>
                    <a:fld id="{0B10DD7A-6693-4451-8B34-97D6C7A579C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690-40B2-9CA1-176B97905CC2}"/>
                </c:ext>
              </c:extLst>
            </c:dLbl>
            <c:dLbl>
              <c:idx val="13"/>
              <c:tx>
                <c:rich>
                  <a:bodyPr/>
                  <a:lstStyle/>
                  <a:p>
                    <a:fld id="{80FA9C96-1B0E-4EC9-9DBF-4354D564CC50}" type="CELLRANGE">
                      <a:rPr lang="en-US"/>
                      <a:pPr/>
                      <a:t>[CELLRANGE]</a:t>
                    </a:fld>
                    <a:r>
                      <a:rPr lang="en-US" baseline="0"/>
                      <a:t>, </a:t>
                    </a:r>
                    <a:fld id="{FCF3753D-23B5-4F1B-8475-1632C2CE5016}" type="CATEGORYNAME">
                      <a:rPr lang="en-US" baseline="0"/>
                      <a:pPr/>
                      <a:t>[CATEGORY NAME]</a:t>
                    </a:fld>
                    <a:r>
                      <a:rPr lang="en-US" baseline="0"/>
                      <a:t>, </a:t>
                    </a:r>
                    <a:fld id="{5FA34CA8-5CAD-40B0-9F32-EB145DE13B7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690-40B2-9CA1-176B97905CC2}"/>
                </c:ext>
              </c:extLst>
            </c:dLbl>
            <c:dLbl>
              <c:idx val="14"/>
              <c:tx>
                <c:rich>
                  <a:bodyPr/>
                  <a:lstStyle/>
                  <a:p>
                    <a:fld id="{05D8D5D6-B0B8-46D9-97AD-ED33B89B87B4}" type="CELLRANGE">
                      <a:rPr lang="en-US"/>
                      <a:pPr/>
                      <a:t>[CELLRANGE]</a:t>
                    </a:fld>
                    <a:r>
                      <a:rPr lang="en-US" baseline="0"/>
                      <a:t>, </a:t>
                    </a:r>
                    <a:fld id="{D0B569D5-12DD-4FEB-AD86-8DC201D7EAAA}" type="CATEGORYNAME">
                      <a:rPr lang="en-US" baseline="0"/>
                      <a:pPr/>
                      <a:t>[CATEGORY NAME]</a:t>
                    </a:fld>
                    <a:r>
                      <a:rPr lang="en-US" baseline="0"/>
                      <a:t>, </a:t>
                    </a:r>
                    <a:fld id="{471F58F5-D31A-47A0-AEC8-144060935BBB}"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690-40B2-9CA1-176B97905CC2}"/>
                </c:ext>
              </c:extLst>
            </c:dLbl>
            <c:dLbl>
              <c:idx val="15"/>
              <c:tx>
                <c:rich>
                  <a:bodyPr/>
                  <a:lstStyle/>
                  <a:p>
                    <a:fld id="{4957E015-A158-4C38-B7EF-4C5E222B2E81}" type="CELLRANGE">
                      <a:rPr lang="en-US"/>
                      <a:pPr/>
                      <a:t>[CELLRANGE]</a:t>
                    </a:fld>
                    <a:r>
                      <a:rPr lang="en-US" baseline="0"/>
                      <a:t>, </a:t>
                    </a:r>
                    <a:fld id="{9FB866A5-8F28-4174-9E58-D4AEE19B0BA2}" type="CATEGORYNAME">
                      <a:rPr lang="en-US" baseline="0"/>
                      <a:pPr/>
                      <a:t>[CATEGORY NAME]</a:t>
                    </a:fld>
                    <a:r>
                      <a:rPr lang="en-US" baseline="0"/>
                      <a:t>, </a:t>
                    </a:r>
                    <a:fld id="{669CCBE4-EDBE-4AE4-AA6D-8AB7B7F54B77}"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690-40B2-9CA1-176B97905CC2}"/>
                </c:ext>
              </c:extLst>
            </c:dLbl>
            <c:dLbl>
              <c:idx val="16"/>
              <c:tx>
                <c:rich>
                  <a:bodyPr/>
                  <a:lstStyle/>
                  <a:p>
                    <a:fld id="{86CEE171-41FD-4AC9-9D4C-DC7C8F246427}" type="CELLRANGE">
                      <a:rPr lang="en-US"/>
                      <a:pPr/>
                      <a:t>[CELLRANGE]</a:t>
                    </a:fld>
                    <a:r>
                      <a:rPr lang="en-US" baseline="0"/>
                      <a:t>, </a:t>
                    </a:r>
                    <a:fld id="{2CC7292F-9500-4CE7-B904-4A56711B4A62}" type="CATEGORYNAME">
                      <a:rPr lang="en-US" baseline="0"/>
                      <a:pPr/>
                      <a:t>[CATEGORY NAME]</a:t>
                    </a:fld>
                    <a:r>
                      <a:rPr lang="en-US" baseline="0"/>
                      <a:t>, </a:t>
                    </a:r>
                    <a:fld id="{245140F3-189C-4991-8AE8-65ABD188B10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690-40B2-9CA1-176B97905CC2}"/>
                </c:ext>
              </c:extLst>
            </c:dLbl>
            <c:dLbl>
              <c:idx val="17"/>
              <c:tx>
                <c:rich>
                  <a:bodyPr/>
                  <a:lstStyle/>
                  <a:p>
                    <a:fld id="{BD2A7C61-C334-49F8-BDF6-3DB2EDA8CFEA}" type="CELLRANGE">
                      <a:rPr lang="en-US"/>
                      <a:pPr/>
                      <a:t>[CELLRANGE]</a:t>
                    </a:fld>
                    <a:r>
                      <a:rPr lang="en-US" baseline="0"/>
                      <a:t>, </a:t>
                    </a:r>
                    <a:fld id="{F5B0DC17-709A-4606-95FF-409B27323D87}" type="CATEGORYNAME">
                      <a:rPr lang="en-US" baseline="0"/>
                      <a:pPr/>
                      <a:t>[CATEGORY NAME]</a:t>
                    </a:fld>
                    <a:r>
                      <a:rPr lang="en-US" baseline="0"/>
                      <a:t>, </a:t>
                    </a:r>
                    <a:fld id="{5C85F20D-BC22-4D01-83CF-C8411F74504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690-40B2-9CA1-176B97905CC2}"/>
                </c:ext>
              </c:extLst>
            </c:dLbl>
            <c:dLbl>
              <c:idx val="18"/>
              <c:tx>
                <c:rich>
                  <a:bodyPr/>
                  <a:lstStyle/>
                  <a:p>
                    <a:fld id="{0F5A9EAA-D94B-4CDB-87B9-F9BDF8C89481}" type="CELLRANGE">
                      <a:rPr lang="en-US"/>
                      <a:pPr/>
                      <a:t>[CELLRANGE]</a:t>
                    </a:fld>
                    <a:r>
                      <a:rPr lang="en-US" baseline="0"/>
                      <a:t>, </a:t>
                    </a:r>
                    <a:fld id="{C654B0B9-720C-4ECA-BFE9-CEC0E6E7F078}" type="CATEGORYNAME">
                      <a:rPr lang="en-US" baseline="0"/>
                      <a:pPr/>
                      <a:t>[CATEGORY NAME]</a:t>
                    </a:fld>
                    <a:r>
                      <a:rPr lang="en-US" baseline="0"/>
                      <a:t>, </a:t>
                    </a:r>
                    <a:fld id="{BAE10D21-F0D3-4735-BE1F-29D42534763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690-40B2-9CA1-176B97905CC2}"/>
                </c:ext>
              </c:extLst>
            </c:dLbl>
            <c:dLbl>
              <c:idx val="19"/>
              <c:tx>
                <c:rich>
                  <a:bodyPr/>
                  <a:lstStyle/>
                  <a:p>
                    <a:fld id="{12285732-5853-4E13-88C9-6C138BE4ADC5}" type="CELLRANGE">
                      <a:rPr lang="en-US"/>
                      <a:pPr/>
                      <a:t>[CELLRANGE]</a:t>
                    </a:fld>
                    <a:r>
                      <a:rPr lang="en-US" baseline="0"/>
                      <a:t>, </a:t>
                    </a:r>
                    <a:fld id="{506AD690-34F4-418D-B018-F5520D2A5483}" type="CATEGORYNAME">
                      <a:rPr lang="en-US" baseline="0"/>
                      <a:pPr/>
                      <a:t>[CATEGORY NAME]</a:t>
                    </a:fld>
                    <a:r>
                      <a:rPr lang="en-US" baseline="0"/>
                      <a:t>, </a:t>
                    </a:r>
                    <a:fld id="{23B01DB7-0AD3-40CF-ABF8-33EBD53EB95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690-40B2-9CA1-176B97905CC2}"/>
                </c:ext>
              </c:extLst>
            </c:dLbl>
            <c:dLbl>
              <c:idx val="20"/>
              <c:tx>
                <c:rich>
                  <a:bodyPr/>
                  <a:lstStyle/>
                  <a:p>
                    <a:fld id="{105AA16B-5F5C-48D0-B25B-6884150EFC73}" type="CELLRANGE">
                      <a:rPr lang="en-US"/>
                      <a:pPr/>
                      <a:t>[CELLRANGE]</a:t>
                    </a:fld>
                    <a:r>
                      <a:rPr lang="en-US" baseline="0"/>
                      <a:t>, </a:t>
                    </a:r>
                    <a:fld id="{BF6F1B47-3C4F-4B4E-AB3C-C9DBCB74B261}" type="CATEGORYNAME">
                      <a:rPr lang="en-US" baseline="0"/>
                      <a:pPr/>
                      <a:t>[CATEGORY NAME]</a:t>
                    </a:fld>
                    <a:r>
                      <a:rPr lang="en-US" baseline="0"/>
                      <a:t>, </a:t>
                    </a:r>
                    <a:fld id="{07ACBFB3-6A3A-4EA6-B5C4-318B999A1E16}"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690-40B2-9CA1-176B97905CC2}"/>
                </c:ext>
              </c:extLst>
            </c:dLbl>
            <c:dLbl>
              <c:idx val="21"/>
              <c:tx>
                <c:rich>
                  <a:bodyPr/>
                  <a:lstStyle/>
                  <a:p>
                    <a:fld id="{80CFFF25-C76D-47F2-AA3A-24905C5E7A16}" type="CELLRANGE">
                      <a:rPr lang="en-US"/>
                      <a:pPr/>
                      <a:t>[CELLRANGE]</a:t>
                    </a:fld>
                    <a:r>
                      <a:rPr lang="en-US" baseline="0"/>
                      <a:t>, </a:t>
                    </a:r>
                    <a:fld id="{BEBE1721-6B6E-4C2D-8EC2-CC807DD1E999}" type="CATEGORYNAME">
                      <a:rPr lang="en-US" baseline="0"/>
                      <a:pPr/>
                      <a:t>[CATEGORY NAME]</a:t>
                    </a:fld>
                    <a:r>
                      <a:rPr lang="en-US" baseline="0"/>
                      <a:t>, </a:t>
                    </a:r>
                    <a:fld id="{96B291B5-78F7-453C-8198-5DE193868A7A}"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690-40B2-9CA1-176B97905CC2}"/>
                </c:ext>
              </c:extLst>
            </c:dLbl>
            <c:dLbl>
              <c:idx val="22"/>
              <c:tx>
                <c:rich>
                  <a:bodyPr/>
                  <a:lstStyle/>
                  <a:p>
                    <a:fld id="{A31604C1-57CC-4649-95DA-5EEC922E0647}" type="CELLRANGE">
                      <a:rPr lang="en-US"/>
                      <a:pPr/>
                      <a:t>[CELLRANGE]</a:t>
                    </a:fld>
                    <a:r>
                      <a:rPr lang="en-US" baseline="0"/>
                      <a:t>, </a:t>
                    </a:r>
                    <a:fld id="{E1017A36-ACA5-4649-805C-8C24DD260F32}" type="CATEGORYNAME">
                      <a:rPr lang="en-US" baseline="0"/>
                      <a:pPr/>
                      <a:t>[CATEGORY NAME]</a:t>
                    </a:fld>
                    <a:r>
                      <a:rPr lang="en-US" baseline="0"/>
                      <a:t>, </a:t>
                    </a:r>
                    <a:fld id="{45087979-BAA4-4DC6-AB10-454FBA039C7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690-40B2-9CA1-176B97905CC2}"/>
                </c:ext>
              </c:extLst>
            </c:dLbl>
            <c:dLbl>
              <c:idx val="23"/>
              <c:tx>
                <c:rich>
                  <a:bodyPr/>
                  <a:lstStyle/>
                  <a:p>
                    <a:fld id="{2BFDAC69-2B81-4AE2-989B-14BD1DF5CAC8}" type="CELLRANGE">
                      <a:rPr lang="en-US"/>
                      <a:pPr/>
                      <a:t>[CELLRANGE]</a:t>
                    </a:fld>
                    <a:r>
                      <a:rPr lang="en-US" baseline="0"/>
                      <a:t>, </a:t>
                    </a:r>
                    <a:fld id="{5E32ED25-F15D-4BFE-90F7-ED3479947925}" type="CATEGORYNAME">
                      <a:rPr lang="en-US" baseline="0"/>
                      <a:pPr/>
                      <a:t>[CATEGORY NAME]</a:t>
                    </a:fld>
                    <a:r>
                      <a:rPr lang="en-US" baseline="0"/>
                      <a:t>, </a:t>
                    </a:r>
                    <a:fld id="{2A893794-268C-4DB1-A8C6-AA30F689519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690-40B2-9CA1-176B97905CC2}"/>
                </c:ext>
              </c:extLst>
            </c:dLbl>
            <c:dLbl>
              <c:idx val="24"/>
              <c:tx>
                <c:rich>
                  <a:bodyPr/>
                  <a:lstStyle/>
                  <a:p>
                    <a:fld id="{25069FC2-E8F4-49BD-81AA-00FE4034FBE1}" type="CELLRANGE">
                      <a:rPr lang="en-US"/>
                      <a:pPr/>
                      <a:t>[CELLRANGE]</a:t>
                    </a:fld>
                    <a:r>
                      <a:rPr lang="en-US" baseline="0"/>
                      <a:t>, </a:t>
                    </a:r>
                    <a:fld id="{32BCC2BC-6425-4760-B92E-23191D60015F}" type="CATEGORYNAME">
                      <a:rPr lang="en-US" baseline="0"/>
                      <a:pPr/>
                      <a:t>[CATEGORY NAME]</a:t>
                    </a:fld>
                    <a:r>
                      <a:rPr lang="en-US" baseline="0"/>
                      <a:t>, </a:t>
                    </a:r>
                    <a:fld id="{C41C2E1F-C007-45E1-9DCC-A0D81D8C82DB}"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690-40B2-9CA1-176B97905CC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s>
          <c:cat>
            <c:numRef>
              <c:f>'Market_Share insights'!$B$41:$B$65</c:f>
              <c:numCache>
                <c:formatCode>_(* #,##0_);_(* \(#,##0\);_(* "-"??_);_(@_)</c:formatCode>
                <c:ptCount val="25"/>
                <c:pt idx="0">
                  <c:v>85442.625</c:v>
                </c:pt>
                <c:pt idx="1">
                  <c:v>85289.375</c:v>
                </c:pt>
                <c:pt idx="2">
                  <c:v>64461.6875</c:v>
                </c:pt>
                <c:pt idx="3">
                  <c:v>57521.6875</c:v>
                </c:pt>
                <c:pt idx="4">
                  <c:v>53535.4375</c:v>
                </c:pt>
                <c:pt idx="5">
                  <c:v>52135.125</c:v>
                </c:pt>
                <c:pt idx="6">
                  <c:v>48829.5</c:v>
                </c:pt>
                <c:pt idx="7">
                  <c:v>48201.8125</c:v>
                </c:pt>
                <c:pt idx="8">
                  <c:v>45885.25</c:v>
                </c:pt>
                <c:pt idx="9">
                  <c:v>45560.6875</c:v>
                </c:pt>
                <c:pt idx="10">
                  <c:v>43952.6875</c:v>
                </c:pt>
                <c:pt idx="11">
                  <c:v>40322</c:v>
                </c:pt>
                <c:pt idx="12">
                  <c:v>37691.875</c:v>
                </c:pt>
                <c:pt idx="13">
                  <c:v>33710.0625</c:v>
                </c:pt>
                <c:pt idx="14">
                  <c:v>29458.1875</c:v>
                </c:pt>
                <c:pt idx="15">
                  <c:v>29265.3125</c:v>
                </c:pt>
                <c:pt idx="16">
                  <c:v>22873.625</c:v>
                </c:pt>
                <c:pt idx="17">
                  <c:v>15274.6875</c:v>
                </c:pt>
                <c:pt idx="18">
                  <c:v>10492.25</c:v>
                </c:pt>
                <c:pt idx="19">
                  <c:v>10011.75</c:v>
                </c:pt>
                <c:pt idx="20">
                  <c:v>9449.75</c:v>
                </c:pt>
                <c:pt idx="21">
                  <c:v>9382.125</c:v>
                </c:pt>
                <c:pt idx="22">
                  <c:v>6577.5625</c:v>
                </c:pt>
                <c:pt idx="23">
                  <c:v>3976.5</c:v>
                </c:pt>
                <c:pt idx="24">
                  <c:v>1986.5625</c:v>
                </c:pt>
              </c:numCache>
            </c:numRef>
          </c:cat>
          <c:val>
            <c:numRef>
              <c:f>'Market_Share insights'!$C$41:$C$65</c:f>
              <c:numCache>
                <c:formatCode>0.00</c:formatCode>
                <c:ptCount val="25"/>
                <c:pt idx="0">
                  <c:v>8.2372916666666658</c:v>
                </c:pt>
                <c:pt idx="1">
                  <c:v>33.563958333333339</c:v>
                </c:pt>
                <c:pt idx="2">
                  <c:v>3.1722916666666663</c:v>
                </c:pt>
                <c:pt idx="3">
                  <c:v>2.4691666666666667</c:v>
                </c:pt>
                <c:pt idx="4">
                  <c:v>17.401666666666667</c:v>
                </c:pt>
                <c:pt idx="5">
                  <c:v>12.115</c:v>
                </c:pt>
                <c:pt idx="6">
                  <c:v>7.2779166666666661</c:v>
                </c:pt>
                <c:pt idx="7">
                  <c:v>3.879583333333334</c:v>
                </c:pt>
                <c:pt idx="8">
                  <c:v>8.116458333333334</c:v>
                </c:pt>
                <c:pt idx="9">
                  <c:v>9.90625</c:v>
                </c:pt>
                <c:pt idx="10">
                  <c:v>7.729166666666667</c:v>
                </c:pt>
                <c:pt idx="11">
                  <c:v>7.9316666666666658</c:v>
                </c:pt>
                <c:pt idx="12">
                  <c:v>1.3056250000000003</c:v>
                </c:pt>
                <c:pt idx="13">
                  <c:v>3.2435416666666668</c:v>
                </c:pt>
                <c:pt idx="14">
                  <c:v>3.1758333333333333</c:v>
                </c:pt>
                <c:pt idx="15">
                  <c:v>3.7918750000000006</c:v>
                </c:pt>
                <c:pt idx="16">
                  <c:v>7.2925000000000004</c:v>
                </c:pt>
                <c:pt idx="17">
                  <c:v>2.1906250000000003</c:v>
                </c:pt>
                <c:pt idx="18">
                  <c:v>1.7024999999999999</c:v>
                </c:pt>
                <c:pt idx="19">
                  <c:v>0.58791666666666664</c:v>
                </c:pt>
                <c:pt idx="20">
                  <c:v>9.0931250000000006</c:v>
                </c:pt>
                <c:pt idx="21">
                  <c:v>0.60416666666666663</c:v>
                </c:pt>
                <c:pt idx="22">
                  <c:v>2.3102083333333332</c:v>
                </c:pt>
                <c:pt idx="23">
                  <c:v>0.573125</c:v>
                </c:pt>
                <c:pt idx="24">
                  <c:v>0.52833333333333343</c:v>
                </c:pt>
              </c:numCache>
            </c:numRef>
          </c:val>
          <c:extLst>
            <c:ext xmlns:c15="http://schemas.microsoft.com/office/drawing/2012/chart" uri="{02D57815-91ED-43cb-92C2-25804820EDAC}">
              <c15:datalabelsRange>
                <c15:f>'Market_Share insights'!$A$41:$A$65</c15:f>
                <c15:dlblRangeCache>
                  <c:ptCount val="25"/>
                  <c:pt idx="0">
                    <c:v>Switzerland</c:v>
                  </c:pt>
                  <c:pt idx="1">
                    <c:v>Norway</c:v>
                  </c:pt>
                  <c:pt idx="2">
                    <c:v>United States</c:v>
                  </c:pt>
                  <c:pt idx="3">
                    <c:v>Australia</c:v>
                  </c:pt>
                  <c:pt idx="4">
                    <c:v>Sweden</c:v>
                  </c:pt>
                  <c:pt idx="5">
                    <c:v>Netherlands</c:v>
                  </c:pt>
                  <c:pt idx="6">
                    <c:v>Austria</c:v>
                  </c:pt>
                  <c:pt idx="7">
                    <c:v>Canada</c:v>
                  </c:pt>
                  <c:pt idx="8">
                    <c:v>Belgium</c:v>
                  </c:pt>
                  <c:pt idx="9">
                    <c:v>Germany</c:v>
                  </c:pt>
                  <c:pt idx="10">
                    <c:v>United Kingdom</c:v>
                  </c:pt>
                  <c:pt idx="11">
                    <c:v>France</c:v>
                  </c:pt>
                  <c:pt idx="12">
                    <c:v>Japan</c:v>
                  </c:pt>
                  <c:pt idx="13">
                    <c:v>Italy</c:v>
                  </c:pt>
                  <c:pt idx="14">
                    <c:v>Spain</c:v>
                  </c:pt>
                  <c:pt idx="15">
                    <c:v>South Korea</c:v>
                  </c:pt>
                  <c:pt idx="16">
                    <c:v>Portugal</c:v>
                  </c:pt>
                  <c:pt idx="17">
                    <c:v>Poland</c:v>
                  </c:pt>
                  <c:pt idx="18">
                    <c:v>Turkey</c:v>
                  </c:pt>
                  <c:pt idx="19">
                    <c:v>Mexico</c:v>
                  </c:pt>
                  <c:pt idx="20">
                    <c:v>China</c:v>
                  </c:pt>
                  <c:pt idx="21">
                    <c:v>Brazil</c:v>
                  </c:pt>
                  <c:pt idx="22">
                    <c:v>Thailand</c:v>
                  </c:pt>
                  <c:pt idx="23">
                    <c:v>Indonesia</c:v>
                  </c:pt>
                  <c:pt idx="24">
                    <c:v>India</c:v>
                  </c:pt>
                </c15:dlblRangeCache>
              </c15:datalabelsRange>
            </c:ext>
            <c:ext xmlns:c16="http://schemas.microsoft.com/office/drawing/2014/chart" uri="{C3380CC4-5D6E-409C-BE32-E72D297353CC}">
              <c16:uniqueId val="{00000000-0690-40B2-9CA1-176B97905CC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Electricity Price vs EV Market Share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'Market_Share insights'!$C$68</c:f>
              <c:strCache>
                <c:ptCount val="1"/>
                <c:pt idx="0">
                  <c:v>Average of ev_market_share(%)</c:v>
                </c:pt>
              </c:strCache>
            </c:strRef>
          </c:tx>
          <c:spPr>
            <a:ln w="28575" cap="rnd">
              <a:noFill/>
              <a:round/>
            </a:ln>
            <a:effectLst/>
          </c:spPr>
          <c:marker>
            <c:symbol val="circle"/>
            <c:size val="5"/>
            <c:spPr>
              <a:solidFill>
                <a:schemeClr val="accent1"/>
              </a:solidFill>
              <a:ln w="9525">
                <a:solidFill>
                  <a:schemeClr val="accent1"/>
                </a:solidFill>
              </a:ln>
              <a:effectLst/>
            </c:spPr>
          </c:marker>
          <c:dLbls>
            <c:dLbl>
              <c:idx val="0"/>
              <c:tx>
                <c:rich>
                  <a:bodyPr/>
                  <a:lstStyle/>
                  <a:p>
                    <a:fld id="{4CCB8AAE-EBCE-4B84-B0AE-0BE300CF91A1}" type="CELLRANGE">
                      <a:rPr lang="en-US"/>
                      <a:pPr/>
                      <a:t>[CELLRANGE]</a:t>
                    </a:fld>
                    <a:r>
                      <a:rPr lang="en-US" baseline="0"/>
                      <a:t>, </a:t>
                    </a:r>
                    <a:fld id="{6B51D7D9-51DC-4BCE-8EDE-9F29B82CE31C}" type="XVALUE">
                      <a:rPr lang="en-US" baseline="0"/>
                      <a:pPr/>
                      <a:t>[X VALUE]</a:t>
                    </a:fld>
                    <a:r>
                      <a:rPr lang="en-US" baseline="0"/>
                      <a:t>, </a:t>
                    </a:r>
                    <a:fld id="{7071D051-4832-4A23-BAA5-05A50A061C73}"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96F-492E-854B-537E11C7D75D}"/>
                </c:ext>
              </c:extLst>
            </c:dLbl>
            <c:dLbl>
              <c:idx val="1"/>
              <c:tx>
                <c:rich>
                  <a:bodyPr/>
                  <a:lstStyle/>
                  <a:p>
                    <a:fld id="{DCAB3A65-6FE2-4A1C-84BE-6A942392E6C7}" type="CELLRANGE">
                      <a:rPr lang="en-US"/>
                      <a:pPr/>
                      <a:t>[CELLRANGE]</a:t>
                    </a:fld>
                    <a:r>
                      <a:rPr lang="en-US" baseline="0"/>
                      <a:t>, </a:t>
                    </a:r>
                    <a:fld id="{551FEAE0-F987-4B91-A9BC-EDF7616D80FD}" type="XVALUE">
                      <a:rPr lang="en-US" baseline="0"/>
                      <a:pPr/>
                      <a:t>[X VALUE]</a:t>
                    </a:fld>
                    <a:r>
                      <a:rPr lang="en-US" baseline="0"/>
                      <a:t>, </a:t>
                    </a:r>
                    <a:fld id="{3905B16E-6D12-45FA-AB73-DF94D6A5A956}"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96F-492E-854B-537E11C7D75D}"/>
                </c:ext>
              </c:extLst>
            </c:dLbl>
            <c:dLbl>
              <c:idx val="2"/>
              <c:tx>
                <c:rich>
                  <a:bodyPr/>
                  <a:lstStyle/>
                  <a:p>
                    <a:fld id="{B535E43D-4760-43D4-84B8-8A912C3B8093}" type="CELLRANGE">
                      <a:rPr lang="en-US"/>
                      <a:pPr/>
                      <a:t>[CELLRANGE]</a:t>
                    </a:fld>
                    <a:r>
                      <a:rPr lang="en-US" baseline="0"/>
                      <a:t>, </a:t>
                    </a:r>
                    <a:fld id="{7A7AA4E3-4F9F-43FF-8E34-96A9DDA38E74}" type="XVALUE">
                      <a:rPr lang="en-US" baseline="0"/>
                      <a:pPr/>
                      <a:t>[X VALUE]</a:t>
                    </a:fld>
                    <a:r>
                      <a:rPr lang="en-US" baseline="0"/>
                      <a:t>, </a:t>
                    </a:r>
                    <a:fld id="{31DA00C9-9014-4B5F-827B-749D9DA640FD}"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96F-492E-854B-537E11C7D75D}"/>
                </c:ext>
              </c:extLst>
            </c:dLbl>
            <c:dLbl>
              <c:idx val="3"/>
              <c:tx>
                <c:rich>
                  <a:bodyPr/>
                  <a:lstStyle/>
                  <a:p>
                    <a:fld id="{69563648-5F8D-449B-B2D9-7676EA9AE304}" type="CELLRANGE">
                      <a:rPr lang="en-US"/>
                      <a:pPr/>
                      <a:t>[CELLRANGE]</a:t>
                    </a:fld>
                    <a:r>
                      <a:rPr lang="en-US" baseline="0"/>
                      <a:t>, </a:t>
                    </a:r>
                    <a:fld id="{BB3A4C7D-AEBA-45B8-9AA0-134381EF6E28}" type="XVALUE">
                      <a:rPr lang="en-US" baseline="0"/>
                      <a:pPr/>
                      <a:t>[X VALUE]</a:t>
                    </a:fld>
                    <a:r>
                      <a:rPr lang="en-US" baseline="0"/>
                      <a:t>, </a:t>
                    </a:r>
                    <a:fld id="{BEBCBD1A-21A9-4FC3-A2FE-50E8708E1D96}"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96F-492E-854B-537E11C7D75D}"/>
                </c:ext>
              </c:extLst>
            </c:dLbl>
            <c:dLbl>
              <c:idx val="4"/>
              <c:tx>
                <c:rich>
                  <a:bodyPr/>
                  <a:lstStyle/>
                  <a:p>
                    <a:fld id="{35B497D8-AD7C-4A3C-927A-94334C2E827A}" type="CELLRANGE">
                      <a:rPr lang="en-US"/>
                      <a:pPr/>
                      <a:t>[CELLRANGE]</a:t>
                    </a:fld>
                    <a:r>
                      <a:rPr lang="en-US" baseline="0"/>
                      <a:t>, </a:t>
                    </a:r>
                    <a:fld id="{06FF9727-6C02-4347-A0D1-CA3E5878D2EE}" type="XVALUE">
                      <a:rPr lang="en-US" baseline="0"/>
                      <a:pPr/>
                      <a:t>[X VALUE]</a:t>
                    </a:fld>
                    <a:r>
                      <a:rPr lang="en-US" baseline="0"/>
                      <a:t>, </a:t>
                    </a:r>
                    <a:fld id="{6F78984F-5F1B-493B-836C-9840C322BBF3}"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96F-492E-854B-537E11C7D75D}"/>
                </c:ext>
              </c:extLst>
            </c:dLbl>
            <c:dLbl>
              <c:idx val="5"/>
              <c:tx>
                <c:rich>
                  <a:bodyPr/>
                  <a:lstStyle/>
                  <a:p>
                    <a:fld id="{C6D14393-6784-4AB9-8BEA-DE9224477A08}" type="CELLRANGE">
                      <a:rPr lang="en-US"/>
                      <a:pPr/>
                      <a:t>[CELLRANGE]</a:t>
                    </a:fld>
                    <a:r>
                      <a:rPr lang="en-US" baseline="0"/>
                      <a:t>, </a:t>
                    </a:r>
                    <a:fld id="{CFF2671E-434D-4C7B-8D88-7404FC523F4F}" type="XVALUE">
                      <a:rPr lang="en-US" baseline="0"/>
                      <a:pPr/>
                      <a:t>[X VALUE]</a:t>
                    </a:fld>
                    <a:r>
                      <a:rPr lang="en-US" baseline="0"/>
                      <a:t>, </a:t>
                    </a:r>
                    <a:fld id="{11DF2572-E1BC-4C2F-8865-ADA4E9C3B7E7}"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96F-492E-854B-537E11C7D75D}"/>
                </c:ext>
              </c:extLst>
            </c:dLbl>
            <c:dLbl>
              <c:idx val="6"/>
              <c:tx>
                <c:rich>
                  <a:bodyPr/>
                  <a:lstStyle/>
                  <a:p>
                    <a:fld id="{DBCD6B88-FCAB-4124-8FA8-3A2558AA9967}" type="CELLRANGE">
                      <a:rPr lang="en-US"/>
                      <a:pPr/>
                      <a:t>[CELLRANGE]</a:t>
                    </a:fld>
                    <a:r>
                      <a:rPr lang="en-US" baseline="0"/>
                      <a:t>, </a:t>
                    </a:r>
                    <a:fld id="{2B8DDF86-4B8E-4A8A-B13E-AEDCC3D56E5F}" type="XVALUE">
                      <a:rPr lang="en-US" baseline="0"/>
                      <a:pPr/>
                      <a:t>[X VALUE]</a:t>
                    </a:fld>
                    <a:r>
                      <a:rPr lang="en-US" baseline="0"/>
                      <a:t>, </a:t>
                    </a:r>
                    <a:fld id="{299DD078-5393-4A87-8990-4ED15133094B}"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96F-492E-854B-537E11C7D75D}"/>
                </c:ext>
              </c:extLst>
            </c:dLbl>
            <c:dLbl>
              <c:idx val="7"/>
              <c:tx>
                <c:rich>
                  <a:bodyPr/>
                  <a:lstStyle/>
                  <a:p>
                    <a:fld id="{848F2DED-173D-4D38-8B45-5031A85F5F2C}" type="CELLRANGE">
                      <a:rPr lang="en-US"/>
                      <a:pPr/>
                      <a:t>[CELLRANGE]</a:t>
                    </a:fld>
                    <a:r>
                      <a:rPr lang="en-US" baseline="0"/>
                      <a:t>, </a:t>
                    </a:r>
                    <a:fld id="{A6E76123-86AD-4E7B-9362-25E2CAE483A3}" type="XVALUE">
                      <a:rPr lang="en-US" baseline="0"/>
                      <a:pPr/>
                      <a:t>[X VALUE]</a:t>
                    </a:fld>
                    <a:r>
                      <a:rPr lang="en-US" baseline="0"/>
                      <a:t>, </a:t>
                    </a:r>
                    <a:fld id="{236F5184-D288-46DE-BD91-F8CB5CE3A046}"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96F-492E-854B-537E11C7D75D}"/>
                </c:ext>
              </c:extLst>
            </c:dLbl>
            <c:dLbl>
              <c:idx val="8"/>
              <c:tx>
                <c:rich>
                  <a:bodyPr/>
                  <a:lstStyle/>
                  <a:p>
                    <a:fld id="{7F559914-F23E-492C-8421-7338A326E733}" type="CELLRANGE">
                      <a:rPr lang="en-US"/>
                      <a:pPr/>
                      <a:t>[CELLRANGE]</a:t>
                    </a:fld>
                    <a:r>
                      <a:rPr lang="en-US" baseline="0"/>
                      <a:t>, </a:t>
                    </a:r>
                    <a:fld id="{2F5B9820-95E0-47FC-9904-1483D43A76BF}" type="XVALUE">
                      <a:rPr lang="en-US" baseline="0"/>
                      <a:pPr/>
                      <a:t>[X VALUE]</a:t>
                    </a:fld>
                    <a:r>
                      <a:rPr lang="en-US" baseline="0"/>
                      <a:t>, </a:t>
                    </a:r>
                    <a:fld id="{803D71B3-18A2-4D86-A8D9-8A228087A323}"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96F-492E-854B-537E11C7D75D}"/>
                </c:ext>
              </c:extLst>
            </c:dLbl>
            <c:dLbl>
              <c:idx val="9"/>
              <c:tx>
                <c:rich>
                  <a:bodyPr/>
                  <a:lstStyle/>
                  <a:p>
                    <a:fld id="{259D6974-0F80-4D65-8C43-56932137D564}" type="CELLRANGE">
                      <a:rPr lang="en-US"/>
                      <a:pPr/>
                      <a:t>[CELLRANGE]</a:t>
                    </a:fld>
                    <a:r>
                      <a:rPr lang="en-US" baseline="0"/>
                      <a:t>, </a:t>
                    </a:r>
                    <a:fld id="{53285032-FB5D-4207-8738-218DCAD73C25}" type="XVALUE">
                      <a:rPr lang="en-US" baseline="0"/>
                      <a:pPr/>
                      <a:t>[X VALUE]</a:t>
                    </a:fld>
                    <a:r>
                      <a:rPr lang="en-US" baseline="0"/>
                      <a:t>, </a:t>
                    </a:r>
                    <a:fld id="{440B9DF4-CF8E-4595-9679-8BEF2B652DAB}"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96F-492E-854B-537E11C7D75D}"/>
                </c:ext>
              </c:extLst>
            </c:dLbl>
            <c:dLbl>
              <c:idx val="10"/>
              <c:tx>
                <c:rich>
                  <a:bodyPr/>
                  <a:lstStyle/>
                  <a:p>
                    <a:fld id="{D3DDD07C-0571-41D5-A49A-0401B7211110}" type="CELLRANGE">
                      <a:rPr lang="en-US"/>
                      <a:pPr/>
                      <a:t>[CELLRANGE]</a:t>
                    </a:fld>
                    <a:r>
                      <a:rPr lang="en-US" baseline="0"/>
                      <a:t>, </a:t>
                    </a:r>
                    <a:fld id="{71858D20-28C9-4383-A4AF-833581424A78}" type="XVALUE">
                      <a:rPr lang="en-US" baseline="0"/>
                      <a:pPr/>
                      <a:t>[X VALUE]</a:t>
                    </a:fld>
                    <a:r>
                      <a:rPr lang="en-US" baseline="0"/>
                      <a:t>, </a:t>
                    </a:r>
                    <a:fld id="{56787C43-2866-4A08-98F3-7EBFD90D8D53}"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96F-492E-854B-537E11C7D75D}"/>
                </c:ext>
              </c:extLst>
            </c:dLbl>
            <c:dLbl>
              <c:idx val="11"/>
              <c:tx>
                <c:rich>
                  <a:bodyPr/>
                  <a:lstStyle/>
                  <a:p>
                    <a:fld id="{D8C5FBBA-483C-4113-8502-671B23737B79}" type="CELLRANGE">
                      <a:rPr lang="en-US"/>
                      <a:pPr/>
                      <a:t>[CELLRANGE]</a:t>
                    </a:fld>
                    <a:r>
                      <a:rPr lang="en-US" baseline="0"/>
                      <a:t>, </a:t>
                    </a:r>
                    <a:fld id="{7946A12F-0155-4EA4-8FD7-E52F13083D11}" type="XVALUE">
                      <a:rPr lang="en-US" baseline="0"/>
                      <a:pPr/>
                      <a:t>[X VALUE]</a:t>
                    </a:fld>
                    <a:r>
                      <a:rPr lang="en-US" baseline="0"/>
                      <a:t>, </a:t>
                    </a:r>
                    <a:fld id="{5A23F52C-8350-4CAD-8749-15473C49D097}"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96F-492E-854B-537E11C7D75D}"/>
                </c:ext>
              </c:extLst>
            </c:dLbl>
            <c:dLbl>
              <c:idx val="12"/>
              <c:tx>
                <c:rich>
                  <a:bodyPr/>
                  <a:lstStyle/>
                  <a:p>
                    <a:fld id="{B228C261-EC15-4F18-96A6-B5941A560AE7}" type="CELLRANGE">
                      <a:rPr lang="en-US"/>
                      <a:pPr/>
                      <a:t>[CELLRANGE]</a:t>
                    </a:fld>
                    <a:r>
                      <a:rPr lang="en-US" baseline="0"/>
                      <a:t>, </a:t>
                    </a:r>
                    <a:fld id="{D0B72A51-4E4C-487E-A33F-7A9D4AE08F0A}" type="XVALUE">
                      <a:rPr lang="en-US" baseline="0"/>
                      <a:pPr/>
                      <a:t>[X VALUE]</a:t>
                    </a:fld>
                    <a:r>
                      <a:rPr lang="en-US" baseline="0"/>
                      <a:t>, </a:t>
                    </a:r>
                    <a:fld id="{6C8821B6-94A1-4640-A14F-22DE6A5A268E}"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96F-492E-854B-537E11C7D75D}"/>
                </c:ext>
              </c:extLst>
            </c:dLbl>
            <c:dLbl>
              <c:idx val="13"/>
              <c:tx>
                <c:rich>
                  <a:bodyPr/>
                  <a:lstStyle/>
                  <a:p>
                    <a:fld id="{43B4D5FE-6218-45BB-9E3C-98205BEA1BAA}" type="CELLRANGE">
                      <a:rPr lang="en-US"/>
                      <a:pPr/>
                      <a:t>[CELLRANGE]</a:t>
                    </a:fld>
                    <a:r>
                      <a:rPr lang="en-US" baseline="0"/>
                      <a:t>, </a:t>
                    </a:r>
                    <a:fld id="{AA64A006-D4AD-4597-919A-552CA50F31F9}" type="XVALUE">
                      <a:rPr lang="en-US" baseline="0"/>
                      <a:pPr/>
                      <a:t>[X VALUE]</a:t>
                    </a:fld>
                    <a:r>
                      <a:rPr lang="en-US" baseline="0"/>
                      <a:t>, </a:t>
                    </a:r>
                    <a:fld id="{544902C5-9D08-45C1-9885-C57F9AE052EA}"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96F-492E-854B-537E11C7D75D}"/>
                </c:ext>
              </c:extLst>
            </c:dLbl>
            <c:dLbl>
              <c:idx val="14"/>
              <c:tx>
                <c:rich>
                  <a:bodyPr/>
                  <a:lstStyle/>
                  <a:p>
                    <a:fld id="{C206C7B9-5C72-400D-986F-3A6BCFAE1C80}" type="CELLRANGE">
                      <a:rPr lang="en-US"/>
                      <a:pPr/>
                      <a:t>[CELLRANGE]</a:t>
                    </a:fld>
                    <a:r>
                      <a:rPr lang="en-US" baseline="0"/>
                      <a:t>, </a:t>
                    </a:r>
                    <a:fld id="{32EA3ACD-9C7A-4863-87A3-AABEA9790570}" type="XVALUE">
                      <a:rPr lang="en-US" baseline="0"/>
                      <a:pPr/>
                      <a:t>[X VALUE]</a:t>
                    </a:fld>
                    <a:r>
                      <a:rPr lang="en-US" baseline="0"/>
                      <a:t>, </a:t>
                    </a:r>
                    <a:fld id="{90033B84-DA96-4006-8C1E-C25DCB60C1C7}"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96F-492E-854B-537E11C7D75D}"/>
                </c:ext>
              </c:extLst>
            </c:dLbl>
            <c:dLbl>
              <c:idx val="15"/>
              <c:tx>
                <c:rich>
                  <a:bodyPr/>
                  <a:lstStyle/>
                  <a:p>
                    <a:fld id="{1DA42CEB-430B-4B31-9549-50CD0A5BFD98}" type="CELLRANGE">
                      <a:rPr lang="en-US"/>
                      <a:pPr/>
                      <a:t>[CELLRANGE]</a:t>
                    </a:fld>
                    <a:r>
                      <a:rPr lang="en-US" baseline="0"/>
                      <a:t>, </a:t>
                    </a:r>
                    <a:fld id="{05E97FA1-D354-43EC-A967-7C543ECF44A4}" type="XVALUE">
                      <a:rPr lang="en-US" baseline="0"/>
                      <a:pPr/>
                      <a:t>[X VALUE]</a:t>
                    </a:fld>
                    <a:r>
                      <a:rPr lang="en-US" baseline="0"/>
                      <a:t>, </a:t>
                    </a:r>
                    <a:fld id="{AA143192-8056-43B2-93CF-D21E03202F1B}"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96F-492E-854B-537E11C7D75D}"/>
                </c:ext>
              </c:extLst>
            </c:dLbl>
            <c:dLbl>
              <c:idx val="16"/>
              <c:tx>
                <c:rich>
                  <a:bodyPr/>
                  <a:lstStyle/>
                  <a:p>
                    <a:fld id="{56C84BC7-D2D2-45F6-87E0-E7A3B75F8BFD}" type="CELLRANGE">
                      <a:rPr lang="en-US"/>
                      <a:pPr/>
                      <a:t>[CELLRANGE]</a:t>
                    </a:fld>
                    <a:r>
                      <a:rPr lang="en-US" baseline="0"/>
                      <a:t>, </a:t>
                    </a:r>
                    <a:fld id="{5964FCBC-A473-43AB-9D84-8F0274356A2D}" type="XVALUE">
                      <a:rPr lang="en-US" baseline="0"/>
                      <a:pPr/>
                      <a:t>[X VALUE]</a:t>
                    </a:fld>
                    <a:r>
                      <a:rPr lang="en-US" baseline="0"/>
                      <a:t>, </a:t>
                    </a:r>
                    <a:fld id="{7F12AADC-807C-4A32-A98C-F286012A6893}"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96F-492E-854B-537E11C7D75D}"/>
                </c:ext>
              </c:extLst>
            </c:dLbl>
            <c:dLbl>
              <c:idx val="17"/>
              <c:tx>
                <c:rich>
                  <a:bodyPr/>
                  <a:lstStyle/>
                  <a:p>
                    <a:fld id="{D9FCC650-0A93-4950-85ED-C66089DB2A9C}" type="CELLRANGE">
                      <a:rPr lang="en-US"/>
                      <a:pPr/>
                      <a:t>[CELLRANGE]</a:t>
                    </a:fld>
                    <a:r>
                      <a:rPr lang="en-US" baseline="0"/>
                      <a:t>, </a:t>
                    </a:r>
                    <a:fld id="{6D559836-6AA3-4CF4-99F6-CE8CB6B3FFCA}" type="XVALUE">
                      <a:rPr lang="en-US" baseline="0"/>
                      <a:pPr/>
                      <a:t>[X VALUE]</a:t>
                    </a:fld>
                    <a:r>
                      <a:rPr lang="en-US" baseline="0"/>
                      <a:t>, </a:t>
                    </a:r>
                    <a:fld id="{AF3C8DFE-E93D-4E4E-81D4-CE35A41B0F9B}"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96F-492E-854B-537E11C7D75D}"/>
                </c:ext>
              </c:extLst>
            </c:dLbl>
            <c:dLbl>
              <c:idx val="18"/>
              <c:tx>
                <c:rich>
                  <a:bodyPr/>
                  <a:lstStyle/>
                  <a:p>
                    <a:fld id="{101D2A35-97FF-4025-82DD-EAA7C6AA122E}" type="CELLRANGE">
                      <a:rPr lang="en-US"/>
                      <a:pPr/>
                      <a:t>[CELLRANGE]</a:t>
                    </a:fld>
                    <a:r>
                      <a:rPr lang="en-US" baseline="0"/>
                      <a:t>, </a:t>
                    </a:r>
                    <a:fld id="{A25F6A79-9DDB-490F-BD78-2237C9C9A5EF}" type="XVALUE">
                      <a:rPr lang="en-US" baseline="0"/>
                      <a:pPr/>
                      <a:t>[X VALUE]</a:t>
                    </a:fld>
                    <a:r>
                      <a:rPr lang="en-US" baseline="0"/>
                      <a:t>, </a:t>
                    </a:r>
                    <a:fld id="{992626E3-A526-4968-989F-1D9DFA6C86C8}"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96F-492E-854B-537E11C7D75D}"/>
                </c:ext>
              </c:extLst>
            </c:dLbl>
            <c:dLbl>
              <c:idx val="19"/>
              <c:tx>
                <c:rich>
                  <a:bodyPr/>
                  <a:lstStyle/>
                  <a:p>
                    <a:fld id="{8E7AD817-9942-4853-86F1-05732AF052BB}" type="CELLRANGE">
                      <a:rPr lang="en-US"/>
                      <a:pPr/>
                      <a:t>[CELLRANGE]</a:t>
                    </a:fld>
                    <a:r>
                      <a:rPr lang="en-US" baseline="0"/>
                      <a:t>, </a:t>
                    </a:r>
                    <a:fld id="{A217991C-91A3-444F-A4C3-777A92B08DE7}" type="XVALUE">
                      <a:rPr lang="en-US" baseline="0"/>
                      <a:pPr/>
                      <a:t>[X VALUE]</a:t>
                    </a:fld>
                    <a:r>
                      <a:rPr lang="en-US" baseline="0"/>
                      <a:t>, </a:t>
                    </a:r>
                    <a:fld id="{F269BE48-9FE9-416E-8596-DC53A73555CA}"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96F-492E-854B-537E11C7D75D}"/>
                </c:ext>
              </c:extLst>
            </c:dLbl>
            <c:dLbl>
              <c:idx val="20"/>
              <c:tx>
                <c:rich>
                  <a:bodyPr/>
                  <a:lstStyle/>
                  <a:p>
                    <a:fld id="{0DD548E3-C0B9-478B-ACD5-7A35EDED0F58}" type="CELLRANGE">
                      <a:rPr lang="en-US"/>
                      <a:pPr/>
                      <a:t>[CELLRANGE]</a:t>
                    </a:fld>
                    <a:r>
                      <a:rPr lang="en-US" baseline="0"/>
                      <a:t>, </a:t>
                    </a:r>
                    <a:fld id="{5D950CE1-1DFA-4118-9CCA-83B7BE6BD2C4}" type="XVALUE">
                      <a:rPr lang="en-US" baseline="0"/>
                      <a:pPr/>
                      <a:t>[X VALUE]</a:t>
                    </a:fld>
                    <a:r>
                      <a:rPr lang="en-US" baseline="0"/>
                      <a:t>, </a:t>
                    </a:r>
                    <a:fld id="{3652A431-08B4-4F2E-80B4-86D052C9AD4C}"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96F-492E-854B-537E11C7D75D}"/>
                </c:ext>
              </c:extLst>
            </c:dLbl>
            <c:dLbl>
              <c:idx val="21"/>
              <c:tx>
                <c:rich>
                  <a:bodyPr/>
                  <a:lstStyle/>
                  <a:p>
                    <a:fld id="{ABA863CA-0BDD-448D-B561-37993DD9D564}" type="CELLRANGE">
                      <a:rPr lang="en-US"/>
                      <a:pPr/>
                      <a:t>[CELLRANGE]</a:t>
                    </a:fld>
                    <a:r>
                      <a:rPr lang="en-US" baseline="0"/>
                      <a:t>, </a:t>
                    </a:r>
                    <a:fld id="{AB51C253-6217-4F49-84DE-AF70A30F4A0B}" type="XVALUE">
                      <a:rPr lang="en-US" baseline="0"/>
                      <a:pPr/>
                      <a:t>[X VALUE]</a:t>
                    </a:fld>
                    <a:r>
                      <a:rPr lang="en-US" baseline="0"/>
                      <a:t>, </a:t>
                    </a:r>
                    <a:fld id="{5E933EE7-FC03-4792-9A9F-3D247D0CA81C}"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96F-492E-854B-537E11C7D75D}"/>
                </c:ext>
              </c:extLst>
            </c:dLbl>
            <c:dLbl>
              <c:idx val="22"/>
              <c:tx>
                <c:rich>
                  <a:bodyPr/>
                  <a:lstStyle/>
                  <a:p>
                    <a:fld id="{62E4986C-1120-4C9F-8FBB-DEC556128BF6}" type="CELLRANGE">
                      <a:rPr lang="en-US"/>
                      <a:pPr/>
                      <a:t>[CELLRANGE]</a:t>
                    </a:fld>
                    <a:r>
                      <a:rPr lang="en-US" baseline="0"/>
                      <a:t>, </a:t>
                    </a:r>
                    <a:fld id="{E31DC545-537E-496F-8808-9D6C8ED3F376}" type="XVALUE">
                      <a:rPr lang="en-US" baseline="0"/>
                      <a:pPr/>
                      <a:t>[X VALUE]</a:t>
                    </a:fld>
                    <a:r>
                      <a:rPr lang="en-US" baseline="0"/>
                      <a:t>, </a:t>
                    </a:r>
                    <a:fld id="{FBEDDE89-BB65-42FA-A5B1-4AE0B0EE98AB}"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96F-492E-854B-537E11C7D75D}"/>
                </c:ext>
              </c:extLst>
            </c:dLbl>
            <c:dLbl>
              <c:idx val="23"/>
              <c:tx>
                <c:rich>
                  <a:bodyPr/>
                  <a:lstStyle/>
                  <a:p>
                    <a:fld id="{576A4C64-D4CF-4283-B619-F5B2688D0B9D}" type="CELLRANGE">
                      <a:rPr lang="en-US"/>
                      <a:pPr/>
                      <a:t>[CELLRANGE]</a:t>
                    </a:fld>
                    <a:r>
                      <a:rPr lang="en-US" baseline="0"/>
                      <a:t>, </a:t>
                    </a:r>
                    <a:fld id="{24796149-B7CE-4C19-BB5B-25CBAF1A4F80}" type="XVALUE">
                      <a:rPr lang="en-US" baseline="0"/>
                      <a:pPr/>
                      <a:t>[X VALUE]</a:t>
                    </a:fld>
                    <a:r>
                      <a:rPr lang="en-US" baseline="0"/>
                      <a:t>, </a:t>
                    </a:r>
                    <a:fld id="{5AF9915B-EA18-4782-AAD4-F3D50062CC03}"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96F-492E-854B-537E11C7D75D}"/>
                </c:ext>
              </c:extLst>
            </c:dLbl>
            <c:dLbl>
              <c:idx val="24"/>
              <c:tx>
                <c:rich>
                  <a:bodyPr/>
                  <a:lstStyle/>
                  <a:p>
                    <a:fld id="{C6931122-7593-4510-B268-27B81D6EF18D}" type="CELLRANGE">
                      <a:rPr lang="en-US"/>
                      <a:pPr/>
                      <a:t>[CELLRANGE]</a:t>
                    </a:fld>
                    <a:r>
                      <a:rPr lang="en-US" baseline="0"/>
                      <a:t>, </a:t>
                    </a:r>
                    <a:fld id="{A744963D-B419-4160-A248-A53BEA1D70C1}" type="XVALUE">
                      <a:rPr lang="en-US" baseline="0"/>
                      <a:pPr/>
                      <a:t>[X VALUE]</a:t>
                    </a:fld>
                    <a:r>
                      <a:rPr lang="en-US" baseline="0"/>
                      <a:t>, </a:t>
                    </a:r>
                    <a:fld id="{AC3F072F-8945-4B83-BE5B-9E415F57CDA5}"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96F-492E-854B-537E11C7D7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'Market_Share insights'!$B$69:$B$93</c:f>
              <c:numCache>
                <c:formatCode>0.00</c:formatCode>
                <c:ptCount val="25"/>
                <c:pt idx="0">
                  <c:v>0.21193749999999997</c:v>
                </c:pt>
                <c:pt idx="1">
                  <c:v>0.23481249999999995</c:v>
                </c:pt>
                <c:pt idx="2">
                  <c:v>0.27393749999999989</c:v>
                </c:pt>
                <c:pt idx="3">
                  <c:v>0.12524999999999994</c:v>
                </c:pt>
                <c:pt idx="4">
                  <c:v>0.10450000000000004</c:v>
                </c:pt>
                <c:pt idx="5">
                  <c:v>8.1500000000000003E-2</c:v>
                </c:pt>
                <c:pt idx="6">
                  <c:v>0.18918749999999995</c:v>
                </c:pt>
                <c:pt idx="7">
                  <c:v>0.3282549999999998</c:v>
                </c:pt>
                <c:pt idx="8">
                  <c:v>7.9937500000000009E-2</c:v>
                </c:pt>
                <c:pt idx="9">
                  <c:v>7.5810000000000002E-2</c:v>
                </c:pt>
                <c:pt idx="10">
                  <c:v>0.28338000000000008</c:v>
                </c:pt>
                <c:pt idx="11">
                  <c:v>0.2198749999999999</c:v>
                </c:pt>
                <c:pt idx="12">
                  <c:v>8.5062500000000027E-2</c:v>
                </c:pt>
                <c:pt idx="13">
                  <c:v>0.23749999999999991</c:v>
                </c:pt>
                <c:pt idx="14">
                  <c:v>0.11425000000000002</c:v>
                </c:pt>
                <c:pt idx="15">
                  <c:v>0.16612499999999997</c:v>
                </c:pt>
                <c:pt idx="16">
                  <c:v>0.21406250000000013</c:v>
                </c:pt>
                <c:pt idx="17">
                  <c:v>0.10193750000000003</c:v>
                </c:pt>
                <c:pt idx="18">
                  <c:v>0.23487500000000006</c:v>
                </c:pt>
                <c:pt idx="19">
                  <c:v>0.12350000000000001</c:v>
                </c:pt>
                <c:pt idx="20">
                  <c:v>0.19056250000000005</c:v>
                </c:pt>
                <c:pt idx="21">
                  <c:v>9.4687500000000036E-2</c:v>
                </c:pt>
                <c:pt idx="22">
                  <c:v>9.1499999999999984E-2</c:v>
                </c:pt>
                <c:pt idx="23">
                  <c:v>0.23956249999999998</c:v>
                </c:pt>
                <c:pt idx="24">
                  <c:v>0.13568750000000004</c:v>
                </c:pt>
              </c:numCache>
            </c:numRef>
          </c:xVal>
          <c:yVal>
            <c:numRef>
              <c:f>'Market_Share insights'!$C$69:$C$93</c:f>
              <c:numCache>
                <c:formatCode>0.00</c:formatCode>
                <c:ptCount val="25"/>
                <c:pt idx="0">
                  <c:v>2.4691666666666667</c:v>
                </c:pt>
                <c:pt idx="1">
                  <c:v>7.2779166666666661</c:v>
                </c:pt>
                <c:pt idx="2">
                  <c:v>8.116458333333334</c:v>
                </c:pt>
                <c:pt idx="3">
                  <c:v>0.60416666666666663</c:v>
                </c:pt>
                <c:pt idx="4">
                  <c:v>3.879583333333334</c:v>
                </c:pt>
                <c:pt idx="5">
                  <c:v>9.0931250000000006</c:v>
                </c:pt>
                <c:pt idx="6">
                  <c:v>7.9316666666666658</c:v>
                </c:pt>
                <c:pt idx="7">
                  <c:v>9.90625</c:v>
                </c:pt>
                <c:pt idx="8">
                  <c:v>0.52833333333333343</c:v>
                </c:pt>
                <c:pt idx="9">
                  <c:v>0.573125</c:v>
                </c:pt>
                <c:pt idx="10">
                  <c:v>3.2435416666666668</c:v>
                </c:pt>
                <c:pt idx="11">
                  <c:v>1.3056250000000003</c:v>
                </c:pt>
                <c:pt idx="12">
                  <c:v>0.58791666666666664</c:v>
                </c:pt>
                <c:pt idx="13">
                  <c:v>12.115</c:v>
                </c:pt>
                <c:pt idx="14">
                  <c:v>33.563958333333339</c:v>
                </c:pt>
                <c:pt idx="15">
                  <c:v>2.1906250000000003</c:v>
                </c:pt>
                <c:pt idx="16">
                  <c:v>7.2925000000000004</c:v>
                </c:pt>
                <c:pt idx="17">
                  <c:v>3.7918750000000006</c:v>
                </c:pt>
                <c:pt idx="18">
                  <c:v>3.1758333333333333</c:v>
                </c:pt>
                <c:pt idx="19">
                  <c:v>17.401666666666667</c:v>
                </c:pt>
                <c:pt idx="20">
                  <c:v>8.2372916666666658</c:v>
                </c:pt>
                <c:pt idx="21">
                  <c:v>2.3102083333333332</c:v>
                </c:pt>
                <c:pt idx="22">
                  <c:v>1.7024999999999999</c:v>
                </c:pt>
                <c:pt idx="23">
                  <c:v>7.729166666666667</c:v>
                </c:pt>
                <c:pt idx="24">
                  <c:v>3.1722916666666663</c:v>
                </c:pt>
              </c:numCache>
            </c:numRef>
          </c:yVal>
          <c:smooth val="0"/>
          <c:extLst>
            <c:ext xmlns:c15="http://schemas.microsoft.com/office/drawing/2012/chart" uri="{02D57815-91ED-43cb-92C2-25804820EDAC}">
              <c15:datalabelsRange>
                <c15:f>'Market_Share insights'!$A$69:$A$93</c15:f>
                <c15:dlblRangeCache>
                  <c:ptCount val="25"/>
                  <c:pt idx="0">
                    <c:v>Australia</c:v>
                  </c:pt>
                  <c:pt idx="1">
                    <c:v>Austria</c:v>
                  </c:pt>
                  <c:pt idx="2">
                    <c:v>Belgium</c:v>
                  </c:pt>
                  <c:pt idx="3">
                    <c:v>Brazil</c:v>
                  </c:pt>
                  <c:pt idx="4">
                    <c:v>Canada</c:v>
                  </c:pt>
                  <c:pt idx="5">
                    <c:v>China</c:v>
                  </c:pt>
                  <c:pt idx="6">
                    <c:v>France</c:v>
                  </c:pt>
                  <c:pt idx="7">
                    <c:v>Germany</c:v>
                  </c:pt>
                  <c:pt idx="8">
                    <c:v>India</c:v>
                  </c:pt>
                  <c:pt idx="9">
                    <c:v>Indonesia</c:v>
                  </c:pt>
                  <c:pt idx="10">
                    <c:v>Italy</c:v>
                  </c:pt>
                  <c:pt idx="11">
                    <c:v>Japan</c:v>
                  </c:pt>
                  <c:pt idx="12">
                    <c:v>Mexico</c:v>
                  </c:pt>
                  <c:pt idx="13">
                    <c:v>Netherlands</c:v>
                  </c:pt>
                  <c:pt idx="14">
                    <c:v>Norway</c:v>
                  </c:pt>
                  <c:pt idx="15">
                    <c:v>Poland</c:v>
                  </c:pt>
                  <c:pt idx="16">
                    <c:v>Portugal</c:v>
                  </c:pt>
                  <c:pt idx="17">
                    <c:v>South Korea</c:v>
                  </c:pt>
                  <c:pt idx="18">
                    <c:v>Spain</c:v>
                  </c:pt>
                  <c:pt idx="19">
                    <c:v>Sweden</c:v>
                  </c:pt>
                  <c:pt idx="20">
                    <c:v>Switzerland</c:v>
                  </c:pt>
                  <c:pt idx="21">
                    <c:v>Thailand</c:v>
                  </c:pt>
                  <c:pt idx="22">
                    <c:v>Turkey</c:v>
                  </c:pt>
                  <c:pt idx="23">
                    <c:v>United Kingdom</c:v>
                  </c:pt>
                  <c:pt idx="24">
                    <c:v>United States</c:v>
                  </c:pt>
                </c15:dlblRangeCache>
              </c15:datalabelsRange>
            </c:ext>
            <c:ext xmlns:c16="http://schemas.microsoft.com/office/drawing/2014/chart" uri="{C3380CC4-5D6E-409C-BE32-E72D297353CC}">
              <c16:uniqueId val="{00000000-096F-492E-854B-537E11C7D75D}"/>
            </c:ext>
          </c:extLst>
        </c:ser>
        <c:dLbls>
          <c:showLegendKey val="0"/>
          <c:showVal val="1"/>
          <c:showCatName val="0"/>
          <c:showSerName val="0"/>
          <c:showPercent val="0"/>
          <c:showBubbleSize val="0"/>
        </c:dLbls>
        <c:axId val="1412873744"/>
        <c:axId val="1412883344"/>
      </c:scatterChart>
      <c:valAx>
        <c:axId val="14128737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83344"/>
        <c:crosses val="autoZero"/>
        <c:crossBetween val="midCat"/>
      </c:valAx>
      <c:valAx>
        <c:axId val="1412883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737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ev_market_share(%) per Country</a:t>
            </a:r>
          </a:p>
        </c:rich>
      </c:tx>
      <c:layout>
        <c:manualLayout>
          <c:xMode val="edge"/>
          <c:yMode val="edge"/>
          <c:x val="0.10817242743554115"/>
          <c:y val="3.08098591549295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'Market_Share insights'!$C$3</c:f>
              <c:strCache>
                <c:ptCount val="1"/>
                <c:pt idx="0">
                  <c:v>Average of ev_market_share(%)</c:v>
                </c:pt>
              </c:strCache>
            </c:strRef>
          </c:tx>
          <c:spPr>
            <a:solidFill>
              <a:schemeClr val="accent1"/>
            </a:solidFill>
            <a:ln>
              <a:noFill/>
            </a:ln>
            <a:effectLst/>
          </c:spPr>
          <c:invertIfNegative val="0"/>
          <c:cat>
            <c:strRef>
              <c:f>'Market_Share insights'!$A$4:$A$28</c:f>
              <c:strCache>
                <c:ptCount val="25"/>
                <c:pt idx="0">
                  <c:v>Norway</c:v>
                </c:pt>
                <c:pt idx="1">
                  <c:v>Switzerland</c:v>
                </c:pt>
                <c:pt idx="2">
                  <c:v>Brazil</c:v>
                </c:pt>
                <c:pt idx="3">
                  <c:v>Mexico</c:v>
                </c:pt>
                <c:pt idx="4">
                  <c:v>Australia</c:v>
                </c:pt>
                <c:pt idx="5">
                  <c:v>Indonesia</c:v>
                </c:pt>
                <c:pt idx="6">
                  <c:v>Thailand</c:v>
                </c:pt>
                <c:pt idx="7">
                  <c:v>India</c:v>
                </c:pt>
                <c:pt idx="8">
                  <c:v>Turkey</c:v>
                </c:pt>
                <c:pt idx="9">
                  <c:v>Belgium</c:v>
                </c:pt>
                <c:pt idx="10">
                  <c:v>Portugal</c:v>
                </c:pt>
                <c:pt idx="11">
                  <c:v>Netherlands</c:v>
                </c:pt>
                <c:pt idx="12">
                  <c:v>Poland</c:v>
                </c:pt>
                <c:pt idx="13">
                  <c:v>United Kingdom</c:v>
                </c:pt>
                <c:pt idx="14">
                  <c:v>Austria</c:v>
                </c:pt>
                <c:pt idx="15">
                  <c:v>Germany</c:v>
                </c:pt>
                <c:pt idx="16">
                  <c:v>Italy</c:v>
                </c:pt>
                <c:pt idx="17">
                  <c:v>Sweden</c:v>
                </c:pt>
                <c:pt idx="18">
                  <c:v>Spain</c:v>
                </c:pt>
                <c:pt idx="19">
                  <c:v>Canada</c:v>
                </c:pt>
                <c:pt idx="20">
                  <c:v>Japan</c:v>
                </c:pt>
                <c:pt idx="21">
                  <c:v>South Korea</c:v>
                </c:pt>
                <c:pt idx="22">
                  <c:v>France</c:v>
                </c:pt>
                <c:pt idx="23">
                  <c:v>China</c:v>
                </c:pt>
                <c:pt idx="24">
                  <c:v>United States</c:v>
                </c:pt>
              </c:strCache>
            </c:strRef>
          </c:cat>
          <c:val>
            <c:numRef>
              <c:f>'Market_Share insights'!$C$4:$C$28</c:f>
              <c:numCache>
                <c:formatCode>0.00</c:formatCode>
                <c:ptCount val="25"/>
                <c:pt idx="0">
                  <c:v>33.563958333333339</c:v>
                </c:pt>
                <c:pt idx="1">
                  <c:v>8.2372916666666658</c:v>
                </c:pt>
                <c:pt idx="2">
                  <c:v>0.60416666666666663</c:v>
                </c:pt>
                <c:pt idx="3">
                  <c:v>0.58791666666666664</c:v>
                </c:pt>
                <c:pt idx="4">
                  <c:v>2.4691666666666667</c:v>
                </c:pt>
                <c:pt idx="5">
                  <c:v>0.573125</c:v>
                </c:pt>
                <c:pt idx="6">
                  <c:v>2.3102083333333332</c:v>
                </c:pt>
                <c:pt idx="7">
                  <c:v>0.52833333333333343</c:v>
                </c:pt>
                <c:pt idx="8">
                  <c:v>1.7024999999999999</c:v>
                </c:pt>
                <c:pt idx="9">
                  <c:v>8.116458333333334</c:v>
                </c:pt>
                <c:pt idx="10">
                  <c:v>7.2925000000000004</c:v>
                </c:pt>
                <c:pt idx="11">
                  <c:v>12.115</c:v>
                </c:pt>
                <c:pt idx="12">
                  <c:v>2.1906250000000003</c:v>
                </c:pt>
                <c:pt idx="13">
                  <c:v>7.729166666666667</c:v>
                </c:pt>
                <c:pt idx="14">
                  <c:v>7.2779166666666661</c:v>
                </c:pt>
                <c:pt idx="15">
                  <c:v>9.90625</c:v>
                </c:pt>
                <c:pt idx="16">
                  <c:v>3.2435416666666668</c:v>
                </c:pt>
                <c:pt idx="17">
                  <c:v>17.401666666666667</c:v>
                </c:pt>
                <c:pt idx="18">
                  <c:v>3.1758333333333333</c:v>
                </c:pt>
                <c:pt idx="19">
                  <c:v>3.879583333333334</c:v>
                </c:pt>
                <c:pt idx="20">
                  <c:v>1.3056250000000003</c:v>
                </c:pt>
                <c:pt idx="21">
                  <c:v>3.7918750000000006</c:v>
                </c:pt>
                <c:pt idx="22">
                  <c:v>7.9316666666666658</c:v>
                </c:pt>
                <c:pt idx="23">
                  <c:v>9.0931250000000006</c:v>
                </c:pt>
                <c:pt idx="24">
                  <c:v>3.1722916666666663</c:v>
                </c:pt>
              </c:numCache>
            </c:numRef>
          </c:val>
          <c:extLst>
            <c:ext xmlns:c16="http://schemas.microsoft.com/office/drawing/2014/chart" uri="{C3380CC4-5D6E-409C-BE32-E72D297353CC}">
              <c16:uniqueId val="{00000000-C415-4828-A625-0AFF3EF33D90}"/>
            </c:ext>
          </c:extLst>
        </c:ser>
        <c:dLbls>
          <c:showLegendKey val="0"/>
          <c:showVal val="0"/>
          <c:showCatName val="0"/>
          <c:showSerName val="0"/>
          <c:showPercent val="0"/>
          <c:showBubbleSize val="0"/>
        </c:dLbls>
        <c:gapWidth val="182"/>
        <c:axId val="1412896784"/>
        <c:axId val="1412897264"/>
      </c:barChart>
      <c:catAx>
        <c:axId val="14128967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97264"/>
        <c:crosses val="autoZero"/>
        <c:auto val="1"/>
        <c:lblAlgn val="ctr"/>
        <c:lblOffset val="100"/>
        <c:noMultiLvlLbl val="0"/>
      </c:catAx>
      <c:valAx>
        <c:axId val="1412897264"/>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9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ev_market_share(%) per Goverment Subsidy</a:t>
            </a:r>
          </a:p>
        </c:rich>
      </c:tx>
      <c:layout>
        <c:manualLayout>
          <c:xMode val="edge"/>
          <c:yMode val="edge"/>
          <c:x val="9.8065440788213928E-2"/>
          <c:y val="0.0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'Market_Share insights'!$C$3</c:f>
              <c:strCache>
                <c:ptCount val="1"/>
                <c:pt idx="0">
                  <c:v>Average of ev_market_share(%)</c:v>
                </c:pt>
              </c:strCache>
            </c:strRef>
          </c:tx>
          <c:spPr>
            <a:solidFill>
              <a:schemeClr val="accent1"/>
            </a:solidFill>
            <a:ln w="28575">
              <a:noFill/>
            </a:ln>
            <a:effectLst/>
          </c:spPr>
          <c:invertIfNegative val="0"/>
          <c:dLbls>
            <c:dLbl>
              <c:idx val="0"/>
              <c:tx>
                <c:rich>
                  <a:bodyPr/>
                  <a:lstStyle/>
                  <a:p>
                    <a:fld id="{828C0099-5AAE-4310-A7D8-A12F6D484D15}" type="CELLRANGE">
                      <a:rPr lang="en-US"/>
                      <a:pPr/>
                      <a:t>[CELLRANGE]</a:t>
                    </a:fld>
                    <a:r>
                      <a:rPr lang="en-US" baseline="0"/>
                      <a:t>, </a:t>
                    </a:r>
                    <a:fld id="{0B708ECE-47BE-4126-B763-B22AAE9068DB}"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68A-4DC7-8B8F-1BB642BA5EA7}"/>
                </c:ext>
              </c:extLst>
            </c:dLbl>
            <c:dLbl>
              <c:idx val="1"/>
              <c:tx>
                <c:rich>
                  <a:bodyPr/>
                  <a:lstStyle/>
                  <a:p>
                    <a:fld id="{74D54DD4-A508-4E9E-AA04-49D5483536A9}" type="CELLRANGE">
                      <a:rPr lang="en-US"/>
                      <a:pPr/>
                      <a:t>[CELLRANGE]</a:t>
                    </a:fld>
                    <a:r>
                      <a:rPr lang="en-US" baseline="0"/>
                      <a:t>, </a:t>
                    </a:r>
                    <a:fld id="{78CB2D6D-68F6-4F8F-A425-7B9D7F095575}"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68A-4DC7-8B8F-1BB642BA5EA7}"/>
                </c:ext>
              </c:extLst>
            </c:dLbl>
            <c:dLbl>
              <c:idx val="2"/>
              <c:tx>
                <c:rich>
                  <a:bodyPr/>
                  <a:lstStyle/>
                  <a:p>
                    <a:fld id="{8C1FD68C-2CDC-4BF3-8102-C37EC168ACB8}" type="CELLRANGE">
                      <a:rPr lang="en-US"/>
                      <a:pPr/>
                      <a:t>[CELLRANGE]</a:t>
                    </a:fld>
                    <a:r>
                      <a:rPr lang="en-US" baseline="0"/>
                      <a:t>, </a:t>
                    </a:r>
                    <a:fld id="{26E6E73C-4307-4AEE-B243-7341B24E715E}"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68A-4DC7-8B8F-1BB642BA5EA7}"/>
                </c:ext>
              </c:extLst>
            </c:dLbl>
            <c:dLbl>
              <c:idx val="3"/>
              <c:tx>
                <c:rich>
                  <a:bodyPr/>
                  <a:lstStyle/>
                  <a:p>
                    <a:fld id="{A969D13A-EB01-4521-934D-2C9A24E83915}" type="CELLRANGE">
                      <a:rPr lang="en-US"/>
                      <a:pPr/>
                      <a:t>[CELLRANGE]</a:t>
                    </a:fld>
                    <a:r>
                      <a:rPr lang="en-US" baseline="0"/>
                      <a:t>, </a:t>
                    </a:r>
                    <a:fld id="{59595687-CA14-491F-BFDB-03BF19E69A5C}"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68A-4DC7-8B8F-1BB642BA5EA7}"/>
                </c:ext>
              </c:extLst>
            </c:dLbl>
            <c:dLbl>
              <c:idx val="4"/>
              <c:tx>
                <c:rich>
                  <a:bodyPr/>
                  <a:lstStyle/>
                  <a:p>
                    <a:fld id="{63E0969A-7FB0-4F35-A2D6-032A2A6C4757}" type="CELLRANGE">
                      <a:rPr lang="en-US"/>
                      <a:pPr/>
                      <a:t>[CELLRANGE]</a:t>
                    </a:fld>
                    <a:r>
                      <a:rPr lang="en-US" baseline="0"/>
                      <a:t>, </a:t>
                    </a:r>
                    <a:fld id="{2EFADA11-E4B8-42A1-A3A1-744E81A56836}"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68A-4DC7-8B8F-1BB642BA5EA7}"/>
                </c:ext>
              </c:extLst>
            </c:dLbl>
            <c:dLbl>
              <c:idx val="5"/>
              <c:tx>
                <c:rich>
                  <a:bodyPr/>
                  <a:lstStyle/>
                  <a:p>
                    <a:fld id="{CAE2120A-DA08-4279-B951-A2EFCCF7DD61}" type="CELLRANGE">
                      <a:rPr lang="en-US"/>
                      <a:pPr/>
                      <a:t>[CELLRANGE]</a:t>
                    </a:fld>
                    <a:r>
                      <a:rPr lang="en-US" baseline="0"/>
                      <a:t>, </a:t>
                    </a:r>
                    <a:fld id="{ACF670CC-B9CF-43F1-B84E-89D6B5404B93}"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68A-4DC7-8B8F-1BB642BA5EA7}"/>
                </c:ext>
              </c:extLst>
            </c:dLbl>
            <c:dLbl>
              <c:idx val="6"/>
              <c:tx>
                <c:rich>
                  <a:bodyPr/>
                  <a:lstStyle/>
                  <a:p>
                    <a:fld id="{780C760A-C71D-47A4-BCEE-68753747824C}" type="CELLRANGE">
                      <a:rPr lang="en-US"/>
                      <a:pPr/>
                      <a:t>[CELLRANGE]</a:t>
                    </a:fld>
                    <a:r>
                      <a:rPr lang="en-US" baseline="0"/>
                      <a:t>, </a:t>
                    </a:r>
                    <a:fld id="{E170C6CB-438A-4603-B08E-AC518DF553BC}"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68A-4DC7-8B8F-1BB642BA5EA7}"/>
                </c:ext>
              </c:extLst>
            </c:dLbl>
            <c:dLbl>
              <c:idx val="7"/>
              <c:tx>
                <c:rich>
                  <a:bodyPr/>
                  <a:lstStyle/>
                  <a:p>
                    <a:fld id="{DDC46B99-FEE8-4444-B628-B4ACFE882387}" type="CELLRANGE">
                      <a:rPr lang="en-US"/>
                      <a:pPr/>
                      <a:t>[CELLRANGE]</a:t>
                    </a:fld>
                    <a:r>
                      <a:rPr lang="en-US" baseline="0"/>
                      <a:t>, </a:t>
                    </a:r>
                    <a:fld id="{1EB6E59E-97DF-42C3-B098-13FC24612BEA}"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68A-4DC7-8B8F-1BB642BA5EA7}"/>
                </c:ext>
              </c:extLst>
            </c:dLbl>
            <c:dLbl>
              <c:idx val="8"/>
              <c:tx>
                <c:rich>
                  <a:bodyPr/>
                  <a:lstStyle/>
                  <a:p>
                    <a:fld id="{B03E2480-2B5E-432E-AA73-0BAF0042E710}" type="CELLRANGE">
                      <a:rPr lang="en-US"/>
                      <a:pPr/>
                      <a:t>[CELLRANGE]</a:t>
                    </a:fld>
                    <a:r>
                      <a:rPr lang="en-US" baseline="0"/>
                      <a:t>, </a:t>
                    </a:r>
                    <a:fld id="{1A41639A-21AB-4D44-9971-21F43A0D8A03}"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68A-4DC7-8B8F-1BB642BA5EA7}"/>
                </c:ext>
              </c:extLst>
            </c:dLbl>
            <c:dLbl>
              <c:idx val="9"/>
              <c:tx>
                <c:rich>
                  <a:bodyPr/>
                  <a:lstStyle/>
                  <a:p>
                    <a:fld id="{32CD94B6-AC01-4E38-987A-D9775496773F}" type="CELLRANGE">
                      <a:rPr lang="en-US"/>
                      <a:pPr/>
                      <a:t>[CELLRANGE]</a:t>
                    </a:fld>
                    <a:r>
                      <a:rPr lang="en-US" baseline="0"/>
                      <a:t>, </a:t>
                    </a:r>
                    <a:fld id="{0EC63F33-6B43-42B5-87C6-3CAF8040E0F6}"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68A-4DC7-8B8F-1BB642BA5EA7}"/>
                </c:ext>
              </c:extLst>
            </c:dLbl>
            <c:dLbl>
              <c:idx val="10"/>
              <c:tx>
                <c:rich>
                  <a:bodyPr/>
                  <a:lstStyle/>
                  <a:p>
                    <a:fld id="{F5075884-B24E-4AA9-8616-20D21B69C5D3}" type="CELLRANGE">
                      <a:rPr lang="en-US"/>
                      <a:pPr/>
                      <a:t>[CELLRANGE]</a:t>
                    </a:fld>
                    <a:r>
                      <a:rPr lang="en-US" baseline="0"/>
                      <a:t>, </a:t>
                    </a:r>
                    <a:fld id="{DD2B9904-5B7E-49D7-A6F7-BC9B75EA7DA9}"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68A-4DC7-8B8F-1BB642BA5EA7}"/>
                </c:ext>
              </c:extLst>
            </c:dLbl>
            <c:dLbl>
              <c:idx val="11"/>
              <c:tx>
                <c:rich>
                  <a:bodyPr/>
                  <a:lstStyle/>
                  <a:p>
                    <a:fld id="{A4E90B27-67C2-48A3-84E8-CAC54231CD85}" type="CELLRANGE">
                      <a:rPr lang="en-US"/>
                      <a:pPr/>
                      <a:t>[CELLRANGE]</a:t>
                    </a:fld>
                    <a:r>
                      <a:rPr lang="en-US" baseline="0"/>
                      <a:t>, </a:t>
                    </a:r>
                    <a:fld id="{220F0CEA-4F71-4B1B-9B70-94FDD767F092}"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68A-4DC7-8B8F-1BB642BA5EA7}"/>
                </c:ext>
              </c:extLst>
            </c:dLbl>
            <c:dLbl>
              <c:idx val="12"/>
              <c:tx>
                <c:rich>
                  <a:bodyPr/>
                  <a:lstStyle/>
                  <a:p>
                    <a:fld id="{C20C9EED-BE50-4A54-BF2F-FDCD94BAF666}" type="CELLRANGE">
                      <a:rPr lang="en-US"/>
                      <a:pPr/>
                      <a:t>[CELLRANGE]</a:t>
                    </a:fld>
                    <a:r>
                      <a:rPr lang="en-US" baseline="0"/>
                      <a:t>, </a:t>
                    </a:r>
                    <a:fld id="{D6585D10-20FF-481F-8CD9-D358B396EDCB}"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68A-4DC7-8B8F-1BB642BA5EA7}"/>
                </c:ext>
              </c:extLst>
            </c:dLbl>
            <c:dLbl>
              <c:idx val="13"/>
              <c:tx>
                <c:rich>
                  <a:bodyPr/>
                  <a:lstStyle/>
                  <a:p>
                    <a:fld id="{A777D263-5E43-46D8-9820-72AC9890F14F}" type="CELLRANGE">
                      <a:rPr lang="en-US"/>
                      <a:pPr/>
                      <a:t>[CELLRANGE]</a:t>
                    </a:fld>
                    <a:r>
                      <a:rPr lang="en-US" baseline="0"/>
                      <a:t>, </a:t>
                    </a:r>
                    <a:fld id="{68884A63-A2AD-4F38-AAEC-DED14F06559A}"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68A-4DC7-8B8F-1BB642BA5EA7}"/>
                </c:ext>
              </c:extLst>
            </c:dLbl>
            <c:dLbl>
              <c:idx val="14"/>
              <c:tx>
                <c:rich>
                  <a:bodyPr/>
                  <a:lstStyle/>
                  <a:p>
                    <a:fld id="{5E3235DE-83DD-4893-AD68-8F45D48E246C}" type="CELLRANGE">
                      <a:rPr lang="en-US"/>
                      <a:pPr/>
                      <a:t>[CELLRANGE]</a:t>
                    </a:fld>
                    <a:r>
                      <a:rPr lang="en-US" baseline="0"/>
                      <a:t>, </a:t>
                    </a:r>
                    <a:fld id="{E5AA67F8-3F27-456B-ABA4-F7C7703EB69A}"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68A-4DC7-8B8F-1BB642BA5EA7}"/>
                </c:ext>
              </c:extLst>
            </c:dLbl>
            <c:dLbl>
              <c:idx val="15"/>
              <c:tx>
                <c:rich>
                  <a:bodyPr/>
                  <a:lstStyle/>
                  <a:p>
                    <a:fld id="{92E76157-87F7-49EF-A31B-AA5C6E090A47}" type="CELLRANGE">
                      <a:rPr lang="en-US"/>
                      <a:pPr/>
                      <a:t>[CELLRANGE]</a:t>
                    </a:fld>
                    <a:r>
                      <a:rPr lang="en-US" baseline="0"/>
                      <a:t>, </a:t>
                    </a:r>
                    <a:fld id="{649C3FE8-F6E4-4CBF-A8D7-8FE971CB2589}"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68A-4DC7-8B8F-1BB642BA5EA7}"/>
                </c:ext>
              </c:extLst>
            </c:dLbl>
            <c:dLbl>
              <c:idx val="16"/>
              <c:tx>
                <c:rich>
                  <a:bodyPr/>
                  <a:lstStyle/>
                  <a:p>
                    <a:fld id="{77940713-ABA1-4A97-977D-586295CAAA68}" type="CELLRANGE">
                      <a:rPr lang="en-US"/>
                      <a:pPr/>
                      <a:t>[CELLRANGE]</a:t>
                    </a:fld>
                    <a:r>
                      <a:rPr lang="en-US" baseline="0"/>
                      <a:t>, </a:t>
                    </a:r>
                    <a:fld id="{3AF23ACE-18F1-4750-9B99-6EE404A5F398}"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68A-4DC7-8B8F-1BB642BA5EA7}"/>
                </c:ext>
              </c:extLst>
            </c:dLbl>
            <c:dLbl>
              <c:idx val="17"/>
              <c:tx>
                <c:rich>
                  <a:bodyPr/>
                  <a:lstStyle/>
                  <a:p>
                    <a:fld id="{3946C07F-93D7-46B2-8E80-69363023B348}" type="CELLRANGE">
                      <a:rPr lang="en-US"/>
                      <a:pPr/>
                      <a:t>[CELLRANGE]</a:t>
                    </a:fld>
                    <a:r>
                      <a:rPr lang="en-US" baseline="0"/>
                      <a:t>, </a:t>
                    </a:r>
                    <a:fld id="{55720445-AAE3-4FDC-9561-CECBE10D43EF}"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68A-4DC7-8B8F-1BB642BA5EA7}"/>
                </c:ext>
              </c:extLst>
            </c:dLbl>
            <c:dLbl>
              <c:idx val="18"/>
              <c:tx>
                <c:rich>
                  <a:bodyPr/>
                  <a:lstStyle/>
                  <a:p>
                    <a:fld id="{576B239E-2A8D-4E83-B54D-6B984711C691}" type="CELLRANGE">
                      <a:rPr lang="en-US"/>
                      <a:pPr/>
                      <a:t>[CELLRANGE]</a:t>
                    </a:fld>
                    <a:r>
                      <a:rPr lang="en-US" baseline="0"/>
                      <a:t>, </a:t>
                    </a:r>
                    <a:fld id="{17948C65-1F29-4AF6-B6B8-3AFEF10519B1}"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68A-4DC7-8B8F-1BB642BA5EA7}"/>
                </c:ext>
              </c:extLst>
            </c:dLbl>
            <c:dLbl>
              <c:idx val="19"/>
              <c:tx>
                <c:rich>
                  <a:bodyPr/>
                  <a:lstStyle/>
                  <a:p>
                    <a:fld id="{9BC6046A-F41E-4AC4-8F89-4DF25AEF47C5}" type="CELLRANGE">
                      <a:rPr lang="en-US"/>
                      <a:pPr/>
                      <a:t>[CELLRANGE]</a:t>
                    </a:fld>
                    <a:r>
                      <a:rPr lang="en-US" baseline="0"/>
                      <a:t>, </a:t>
                    </a:r>
                    <a:fld id="{2877838D-DD78-4F6A-AFDA-02D9B770B826}"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68A-4DC7-8B8F-1BB642BA5EA7}"/>
                </c:ext>
              </c:extLst>
            </c:dLbl>
            <c:dLbl>
              <c:idx val="20"/>
              <c:tx>
                <c:rich>
                  <a:bodyPr/>
                  <a:lstStyle/>
                  <a:p>
                    <a:fld id="{AE29E771-A0CA-45A8-86BD-659878C255C0}" type="CELLRANGE">
                      <a:rPr lang="en-US"/>
                      <a:pPr/>
                      <a:t>[CELLRANGE]</a:t>
                    </a:fld>
                    <a:r>
                      <a:rPr lang="en-US" baseline="0"/>
                      <a:t>, </a:t>
                    </a:r>
                    <a:fld id="{1465BC9E-F390-4B6D-9158-36F43FF278D5}"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68A-4DC7-8B8F-1BB642BA5EA7}"/>
                </c:ext>
              </c:extLst>
            </c:dLbl>
            <c:dLbl>
              <c:idx val="21"/>
              <c:tx>
                <c:rich>
                  <a:bodyPr/>
                  <a:lstStyle/>
                  <a:p>
                    <a:fld id="{E6AE4E70-1FD7-4497-953D-5005B2ECA9C3}" type="CELLRANGE">
                      <a:rPr lang="en-US"/>
                      <a:pPr/>
                      <a:t>[CELLRANGE]</a:t>
                    </a:fld>
                    <a:r>
                      <a:rPr lang="en-US" baseline="0"/>
                      <a:t>, </a:t>
                    </a:r>
                    <a:fld id="{7A26A386-D98A-4402-B6EB-B87A095257CA}"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68A-4DC7-8B8F-1BB642BA5EA7}"/>
                </c:ext>
              </c:extLst>
            </c:dLbl>
            <c:dLbl>
              <c:idx val="22"/>
              <c:tx>
                <c:rich>
                  <a:bodyPr/>
                  <a:lstStyle/>
                  <a:p>
                    <a:fld id="{23150CFC-8596-4C1E-98D6-D30C7C645DA9}" type="CELLRANGE">
                      <a:rPr lang="en-US"/>
                      <a:pPr/>
                      <a:t>[CELLRANGE]</a:t>
                    </a:fld>
                    <a:r>
                      <a:rPr lang="en-US" baseline="0"/>
                      <a:t>, </a:t>
                    </a:r>
                    <a:fld id="{2F9F0391-A2B2-4F92-9CDC-2951AD60249D}"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68A-4DC7-8B8F-1BB642BA5EA7}"/>
                </c:ext>
              </c:extLst>
            </c:dLbl>
            <c:dLbl>
              <c:idx val="23"/>
              <c:tx>
                <c:rich>
                  <a:bodyPr/>
                  <a:lstStyle/>
                  <a:p>
                    <a:fld id="{4BA5ECBC-C8BA-4B57-B320-8D1F24635A16}" type="CELLRANGE">
                      <a:rPr lang="en-US"/>
                      <a:pPr/>
                      <a:t>[CELLRANGE]</a:t>
                    </a:fld>
                    <a:r>
                      <a:rPr lang="en-US" baseline="0"/>
                      <a:t>, </a:t>
                    </a:r>
                    <a:fld id="{A1A0E593-AD76-401D-91AF-E5994884CC1E}"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68A-4DC7-8B8F-1BB642BA5EA7}"/>
                </c:ext>
              </c:extLst>
            </c:dLbl>
            <c:dLbl>
              <c:idx val="24"/>
              <c:tx>
                <c:rich>
                  <a:bodyPr/>
                  <a:lstStyle/>
                  <a:p>
                    <a:fld id="{7B672415-A31F-49C3-A4B7-AFBA7F503566}" type="CELLRANGE">
                      <a:rPr lang="en-US"/>
                      <a:pPr/>
                      <a:t>[CELLRANGE]</a:t>
                    </a:fld>
                    <a:r>
                      <a:rPr lang="en-US" baseline="0"/>
                      <a:t>, </a:t>
                    </a:r>
                    <a:fld id="{B4EE11DB-0C67-4D86-8562-BDBEEA33494C}"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68A-4DC7-8B8F-1BB642BA5E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'Market_Share insights'!$B$4:$B$28</c:f>
              <c:numCache>
                <c:formatCode>0</c:formatCode>
                <c:ptCount val="25"/>
                <c:pt idx="0">
                  <c:v>0</c:v>
                </c:pt>
                <c:pt idx="1">
                  <c:v>0</c:v>
                </c:pt>
                <c:pt idx="2">
                  <c:v>0</c:v>
                </c:pt>
                <c:pt idx="3">
                  <c:v>0</c:v>
                </c:pt>
                <c:pt idx="4">
                  <c:v>564.8125</c:v>
                </c:pt>
                <c:pt idx="5">
                  <c:v>842.5</c:v>
                </c:pt>
                <c:pt idx="6">
                  <c:v>1715.375</c:v>
                </c:pt>
                <c:pt idx="7">
                  <c:v>1804.8125</c:v>
                </c:pt>
                <c:pt idx="8">
                  <c:v>1977.6875</c:v>
                </c:pt>
                <c:pt idx="9">
                  <c:v>2308</c:v>
                </c:pt>
                <c:pt idx="10">
                  <c:v>2447.5625</c:v>
                </c:pt>
                <c:pt idx="11">
                  <c:v>2838.3125</c:v>
                </c:pt>
                <c:pt idx="12">
                  <c:v>3012.625</c:v>
                </c:pt>
                <c:pt idx="13">
                  <c:v>3324.5</c:v>
                </c:pt>
                <c:pt idx="14">
                  <c:v>3494.5625</c:v>
                </c:pt>
                <c:pt idx="15">
                  <c:v>3571.625</c:v>
                </c:pt>
                <c:pt idx="16">
                  <c:v>3617.8125</c:v>
                </c:pt>
                <c:pt idx="17">
                  <c:v>3792.125</c:v>
                </c:pt>
                <c:pt idx="18">
                  <c:v>4392.375</c:v>
                </c:pt>
                <c:pt idx="19">
                  <c:v>4621.875</c:v>
                </c:pt>
                <c:pt idx="20">
                  <c:v>4624.9375</c:v>
                </c:pt>
                <c:pt idx="21">
                  <c:v>4739.8125</c:v>
                </c:pt>
                <c:pt idx="22">
                  <c:v>5774.625</c:v>
                </c:pt>
                <c:pt idx="23">
                  <c:v>5817.9375</c:v>
                </c:pt>
                <c:pt idx="24">
                  <c:v>7489.625</c:v>
                </c:pt>
              </c:numCache>
            </c:numRef>
          </c:cat>
          <c:val>
            <c:numRef>
              <c:f>'Market_Share insights'!$C$4:$C$28</c:f>
              <c:numCache>
                <c:formatCode>0.00</c:formatCode>
                <c:ptCount val="25"/>
                <c:pt idx="0">
                  <c:v>33.563958333333339</c:v>
                </c:pt>
                <c:pt idx="1">
                  <c:v>8.2372916666666658</c:v>
                </c:pt>
                <c:pt idx="2">
                  <c:v>0.60416666666666663</c:v>
                </c:pt>
                <c:pt idx="3">
                  <c:v>0.58791666666666664</c:v>
                </c:pt>
                <c:pt idx="4">
                  <c:v>2.4691666666666667</c:v>
                </c:pt>
                <c:pt idx="5">
                  <c:v>0.573125</c:v>
                </c:pt>
                <c:pt idx="6">
                  <c:v>2.3102083333333332</c:v>
                </c:pt>
                <c:pt idx="7">
                  <c:v>0.52833333333333343</c:v>
                </c:pt>
                <c:pt idx="8">
                  <c:v>1.7024999999999999</c:v>
                </c:pt>
                <c:pt idx="9">
                  <c:v>8.116458333333334</c:v>
                </c:pt>
                <c:pt idx="10">
                  <c:v>7.2925000000000004</c:v>
                </c:pt>
                <c:pt idx="11">
                  <c:v>12.115</c:v>
                </c:pt>
                <c:pt idx="12">
                  <c:v>2.1906250000000003</c:v>
                </c:pt>
                <c:pt idx="13">
                  <c:v>7.729166666666667</c:v>
                </c:pt>
                <c:pt idx="14">
                  <c:v>7.2779166666666661</c:v>
                </c:pt>
                <c:pt idx="15">
                  <c:v>9.90625</c:v>
                </c:pt>
                <c:pt idx="16">
                  <c:v>3.2435416666666668</c:v>
                </c:pt>
                <c:pt idx="17">
                  <c:v>17.401666666666667</c:v>
                </c:pt>
                <c:pt idx="18">
                  <c:v>3.1758333333333333</c:v>
                </c:pt>
                <c:pt idx="19">
                  <c:v>3.879583333333334</c:v>
                </c:pt>
                <c:pt idx="20">
                  <c:v>1.3056250000000003</c:v>
                </c:pt>
                <c:pt idx="21">
                  <c:v>3.7918750000000006</c:v>
                </c:pt>
                <c:pt idx="22">
                  <c:v>7.9316666666666658</c:v>
                </c:pt>
                <c:pt idx="23">
                  <c:v>9.0931250000000006</c:v>
                </c:pt>
                <c:pt idx="24">
                  <c:v>3.1722916666666663</c:v>
                </c:pt>
              </c:numCache>
            </c:numRef>
          </c:val>
          <c:extLst>
            <c:ext xmlns:c15="http://schemas.microsoft.com/office/drawing/2012/chart" uri="{02D57815-91ED-43cb-92C2-25804820EDAC}">
              <c15:datalabelsRange>
                <c15:f>'Market_Share insights'!$A$4:$A$28</c15:f>
                <c15:dlblRangeCache>
                  <c:ptCount val="25"/>
                  <c:pt idx="0">
                    <c:v>Norway</c:v>
                  </c:pt>
                  <c:pt idx="1">
                    <c:v>Switzerland</c:v>
                  </c:pt>
                  <c:pt idx="2">
                    <c:v>Brazil</c:v>
                  </c:pt>
                  <c:pt idx="3">
                    <c:v>Mexico</c:v>
                  </c:pt>
                  <c:pt idx="4">
                    <c:v>Australia</c:v>
                  </c:pt>
                  <c:pt idx="5">
                    <c:v>Indonesia</c:v>
                  </c:pt>
                  <c:pt idx="6">
                    <c:v>Thailand</c:v>
                  </c:pt>
                  <c:pt idx="7">
                    <c:v>India</c:v>
                  </c:pt>
                  <c:pt idx="8">
                    <c:v>Turkey</c:v>
                  </c:pt>
                  <c:pt idx="9">
                    <c:v>Belgium</c:v>
                  </c:pt>
                  <c:pt idx="10">
                    <c:v>Portugal</c:v>
                  </c:pt>
                  <c:pt idx="11">
                    <c:v>Netherlands</c:v>
                  </c:pt>
                  <c:pt idx="12">
                    <c:v>Poland</c:v>
                  </c:pt>
                  <c:pt idx="13">
                    <c:v>United Kingdom</c:v>
                  </c:pt>
                  <c:pt idx="14">
                    <c:v>Austria</c:v>
                  </c:pt>
                  <c:pt idx="15">
                    <c:v>Germany</c:v>
                  </c:pt>
                  <c:pt idx="16">
                    <c:v>Italy</c:v>
                  </c:pt>
                  <c:pt idx="17">
                    <c:v>Sweden</c:v>
                  </c:pt>
                  <c:pt idx="18">
                    <c:v>Spain</c:v>
                  </c:pt>
                  <c:pt idx="19">
                    <c:v>Canada</c:v>
                  </c:pt>
                  <c:pt idx="20">
                    <c:v>Japan</c:v>
                  </c:pt>
                  <c:pt idx="21">
                    <c:v>South Korea</c:v>
                  </c:pt>
                  <c:pt idx="22">
                    <c:v>France</c:v>
                  </c:pt>
                  <c:pt idx="23">
                    <c:v>China</c:v>
                  </c:pt>
                  <c:pt idx="24">
                    <c:v>United States</c:v>
                  </c:pt>
                </c15:dlblRangeCache>
              </c15:datalabelsRange>
            </c:ext>
            <c:ext xmlns:c16="http://schemas.microsoft.com/office/drawing/2014/chart" uri="{C3380CC4-5D6E-409C-BE32-E72D297353CC}">
              <c16:uniqueId val="{00000000-568A-4DC7-8B8F-1BB642BA5EA7}"/>
            </c:ext>
          </c:extLst>
        </c:ser>
        <c:dLbls>
          <c:showLegendKey val="0"/>
          <c:showVal val="1"/>
          <c:showCatName val="0"/>
          <c:showSerName val="0"/>
          <c:showPercent val="0"/>
          <c:showBubbleSize val="0"/>
        </c:dLbls>
        <c:gapWidth val="150"/>
        <c:axId val="1412889584"/>
        <c:axId val="1412871344"/>
      </c:barChart>
      <c:catAx>
        <c:axId val="1412889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71344"/>
        <c:crosses val="autoZero"/>
        <c:auto val="1"/>
        <c:lblAlgn val="ctr"/>
        <c:lblOffset val="100"/>
        <c:noMultiLvlLbl val="1"/>
      </c:catAx>
      <c:valAx>
        <c:axId val="14128713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89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Charts.xlsx]Pivot!PivotTable6</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Pivot!$F$47</c:f>
              <c:strCache>
                <c:ptCount val="1"/>
                <c:pt idx="0">
                  <c:v>Total</c:v>
                </c:pt>
              </c:strCache>
            </c:strRef>
          </c:tx>
          <c:spPr>
            <a:ln w="28575" cap="rnd">
              <a:solidFill>
                <a:schemeClr val="accent1"/>
              </a:solidFill>
              <a:round/>
            </a:ln>
            <a:effectLst/>
          </c:spPr>
          <c:marker>
            <c:symbol val="none"/>
          </c:marker>
          <c:cat>
            <c:strRef>
              <c:f>Pivot!$E$48:$E$63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Pivot!$F$48:$F$63</c:f>
              <c:numCache>
                <c:formatCode>"$"#,##0</c:formatCode>
                <c:ptCount val="16"/>
                <c:pt idx="0">
                  <c:v>20139</c:v>
                </c:pt>
                <c:pt idx="1">
                  <c:v>68532</c:v>
                </c:pt>
                <c:pt idx="2">
                  <c:v>120099</c:v>
                </c:pt>
                <c:pt idx="3">
                  <c:v>229508</c:v>
                </c:pt>
                <c:pt idx="4">
                  <c:v>324688</c:v>
                </c:pt>
                <c:pt idx="5">
                  <c:v>530272</c:v>
                </c:pt>
                <c:pt idx="6">
                  <c:v>741256</c:v>
                </c:pt>
                <c:pt idx="7">
                  <c:v>1343059</c:v>
                </c:pt>
                <c:pt idx="8">
                  <c:v>1922263</c:v>
                </c:pt>
                <c:pt idx="9">
                  <c:v>2034750</c:v>
                </c:pt>
                <c:pt idx="10">
                  <c:v>2989469</c:v>
                </c:pt>
                <c:pt idx="11">
                  <c:v>6503062</c:v>
                </c:pt>
                <c:pt idx="12">
                  <c:v>9933342</c:v>
                </c:pt>
                <c:pt idx="13">
                  <c:v>13283873</c:v>
                </c:pt>
                <c:pt idx="14">
                  <c:v>16605356</c:v>
                </c:pt>
                <c:pt idx="15">
                  <c:v>19673169</c:v>
                </c:pt>
              </c:numCache>
            </c:numRef>
          </c:val>
          <c:smooth val="0"/>
          <c:extLst>
            <c:ext xmlns:c16="http://schemas.microsoft.com/office/drawing/2014/chart" uri="{C3380CC4-5D6E-409C-BE32-E72D297353CC}">
              <c16:uniqueId val="{00000000-4153-4084-AF2C-175336388B99}"/>
            </c:ext>
          </c:extLst>
        </c:ser>
        <c:dLbls>
          <c:showLegendKey val="0"/>
          <c:showVal val="0"/>
          <c:showCatName val="0"/>
          <c:showSerName val="0"/>
          <c:showPercent val="0"/>
          <c:showBubbleSize val="0"/>
        </c:dLbls>
        <c:smooth val="0"/>
        <c:axId val="1401504351"/>
        <c:axId val="1401504831"/>
      </c:lineChart>
      <c:catAx>
        <c:axId val="140150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04831"/>
        <c:crosses val="autoZero"/>
        <c:auto val="1"/>
        <c:lblAlgn val="ctr"/>
        <c:lblOffset val="100"/>
        <c:noMultiLvlLbl val="0"/>
      </c:catAx>
      <c:valAx>
        <c:axId val="1401504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0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Charts.xlsx]Pivot!PivotTable15</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Electric Vehicle Sales Performance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51-4F36-ADB1-B06C6C89CA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51-4F36-ADB1-B06C6C89CA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51-4F36-ADB1-B06C6C89CA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Pivot!$A$48:$A$50</c:f>
              <c:strCache>
                <c:ptCount val="3"/>
                <c:pt idx="0">
                  <c:v>commercial</c:v>
                </c:pt>
                <c:pt idx="1">
                  <c:v>mass_market</c:v>
                </c:pt>
                <c:pt idx="2">
                  <c:v>premium</c:v>
                </c:pt>
              </c:strCache>
            </c:strRef>
          </c:cat>
          <c:val>
            <c:numRef>
              <c:f>Pivot!$B$48:$B$50</c:f>
              <c:numCache>
                <c:formatCode>0.00%</c:formatCode>
                <c:ptCount val="3"/>
                <c:pt idx="0">
                  <c:v>5.1466823750275427E-2</c:v>
                </c:pt>
                <c:pt idx="1">
                  <c:v>0.59152033355363876</c:v>
                </c:pt>
                <c:pt idx="2">
                  <c:v>0.35701284269608585</c:v>
                </c:pt>
              </c:numCache>
            </c:numRef>
          </c:val>
          <c:extLst>
            <c:ext xmlns:c16="http://schemas.microsoft.com/office/drawing/2014/chart" uri="{C3380CC4-5D6E-409C-BE32-E72D297353CC}">
              <c16:uniqueId val="{00000000-A479-4C36-8F9D-7BEA062B4655}"/>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Charts.xlsx]Pivot!PivotTable1</c:name>
    <c:fmtId val="17"/>
  </c:pivotSource>
  <c:chart>
    <c:autoTitleDeleted val="1"/>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Pivot!$A$9:$A$13</c:f>
              <c:strCache>
                <c:ptCount val="5"/>
                <c:pt idx="0">
                  <c:v>France</c:v>
                </c:pt>
                <c:pt idx="1">
                  <c:v>United Kingdom</c:v>
                </c:pt>
                <c:pt idx="2">
                  <c:v>Germany</c:v>
                </c:pt>
                <c:pt idx="3">
                  <c:v>United States</c:v>
                </c:pt>
                <c:pt idx="4">
                  <c:v>China</c:v>
                </c:pt>
              </c:strCache>
            </c:strRef>
          </c:cat>
          <c:val>
            <c:numRef>
              <c:f>Pivot!$B$9:$B$13</c:f>
              <c:numCache>
                <c:formatCode>General</c:formatCode>
                <c:ptCount val="5"/>
                <c:pt idx="0">
                  <c:v>2446101</c:v>
                </c:pt>
                <c:pt idx="1">
                  <c:v>2450901</c:v>
                </c:pt>
                <c:pt idx="2">
                  <c:v>4848735</c:v>
                </c:pt>
                <c:pt idx="3">
                  <c:v>8705699</c:v>
                </c:pt>
                <c:pt idx="4">
                  <c:v>46544667</c:v>
                </c:pt>
              </c:numCache>
            </c:numRef>
          </c:val>
          <c:extLst>
            <c:ext xmlns:c16="http://schemas.microsoft.com/office/drawing/2014/chart" uri="{C3380CC4-5D6E-409C-BE32-E72D297353CC}">
              <c16:uniqueId val="{00000000-12E1-4EE3-B090-895445882942}"/>
            </c:ext>
          </c:extLst>
        </c:ser>
        <c:dLbls>
          <c:dLblPos val="inEnd"/>
          <c:showLegendKey val="0"/>
          <c:showVal val="1"/>
          <c:showCatName val="0"/>
          <c:showSerName val="0"/>
          <c:showPercent val="0"/>
          <c:showBubbleSize val="0"/>
        </c:dLbls>
        <c:gapWidth val="182"/>
        <c:axId val="1098121040"/>
        <c:axId val="1098105680"/>
      </c:barChart>
      <c:catAx>
        <c:axId val="109812104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5680"/>
        <c:crosses val="autoZero"/>
        <c:auto val="1"/>
        <c:lblAlgn val="ctr"/>
        <c:lblOffset val="100"/>
        <c:noMultiLvlLbl val="0"/>
      </c:catAx>
      <c:valAx>
        <c:axId val="1098105680"/>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Top  5 Country EV Sales</a:t>
                </a:r>
              </a:p>
              <a:p>
                <a:pPr>
                  <a:defRPr/>
                </a:pPr>
                <a:endParaRPr lang="en-US"/>
              </a:p>
            </c:rich>
          </c:tx>
          <c:layout>
            <c:manualLayout>
              <c:xMode val="edge"/>
              <c:yMode val="edge"/>
              <c:x val="0.41161627101445042"/>
              <c:y val="0.165481330962661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098121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layout>
        <c:manualLayout>
          <c:xMode val="edge"/>
          <c:yMode val="edge"/>
          <c:x val="0.38348654092657025"/>
          <c:y val="0.119073865766779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41668056649965"/>
          <c:y val="0.31951083961479904"/>
          <c:w val="0.69679977913644653"/>
          <c:h val="0.59745238695696845"/>
        </c:manualLayout>
      </c:layout>
      <c:barChart>
        <c:barDir val="bar"/>
        <c:grouping val="clustered"/>
        <c:varyColors val="0"/>
        <c:ser>
          <c:idx val="0"/>
          <c:order val="0"/>
          <c:tx>
            <c:strRef>
              <c:f>Pivot!$B$24</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Pivot!$A$25:$A$29</c:f>
              <c:strCache>
                <c:ptCount val="5"/>
                <c:pt idx="0">
                  <c:v>Asia-Pacific</c:v>
                </c:pt>
                <c:pt idx="1">
                  <c:v>Europe</c:v>
                </c:pt>
                <c:pt idx="2">
                  <c:v>North America</c:v>
                </c:pt>
                <c:pt idx="3">
                  <c:v>Oceania</c:v>
                </c:pt>
                <c:pt idx="4">
                  <c:v>South America</c:v>
                </c:pt>
              </c:strCache>
            </c:strRef>
          </c:cat>
          <c:val>
            <c:numRef>
              <c:f>Pivot!$B$25:$B$29</c:f>
              <c:numCache>
                <c:formatCode>#,##0.00</c:formatCode>
                <c:ptCount val="5"/>
                <c:pt idx="0">
                  <c:v>49709515</c:v>
                </c:pt>
                <c:pt idx="1">
                  <c:v>15846180</c:v>
                </c:pt>
                <c:pt idx="2">
                  <c:v>10004542</c:v>
                </c:pt>
                <c:pt idx="3">
                  <c:v>507897</c:v>
                </c:pt>
                <c:pt idx="4">
                  <c:v>254703</c:v>
                </c:pt>
              </c:numCache>
            </c:numRef>
          </c:val>
          <c:extLst>
            <c:ext xmlns:c16="http://schemas.microsoft.com/office/drawing/2014/chart" uri="{C3380CC4-5D6E-409C-BE32-E72D297353CC}">
              <c16:uniqueId val="{00000000-28C0-45D6-AB2A-B3CE6EF0682F}"/>
            </c:ext>
          </c:extLst>
        </c:ser>
        <c:dLbls>
          <c:dLblPos val="inBase"/>
          <c:showLegendKey val="0"/>
          <c:showVal val="1"/>
          <c:showCatName val="0"/>
          <c:showSerName val="0"/>
          <c:showPercent val="0"/>
          <c:showBubbleSize val="0"/>
        </c:dLbls>
        <c:gapWidth val="182"/>
        <c:axId val="1098110960"/>
        <c:axId val="1098103280"/>
      </c:barChart>
      <c:catAx>
        <c:axId val="109811096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3280"/>
        <c:crossesAt val="0"/>
        <c:auto val="1"/>
        <c:lblAlgn val="ctr"/>
        <c:lblOffset val="100"/>
        <c:noMultiLvlLbl val="0"/>
      </c:catAx>
      <c:valAx>
        <c:axId val="1098103280"/>
        <c:scaling>
          <c:orientation val="minMax"/>
        </c:scaling>
        <c:delete val="1"/>
        <c:axPos val="t"/>
        <c:numFmt formatCode="#,##0.00" sourceLinked="1"/>
        <c:majorTickMark val="out"/>
        <c:minorTickMark val="none"/>
        <c:tickLblPos val="nextTo"/>
        <c:crossAx val="109811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Charts.xlsx]Pivot!PivotTable3</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manualLayout>
          <c:layoutTarget val="inner"/>
          <c:xMode val="edge"/>
          <c:yMode val="edge"/>
          <c:x val="8.7956036745406821E-2"/>
          <c:y val="0.13786818314377369"/>
          <c:w val="0.5314884076990376"/>
          <c:h val="0.65853091280256637"/>
        </c:manualLayout>
      </c:layout>
      <c:pieChart>
        <c:varyColors val="1"/>
        <c:ser>
          <c:idx val="0"/>
          <c:order val="0"/>
          <c:tx>
            <c:strRef>
              <c:f>Pivot!$H$8</c:f>
              <c:strCache>
                <c:ptCount val="1"/>
                <c:pt idx="0">
                  <c:v>Ev Sales</c:v>
                </c:pt>
              </c:strCache>
            </c:strRef>
          </c:tx>
          <c:dPt>
            <c:idx val="0"/>
            <c:bubble3D val="0"/>
            <c:spPr>
              <a:solidFill>
                <a:schemeClr val="accent1"/>
              </a:solidFill>
              <a:ln>
                <a:noFill/>
              </a:ln>
              <a:effectLst/>
            </c:spPr>
            <c:extLst>
              <c:ext xmlns:c16="http://schemas.microsoft.com/office/drawing/2014/chart" uri="{C3380CC4-5D6E-409C-BE32-E72D297353CC}">
                <c16:uniqueId val="{00000001-197C-4589-9B2B-62EE05F1F7DC}"/>
              </c:ext>
            </c:extLst>
          </c:dPt>
          <c:dPt>
            <c:idx val="1"/>
            <c:bubble3D val="0"/>
            <c:spPr>
              <a:solidFill>
                <a:schemeClr val="accent2"/>
              </a:solidFill>
              <a:ln>
                <a:noFill/>
              </a:ln>
              <a:effectLst/>
            </c:spPr>
            <c:extLst>
              <c:ext xmlns:c16="http://schemas.microsoft.com/office/drawing/2014/chart" uri="{C3380CC4-5D6E-409C-BE32-E72D297353CC}">
                <c16:uniqueId val="{00000003-197C-4589-9B2B-62EE05F1F7DC}"/>
              </c:ext>
            </c:extLst>
          </c:dPt>
          <c:dPt>
            <c:idx val="2"/>
            <c:bubble3D val="0"/>
            <c:spPr>
              <a:solidFill>
                <a:schemeClr val="accent3"/>
              </a:solidFill>
              <a:ln>
                <a:noFill/>
              </a:ln>
              <a:effectLst/>
            </c:spPr>
            <c:extLst>
              <c:ext xmlns:c16="http://schemas.microsoft.com/office/drawing/2014/chart" uri="{C3380CC4-5D6E-409C-BE32-E72D297353CC}">
                <c16:uniqueId val="{00000005-197C-4589-9B2B-62EE05F1F7DC}"/>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Pivot!$G$9:$G$11</c:f>
              <c:strCache>
                <c:ptCount val="3"/>
                <c:pt idx="0">
                  <c:v>commercial</c:v>
                </c:pt>
                <c:pt idx="1">
                  <c:v>mass_market</c:v>
                </c:pt>
                <c:pt idx="2">
                  <c:v>premium</c:v>
                </c:pt>
              </c:strCache>
            </c:strRef>
          </c:cat>
          <c:val>
            <c:numRef>
              <c:f>Pivot!$H$9:$H$11</c:f>
              <c:numCache>
                <c:formatCode>General</c:formatCode>
                <c:ptCount val="3"/>
                <c:pt idx="0">
                  <c:v>3928094</c:v>
                </c:pt>
                <c:pt idx="1">
                  <c:v>45146510</c:v>
                </c:pt>
                <c:pt idx="2">
                  <c:v>27248233</c:v>
                </c:pt>
              </c:numCache>
            </c:numRef>
          </c:val>
          <c:extLst>
            <c:ext xmlns:c16="http://schemas.microsoft.com/office/drawing/2014/chart" uri="{C3380CC4-5D6E-409C-BE32-E72D297353CC}">
              <c16:uniqueId val="{00000000-492D-4708-986E-B05775D79C72}"/>
            </c:ext>
          </c:extLst>
        </c:ser>
        <c:ser>
          <c:idx val="1"/>
          <c:order val="1"/>
          <c:tx>
            <c:strRef>
              <c:f>Pivot!$I$8</c:f>
              <c:strCache>
                <c:ptCount val="1"/>
                <c:pt idx="0">
                  <c:v>Average of ev_market_share</c:v>
                </c:pt>
              </c:strCache>
            </c:strRef>
          </c:tx>
          <c:dPt>
            <c:idx val="0"/>
            <c:bubble3D val="0"/>
            <c:spPr>
              <a:solidFill>
                <a:schemeClr val="accent1"/>
              </a:solidFill>
              <a:ln>
                <a:noFill/>
              </a:ln>
              <a:effectLst/>
            </c:spPr>
            <c:extLst>
              <c:ext xmlns:c16="http://schemas.microsoft.com/office/drawing/2014/chart" uri="{C3380CC4-5D6E-409C-BE32-E72D297353CC}">
                <c16:uniqueId val="{00000007-197C-4589-9B2B-62EE05F1F7DC}"/>
              </c:ext>
            </c:extLst>
          </c:dPt>
          <c:dPt>
            <c:idx val="1"/>
            <c:bubble3D val="0"/>
            <c:spPr>
              <a:solidFill>
                <a:schemeClr val="accent2"/>
              </a:solidFill>
              <a:ln>
                <a:noFill/>
              </a:ln>
              <a:effectLst/>
            </c:spPr>
            <c:extLst>
              <c:ext xmlns:c16="http://schemas.microsoft.com/office/drawing/2014/chart" uri="{C3380CC4-5D6E-409C-BE32-E72D297353CC}">
                <c16:uniqueId val="{00000009-197C-4589-9B2B-62EE05F1F7DC}"/>
              </c:ext>
            </c:extLst>
          </c:dPt>
          <c:dPt>
            <c:idx val="2"/>
            <c:bubble3D val="0"/>
            <c:spPr>
              <a:solidFill>
                <a:schemeClr val="accent3"/>
              </a:solidFill>
              <a:ln>
                <a:noFill/>
              </a:ln>
              <a:effectLst/>
            </c:spPr>
            <c:extLst>
              <c:ext xmlns:c16="http://schemas.microsoft.com/office/drawing/2014/chart" uri="{C3380CC4-5D6E-409C-BE32-E72D297353CC}">
                <c16:uniqueId val="{0000000B-197C-4589-9B2B-62EE05F1F7DC}"/>
              </c:ext>
            </c:extLst>
          </c:dPt>
          <c:cat>
            <c:strRef>
              <c:f>Pivot!$G$9:$G$11</c:f>
              <c:strCache>
                <c:ptCount val="3"/>
                <c:pt idx="0">
                  <c:v>commercial</c:v>
                </c:pt>
                <c:pt idx="1">
                  <c:v>mass_market</c:v>
                </c:pt>
                <c:pt idx="2">
                  <c:v>premium</c:v>
                </c:pt>
              </c:strCache>
            </c:strRef>
          </c:cat>
          <c:val>
            <c:numRef>
              <c:f>Pivot!$I$9:$I$11</c:f>
              <c:numCache>
                <c:formatCode>0.00</c:formatCode>
                <c:ptCount val="3"/>
                <c:pt idx="0">
                  <c:v>2.4034499999999981</c:v>
                </c:pt>
                <c:pt idx="1">
                  <c:v>6.8973000000000022</c:v>
                </c:pt>
                <c:pt idx="2">
                  <c:v>9.6832250000000091</c:v>
                </c:pt>
              </c:numCache>
            </c:numRef>
          </c:val>
          <c:extLst>
            <c:ext xmlns:c16="http://schemas.microsoft.com/office/drawing/2014/chart" uri="{C3380CC4-5D6E-409C-BE32-E72D297353CC}">
              <c16:uniqueId val="{00000001-492D-4708-986E-B05775D79C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Ave_CO</a:t>
            </a:r>
            <a:r>
              <a:rPr lang="en-US" baseline="-25000"/>
              <a:t>2</a:t>
            </a:r>
            <a:r>
              <a:rPr lang="en-US"/>
              <a:t> Emmission Over</a:t>
            </a:r>
            <a:r>
              <a:rPr lang="en-US" baseline="0"/>
              <a:t>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Pivot!$E$8</c:f>
              <c:strCache>
                <c:ptCount val="1"/>
                <c:pt idx="0">
                  <c:v>Total</c:v>
                </c:pt>
              </c:strCache>
            </c:strRef>
          </c:tx>
          <c:spPr>
            <a:ln w="28575" cap="rnd">
              <a:solidFill>
                <a:schemeClr val="accent1"/>
              </a:solidFill>
              <a:round/>
            </a:ln>
            <a:effectLst/>
          </c:spPr>
          <c:marker>
            <c:symbol val="none"/>
          </c:marker>
          <c:cat>
            <c:strRef>
              <c:f>Pivot!$D$9:$D$24</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Pivot!$E$9:$E$24</c:f>
              <c:numCache>
                <c:formatCode>General</c:formatCode>
                <c:ptCount val="16"/>
                <c:pt idx="0">
                  <c:v>176.74000000000004</c:v>
                </c:pt>
                <c:pt idx="1">
                  <c:v>179.67200000000003</c:v>
                </c:pt>
                <c:pt idx="2">
                  <c:v>183.55200000000002</c:v>
                </c:pt>
                <c:pt idx="3">
                  <c:v>186.91599999999994</c:v>
                </c:pt>
                <c:pt idx="4">
                  <c:v>190.40000000000012</c:v>
                </c:pt>
                <c:pt idx="5">
                  <c:v>193.94799999999998</c:v>
                </c:pt>
                <c:pt idx="6">
                  <c:v>197.86799999999997</c:v>
                </c:pt>
                <c:pt idx="7">
                  <c:v>202.04400000000001</c:v>
                </c:pt>
                <c:pt idx="8">
                  <c:v>204.76</c:v>
                </c:pt>
                <c:pt idx="9">
                  <c:v>198.1640000000001</c:v>
                </c:pt>
                <c:pt idx="10">
                  <c:v>192.50000000000009</c:v>
                </c:pt>
                <c:pt idx="11">
                  <c:v>189.51200000000006</c:v>
                </c:pt>
                <c:pt idx="12">
                  <c:v>192.22800000000012</c:v>
                </c:pt>
                <c:pt idx="13">
                  <c:v>192.47200000000004</c:v>
                </c:pt>
                <c:pt idx="14">
                  <c:v>187.95599999999999</c:v>
                </c:pt>
                <c:pt idx="15">
                  <c:v>184.66000000000003</c:v>
                </c:pt>
              </c:numCache>
            </c:numRef>
          </c:val>
          <c:smooth val="0"/>
          <c:extLst>
            <c:ext xmlns:c16="http://schemas.microsoft.com/office/drawing/2014/chart" uri="{C3380CC4-5D6E-409C-BE32-E72D297353CC}">
              <c16:uniqueId val="{00000000-4D17-44B9-B3F9-84B01CDF5BAB}"/>
            </c:ext>
          </c:extLst>
        </c:ser>
        <c:dLbls>
          <c:showLegendKey val="0"/>
          <c:showVal val="0"/>
          <c:showCatName val="0"/>
          <c:showSerName val="0"/>
          <c:showPercent val="0"/>
          <c:showBubbleSize val="0"/>
        </c:dLbls>
        <c:smooth val="0"/>
        <c:axId val="1098103760"/>
        <c:axId val="1098111920"/>
      </c:lineChart>
      <c:catAx>
        <c:axId val="109810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11920"/>
        <c:crosses val="autoZero"/>
        <c:auto val="1"/>
        <c:lblAlgn val="ctr"/>
        <c:lblOffset val="100"/>
        <c:noMultiLvlLbl val="0"/>
      </c:catAx>
      <c:valAx>
        <c:axId val="1098111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Charts.xlsx]Pivot!PivotTable11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Ave_CO</a:t>
            </a:r>
            <a:r>
              <a:rPr lang="en-US" sz="1400" b="0" i="0" u="none" strike="noStrike" kern="1200" spc="0" baseline="-25000">
                <a:solidFill>
                  <a:sysClr val="windowText" lastClr="000000">
                    <a:lumMod val="65000"/>
                    <a:lumOff val="35000"/>
                  </a:sysClr>
                </a:solidFill>
              </a:rPr>
              <a:t>2</a:t>
            </a:r>
            <a:r>
              <a:rPr lang="en-US" sz="1400" b="0" i="0" u="none" strike="noStrike" kern="1200" spc="0" baseline="0">
                <a:solidFill>
                  <a:sysClr val="windowText" lastClr="000000">
                    <a:lumMod val="65000"/>
                    <a:lumOff val="35000"/>
                  </a:sysClr>
                </a:solidFill>
              </a:rPr>
              <a:t> Emmission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Pivot!$G$16:$G$20</c:f>
              <c:strCache>
                <c:ptCount val="5"/>
                <c:pt idx="0">
                  <c:v>North America</c:v>
                </c:pt>
                <c:pt idx="1">
                  <c:v>Asia-Pacific</c:v>
                </c:pt>
                <c:pt idx="2">
                  <c:v>South America</c:v>
                </c:pt>
                <c:pt idx="3">
                  <c:v>Oceania</c:v>
                </c:pt>
                <c:pt idx="4">
                  <c:v>Europe</c:v>
                </c:pt>
              </c:strCache>
            </c:strRef>
          </c:cat>
          <c:val>
            <c:numRef>
              <c:f>Pivot!$H$16:$H$20</c:f>
              <c:numCache>
                <c:formatCode>0</c:formatCode>
                <c:ptCount val="5"/>
                <c:pt idx="0">
                  <c:v>703.32500000000016</c:v>
                </c:pt>
                <c:pt idx="1">
                  <c:v>260.95937499999968</c:v>
                </c:pt>
                <c:pt idx="2">
                  <c:v>194.04375000000005</c:v>
                </c:pt>
                <c:pt idx="3">
                  <c:v>90.899999999999991</c:v>
                </c:pt>
                <c:pt idx="4">
                  <c:v>57.874999999999943</c:v>
                </c:pt>
              </c:numCache>
            </c:numRef>
          </c:val>
          <c:extLst>
            <c:ext xmlns:c16="http://schemas.microsoft.com/office/drawing/2014/chart" uri="{C3380CC4-5D6E-409C-BE32-E72D297353CC}">
              <c16:uniqueId val="{00000000-9AF4-4BB6-82A1-2AF259ADE804}"/>
            </c:ext>
          </c:extLst>
        </c:ser>
        <c:dLbls>
          <c:dLblPos val="outEnd"/>
          <c:showLegendKey val="0"/>
          <c:showVal val="1"/>
          <c:showCatName val="0"/>
          <c:showSerName val="0"/>
          <c:showPercent val="0"/>
          <c:showBubbleSize val="0"/>
        </c:dLbls>
        <c:gapWidth val="182"/>
        <c:axId val="1098154640"/>
        <c:axId val="1098148880"/>
      </c:barChart>
      <c:catAx>
        <c:axId val="1098154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48880"/>
        <c:crosses val="autoZero"/>
        <c:auto val="1"/>
        <c:lblAlgn val="ctr"/>
        <c:lblOffset val="100"/>
        <c:noMultiLvlLbl val="0"/>
      </c:catAx>
      <c:valAx>
        <c:axId val="1098148880"/>
        <c:scaling>
          <c:orientation val="minMax"/>
        </c:scaling>
        <c:delete val="1"/>
        <c:axPos val="t"/>
        <c:numFmt formatCode="0" sourceLinked="1"/>
        <c:majorTickMark val="none"/>
        <c:minorTickMark val="none"/>
        <c:tickLblPos val="nextTo"/>
        <c:crossAx val="109815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Charts.xlsx]Pivot!PivotTable12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Avg_Subsidy</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Pivot!$E$26</c:f>
              <c:strCache>
                <c:ptCount val="1"/>
                <c:pt idx="0">
                  <c:v>Total</c:v>
                </c:pt>
              </c:strCache>
            </c:strRef>
          </c:tx>
          <c:spPr>
            <a:solidFill>
              <a:schemeClr val="accent1"/>
            </a:solidFill>
            <a:ln>
              <a:noFill/>
            </a:ln>
            <a:effectLst/>
          </c:spPr>
          <c:invertIfNegative val="0"/>
          <c:cat>
            <c:strRef>
              <c:f>Pivot!$D$27:$D$31</c:f>
              <c:strCache>
                <c:ptCount val="5"/>
                <c:pt idx="0">
                  <c:v>United States</c:v>
                </c:pt>
                <c:pt idx="1">
                  <c:v>China</c:v>
                </c:pt>
                <c:pt idx="2">
                  <c:v>France</c:v>
                </c:pt>
                <c:pt idx="3">
                  <c:v>South Korea</c:v>
                </c:pt>
                <c:pt idx="4">
                  <c:v>Japan</c:v>
                </c:pt>
              </c:strCache>
            </c:strRef>
          </c:cat>
          <c:val>
            <c:numRef>
              <c:f>Pivot!$E$27:$E$31</c:f>
              <c:numCache>
                <c:formatCode>"$"#,##0</c:formatCode>
                <c:ptCount val="5"/>
                <c:pt idx="0">
                  <c:v>7489.625</c:v>
                </c:pt>
                <c:pt idx="1">
                  <c:v>5817.9375</c:v>
                </c:pt>
                <c:pt idx="2">
                  <c:v>5774.625</c:v>
                </c:pt>
                <c:pt idx="3">
                  <c:v>4739.8125</c:v>
                </c:pt>
                <c:pt idx="4">
                  <c:v>4624.9375</c:v>
                </c:pt>
              </c:numCache>
            </c:numRef>
          </c:val>
          <c:extLst>
            <c:ext xmlns:c16="http://schemas.microsoft.com/office/drawing/2014/chart" uri="{C3380CC4-5D6E-409C-BE32-E72D297353CC}">
              <c16:uniqueId val="{00000000-B916-4C80-B50F-7A1CD12CE666}"/>
            </c:ext>
          </c:extLst>
        </c:ser>
        <c:dLbls>
          <c:showLegendKey val="0"/>
          <c:showVal val="0"/>
          <c:showCatName val="0"/>
          <c:showSerName val="0"/>
          <c:showPercent val="0"/>
          <c:showBubbleSize val="0"/>
        </c:dLbls>
        <c:gapWidth val="219"/>
        <c:overlap val="-27"/>
        <c:axId val="1098129200"/>
        <c:axId val="1098125360"/>
      </c:barChart>
      <c:catAx>
        <c:axId val="109812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25360"/>
        <c:crosses val="autoZero"/>
        <c:auto val="1"/>
        <c:lblAlgn val="ctr"/>
        <c:lblOffset val="100"/>
        <c:noMultiLvlLbl val="0"/>
      </c:catAx>
      <c:valAx>
        <c:axId val="109812536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2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Charts.xlsx]Pivot!PivotTable14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Countries by Charging Stations</a:t>
            </a:r>
            <a:endParaRPr lang="en-US"/>
          </a:p>
        </c:rich>
      </c:tx>
      <c:layout>
        <c:manualLayout>
          <c:xMode val="edge"/>
          <c:yMode val="edge"/>
          <c:x val="0.448055555555555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Pivot!$H$26</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Pivot!$G$27:$G$36</c:f>
              <c:strCache>
                <c:ptCount val="10"/>
                <c:pt idx="0">
                  <c:v>China</c:v>
                </c:pt>
                <c:pt idx="1">
                  <c:v>South Korea</c:v>
                </c:pt>
                <c:pt idx="2">
                  <c:v>Netherlands</c:v>
                </c:pt>
                <c:pt idx="3">
                  <c:v>Germany</c:v>
                </c:pt>
                <c:pt idx="4">
                  <c:v>France</c:v>
                </c:pt>
                <c:pt idx="5">
                  <c:v>United States</c:v>
                </c:pt>
                <c:pt idx="6">
                  <c:v>United Kingdom</c:v>
                </c:pt>
                <c:pt idx="7">
                  <c:v>Japan</c:v>
                </c:pt>
                <c:pt idx="8">
                  <c:v>Italy</c:v>
                </c:pt>
                <c:pt idx="9">
                  <c:v>Norway</c:v>
                </c:pt>
              </c:strCache>
            </c:strRef>
          </c:cat>
          <c:val>
            <c:numRef>
              <c:f>Pivot!$H$27:$H$36</c:f>
              <c:numCache>
                <c:formatCode>0</c:formatCode>
                <c:ptCount val="10"/>
                <c:pt idx="0">
                  <c:v>996309.3125</c:v>
                </c:pt>
                <c:pt idx="1">
                  <c:v>61506.6875</c:v>
                </c:pt>
                <c:pt idx="2">
                  <c:v>61490.4375</c:v>
                </c:pt>
                <c:pt idx="3">
                  <c:v>45818.1875</c:v>
                </c:pt>
                <c:pt idx="4">
                  <c:v>45569.9375</c:v>
                </c:pt>
                <c:pt idx="5">
                  <c:v>37223.25</c:v>
                </c:pt>
                <c:pt idx="6">
                  <c:v>25592.1875</c:v>
                </c:pt>
                <c:pt idx="7">
                  <c:v>23728.1875</c:v>
                </c:pt>
                <c:pt idx="8">
                  <c:v>17961.25</c:v>
                </c:pt>
                <c:pt idx="9">
                  <c:v>13740.75</c:v>
                </c:pt>
              </c:numCache>
            </c:numRef>
          </c:val>
          <c:extLst>
            <c:ext xmlns:c16="http://schemas.microsoft.com/office/drawing/2014/chart" uri="{C3380CC4-5D6E-409C-BE32-E72D297353CC}">
              <c16:uniqueId val="{00000000-CDDD-48AC-B0D2-9508AE1413CD}"/>
            </c:ext>
          </c:extLst>
        </c:ser>
        <c:dLbls>
          <c:showLegendKey val="0"/>
          <c:showVal val="1"/>
          <c:showCatName val="0"/>
          <c:showSerName val="0"/>
          <c:showPercent val="0"/>
          <c:showBubbleSize val="0"/>
        </c:dLbls>
        <c:gapWidth val="219"/>
        <c:overlap val="-27"/>
        <c:axId val="1412933744"/>
        <c:axId val="1412827664"/>
      </c:barChart>
      <c:catAx>
        <c:axId val="141293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27664"/>
        <c:crosses val="autoZero"/>
        <c:auto val="1"/>
        <c:lblAlgn val="ctr"/>
        <c:lblOffset val="100"/>
        <c:noMultiLvlLbl val="0"/>
      </c:catAx>
      <c:valAx>
        <c:axId val="1412827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3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Charts.xlsx]Pivot!PivotTable2</c:name>
    <c:fmtId val="24"/>
  </c:pivotSource>
  <c:chart>
    <c:title>
      <c:tx>
        <c:rich>
          <a:bodyPr rot="0" spcFirstLastPara="1" vertOverflow="ellipsis" vert="horz" wrap="square" anchor="ctr" anchorCtr="1"/>
          <a:lstStyle/>
          <a:p>
            <a:pPr algn="ctr">
              <a:defRPr sz="1200" b="0" i="0" u="none" strike="noStrike" kern="1200" cap="none" spc="20" baseline="0">
                <a:solidFill>
                  <a:schemeClr val="tx1">
                    <a:lumMod val="50000"/>
                    <a:lumOff val="50000"/>
                  </a:schemeClr>
                </a:solidFill>
                <a:latin typeface="+mn-lt"/>
                <a:ea typeface="+mn-ea"/>
                <a:cs typeface="+mn-cs"/>
              </a:defRPr>
            </a:pPr>
            <a:r>
              <a:rPr lang="en-US" sz="1200" b="1" i="0" u="none" strike="noStrike" cap="none" baseline="0"/>
              <a:t>Electric Vehicle Sales Volume by Region</a:t>
            </a:r>
            <a:endParaRPr lang="en-US" sz="1200" b="1"/>
          </a:p>
        </c:rich>
      </c:tx>
      <c:layout>
        <c:manualLayout>
          <c:xMode val="edge"/>
          <c:yMode val="edge"/>
          <c:x val="0.38712995832899383"/>
          <c:y val="3.4347390816721418E-2"/>
        </c:manualLayout>
      </c:layout>
      <c:overlay val="0"/>
      <c:spPr>
        <a:noFill/>
        <a:ln>
          <a:noFill/>
        </a:ln>
        <a:effectLst/>
      </c:spPr>
      <c:txPr>
        <a:bodyPr rot="0" spcFirstLastPara="1" vertOverflow="ellipsis" vert="horz" wrap="square" anchor="ctr" anchorCtr="1"/>
        <a:lstStyle/>
        <a:p>
          <a:pPr algn="ctr">
            <a:defRPr sz="12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w="9525" cap="flat" cmpd="sng" algn="ctr">
            <a:solidFill>
              <a:schemeClr val="accent1">
                <a:shade val="95000"/>
              </a:schemeClr>
            </a:solidFill>
            <a:round/>
          </a:ln>
          <a:effectLst/>
        </c:spPr>
      </c:pivotFmt>
      <c:pivotFmt>
        <c:idx val="6"/>
        <c:spPr>
          <a:solidFill>
            <a:schemeClr val="accent1">
              <a:lumMod val="40000"/>
              <a:lumOff val="60000"/>
            </a:schemeClr>
          </a:solidFill>
          <a:ln w="9525" cap="flat" cmpd="sng" algn="ctr">
            <a:solidFill>
              <a:schemeClr val="accent1">
                <a:shade val="95000"/>
              </a:schemeClr>
            </a:solidFill>
            <a:round/>
          </a:ln>
          <a:effectLst/>
        </c:spPr>
      </c:pivotFmt>
      <c:pivotFmt>
        <c:idx val="7"/>
        <c:spPr>
          <a:solidFill>
            <a:schemeClr val="accent1">
              <a:lumMod val="60000"/>
              <a:lumOff val="40000"/>
            </a:schemeClr>
          </a:solidFill>
          <a:ln w="9525" cap="flat" cmpd="sng" algn="ctr">
            <a:solidFill>
              <a:schemeClr val="accent1">
                <a:shade val="95000"/>
              </a:schemeClr>
            </a:solidFill>
            <a:round/>
          </a:ln>
          <a:effectLst/>
        </c:spPr>
      </c:pivotFmt>
      <c:pivotFmt>
        <c:idx val="8"/>
        <c:spPr>
          <a:solidFill>
            <a:schemeClr val="accent1">
              <a:lumMod val="75000"/>
            </a:schemeClr>
          </a:solidFill>
          <a:ln w="9525" cap="flat" cmpd="sng" algn="ctr">
            <a:solidFill>
              <a:schemeClr val="accent1">
                <a:shade val="95000"/>
              </a:schemeClr>
            </a:solidFill>
            <a:round/>
          </a:ln>
          <a:effectLst/>
        </c:spPr>
      </c:pivotFmt>
      <c:pivotFmt>
        <c:idx val="9"/>
        <c:spPr>
          <a:solidFill>
            <a:schemeClr val="accent1">
              <a:lumMod val="50000"/>
            </a:schemeClr>
          </a:solidFill>
          <a:ln w="9525" cap="flat" cmpd="sng" algn="ctr">
            <a:solidFill>
              <a:schemeClr val="accent1">
                <a:shade val="95000"/>
              </a:schemeClr>
            </a:solidFill>
            <a:round/>
          </a:ln>
          <a:effectLst/>
        </c:spPr>
      </c:pivotFmt>
      <c:pivotFmt>
        <c:idx val="10"/>
        <c:spPr>
          <a:solidFill>
            <a:schemeClr val="accent1">
              <a:lumMod val="20000"/>
              <a:lumOff val="80000"/>
            </a:schemeClr>
          </a:solidFill>
          <a:ln w="9525" cap="flat" cmpd="sng" algn="ctr">
            <a:solidFill>
              <a:schemeClr val="accent1">
                <a:shade val="95000"/>
              </a:schemeClr>
            </a:solidFill>
            <a:round/>
          </a:ln>
          <a:effectLst/>
        </c:spPr>
      </c:pivotFmt>
    </c:pivotFmts>
    <c:plotArea>
      <c:layout>
        <c:manualLayout>
          <c:layoutTarget val="inner"/>
          <c:xMode val="edge"/>
          <c:yMode val="edge"/>
          <c:x val="0.19329274725731938"/>
          <c:y val="0.31951083961479904"/>
          <c:w val="0.76096277265209744"/>
          <c:h val="0.59745238695696845"/>
        </c:manualLayout>
      </c:layout>
      <c:barChart>
        <c:barDir val="bar"/>
        <c:grouping val="clustered"/>
        <c:varyColors val="0"/>
        <c:ser>
          <c:idx val="0"/>
          <c:order val="0"/>
          <c:tx>
            <c:strRef>
              <c:f>Pivot!$B$24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0"/>
            <c:invertIfNegative val="0"/>
            <c:bubble3D val="0"/>
            <c:spPr>
              <a:solidFill>
                <a:schemeClr val="accent1">
                  <a:lumMod val="20000"/>
                  <a:lumOff val="8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1-3D15-486A-97C0-A957796F9233}"/>
              </c:ext>
            </c:extLst>
          </c:dPt>
          <c:dPt>
            <c:idx val="1"/>
            <c:invertIfNegative val="0"/>
            <c:bubble3D val="0"/>
            <c:spPr>
              <a:solidFill>
                <a:schemeClr val="accent1">
                  <a:lumMod val="40000"/>
                  <a:lumOff val="6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3-3D15-486A-97C0-A957796F9233}"/>
              </c:ext>
            </c:extLst>
          </c:dPt>
          <c:dPt>
            <c:idx val="2"/>
            <c:invertIfNegative val="0"/>
            <c:bubble3D val="0"/>
            <c:spPr>
              <a:solidFill>
                <a:schemeClr val="accent1">
                  <a:lumMod val="60000"/>
                  <a:lumOff val="4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5-3D15-486A-97C0-A957796F9233}"/>
              </c:ext>
            </c:extLst>
          </c:dPt>
          <c:dPt>
            <c:idx val="3"/>
            <c:invertIfNegative val="0"/>
            <c:bubble3D val="0"/>
            <c:spPr>
              <a:solidFill>
                <a:schemeClr val="accent1">
                  <a:lumMod val="75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7-3D15-486A-97C0-A957796F9233}"/>
              </c:ext>
            </c:extLst>
          </c:dPt>
          <c:dPt>
            <c:idx val="4"/>
            <c:invertIfNegative val="0"/>
            <c:bubble3D val="0"/>
            <c:spPr>
              <a:solidFill>
                <a:schemeClr val="accent1">
                  <a:lumMod val="5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9-3D15-486A-97C0-A957796F923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Pivot!$A$25:$A$29</c:f>
              <c:strCache>
                <c:ptCount val="5"/>
                <c:pt idx="0">
                  <c:v>Asia-Pacific</c:v>
                </c:pt>
                <c:pt idx="1">
                  <c:v>Europe</c:v>
                </c:pt>
                <c:pt idx="2">
                  <c:v>North America</c:v>
                </c:pt>
                <c:pt idx="3">
                  <c:v>Oceania</c:v>
                </c:pt>
                <c:pt idx="4">
                  <c:v>South America</c:v>
                </c:pt>
              </c:strCache>
            </c:strRef>
          </c:cat>
          <c:val>
            <c:numRef>
              <c:f>Pivot!$B$25:$B$29</c:f>
              <c:numCache>
                <c:formatCode>#,##0.00</c:formatCode>
                <c:ptCount val="5"/>
                <c:pt idx="0">
                  <c:v>49709515</c:v>
                </c:pt>
                <c:pt idx="1">
                  <c:v>15846180</c:v>
                </c:pt>
                <c:pt idx="2">
                  <c:v>10004542</c:v>
                </c:pt>
                <c:pt idx="3">
                  <c:v>507897</c:v>
                </c:pt>
                <c:pt idx="4">
                  <c:v>254703</c:v>
                </c:pt>
              </c:numCache>
            </c:numRef>
          </c:val>
          <c:extLst>
            <c:ext xmlns:c16="http://schemas.microsoft.com/office/drawing/2014/chart" uri="{C3380CC4-5D6E-409C-BE32-E72D297353CC}">
              <c16:uniqueId val="{0000000A-3482-40AB-95AE-18ECE0966673}"/>
            </c:ext>
          </c:extLst>
        </c:ser>
        <c:dLbls>
          <c:dLblPos val="outEnd"/>
          <c:showLegendKey val="0"/>
          <c:showVal val="1"/>
          <c:showCatName val="0"/>
          <c:showSerName val="0"/>
          <c:showPercent val="0"/>
          <c:showBubbleSize val="0"/>
        </c:dLbls>
        <c:gapWidth val="68"/>
        <c:overlap val="-3"/>
        <c:axId val="1098110960"/>
        <c:axId val="1098103280"/>
      </c:barChart>
      <c:catAx>
        <c:axId val="10981109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98103280"/>
        <c:crossesAt val="0"/>
        <c:auto val="1"/>
        <c:lblAlgn val="ctr"/>
        <c:lblOffset val="100"/>
        <c:noMultiLvlLbl val="0"/>
      </c:catAx>
      <c:valAx>
        <c:axId val="1098103280"/>
        <c:scaling>
          <c:orientation val="minMax"/>
        </c:scaling>
        <c:delete val="0"/>
        <c:axPos val="t"/>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811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4925"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Charts.xlsx]Pivot!PivotTable5</c:name>
    <c:fmtId val="27"/>
  </c:pivotSource>
  <c:chart>
    <c:title>
      <c:tx>
        <c:rich>
          <a:bodyPr rot="0" spcFirstLastPara="1" vertOverflow="ellipsis" vert="horz" wrap="square" anchor="ctr" anchorCtr="1"/>
          <a:lstStyle/>
          <a:p>
            <a:pPr>
              <a:defRPr sz="1200" b="0" i="0" u="none" strike="noStrike" kern="1200" cap="none" spc="20" baseline="0">
                <a:solidFill>
                  <a:schemeClr val="dk1">
                    <a:lumMod val="50000"/>
                    <a:lumOff val="50000"/>
                  </a:schemeClr>
                </a:solidFill>
                <a:latin typeface="+mn-lt"/>
                <a:ea typeface="+mn-ea"/>
                <a:cs typeface="+mn-cs"/>
              </a:defRPr>
            </a:pPr>
            <a:r>
              <a:rPr lang="en-US" sz="1200" b="1"/>
              <a:t>Ave_CO2 Emmission Over Years</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Pivot!$D$9:$D$24</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Pivot!$E$9:$E$24</c:f>
              <c:numCache>
                <c:formatCode>General</c:formatCode>
                <c:ptCount val="16"/>
                <c:pt idx="0">
                  <c:v>176.74000000000004</c:v>
                </c:pt>
                <c:pt idx="1">
                  <c:v>179.67200000000003</c:v>
                </c:pt>
                <c:pt idx="2">
                  <c:v>183.55200000000002</c:v>
                </c:pt>
                <c:pt idx="3">
                  <c:v>186.91599999999994</c:v>
                </c:pt>
                <c:pt idx="4">
                  <c:v>190.40000000000012</c:v>
                </c:pt>
                <c:pt idx="5">
                  <c:v>193.94799999999998</c:v>
                </c:pt>
                <c:pt idx="6">
                  <c:v>197.86799999999997</c:v>
                </c:pt>
                <c:pt idx="7">
                  <c:v>202.04400000000001</c:v>
                </c:pt>
                <c:pt idx="8">
                  <c:v>204.76</c:v>
                </c:pt>
                <c:pt idx="9">
                  <c:v>198.1640000000001</c:v>
                </c:pt>
                <c:pt idx="10">
                  <c:v>192.50000000000009</c:v>
                </c:pt>
                <c:pt idx="11">
                  <c:v>189.51200000000006</c:v>
                </c:pt>
                <c:pt idx="12">
                  <c:v>192.22800000000012</c:v>
                </c:pt>
                <c:pt idx="13">
                  <c:v>192.47200000000004</c:v>
                </c:pt>
                <c:pt idx="14">
                  <c:v>187.95599999999999</c:v>
                </c:pt>
                <c:pt idx="15">
                  <c:v>184.66000000000003</c:v>
                </c:pt>
              </c:numCache>
            </c:numRef>
          </c:val>
          <c:smooth val="0"/>
          <c:extLst>
            <c:ext xmlns:c16="http://schemas.microsoft.com/office/drawing/2014/chart" uri="{C3380CC4-5D6E-409C-BE32-E72D297353CC}">
              <c16:uniqueId val="{00000000-DA4E-42CD-A503-994D47104A2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98103760"/>
        <c:axId val="1098111920"/>
      </c:lineChart>
      <c:catAx>
        <c:axId val="10981037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098111920"/>
        <c:crosses val="autoZero"/>
        <c:auto val="1"/>
        <c:lblAlgn val="ctr"/>
        <c:lblOffset val="100"/>
        <c:noMultiLvlLbl val="0"/>
      </c:catAx>
      <c:valAx>
        <c:axId val="1098111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09810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Charts.xlsx]Pivot!PivotTable6</c:name>
    <c:fmtId val="29"/>
  </c:pivotSource>
  <c:chart>
    <c:title>
      <c:tx>
        <c:rich>
          <a:bodyPr rot="0" spcFirstLastPara="1" vertOverflow="ellipsis" vert="horz" wrap="square" anchor="ctr" anchorCtr="1"/>
          <a:lstStyle/>
          <a:p>
            <a:pPr>
              <a:defRPr sz="1200" b="0" i="0" u="none" strike="noStrike" kern="1200" cap="none" spc="20" baseline="0">
                <a:solidFill>
                  <a:schemeClr val="dk1">
                    <a:lumMod val="50000"/>
                    <a:lumOff val="50000"/>
                  </a:schemeClr>
                </a:solidFill>
                <a:latin typeface="+mn-lt"/>
                <a:ea typeface="+mn-ea"/>
                <a:cs typeface="+mn-cs"/>
              </a:defRPr>
            </a:pPr>
            <a:r>
              <a:rPr lang="en-US" sz="1200" b="1"/>
              <a:t>Growth of EV Sales Over Time</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Pivot!$F$47</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Pivot!$E$48:$E$63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Pivot!$F$48:$F$63</c:f>
              <c:numCache>
                <c:formatCode>"$"#,##0</c:formatCode>
                <c:ptCount val="16"/>
                <c:pt idx="0">
                  <c:v>20139</c:v>
                </c:pt>
                <c:pt idx="1">
                  <c:v>68532</c:v>
                </c:pt>
                <c:pt idx="2">
                  <c:v>120099</c:v>
                </c:pt>
                <c:pt idx="3">
                  <c:v>229508</c:v>
                </c:pt>
                <c:pt idx="4">
                  <c:v>324688</c:v>
                </c:pt>
                <c:pt idx="5">
                  <c:v>530272</c:v>
                </c:pt>
                <c:pt idx="6">
                  <c:v>741256</c:v>
                </c:pt>
                <c:pt idx="7">
                  <c:v>1343059</c:v>
                </c:pt>
                <c:pt idx="8">
                  <c:v>1922263</c:v>
                </c:pt>
                <c:pt idx="9">
                  <c:v>2034750</c:v>
                </c:pt>
                <c:pt idx="10">
                  <c:v>2989469</c:v>
                </c:pt>
                <c:pt idx="11">
                  <c:v>6503062</c:v>
                </c:pt>
                <c:pt idx="12">
                  <c:v>9933342</c:v>
                </c:pt>
                <c:pt idx="13">
                  <c:v>13283873</c:v>
                </c:pt>
                <c:pt idx="14">
                  <c:v>16605356</c:v>
                </c:pt>
                <c:pt idx="15">
                  <c:v>19673169</c:v>
                </c:pt>
              </c:numCache>
            </c:numRef>
          </c:val>
          <c:smooth val="0"/>
          <c:extLst>
            <c:ext xmlns:c16="http://schemas.microsoft.com/office/drawing/2014/chart" uri="{C3380CC4-5D6E-409C-BE32-E72D297353CC}">
              <c16:uniqueId val="{00000000-97C6-4378-B116-32C1CFF5F1D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01504351"/>
        <c:axId val="1401504831"/>
      </c:lineChart>
      <c:catAx>
        <c:axId val="140150435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401504831"/>
        <c:crosses val="autoZero"/>
        <c:auto val="1"/>
        <c:lblAlgn val="ctr"/>
        <c:lblOffset val="100"/>
        <c:noMultiLvlLbl val="0"/>
      </c:catAx>
      <c:valAx>
        <c:axId val="140150483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40150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4925"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Charts.xlsx]Pivot!PivotTable1</c:name>
    <c:fmtId val="23"/>
  </c:pivotSource>
  <c:chart>
    <c:title>
      <c:tx>
        <c:rich>
          <a:bodyPr rot="0" spcFirstLastPara="1" vertOverflow="ellipsis" vert="horz" wrap="square" anchor="ctr" anchorCtr="1"/>
          <a:lstStyle/>
          <a:p>
            <a:pPr algn="ctr" rtl="0">
              <a:defRPr lang="en-US" sz="1200" b="1" i="0" u="none" strike="noStrike" kern="1200" cap="none" spc="20" baseline="0">
                <a:solidFill>
                  <a:sysClr val="windowText" lastClr="000000">
                    <a:lumMod val="50000"/>
                    <a:lumOff val="50000"/>
                  </a:sysClr>
                </a:solidFill>
                <a:latin typeface="+mn-lt"/>
                <a:ea typeface="+mn-ea"/>
                <a:cs typeface="+mn-cs"/>
              </a:defRPr>
            </a:pPr>
            <a:r>
              <a:rPr lang="en-US" sz="1200" b="1" i="0" u="none" strike="noStrike" kern="1200" cap="none" spc="20" baseline="0">
                <a:solidFill>
                  <a:sysClr val="windowText" lastClr="000000">
                    <a:lumMod val="50000"/>
                    <a:lumOff val="50000"/>
                  </a:sysClr>
                </a:solidFill>
                <a:latin typeface="+mn-lt"/>
                <a:ea typeface="+mn-ea"/>
                <a:cs typeface="+mn-cs"/>
              </a:rPr>
              <a:t>Top countries in EV sales</a:t>
            </a:r>
          </a:p>
        </c:rich>
      </c:tx>
      <c:overlay val="0"/>
      <c:spPr>
        <a:noFill/>
        <a:ln>
          <a:noFill/>
        </a:ln>
        <a:effectLst/>
      </c:spPr>
      <c:txPr>
        <a:bodyPr rot="0" spcFirstLastPara="1" vertOverflow="ellipsis" vert="horz" wrap="square" anchor="ctr" anchorCtr="1"/>
        <a:lstStyle/>
        <a:p>
          <a:pPr algn="ctr" rtl="0">
            <a:defRPr lang="en-US" sz="1200" b="1" i="0" u="none" strike="noStrike" kern="1200" cap="none" spc="20" baseline="0">
              <a:solidFill>
                <a:sysClr val="windowText" lastClr="000000">
                  <a:lumMod val="50000"/>
                  <a:lumOff val="50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solidFill>
              <a:schemeClr val="accent1">
                <a:lumMod val="5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solidFill>
              <a:schemeClr val="accent1">
                <a:lumMod val="50000"/>
              </a:schemeClr>
            </a:solidFill>
          </a:ln>
          <a:effectLst/>
        </c:spPr>
      </c:pivotFmt>
      <c:pivotFmt>
        <c:idx val="6"/>
        <c:spPr>
          <a:solidFill>
            <a:schemeClr val="accent1">
              <a:lumMod val="60000"/>
              <a:lumOff val="40000"/>
            </a:schemeClr>
          </a:solidFill>
          <a:ln>
            <a:solidFill>
              <a:schemeClr val="accent1">
                <a:lumMod val="50000"/>
              </a:schemeClr>
            </a:solidFill>
          </a:ln>
          <a:effectLst/>
        </c:spPr>
      </c:pivotFmt>
      <c:pivotFmt>
        <c:idx val="7"/>
        <c:spPr>
          <a:solidFill>
            <a:schemeClr val="accent1">
              <a:lumMod val="75000"/>
            </a:schemeClr>
          </a:solidFill>
          <a:ln>
            <a:solidFill>
              <a:schemeClr val="accent1">
                <a:lumMod val="50000"/>
              </a:schemeClr>
            </a:solidFill>
          </a:ln>
          <a:effectLst/>
        </c:spPr>
      </c:pivotFmt>
      <c:pivotFmt>
        <c:idx val="8"/>
        <c:spPr>
          <a:solidFill>
            <a:schemeClr val="accent1">
              <a:lumMod val="50000"/>
            </a:schemeClr>
          </a:solidFill>
          <a:ln>
            <a:solidFill>
              <a:schemeClr val="accent1">
                <a:lumMod val="50000"/>
              </a:schemeClr>
            </a:solidFill>
          </a:ln>
          <a:effectLst/>
        </c:spPr>
      </c:pivotFmt>
      <c:pivotFmt>
        <c:idx val="9"/>
        <c:spPr>
          <a:solidFill>
            <a:schemeClr val="accent1">
              <a:lumMod val="50000"/>
            </a:schemeClr>
          </a:solidFill>
          <a:ln>
            <a:solidFill>
              <a:schemeClr val="accent1">
                <a:lumMod val="50000"/>
              </a:schemeClr>
            </a:solidFill>
          </a:ln>
          <a:effectLst/>
        </c:spPr>
      </c:pivotFmt>
    </c:pivotFmts>
    <c:plotArea>
      <c:layout/>
      <c:barChart>
        <c:barDir val="col"/>
        <c:grouping val="clustered"/>
        <c:varyColors val="0"/>
        <c:ser>
          <c:idx val="0"/>
          <c:order val="0"/>
          <c:tx>
            <c:strRef>
              <c:f>Pivot!$B$8</c:f>
              <c:strCache>
                <c:ptCount val="1"/>
                <c:pt idx="0">
                  <c:v>Total</c:v>
                </c:pt>
              </c:strCache>
            </c:strRef>
          </c:tx>
          <c:spPr>
            <a:solidFill>
              <a:schemeClr val="accent1"/>
            </a:solidFill>
            <a:ln>
              <a:solidFill>
                <a:schemeClr val="accent1">
                  <a:lumMod val="50000"/>
                </a:schemeClr>
              </a:solidFill>
            </a:ln>
            <a:effectLst/>
          </c:spPr>
          <c:invertIfNegative val="0"/>
          <c:dPt>
            <c:idx val="0"/>
            <c:invertIfNegative val="0"/>
            <c:bubble3D val="0"/>
            <c:spPr>
              <a:solidFill>
                <a:schemeClr val="accent1">
                  <a:lumMod val="50000"/>
                </a:schemeClr>
              </a:solidFill>
              <a:ln>
                <a:solidFill>
                  <a:schemeClr val="accent1">
                    <a:lumMod val="50000"/>
                  </a:schemeClr>
                </a:solidFill>
              </a:ln>
              <a:effectLst/>
            </c:spPr>
            <c:extLst>
              <c:ext xmlns:c16="http://schemas.microsoft.com/office/drawing/2014/chart" uri="{C3380CC4-5D6E-409C-BE32-E72D297353CC}">
                <c16:uniqueId val="{00000001-0213-43C7-BF45-FFE36A795363}"/>
              </c:ext>
            </c:extLst>
          </c:dPt>
          <c:dPt>
            <c:idx val="1"/>
            <c:invertIfNegative val="0"/>
            <c:bubble3D val="0"/>
            <c:spPr>
              <a:solidFill>
                <a:schemeClr val="accent1">
                  <a:lumMod val="50000"/>
                </a:schemeClr>
              </a:solidFill>
              <a:ln>
                <a:solidFill>
                  <a:schemeClr val="accent1">
                    <a:lumMod val="50000"/>
                  </a:schemeClr>
                </a:solidFill>
              </a:ln>
              <a:effectLst/>
            </c:spPr>
            <c:extLst>
              <c:ext xmlns:c16="http://schemas.microsoft.com/office/drawing/2014/chart" uri="{C3380CC4-5D6E-409C-BE32-E72D297353CC}">
                <c16:uniqueId val="{00000002-0213-43C7-BF45-FFE36A795363}"/>
              </c:ext>
            </c:extLst>
          </c:dPt>
          <c:dPt>
            <c:idx val="2"/>
            <c:invertIfNegative val="0"/>
            <c:bubble3D val="0"/>
            <c:spPr>
              <a:solidFill>
                <a:schemeClr val="accent1">
                  <a:lumMod val="75000"/>
                </a:schemeClr>
              </a:solidFill>
              <a:ln>
                <a:solidFill>
                  <a:schemeClr val="accent1">
                    <a:lumMod val="50000"/>
                  </a:schemeClr>
                </a:solidFill>
              </a:ln>
              <a:effectLst/>
            </c:spPr>
            <c:extLst>
              <c:ext xmlns:c16="http://schemas.microsoft.com/office/drawing/2014/chart" uri="{C3380CC4-5D6E-409C-BE32-E72D297353CC}">
                <c16:uniqueId val="{00000003-0213-43C7-BF45-FFE36A795363}"/>
              </c:ext>
            </c:extLst>
          </c:dPt>
          <c:dPt>
            <c:idx val="3"/>
            <c:invertIfNegative val="0"/>
            <c:bubble3D val="0"/>
            <c:spPr>
              <a:solidFill>
                <a:schemeClr val="accent1">
                  <a:lumMod val="60000"/>
                  <a:lumOff val="40000"/>
                </a:schemeClr>
              </a:solidFill>
              <a:ln>
                <a:solidFill>
                  <a:schemeClr val="accent1">
                    <a:lumMod val="50000"/>
                  </a:schemeClr>
                </a:solidFill>
              </a:ln>
              <a:effectLst/>
            </c:spPr>
            <c:extLst>
              <c:ext xmlns:c16="http://schemas.microsoft.com/office/drawing/2014/chart" uri="{C3380CC4-5D6E-409C-BE32-E72D297353CC}">
                <c16:uniqueId val="{00000004-0213-43C7-BF45-FFE36A795363}"/>
              </c:ext>
            </c:extLst>
          </c:dPt>
          <c:dPt>
            <c:idx val="4"/>
            <c:invertIfNegative val="0"/>
            <c:bubble3D val="0"/>
            <c:spPr>
              <a:solidFill>
                <a:schemeClr val="accent1">
                  <a:lumMod val="40000"/>
                  <a:lumOff val="60000"/>
                </a:schemeClr>
              </a:solidFill>
              <a:ln>
                <a:solidFill>
                  <a:schemeClr val="accent1">
                    <a:lumMod val="50000"/>
                  </a:schemeClr>
                </a:solidFill>
              </a:ln>
              <a:effectLst/>
            </c:spPr>
            <c:extLst>
              <c:ext xmlns:c16="http://schemas.microsoft.com/office/drawing/2014/chart" uri="{C3380CC4-5D6E-409C-BE32-E72D297353CC}">
                <c16:uniqueId val="{00000005-0213-43C7-BF45-FFE36A79536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Pivot!$A$9:$A$13</c:f>
              <c:strCache>
                <c:ptCount val="5"/>
                <c:pt idx="0">
                  <c:v>France</c:v>
                </c:pt>
                <c:pt idx="1">
                  <c:v>United Kingdom</c:v>
                </c:pt>
                <c:pt idx="2">
                  <c:v>Germany</c:v>
                </c:pt>
                <c:pt idx="3">
                  <c:v>United States</c:v>
                </c:pt>
                <c:pt idx="4">
                  <c:v>China</c:v>
                </c:pt>
              </c:strCache>
            </c:strRef>
          </c:cat>
          <c:val>
            <c:numRef>
              <c:f>Pivot!$B$9:$B$13</c:f>
              <c:numCache>
                <c:formatCode>General</c:formatCode>
                <c:ptCount val="5"/>
                <c:pt idx="0">
                  <c:v>2446101</c:v>
                </c:pt>
                <c:pt idx="1">
                  <c:v>2450901</c:v>
                </c:pt>
                <c:pt idx="2">
                  <c:v>4848735</c:v>
                </c:pt>
                <c:pt idx="3">
                  <c:v>8705699</c:v>
                </c:pt>
                <c:pt idx="4">
                  <c:v>46544667</c:v>
                </c:pt>
              </c:numCache>
            </c:numRef>
          </c:val>
          <c:extLst>
            <c:ext xmlns:c16="http://schemas.microsoft.com/office/drawing/2014/chart" uri="{C3380CC4-5D6E-409C-BE32-E72D297353CC}">
              <c16:uniqueId val="{00000000-0213-43C7-BF45-FFE36A795363}"/>
            </c:ext>
          </c:extLst>
        </c:ser>
        <c:dLbls>
          <c:dLblPos val="inEnd"/>
          <c:showLegendKey val="0"/>
          <c:showVal val="1"/>
          <c:showCatName val="0"/>
          <c:showSerName val="0"/>
          <c:showPercent val="0"/>
          <c:showBubbleSize val="0"/>
        </c:dLbls>
        <c:gapWidth val="157"/>
        <c:overlap val="-7"/>
        <c:axId val="1098121040"/>
        <c:axId val="1098105680"/>
      </c:barChart>
      <c:catAx>
        <c:axId val="1098121040"/>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5680"/>
        <c:crosses val="autoZero"/>
        <c:auto val="1"/>
        <c:lblAlgn val="ctr"/>
        <c:lblOffset val="100"/>
        <c:noMultiLvlLbl val="0"/>
      </c:catAx>
      <c:valAx>
        <c:axId val="1098105680"/>
        <c:scaling>
          <c:orientation val="minMax"/>
        </c:scaling>
        <c:delete val="1"/>
        <c:axPos val="r"/>
        <c:numFmt formatCode="General" sourceLinked="1"/>
        <c:majorTickMark val="out"/>
        <c:minorTickMark val="none"/>
        <c:tickLblPos val="nextTo"/>
        <c:crossAx val="1098121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4925"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final Charts.xlsx]Pivot!PivotTable15</c:name>
    <c:fmtId val="45"/>
  </c:pivotSource>
  <c:chart>
    <c:title>
      <c:tx>
        <c:rich>
          <a:bodyPr rot="0" spcFirstLastPara="1" vertOverflow="ellipsis" vert="horz" wrap="square" anchor="ctr" anchorCtr="1"/>
          <a:lstStyle/>
          <a:p>
            <a:pPr algn="ctr" rtl="0">
              <a:defRPr lang="en-US" sz="1400" b="1" i="0" u="none" strike="noStrike" kern="1200" cap="none" spc="20" baseline="0">
                <a:solidFill>
                  <a:sysClr val="windowText" lastClr="000000">
                    <a:lumMod val="50000"/>
                    <a:lumOff val="50000"/>
                  </a:sysClr>
                </a:solidFill>
                <a:latin typeface="+mn-lt"/>
                <a:ea typeface="+mn-ea"/>
                <a:cs typeface="+mn-cs"/>
              </a:defRPr>
            </a:pPr>
            <a:r>
              <a:rPr lang="en-US" sz="1200" b="1" i="0" u="none" strike="noStrike" kern="1200" cap="none" spc="20" baseline="0">
                <a:solidFill>
                  <a:sysClr val="windowText" lastClr="000000">
                    <a:lumMod val="50000"/>
                    <a:lumOff val="50000"/>
                  </a:sysClr>
                </a:solidFill>
                <a:latin typeface="+mn-lt"/>
                <a:ea typeface="+mn-ea"/>
                <a:cs typeface="+mn-cs"/>
              </a:rPr>
              <a:t>Electric Vehicle Sales Performance by Segment</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overflow" horzOverflow="overflow" wrap="square" tIns="548640" anchor="b"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1"/>
          </a:solidFill>
          <a:ln w="19050">
            <a:solidFill>
              <a:schemeClr val="lt1"/>
            </a:solidFill>
          </a:ln>
          <a:effectLst/>
        </c:spPr>
        <c:dLbl>
          <c:idx val="0"/>
          <c:layout>
            <c:manualLayout>
              <c:x val="2.8142589118198873E-2"/>
              <c:y val="-0.11574074074074076"/>
            </c:manualLayout>
          </c:layout>
          <c:spPr>
            <a:noFill/>
            <a:ln>
              <a:noFill/>
            </a:ln>
            <a:effectLst/>
          </c:spPr>
          <c:txPr>
            <a:bodyPr rot="0" spcFirstLastPara="1" vertOverflow="overflow" horzOverflow="overflow" wrap="square" tIns="548640" anchor="b"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2"/>
          </a:solidFill>
          <a:ln w="19050">
            <a:solidFill>
              <a:schemeClr val="lt1"/>
            </a:solidFill>
          </a:ln>
          <a:effectLst/>
        </c:spPr>
        <c:dLbl>
          <c:idx val="0"/>
          <c:layout>
            <c:manualLayout>
              <c:x val="0.10006253908692922"/>
              <c:y val="0"/>
            </c:manualLayout>
          </c:layout>
          <c:spPr>
            <a:noFill/>
            <a:ln>
              <a:noFill/>
            </a:ln>
            <a:effectLst/>
          </c:spPr>
          <c:txPr>
            <a:bodyPr rot="0" spcFirstLastPara="1" vertOverflow="overflow" horzOverflow="overflow" wrap="square" tIns="548640" anchor="b"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3"/>
          </a:solidFill>
          <a:ln w="19050">
            <a:solidFill>
              <a:schemeClr val="lt1"/>
            </a:solidFill>
          </a:ln>
          <a:effectLst/>
        </c:spPr>
        <c:dLbl>
          <c:idx val="0"/>
          <c:layout>
            <c:manualLayout>
              <c:x val="-5.0031269543464693E-2"/>
              <c:y val="0"/>
            </c:manualLayout>
          </c:layout>
          <c:spPr>
            <a:noFill/>
            <a:ln>
              <a:noFill/>
            </a:ln>
            <a:effectLst/>
          </c:spPr>
          <c:txPr>
            <a:bodyPr rot="0" spcFirstLastPara="1" vertOverflow="overflow" horzOverflow="overflow" wrap="square" tIns="548640" anchor="b"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pieChart>
        <c:varyColors val="1"/>
        <c:ser>
          <c:idx val="0"/>
          <c:order val="0"/>
          <c:tx>
            <c:strRef>
              <c:f>Pivot!$B$47</c:f>
              <c:strCache>
                <c:ptCount val="1"/>
                <c:pt idx="0">
                  <c:v>Total</c:v>
                </c:pt>
              </c:strCache>
            </c:strRef>
          </c:tx>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A3-4784-A6B9-6C6EB0E9B0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A3-4784-A6B9-6C6EB0E9B0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A3-4784-A6B9-6C6EB0E9B06B}"/>
              </c:ext>
            </c:extLst>
          </c:dPt>
          <c:dLbls>
            <c:dLbl>
              <c:idx val="0"/>
              <c:layout>
                <c:manualLayout>
                  <c:x val="2.8142589118198873E-2"/>
                  <c:y val="-0.1157407407407407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A3-4784-A6B9-6C6EB0E9B06B}"/>
                </c:ext>
              </c:extLst>
            </c:dLbl>
            <c:dLbl>
              <c:idx val="1"/>
              <c:layout>
                <c:manualLayout>
                  <c:x val="0.10006253908692922"/>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A3-4784-A6B9-6C6EB0E9B06B}"/>
                </c:ext>
              </c:extLst>
            </c:dLbl>
            <c:dLbl>
              <c:idx val="2"/>
              <c:layout>
                <c:manualLayout>
                  <c:x val="-5.0031269543464693E-2"/>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A3-4784-A6B9-6C6EB0E9B06B}"/>
                </c:ext>
              </c:extLst>
            </c:dLbl>
            <c:spPr>
              <a:noFill/>
              <a:ln>
                <a:noFill/>
              </a:ln>
              <a:effectLst/>
            </c:spPr>
            <c:txPr>
              <a:bodyPr rot="0" spcFirstLastPara="1" vertOverflow="overflow" horzOverflow="overflow" wrap="square" tIns="548640" anchor="b"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Pivot!$A$48:$A$50</c:f>
              <c:strCache>
                <c:ptCount val="3"/>
                <c:pt idx="0">
                  <c:v>commercial</c:v>
                </c:pt>
                <c:pt idx="1">
                  <c:v>mass_market</c:v>
                </c:pt>
                <c:pt idx="2">
                  <c:v>premium</c:v>
                </c:pt>
              </c:strCache>
            </c:strRef>
          </c:cat>
          <c:val>
            <c:numRef>
              <c:f>Pivot!$B$48:$B$50</c:f>
              <c:numCache>
                <c:formatCode>0.00%</c:formatCode>
                <c:ptCount val="3"/>
                <c:pt idx="0">
                  <c:v>5.1466823750275427E-2</c:v>
                </c:pt>
                <c:pt idx="1">
                  <c:v>0.59152033355363876</c:v>
                </c:pt>
                <c:pt idx="2">
                  <c:v>0.35701284269608585</c:v>
                </c:pt>
              </c:numCache>
            </c:numRef>
          </c:val>
          <c:extLst>
            <c:ext xmlns:c16="http://schemas.microsoft.com/office/drawing/2014/chart" uri="{C3380CC4-5D6E-409C-BE32-E72D297353CC}">
              <c16:uniqueId val="{00000006-F6A3-4784-A6B9-6C6EB0E9B06B}"/>
            </c:ext>
          </c:extLst>
        </c:ser>
        <c:dLbls>
          <c:dLblPos val="ctr"/>
          <c:showLegendKey val="0"/>
          <c:showVal val="1"/>
          <c:showCatName val="0"/>
          <c:showSerName val="0"/>
          <c:showPercent val="0"/>
          <c:showBubbleSize val="0"/>
          <c:showLeaderLines val="1"/>
        </c:dLbls>
        <c:firstSliceAng val="14"/>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4</xdr:col>
      <xdr:colOff>575310</xdr:colOff>
      <xdr:row>15</xdr:row>
      <xdr:rowOff>38100</xdr:rowOff>
    </xdr:from>
    <xdr:to>
      <xdr:col>13</xdr:col>
      <xdr:colOff>640080</xdr:colOff>
      <xdr:row>34</xdr:row>
      <xdr:rowOff>167640</xdr:rowOff>
    </xdr:to>
    <xdr:graphicFrame macro="">
      <xdr:nvGraphicFramePr>
        <xdr:cNvPr id="3" name="Chart 2">
          <a:extLst>
            <a:ext uri="{FF2B5EF4-FFF2-40B4-BE49-F238E27FC236}">
              <a16:creationId xmlns:a16="http://schemas.microsoft.com/office/drawing/2014/main" id="{DB65015E-D7AB-433B-5E17-60D285FB2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34</xdr:row>
      <xdr:rowOff>114300</xdr:rowOff>
    </xdr:from>
    <xdr:to>
      <xdr:col>17</xdr:col>
      <xdr:colOff>76200</xdr:colOff>
      <xdr:row>50</xdr:row>
      <xdr:rowOff>53340</xdr:rowOff>
    </xdr:to>
    <xdr:graphicFrame macro="">
      <xdr:nvGraphicFramePr>
        <xdr:cNvPr id="4" name="Chart 3">
          <a:extLst>
            <a:ext uri="{FF2B5EF4-FFF2-40B4-BE49-F238E27FC236}">
              <a16:creationId xmlns:a16="http://schemas.microsoft.com/office/drawing/2014/main" id="{B2080A4C-5635-F174-7581-197DEDA94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49530</xdr:colOff>
      <xdr:row>52</xdr:row>
      <xdr:rowOff>99060</xdr:rowOff>
    </xdr:from>
    <xdr:to>
      <xdr:col>15</xdr:col>
      <xdr:colOff>213360</xdr:colOff>
      <xdr:row>70</xdr:row>
      <xdr:rowOff>91440</xdr:rowOff>
    </xdr:to>
    <xdr:graphicFrame macro="">
      <xdr:nvGraphicFramePr>
        <xdr:cNvPr id="5" name="Chart 4">
          <a:extLst>
            <a:ext uri="{FF2B5EF4-FFF2-40B4-BE49-F238E27FC236}">
              <a16:creationId xmlns:a16="http://schemas.microsoft.com/office/drawing/2014/main" id="{77F077DA-7864-C438-71C5-E908207B4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994410</xdr:colOff>
      <xdr:row>0</xdr:row>
      <xdr:rowOff>45720</xdr:rowOff>
    </xdr:from>
    <xdr:to>
      <xdr:col>8</xdr:col>
      <xdr:colOff>541020</xdr:colOff>
      <xdr:row>11</xdr:row>
      <xdr:rowOff>106680</xdr:rowOff>
    </xdr:to>
    <xdr:graphicFrame macro="">
      <xdr:nvGraphicFramePr>
        <xdr:cNvPr id="6" name="Chart 5">
          <a:extLst>
            <a:ext uri="{FF2B5EF4-FFF2-40B4-BE49-F238E27FC236}">
              <a16:creationId xmlns:a16="http://schemas.microsoft.com/office/drawing/2014/main" id="{70BD7236-9926-4827-ADEA-050787DC6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91440</xdr:colOff>
      <xdr:row>0</xdr:row>
      <xdr:rowOff>15240</xdr:rowOff>
    </xdr:from>
    <xdr:to>
      <xdr:col>15</xdr:col>
      <xdr:colOff>320040</xdr:colOff>
      <xdr:row>11</xdr:row>
      <xdr:rowOff>53340</xdr:rowOff>
    </xdr:to>
    <xdr:graphicFrame macro="">
      <xdr:nvGraphicFramePr>
        <xdr:cNvPr id="7" name="Chart 6">
          <a:extLst>
            <a:ext uri="{FF2B5EF4-FFF2-40B4-BE49-F238E27FC236}">
              <a16:creationId xmlns:a16="http://schemas.microsoft.com/office/drawing/2014/main" id="{8D513B73-8298-45F7-64C4-9E60D2A4C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91440</xdr:colOff>
      <xdr:row>39</xdr:row>
      <xdr:rowOff>25400</xdr:rowOff>
    </xdr:from>
    <xdr:to>
      <xdr:col>17</xdr:col>
      <xdr:colOff>1270</xdr:colOff>
      <xdr:row>64</xdr:row>
      <xdr:rowOff>25400</xdr:rowOff>
    </xdr:to>
    <xdr:graphicFrame macro="">
      <xdr:nvGraphicFramePr>
        <xdr:cNvPr id="2" name="Chart 1">
          <a:extLst>
            <a:ext uri="{FF2B5EF4-FFF2-40B4-BE49-F238E27FC236}">
              <a16:creationId xmlns:a16="http://schemas.microsoft.com/office/drawing/2014/main" id="{5A49C343-A9EB-77AF-60C5-A4585D146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66</xdr:row>
      <xdr:rowOff>167640</xdr:rowOff>
    </xdr:from>
    <xdr:to>
      <xdr:col>14</xdr:col>
      <xdr:colOff>518160</xdr:colOff>
      <xdr:row>91</xdr:row>
      <xdr:rowOff>38100</xdr:rowOff>
    </xdr:to>
    <xdr:graphicFrame macro="">
      <xdr:nvGraphicFramePr>
        <xdr:cNvPr id="3" name="Chart 2">
          <a:extLst>
            <a:ext uri="{FF2B5EF4-FFF2-40B4-BE49-F238E27FC236}">
              <a16:creationId xmlns:a16="http://schemas.microsoft.com/office/drawing/2014/main" id="{0E0C229C-F9B3-4EA8-CCDA-2C85AEEB1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576580</xdr:colOff>
      <xdr:row>0</xdr:row>
      <xdr:rowOff>35560</xdr:rowOff>
    </xdr:from>
    <xdr:to>
      <xdr:col>10</xdr:col>
      <xdr:colOff>454660</xdr:colOff>
      <xdr:row>15</xdr:row>
      <xdr:rowOff>158750</xdr:rowOff>
    </xdr:to>
    <xdr:graphicFrame macro="">
      <xdr:nvGraphicFramePr>
        <xdr:cNvPr id="4" name="Chart 3">
          <a:extLst>
            <a:ext uri="{FF2B5EF4-FFF2-40B4-BE49-F238E27FC236}">
              <a16:creationId xmlns:a16="http://schemas.microsoft.com/office/drawing/2014/main" id="{35A30BD0-58ED-71D7-3723-F5933F4EE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414020</xdr:colOff>
      <xdr:row>16</xdr:row>
      <xdr:rowOff>127000</xdr:rowOff>
    </xdr:from>
    <xdr:to>
      <xdr:col>12</xdr:col>
      <xdr:colOff>596900</xdr:colOff>
      <xdr:row>34</xdr:row>
      <xdr:rowOff>50800</xdr:rowOff>
    </xdr:to>
    <xdr:graphicFrame macro="">
      <xdr:nvGraphicFramePr>
        <xdr:cNvPr id="5" name="Chart 4">
          <a:extLst>
            <a:ext uri="{FF2B5EF4-FFF2-40B4-BE49-F238E27FC236}">
              <a16:creationId xmlns:a16="http://schemas.microsoft.com/office/drawing/2014/main" id="{9095B0B1-6BF2-CFB7-52B4-3E7AFC19A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430530</xdr:colOff>
      <xdr:row>48</xdr:row>
      <xdr:rowOff>30480</xdr:rowOff>
    </xdr:from>
    <xdr:to>
      <xdr:col>13</xdr:col>
      <xdr:colOff>240030</xdr:colOff>
      <xdr:row>63</xdr:row>
      <xdr:rowOff>30480</xdr:rowOff>
    </xdr:to>
    <xdr:graphicFrame macro="">
      <xdr:nvGraphicFramePr>
        <xdr:cNvPr id="2" name="Chart 1">
          <a:extLst>
            <a:ext uri="{FF2B5EF4-FFF2-40B4-BE49-F238E27FC236}">
              <a16:creationId xmlns:a16="http://schemas.microsoft.com/office/drawing/2014/main" id="{899F11E8-46D6-4AFB-FC90-950E9D9F7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243840</xdr:colOff>
      <xdr:row>5</xdr:row>
      <xdr:rowOff>167640</xdr:rowOff>
    </xdr:from>
    <xdr:to>
      <xdr:col>15</xdr:col>
      <xdr:colOff>289560</xdr:colOff>
      <xdr:row>19</xdr:row>
      <xdr:rowOff>74295</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61517331-CF66-9B0E-A269-6368858BBE0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820400" y="1082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681990</xdr:colOff>
      <xdr:row>67</xdr:row>
      <xdr:rowOff>121920</xdr:rowOff>
    </xdr:from>
    <xdr:to>
      <xdr:col>16</xdr:col>
      <xdr:colOff>64770</xdr:colOff>
      <xdr:row>82</xdr:row>
      <xdr:rowOff>121920</xdr:rowOff>
    </xdr:to>
    <xdr:graphicFrame macro="">
      <xdr:nvGraphicFramePr>
        <xdr:cNvPr id="8" name="Chart 7">
          <a:extLst>
            <a:ext uri="{FF2B5EF4-FFF2-40B4-BE49-F238E27FC236}">
              <a16:creationId xmlns:a16="http://schemas.microsoft.com/office/drawing/2014/main" id="{E03CA112-6D96-62CF-9DC8-4CA88E69B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1295400</xdr:colOff>
      <xdr:row>27</xdr:row>
      <xdr:rowOff>167640</xdr:rowOff>
    </xdr:from>
    <xdr:to>
      <xdr:col>13</xdr:col>
      <xdr:colOff>0</xdr:colOff>
      <xdr:row>39</xdr:row>
      <xdr:rowOff>100330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BBB71401-97D0-4F5A-6DD0-BEEAD21C0C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76460" y="5105400"/>
              <a:ext cx="1828800" cy="212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929640</xdr:colOff>
      <xdr:row>36</xdr:row>
      <xdr:rowOff>53340</xdr:rowOff>
    </xdr:from>
    <xdr:to>
      <xdr:col>4</xdr:col>
      <xdr:colOff>297180</xdr:colOff>
      <xdr:row>42</xdr:row>
      <xdr:rowOff>99060</xdr:rowOff>
    </xdr:to>
    <mc:AlternateContent xmlns:mc="http://schemas.openxmlformats.org/markup-compatibility/2006" xmlns:a14="http://schemas.microsoft.com/office/drawing/2010/main">
      <mc:Choice Requires="a14">
        <xdr:graphicFrame macro="">
          <xdr:nvGraphicFramePr>
            <xdr:cNvPr id="4" name="vehicle_segment">
              <a:extLst>
                <a:ext uri="{FF2B5EF4-FFF2-40B4-BE49-F238E27FC236}">
                  <a16:creationId xmlns:a16="http://schemas.microsoft.com/office/drawing/2014/main" id="{76251E6D-C0FC-6888-67D9-4231A8704358}"/>
                </a:ext>
              </a:extLst>
            </xdr:cNvPr>
            <xdr:cNvGraphicFramePr/>
          </xdr:nvGraphicFramePr>
          <xdr:xfrm>
            <a:off x="0" y="0"/>
            <a:ext cx="0" cy="0"/>
          </xdr:xfrm>
          <a:graphic>
            <a:graphicData uri="http://schemas.microsoft.com/office/drawing/2010/slicer">
              <sle:slicer xmlns:sle="http://schemas.microsoft.com/office/drawing/2010/slicer" name="vehicle_segment"/>
            </a:graphicData>
          </a:graphic>
        </xdr:graphicFrame>
      </mc:Choice>
      <mc:Fallback xmlns="">
        <xdr:sp macro="" textlink="">
          <xdr:nvSpPr>
            <xdr:cNvPr id="0" name=""/>
            <xdr:cNvSpPr>
              <a:spLocks noTextEdit="1"/>
            </xdr:cNvSpPr>
          </xdr:nvSpPr>
          <xdr:spPr>
            <a:xfrm>
              <a:off x="1737360" y="6637020"/>
              <a:ext cx="185928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106680</xdr:colOff>
      <xdr:row>6</xdr:row>
      <xdr:rowOff>144780</xdr:rowOff>
    </xdr:from>
    <xdr:to>
      <xdr:col>6</xdr:col>
      <xdr:colOff>544830</xdr:colOff>
      <xdr:row>19</xdr:row>
      <xdr:rowOff>99060</xdr:rowOff>
    </xdr:to>
    <xdr:graphicFrame macro="">
      <xdr:nvGraphicFramePr>
        <xdr:cNvPr id="2" name="Chart 1">
          <a:extLst>
            <a:ext uri="{FF2B5EF4-FFF2-40B4-BE49-F238E27FC236}">
              <a16:creationId xmlns:a16="http://schemas.microsoft.com/office/drawing/2014/main" id="{02BCFC5B-7920-40D5-9CB2-C7B99F638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20</xdr:row>
      <xdr:rowOff>7620</xdr:rowOff>
    </xdr:from>
    <xdr:to>
      <xdr:col>6</xdr:col>
      <xdr:colOff>476250</xdr:colOff>
      <xdr:row>32</xdr:row>
      <xdr:rowOff>38100</xdr:rowOff>
    </xdr:to>
    <xdr:graphicFrame macro="">
      <xdr:nvGraphicFramePr>
        <xdr:cNvPr id="3" name="Chart 2">
          <a:extLst>
            <a:ext uri="{FF2B5EF4-FFF2-40B4-BE49-F238E27FC236}">
              <a16:creationId xmlns:a16="http://schemas.microsoft.com/office/drawing/2014/main" id="{2A1F04C9-EAAE-4889-9749-0EA50B7CA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791210</xdr:colOff>
      <xdr:row>4</xdr:row>
      <xdr:rowOff>161290</xdr:rowOff>
    </xdr:from>
    <xdr:to>
      <xdr:col>16</xdr:col>
      <xdr:colOff>284480</xdr:colOff>
      <xdr:row>19</xdr:row>
      <xdr:rowOff>138430</xdr:rowOff>
    </xdr:to>
    <xdr:graphicFrame macro="">
      <xdr:nvGraphicFramePr>
        <xdr:cNvPr id="5" name="Chart 4">
          <a:extLst>
            <a:ext uri="{FF2B5EF4-FFF2-40B4-BE49-F238E27FC236}">
              <a16:creationId xmlns:a16="http://schemas.microsoft.com/office/drawing/2014/main" id="{66FCF580-0B6C-465C-8B15-0A51237D1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34</xdr:row>
      <xdr:rowOff>0</xdr:rowOff>
    </xdr:from>
    <xdr:to>
      <xdr:col>6</xdr:col>
      <xdr:colOff>140970</xdr:colOff>
      <xdr:row>49</xdr:row>
      <xdr:rowOff>152400</xdr:rowOff>
    </xdr:to>
    <xdr:graphicFrame macro="">
      <xdr:nvGraphicFramePr>
        <xdr:cNvPr id="9" name="Chart 8">
          <a:extLst>
            <a:ext uri="{FF2B5EF4-FFF2-40B4-BE49-F238E27FC236}">
              <a16:creationId xmlns:a16="http://schemas.microsoft.com/office/drawing/2014/main" id="{85E104E7-4386-49D6-A275-C778D4AC8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533400</xdr:colOff>
      <xdr:row>37</xdr:row>
      <xdr:rowOff>30480</xdr:rowOff>
    </xdr:from>
    <xdr:to>
      <xdr:col>13</xdr:col>
      <xdr:colOff>7620</xdr:colOff>
      <xdr:row>52</xdr:row>
      <xdr:rowOff>144780</xdr:rowOff>
    </xdr:to>
    <xdr:graphicFrame macro="">
      <xdr:nvGraphicFramePr>
        <xdr:cNvPr id="10" name="Chart 9">
          <a:extLst>
            <a:ext uri="{FF2B5EF4-FFF2-40B4-BE49-F238E27FC236}">
              <a16:creationId xmlns:a16="http://schemas.microsoft.com/office/drawing/2014/main" id="{168435FF-AC92-45F0-A20A-B2E7A109B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304800</xdr:colOff>
      <xdr:row>36</xdr:row>
      <xdr:rowOff>152400</xdr:rowOff>
    </xdr:from>
    <xdr:to>
      <xdr:col>20</xdr:col>
      <xdr:colOff>182880</xdr:colOff>
      <xdr:row>52</xdr:row>
      <xdr:rowOff>91440</xdr:rowOff>
    </xdr:to>
    <xdr:graphicFrame macro="">
      <xdr:nvGraphicFramePr>
        <xdr:cNvPr id="11" name="Chart 10">
          <a:extLst>
            <a:ext uri="{FF2B5EF4-FFF2-40B4-BE49-F238E27FC236}">
              <a16:creationId xmlns:a16="http://schemas.microsoft.com/office/drawing/2014/main" id="{877573F2-27E1-46E1-965A-4C443CCA6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236220</xdr:colOff>
      <xdr:row>0</xdr:row>
      <xdr:rowOff>121920</xdr:rowOff>
    </xdr:from>
    <xdr:to>
      <xdr:col>25</xdr:col>
      <xdr:colOff>354330</xdr:colOff>
      <xdr:row>16</xdr:row>
      <xdr:rowOff>53340</xdr:rowOff>
    </xdr:to>
    <xdr:graphicFrame macro="">
      <xdr:nvGraphicFramePr>
        <xdr:cNvPr id="6" name="Chart 5">
          <a:extLst>
            <a:ext uri="{FF2B5EF4-FFF2-40B4-BE49-F238E27FC236}">
              <a16:creationId xmlns:a16="http://schemas.microsoft.com/office/drawing/2014/main" id="{E27783A9-3D87-4F17-9F33-B0CE097DE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23</xdr:row>
      <xdr:rowOff>0</xdr:rowOff>
    </xdr:from>
    <xdr:to>
      <xdr:col>13</xdr:col>
      <xdr:colOff>293473</xdr:colOff>
      <xdr:row>37</xdr:row>
      <xdr:rowOff>50471</xdr:rowOff>
    </xdr:to>
    <xdr:pic>
      <xdr:nvPicPr>
        <xdr:cNvPr id="7" name="Picture 6">
          <a:extLst>
            <a:ext uri="{FF2B5EF4-FFF2-40B4-BE49-F238E27FC236}">
              <a16:creationId xmlns:a16="http://schemas.microsoft.com/office/drawing/2014/main" id="{922A3BC6-60B9-452C-8DDE-3F3E641A5532}"/>
            </a:ext>
          </a:extLst>
        </xdr:cNvPr>
        <xdr:cNvPicPr>
          <a:picLocks noChangeAspect="1"/>
        </xdr:cNvPicPr>
      </xdr:nvPicPr>
      <xdr:blipFill>
        <a:blip xmlns:r="http://schemas.openxmlformats.org/officeDocument/2006/relationships" r:embed="rId8"/>
        <a:stretch>
          <a:fillRect/>
        </a:stretch>
      </xdr:blipFill>
      <xdr:spPr>
        <a:xfrm>
          <a:off x="5492750" y="4235450"/>
          <a:ext cx="4257143" cy="26285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7620</xdr:colOff>
      <xdr:row>2</xdr:row>
      <xdr:rowOff>38100</xdr:rowOff>
    </xdr:from>
    <xdr:to>
      <xdr:col>1</xdr:col>
      <xdr:colOff>335280</xdr:colOff>
      <xdr:row>40</xdr:row>
      <xdr:rowOff>175260</xdr:rowOff>
    </xdr:to>
    <xdr:sp macro="" textlink="">
      <xdr:nvSpPr>
        <xdr:cNvPr id="12" name="Rectangle: Rounded Corners 11">
          <a:extLst>
            <a:ext uri="{FF2B5EF4-FFF2-40B4-BE49-F238E27FC236}">
              <a16:creationId xmlns:a16="http://schemas.microsoft.com/office/drawing/2014/main" id="{5BC1CE79-45E9-7B3D-57D2-BCC541EB6F0D}"/>
            </a:ext>
          </a:extLst>
        </xdr:cNvPr>
        <xdr:cNvSpPr/>
      </xdr:nvSpPr>
      <xdr:spPr>
        <a:xfrm>
          <a:off x="7620" y="403860"/>
          <a:ext cx="1234440" cy="7086600"/>
        </a:xfrm>
        <a:prstGeom prst="roundRect">
          <a:avLst>
            <a:gd name="adj" fmla="val 0"/>
          </a:avLst>
        </a:prstGeom>
        <a:solidFill>
          <a:schemeClr val="accent1">
            <a:lumMod val="75000"/>
          </a:schemeClr>
        </a:solidFill>
        <a:ln w="38100" cap="rnd">
          <a:solidFill>
            <a:schemeClr val="bg2">
              <a:lumMod val="75000"/>
              <a:alpha val="31000"/>
            </a:schemeClr>
          </a:solidFill>
          <a:round/>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800">
            <a:solidFill>
              <a:schemeClr val="lt1"/>
            </a:solidFill>
            <a:latin typeface="+mn-lt"/>
            <a:ea typeface="+mn-ea"/>
            <a:cs typeface="+mn-cs"/>
          </a:endParaRPr>
        </a:p>
      </xdr:txBody>
    </xdr:sp>
    <xdr:clientData/>
  </xdr:twoCellAnchor>
  <xdr:twoCellAnchor editAs="absolute">
    <xdr:from>
      <xdr:col>0</xdr:col>
      <xdr:colOff>685889</xdr:colOff>
      <xdr:row>7</xdr:row>
      <xdr:rowOff>12288</xdr:rowOff>
    </xdr:from>
    <xdr:to>
      <xdr:col>11</xdr:col>
      <xdr:colOff>509642</xdr:colOff>
      <xdr:row>17</xdr:row>
      <xdr:rowOff>46298</xdr:rowOff>
    </xdr:to>
    <xdr:grpSp>
      <xdr:nvGrpSpPr>
        <xdr:cNvPr id="35" name="Group 34">
          <a:extLst>
            <a:ext uri="{FF2B5EF4-FFF2-40B4-BE49-F238E27FC236}">
              <a16:creationId xmlns:a16="http://schemas.microsoft.com/office/drawing/2014/main" id="{2022987F-A2A2-4D3D-1210-BEEF8373B67E}"/>
            </a:ext>
          </a:extLst>
        </xdr:cNvPr>
        <xdr:cNvGrpSpPr/>
      </xdr:nvGrpSpPr>
      <xdr:grpSpPr>
        <a:xfrm>
          <a:off x="685889" y="1267347"/>
          <a:ext cx="7748553" cy="1826951"/>
          <a:chOff x="579209" y="1267347"/>
          <a:chExt cx="7748553" cy="1826951"/>
        </a:xfrm>
      </xdr:grpSpPr>
      <xdr:sp macro="" textlink="">
        <xdr:nvSpPr>
          <xdr:cNvPr id="8" name="Rectangle: Rounded Corners 7">
            <a:extLst>
              <a:ext uri="{FF2B5EF4-FFF2-40B4-BE49-F238E27FC236}">
                <a16:creationId xmlns:a16="http://schemas.microsoft.com/office/drawing/2014/main" id="{D3D23E51-CE30-4096-A3E8-483344E59207}"/>
              </a:ext>
            </a:extLst>
          </xdr:cNvPr>
          <xdr:cNvSpPr/>
        </xdr:nvSpPr>
        <xdr:spPr>
          <a:xfrm>
            <a:off x="1202184" y="1279604"/>
            <a:ext cx="7073562" cy="1814116"/>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758A7C58-6C7F-4E98-B726-D6B2F8F131A2}"/>
              </a:ext>
            </a:extLst>
          </xdr:cNvPr>
          <xdr:cNvGraphicFramePr>
            <a:graphicFrameLocks/>
          </xdr:cNvGraphicFramePr>
        </xdr:nvGraphicFramePr>
        <xdr:xfrm>
          <a:off x="579209" y="1267347"/>
          <a:ext cx="7748553" cy="1826951"/>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absolute">
    <xdr:from>
      <xdr:col>1</xdr:col>
      <xdr:colOff>381000</xdr:colOff>
      <xdr:row>29</xdr:row>
      <xdr:rowOff>10562</xdr:rowOff>
    </xdr:from>
    <xdr:to>
      <xdr:col>11</xdr:col>
      <xdr:colOff>601980</xdr:colOff>
      <xdr:row>40</xdr:row>
      <xdr:rowOff>96813</xdr:rowOff>
    </xdr:to>
    <xdr:grpSp>
      <xdr:nvGrpSpPr>
        <xdr:cNvPr id="19" name="Group 18">
          <a:extLst>
            <a:ext uri="{FF2B5EF4-FFF2-40B4-BE49-F238E27FC236}">
              <a16:creationId xmlns:a16="http://schemas.microsoft.com/office/drawing/2014/main" id="{8576E22B-B8A1-1738-737A-BB507124955B}"/>
            </a:ext>
          </a:extLst>
        </xdr:cNvPr>
        <xdr:cNvGrpSpPr/>
      </xdr:nvGrpSpPr>
      <xdr:grpSpPr>
        <a:xfrm>
          <a:off x="1286435" y="5210091"/>
          <a:ext cx="7240345" cy="2058487"/>
          <a:chOff x="1082040" y="5280660"/>
          <a:chExt cx="7239000" cy="2101629"/>
        </a:xfrm>
      </xdr:grpSpPr>
      <xdr:sp macro="" textlink="">
        <xdr:nvSpPr>
          <xdr:cNvPr id="10" name="Rectangle: Rounded Corners 9">
            <a:extLst>
              <a:ext uri="{FF2B5EF4-FFF2-40B4-BE49-F238E27FC236}">
                <a16:creationId xmlns:a16="http://schemas.microsoft.com/office/drawing/2014/main" id="{A795AB1A-DD2B-4166-8C1C-3DE0CA827011}"/>
              </a:ext>
            </a:extLst>
          </xdr:cNvPr>
          <xdr:cNvSpPr/>
        </xdr:nvSpPr>
        <xdr:spPr>
          <a:xfrm>
            <a:off x="1082040" y="5280660"/>
            <a:ext cx="7239000" cy="206502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40BE0810-4C97-4B31-A011-7A8FEF0DB661}"/>
              </a:ext>
            </a:extLst>
          </xdr:cNvPr>
          <xdr:cNvGraphicFramePr>
            <a:graphicFrameLocks/>
          </xdr:cNvGraphicFramePr>
        </xdr:nvGraphicFramePr>
        <xdr:xfrm>
          <a:off x="1112617" y="5286096"/>
          <a:ext cx="7178844" cy="209619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absolute">
    <xdr:from>
      <xdr:col>0</xdr:col>
      <xdr:colOff>0</xdr:colOff>
      <xdr:row>0</xdr:row>
      <xdr:rowOff>0</xdr:rowOff>
    </xdr:from>
    <xdr:to>
      <xdr:col>18</xdr:col>
      <xdr:colOff>990600</xdr:colOff>
      <xdr:row>2</xdr:row>
      <xdr:rowOff>91440</xdr:rowOff>
    </xdr:to>
    <xdr:sp macro="" textlink="">
      <xdr:nvSpPr>
        <xdr:cNvPr id="2" name="Rectangle 1">
          <a:extLst>
            <a:ext uri="{FF2B5EF4-FFF2-40B4-BE49-F238E27FC236}">
              <a16:creationId xmlns:a16="http://schemas.microsoft.com/office/drawing/2014/main" id="{9EB140F3-C6B4-A564-EEEB-4885AD9AC8B9}"/>
            </a:ext>
          </a:extLst>
        </xdr:cNvPr>
        <xdr:cNvSpPr/>
      </xdr:nvSpPr>
      <xdr:spPr>
        <a:xfrm>
          <a:off x="0" y="0"/>
          <a:ext cx="13578840" cy="457200"/>
        </a:xfrm>
        <a:prstGeom prst="rect">
          <a:avLst/>
        </a:prstGeom>
        <a:solidFill>
          <a:schemeClr val="accent1">
            <a:lumMod val="75000"/>
          </a:schemeClr>
        </a:solidFill>
        <a:ln w="38100" cap="rnd">
          <a:solidFill>
            <a:schemeClr val="bg2">
              <a:lumMod val="75000"/>
              <a:alpha val="31000"/>
            </a:schemeClr>
          </a:solidFill>
          <a:round/>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Electric Vehicles Analysis Dashboard</a:t>
          </a:r>
        </a:p>
      </xdr:txBody>
    </xdr:sp>
    <xdr:clientData/>
  </xdr:twoCellAnchor>
  <xdr:twoCellAnchor editAs="absolute">
    <xdr:from>
      <xdr:col>5</xdr:col>
      <xdr:colOff>374212</xdr:colOff>
      <xdr:row>0</xdr:row>
      <xdr:rowOff>0</xdr:rowOff>
    </xdr:from>
    <xdr:to>
      <xdr:col>6</xdr:col>
      <xdr:colOff>349621</xdr:colOff>
      <xdr:row>3</xdr:row>
      <xdr:rowOff>37795</xdr:rowOff>
    </xdr:to>
    <xdr:pic>
      <xdr:nvPicPr>
        <xdr:cNvPr id="18" name="Picture 17">
          <a:extLst>
            <a:ext uri="{FF2B5EF4-FFF2-40B4-BE49-F238E27FC236}">
              <a16:creationId xmlns:a16="http://schemas.microsoft.com/office/drawing/2014/main" id="{5360AD23-1113-4E9A-4716-CE82E080B5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63506" y="0"/>
          <a:ext cx="585009" cy="575677"/>
        </a:xfrm>
        <a:prstGeom prst="rect">
          <a:avLst/>
        </a:prstGeom>
      </xdr:spPr>
    </xdr:pic>
    <xdr:clientData/>
  </xdr:twoCellAnchor>
  <xdr:twoCellAnchor editAs="absolute">
    <xdr:from>
      <xdr:col>4</xdr:col>
      <xdr:colOff>76200</xdr:colOff>
      <xdr:row>2</xdr:row>
      <xdr:rowOff>160020</xdr:rowOff>
    </xdr:from>
    <xdr:to>
      <xdr:col>6</xdr:col>
      <xdr:colOff>38100</xdr:colOff>
      <xdr:row>5</xdr:row>
      <xdr:rowOff>167640</xdr:rowOff>
    </xdr:to>
    <xdr:grpSp>
      <xdr:nvGrpSpPr>
        <xdr:cNvPr id="26" name="Group 25">
          <a:extLst>
            <a:ext uri="{FF2B5EF4-FFF2-40B4-BE49-F238E27FC236}">
              <a16:creationId xmlns:a16="http://schemas.microsoft.com/office/drawing/2014/main" id="{99E32862-51CD-C8F5-193A-8F528C9525B6}"/>
            </a:ext>
          </a:extLst>
        </xdr:cNvPr>
        <xdr:cNvGrpSpPr/>
      </xdr:nvGrpSpPr>
      <xdr:grpSpPr>
        <a:xfrm>
          <a:off x="3222812" y="518608"/>
          <a:ext cx="1414182" cy="545503"/>
          <a:chOff x="1706880" y="792480"/>
          <a:chExt cx="1417320" cy="556260"/>
        </a:xfrm>
      </xdr:grpSpPr>
      <xdr:sp macro="" textlink="">
        <xdr:nvSpPr>
          <xdr:cNvPr id="13" name="Rectangle: Rounded Corners 12">
            <a:extLst>
              <a:ext uri="{FF2B5EF4-FFF2-40B4-BE49-F238E27FC236}">
                <a16:creationId xmlns:a16="http://schemas.microsoft.com/office/drawing/2014/main" id="{E869D64A-BDD7-1F81-B57C-328F08592040}"/>
              </a:ext>
            </a:extLst>
          </xdr:cNvPr>
          <xdr:cNvSpPr/>
        </xdr:nvSpPr>
        <xdr:spPr>
          <a:xfrm>
            <a:off x="1706880" y="792480"/>
            <a:ext cx="1417320" cy="548640"/>
          </a:xfrm>
          <a:prstGeom prst="roundRect">
            <a:avLst/>
          </a:prstGeom>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EV Market Share</a:t>
            </a:r>
          </a:p>
        </xdr:txBody>
      </xdr:sp>
      <xdr:sp macro="" textlink="$W$1">
        <xdr:nvSpPr>
          <xdr:cNvPr id="21" name="TextBox 20">
            <a:extLst>
              <a:ext uri="{FF2B5EF4-FFF2-40B4-BE49-F238E27FC236}">
                <a16:creationId xmlns:a16="http://schemas.microsoft.com/office/drawing/2014/main" id="{54D3DFF8-2ED6-64CB-D65A-D23992FE2741}"/>
              </a:ext>
            </a:extLst>
          </xdr:cNvPr>
          <xdr:cNvSpPr txBox="1"/>
        </xdr:nvSpPr>
        <xdr:spPr>
          <a:xfrm>
            <a:off x="1943100" y="1127760"/>
            <a:ext cx="944880" cy="220980"/>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8FC1CA-2678-43EF-BAAF-67B036E662DA}" type="TxLink">
              <a:rPr lang="en-US" sz="1100" b="0" i="0" u="none" strike="noStrike">
                <a:solidFill>
                  <a:srgbClr val="000000"/>
                </a:solidFill>
                <a:latin typeface="Calibri"/>
                <a:ea typeface="Calibri"/>
                <a:cs typeface="Calibri"/>
              </a:rPr>
              <a:pPr algn="ctr"/>
              <a:t>6.50%</a:t>
            </a:fld>
            <a:endParaRPr lang="en-US" sz="1100"/>
          </a:p>
        </xdr:txBody>
      </xdr:sp>
    </xdr:grpSp>
    <xdr:clientData/>
  </xdr:twoCellAnchor>
  <xdr:twoCellAnchor editAs="absolute">
    <xdr:from>
      <xdr:col>6</xdr:col>
      <xdr:colOff>218440</xdr:colOff>
      <xdr:row>2</xdr:row>
      <xdr:rowOff>160020</xdr:rowOff>
    </xdr:from>
    <xdr:to>
      <xdr:col>8</xdr:col>
      <xdr:colOff>142240</xdr:colOff>
      <xdr:row>5</xdr:row>
      <xdr:rowOff>167640</xdr:rowOff>
    </xdr:to>
    <xdr:grpSp>
      <xdr:nvGrpSpPr>
        <xdr:cNvPr id="27" name="Group 26">
          <a:extLst>
            <a:ext uri="{FF2B5EF4-FFF2-40B4-BE49-F238E27FC236}">
              <a16:creationId xmlns:a16="http://schemas.microsoft.com/office/drawing/2014/main" id="{FD7CD557-B2CA-8921-9668-81C81BFECDA0}"/>
            </a:ext>
          </a:extLst>
        </xdr:cNvPr>
        <xdr:cNvGrpSpPr/>
      </xdr:nvGrpSpPr>
      <xdr:grpSpPr>
        <a:xfrm>
          <a:off x="4817334" y="518608"/>
          <a:ext cx="1420906" cy="545503"/>
          <a:chOff x="3337560" y="792480"/>
          <a:chExt cx="1417320" cy="556260"/>
        </a:xfrm>
      </xdr:grpSpPr>
      <xdr:sp macro="" textlink="">
        <xdr:nvSpPr>
          <xdr:cNvPr id="14" name="Rectangle: Rounded Corners 13">
            <a:extLst>
              <a:ext uri="{FF2B5EF4-FFF2-40B4-BE49-F238E27FC236}">
                <a16:creationId xmlns:a16="http://schemas.microsoft.com/office/drawing/2014/main" id="{D49E59E3-A161-2247-E611-56DCF9B51880}"/>
              </a:ext>
            </a:extLst>
          </xdr:cNvPr>
          <xdr:cNvSpPr/>
        </xdr:nvSpPr>
        <xdr:spPr>
          <a:xfrm>
            <a:off x="3337560" y="792480"/>
            <a:ext cx="1417320" cy="541020"/>
          </a:xfrm>
          <a:prstGeom prst="roundRect">
            <a:avLst/>
          </a:prstGeom>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t>Total EVs Sold</a:t>
            </a:r>
            <a:endParaRPr lang="en-US" sz="1100"/>
          </a:p>
        </xdr:txBody>
      </xdr:sp>
      <xdr:sp macro="" textlink="$X$1">
        <xdr:nvSpPr>
          <xdr:cNvPr id="22" name="TextBox 21">
            <a:extLst>
              <a:ext uri="{FF2B5EF4-FFF2-40B4-BE49-F238E27FC236}">
                <a16:creationId xmlns:a16="http://schemas.microsoft.com/office/drawing/2014/main" id="{461AE6CD-4962-4C43-8D0B-6038B1245322}"/>
              </a:ext>
            </a:extLst>
          </xdr:cNvPr>
          <xdr:cNvSpPr txBox="1"/>
        </xdr:nvSpPr>
        <xdr:spPr>
          <a:xfrm>
            <a:off x="3558540" y="1127760"/>
            <a:ext cx="944880" cy="220980"/>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D78384-E79F-4173-87B9-17DEC950C84B}" type="TxLink">
              <a:rPr lang="en-US" sz="1100" b="0" i="0" u="none" strike="noStrike">
                <a:solidFill>
                  <a:srgbClr val="000000"/>
                </a:solidFill>
                <a:latin typeface="Calibri"/>
                <a:ea typeface="Calibri"/>
                <a:cs typeface="Calibri"/>
              </a:rPr>
              <a:pPr algn="ctr"/>
              <a:t> 76,322,837 </a:t>
            </a:fld>
            <a:endParaRPr lang="en-US" sz="1100"/>
          </a:p>
        </xdr:txBody>
      </xdr:sp>
    </xdr:grpSp>
    <xdr:clientData/>
  </xdr:twoCellAnchor>
  <xdr:twoCellAnchor editAs="absolute">
    <xdr:from>
      <xdr:col>8</xdr:col>
      <xdr:colOff>322580</xdr:colOff>
      <xdr:row>2</xdr:row>
      <xdr:rowOff>163830</xdr:rowOff>
    </xdr:from>
    <xdr:to>
      <xdr:col>11</xdr:col>
      <xdr:colOff>302623</xdr:colOff>
      <xdr:row>5</xdr:row>
      <xdr:rowOff>163830</xdr:rowOff>
    </xdr:to>
    <xdr:grpSp>
      <xdr:nvGrpSpPr>
        <xdr:cNvPr id="28" name="Group 27">
          <a:extLst>
            <a:ext uri="{FF2B5EF4-FFF2-40B4-BE49-F238E27FC236}">
              <a16:creationId xmlns:a16="http://schemas.microsoft.com/office/drawing/2014/main" id="{DED9D47E-1792-D150-B697-22438022C61B}"/>
            </a:ext>
          </a:extLst>
        </xdr:cNvPr>
        <xdr:cNvGrpSpPr/>
      </xdr:nvGrpSpPr>
      <xdr:grpSpPr>
        <a:xfrm>
          <a:off x="6418580" y="522418"/>
          <a:ext cx="1808843" cy="537883"/>
          <a:chOff x="4983480" y="800100"/>
          <a:chExt cx="1417320" cy="548640"/>
        </a:xfrm>
      </xdr:grpSpPr>
      <xdr:sp macro="" textlink="">
        <xdr:nvSpPr>
          <xdr:cNvPr id="15" name="Rectangle: Rounded Corners 14">
            <a:extLst>
              <a:ext uri="{FF2B5EF4-FFF2-40B4-BE49-F238E27FC236}">
                <a16:creationId xmlns:a16="http://schemas.microsoft.com/office/drawing/2014/main" id="{D0CB65E2-5553-A580-EACC-ABD290BA3F2E}"/>
              </a:ext>
            </a:extLst>
          </xdr:cNvPr>
          <xdr:cNvSpPr/>
        </xdr:nvSpPr>
        <xdr:spPr>
          <a:xfrm>
            <a:off x="4983480" y="800100"/>
            <a:ext cx="1417320" cy="525780"/>
          </a:xfrm>
          <a:prstGeom prst="roundRect">
            <a:avLst/>
          </a:prstGeom>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t>Total Petrol Vehicles Sold</a:t>
            </a:r>
            <a:endParaRPr lang="en-US" sz="1100" b="0"/>
          </a:p>
        </xdr:txBody>
      </xdr:sp>
      <xdr:sp macro="" textlink="$Y$1">
        <xdr:nvSpPr>
          <xdr:cNvPr id="23" name="TextBox 22">
            <a:extLst>
              <a:ext uri="{FF2B5EF4-FFF2-40B4-BE49-F238E27FC236}">
                <a16:creationId xmlns:a16="http://schemas.microsoft.com/office/drawing/2014/main" id="{97787FAF-36D4-4BF6-81B7-7EEA006B3C74}"/>
              </a:ext>
            </a:extLst>
          </xdr:cNvPr>
          <xdr:cNvSpPr txBox="1"/>
        </xdr:nvSpPr>
        <xdr:spPr>
          <a:xfrm>
            <a:off x="5120640" y="1143000"/>
            <a:ext cx="1127760" cy="205740"/>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425F75-E158-41A8-88A0-DC0F882959FD}" type="TxLink">
              <a:rPr lang="en-US" sz="1100" b="0" i="0" u="none" strike="noStrike">
                <a:solidFill>
                  <a:srgbClr val="000000"/>
                </a:solidFill>
                <a:latin typeface="Calibri"/>
                <a:ea typeface="Calibri"/>
                <a:cs typeface="Calibri"/>
              </a:rPr>
              <a:pPr algn="ctr"/>
              <a:t> 927,967,539 </a:t>
            </a:fld>
            <a:endParaRPr lang="en-US" sz="1100"/>
          </a:p>
        </xdr:txBody>
      </xdr:sp>
    </xdr:grpSp>
    <xdr:clientData/>
  </xdr:twoCellAnchor>
  <xdr:twoCellAnchor editAs="absolute">
    <xdr:from>
      <xdr:col>11</xdr:col>
      <xdr:colOff>485503</xdr:colOff>
      <xdr:row>2</xdr:row>
      <xdr:rowOff>175260</xdr:rowOff>
    </xdr:from>
    <xdr:to>
      <xdr:col>14</xdr:col>
      <xdr:colOff>211183</xdr:colOff>
      <xdr:row>5</xdr:row>
      <xdr:rowOff>167640</xdr:rowOff>
    </xdr:to>
    <xdr:grpSp>
      <xdr:nvGrpSpPr>
        <xdr:cNvPr id="29" name="Group 28">
          <a:extLst>
            <a:ext uri="{FF2B5EF4-FFF2-40B4-BE49-F238E27FC236}">
              <a16:creationId xmlns:a16="http://schemas.microsoft.com/office/drawing/2014/main" id="{BBDDB6EC-28D1-DC74-E7D7-E2080A32E91E}"/>
            </a:ext>
          </a:extLst>
        </xdr:cNvPr>
        <xdr:cNvGrpSpPr/>
      </xdr:nvGrpSpPr>
      <xdr:grpSpPr>
        <a:xfrm>
          <a:off x="8410303" y="533848"/>
          <a:ext cx="1554480" cy="530263"/>
          <a:chOff x="6537960" y="807720"/>
          <a:chExt cx="1417320" cy="541020"/>
        </a:xfrm>
      </xdr:grpSpPr>
      <xdr:sp macro="" textlink="">
        <xdr:nvSpPr>
          <xdr:cNvPr id="16" name="Rectangle: Rounded Corners 15">
            <a:extLst>
              <a:ext uri="{FF2B5EF4-FFF2-40B4-BE49-F238E27FC236}">
                <a16:creationId xmlns:a16="http://schemas.microsoft.com/office/drawing/2014/main" id="{E15C29B1-461B-E6A1-B6E4-B6FC3803B09E}"/>
              </a:ext>
            </a:extLst>
          </xdr:cNvPr>
          <xdr:cNvSpPr/>
        </xdr:nvSpPr>
        <xdr:spPr>
          <a:xfrm>
            <a:off x="6537960" y="807720"/>
            <a:ext cx="1417320" cy="525780"/>
          </a:xfrm>
          <a:prstGeom prst="roundRect">
            <a:avLst/>
          </a:prstGeom>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t>Average EV Range (km)</a:t>
            </a:r>
            <a:endParaRPr lang="en-US" sz="1100"/>
          </a:p>
        </xdr:txBody>
      </xdr:sp>
      <xdr:sp macro="" textlink="$Z$1">
        <xdr:nvSpPr>
          <xdr:cNvPr id="24" name="TextBox 23">
            <a:extLst>
              <a:ext uri="{FF2B5EF4-FFF2-40B4-BE49-F238E27FC236}">
                <a16:creationId xmlns:a16="http://schemas.microsoft.com/office/drawing/2014/main" id="{CF1F1EDB-79E8-452C-BC5C-5828E7A84D7B}"/>
              </a:ext>
            </a:extLst>
          </xdr:cNvPr>
          <xdr:cNvSpPr txBox="1"/>
        </xdr:nvSpPr>
        <xdr:spPr>
          <a:xfrm>
            <a:off x="6774180" y="1127760"/>
            <a:ext cx="944880" cy="220980"/>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66140A-CBA0-4FEA-8959-582613363C48}" type="TxLink">
              <a:rPr lang="en-US" sz="1100" b="0" i="0" u="none" strike="noStrike">
                <a:solidFill>
                  <a:srgbClr val="000000"/>
                </a:solidFill>
                <a:latin typeface="Calibri"/>
                <a:ea typeface="Calibri"/>
                <a:cs typeface="Calibri"/>
              </a:rPr>
              <a:pPr algn="ctr"/>
              <a:t>265.87</a:t>
            </a:fld>
            <a:endParaRPr lang="en-US" sz="1100"/>
          </a:p>
        </xdr:txBody>
      </xdr:sp>
    </xdr:grpSp>
    <xdr:clientData/>
  </xdr:twoCellAnchor>
  <xdr:twoCellAnchor editAs="absolute">
    <xdr:from>
      <xdr:col>1</xdr:col>
      <xdr:colOff>363886</xdr:colOff>
      <xdr:row>17</xdr:row>
      <xdr:rowOff>97252</xdr:rowOff>
    </xdr:from>
    <xdr:to>
      <xdr:col>11</xdr:col>
      <xdr:colOff>590330</xdr:colOff>
      <xdr:row>28</xdr:row>
      <xdr:rowOff>130405</xdr:rowOff>
    </xdr:to>
    <xdr:grpSp>
      <xdr:nvGrpSpPr>
        <xdr:cNvPr id="20" name="Group 19">
          <a:extLst>
            <a:ext uri="{FF2B5EF4-FFF2-40B4-BE49-F238E27FC236}">
              <a16:creationId xmlns:a16="http://schemas.microsoft.com/office/drawing/2014/main" id="{096BAB49-424B-0134-EB29-EB747E970F5C}"/>
            </a:ext>
          </a:extLst>
        </xdr:cNvPr>
        <xdr:cNvGrpSpPr/>
      </xdr:nvGrpSpPr>
      <xdr:grpSpPr>
        <a:xfrm>
          <a:off x="1269321" y="3145252"/>
          <a:ext cx="7245809" cy="2005388"/>
          <a:chOff x="1215178" y="3122906"/>
          <a:chExt cx="7100848" cy="2043454"/>
        </a:xfrm>
      </xdr:grpSpPr>
      <xdr:sp macro="" textlink="">
        <xdr:nvSpPr>
          <xdr:cNvPr id="9" name="Rectangle: Rounded Corners 8">
            <a:extLst>
              <a:ext uri="{FF2B5EF4-FFF2-40B4-BE49-F238E27FC236}">
                <a16:creationId xmlns:a16="http://schemas.microsoft.com/office/drawing/2014/main" id="{24318663-7E9C-4617-907B-DA95EAE541B1}"/>
              </a:ext>
            </a:extLst>
          </xdr:cNvPr>
          <xdr:cNvSpPr/>
        </xdr:nvSpPr>
        <xdr:spPr>
          <a:xfrm>
            <a:off x="1242060" y="3185160"/>
            <a:ext cx="7025640" cy="19812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5" name="Chart 24">
            <a:extLst>
              <a:ext uri="{FF2B5EF4-FFF2-40B4-BE49-F238E27FC236}">
                <a16:creationId xmlns:a16="http://schemas.microsoft.com/office/drawing/2014/main" id="{39871BD8-DCC6-4220-A4AA-128959F4FA91}"/>
              </a:ext>
            </a:extLst>
          </xdr:cNvPr>
          <xdr:cNvGraphicFramePr>
            <a:graphicFrameLocks/>
          </xdr:cNvGraphicFramePr>
        </xdr:nvGraphicFramePr>
        <xdr:xfrm>
          <a:off x="1215178" y="3122906"/>
          <a:ext cx="7100848" cy="201105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absolute">
    <xdr:from>
      <xdr:col>12</xdr:col>
      <xdr:colOff>78889</xdr:colOff>
      <xdr:row>21</xdr:row>
      <xdr:rowOff>47097</xdr:rowOff>
    </xdr:from>
    <xdr:to>
      <xdr:col>18</xdr:col>
      <xdr:colOff>894229</xdr:colOff>
      <xdr:row>40</xdr:row>
      <xdr:rowOff>116540</xdr:rowOff>
    </xdr:to>
    <xdr:grpSp>
      <xdr:nvGrpSpPr>
        <xdr:cNvPr id="30" name="Group 29">
          <a:extLst>
            <a:ext uri="{FF2B5EF4-FFF2-40B4-BE49-F238E27FC236}">
              <a16:creationId xmlns:a16="http://schemas.microsoft.com/office/drawing/2014/main" id="{4708FB86-2AB7-7EC2-E4E0-6712C73ADF51}"/>
            </a:ext>
          </a:extLst>
        </xdr:cNvPr>
        <xdr:cNvGrpSpPr/>
      </xdr:nvGrpSpPr>
      <xdr:grpSpPr>
        <a:xfrm>
          <a:off x="8613289" y="3812273"/>
          <a:ext cx="4867387" cy="3476032"/>
          <a:chOff x="8130540" y="1207130"/>
          <a:chExt cx="4869180" cy="1947550"/>
        </a:xfrm>
      </xdr:grpSpPr>
      <xdr:sp macro="" textlink="">
        <xdr:nvSpPr>
          <xdr:cNvPr id="7" name="Rectangle: Rounded Corners 6">
            <a:extLst>
              <a:ext uri="{FF2B5EF4-FFF2-40B4-BE49-F238E27FC236}">
                <a16:creationId xmlns:a16="http://schemas.microsoft.com/office/drawing/2014/main" id="{73400916-E4F1-9CC2-327C-E6A6C0EDC9FD}"/>
              </a:ext>
            </a:extLst>
          </xdr:cNvPr>
          <xdr:cNvSpPr/>
        </xdr:nvSpPr>
        <xdr:spPr>
          <a:xfrm>
            <a:off x="8130540" y="1226820"/>
            <a:ext cx="4869180" cy="192786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2" name="Chart 31">
            <a:extLst>
              <a:ext uri="{FF2B5EF4-FFF2-40B4-BE49-F238E27FC236}">
                <a16:creationId xmlns:a16="http://schemas.microsoft.com/office/drawing/2014/main" id="{D58A2852-003B-4E87-9B0A-1CC30247E900}"/>
              </a:ext>
            </a:extLst>
          </xdr:cNvPr>
          <xdr:cNvGraphicFramePr>
            <a:graphicFrameLocks/>
          </xdr:cNvGraphicFramePr>
        </xdr:nvGraphicFramePr>
        <xdr:xfrm>
          <a:off x="8199122" y="1207130"/>
          <a:ext cx="4762302" cy="187897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absolute">
    <xdr:from>
      <xdr:col>0</xdr:col>
      <xdr:colOff>45720</xdr:colOff>
      <xdr:row>17</xdr:row>
      <xdr:rowOff>121920</xdr:rowOff>
    </xdr:from>
    <xdr:to>
      <xdr:col>1</xdr:col>
      <xdr:colOff>312420</xdr:colOff>
      <xdr:row>38</xdr:row>
      <xdr:rowOff>45721</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id="{0B2E7124-C420-4B3D-A013-AE229F2C747A}"/>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5720" y="3169920"/>
              <a:ext cx="1172135" cy="3688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259976</xdr:colOff>
      <xdr:row>6</xdr:row>
      <xdr:rowOff>98613</xdr:rowOff>
    </xdr:from>
    <xdr:to>
      <xdr:col>18</xdr:col>
      <xdr:colOff>894227</xdr:colOff>
      <xdr:row>21</xdr:row>
      <xdr:rowOff>98614</xdr:rowOff>
    </xdr:to>
    <xdr:grpSp>
      <xdr:nvGrpSpPr>
        <xdr:cNvPr id="34" name="Group 33">
          <a:extLst>
            <a:ext uri="{FF2B5EF4-FFF2-40B4-BE49-F238E27FC236}">
              <a16:creationId xmlns:a16="http://schemas.microsoft.com/office/drawing/2014/main" id="{0FF1A450-E39C-AB5D-1D29-D08F82781C64}"/>
            </a:ext>
          </a:extLst>
        </xdr:cNvPr>
        <xdr:cNvGrpSpPr/>
      </xdr:nvGrpSpPr>
      <xdr:grpSpPr>
        <a:xfrm>
          <a:off x="8184776" y="1174378"/>
          <a:ext cx="5295898" cy="2689412"/>
          <a:chOff x="8515042" y="4511041"/>
          <a:chExt cx="4061460" cy="2743200"/>
        </a:xfrm>
      </xdr:grpSpPr>
      <xdr:sp macro="" textlink="">
        <xdr:nvSpPr>
          <xdr:cNvPr id="17" name="Rectangle: Rounded Corners 16">
            <a:extLst>
              <a:ext uri="{FF2B5EF4-FFF2-40B4-BE49-F238E27FC236}">
                <a16:creationId xmlns:a16="http://schemas.microsoft.com/office/drawing/2014/main" id="{8BA29557-F353-459F-AAF9-1D72BF4B836F}"/>
              </a:ext>
            </a:extLst>
          </xdr:cNvPr>
          <xdr:cNvSpPr/>
        </xdr:nvSpPr>
        <xdr:spPr>
          <a:xfrm>
            <a:off x="8740140" y="4518660"/>
            <a:ext cx="3810000" cy="258318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E2550ACA-B734-4BAA-9FCA-58F293E25013}"/>
              </a:ext>
            </a:extLst>
          </xdr:cNvPr>
          <xdr:cNvGraphicFramePr>
            <a:graphicFrameLocks/>
          </xdr:cNvGraphicFramePr>
        </xdr:nvGraphicFramePr>
        <xdr:xfrm>
          <a:off x="8515042" y="4511041"/>
          <a:ext cx="4061460" cy="27432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absolute">
    <xdr:from>
      <xdr:col>0</xdr:col>
      <xdr:colOff>42136</xdr:colOff>
      <xdr:row>8</xdr:row>
      <xdr:rowOff>142539</xdr:rowOff>
    </xdr:from>
    <xdr:to>
      <xdr:col>1</xdr:col>
      <xdr:colOff>308836</xdr:colOff>
      <xdr:row>17</xdr:row>
      <xdr:rowOff>104439</xdr:rowOff>
    </xdr:to>
    <mc:AlternateContent xmlns:mc="http://schemas.openxmlformats.org/markup-compatibility/2006" xmlns:a14="http://schemas.microsoft.com/office/drawing/2010/main">
      <mc:Choice Requires="a14">
        <xdr:graphicFrame macro="">
          <xdr:nvGraphicFramePr>
            <xdr:cNvPr id="36" name="region 1">
              <a:extLst>
                <a:ext uri="{FF2B5EF4-FFF2-40B4-BE49-F238E27FC236}">
                  <a16:creationId xmlns:a16="http://schemas.microsoft.com/office/drawing/2014/main" id="{CF527B47-8D26-4755-B0A4-3CC2C084881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2136" y="1576892"/>
              <a:ext cx="1172135" cy="1575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45720</xdr:colOff>
      <xdr:row>2</xdr:row>
      <xdr:rowOff>125058</xdr:rowOff>
    </xdr:from>
    <xdr:to>
      <xdr:col>1</xdr:col>
      <xdr:colOff>251460</xdr:colOff>
      <xdr:row>8</xdr:row>
      <xdr:rowOff>71718</xdr:rowOff>
    </xdr:to>
    <mc:AlternateContent xmlns:mc="http://schemas.openxmlformats.org/markup-compatibility/2006" xmlns:a14="http://schemas.microsoft.com/office/drawing/2010/main">
      <mc:Choice Requires="a14">
        <xdr:graphicFrame macro="">
          <xdr:nvGraphicFramePr>
            <xdr:cNvPr id="37" name="vehicle_segment 1">
              <a:extLst>
                <a:ext uri="{FF2B5EF4-FFF2-40B4-BE49-F238E27FC236}">
                  <a16:creationId xmlns:a16="http://schemas.microsoft.com/office/drawing/2014/main" id="{54966417-DBC1-4D8F-B72F-F0C0D7AB21B7}"/>
                </a:ext>
              </a:extLst>
            </xdr:cNvPr>
            <xdr:cNvGraphicFramePr/>
          </xdr:nvGraphicFramePr>
          <xdr:xfrm>
            <a:off x="0" y="0"/>
            <a:ext cx="0" cy="0"/>
          </xdr:xfrm>
          <a:graphic>
            <a:graphicData uri="http://schemas.microsoft.com/office/drawing/2010/slicer">
              <sle:slicer xmlns:sle="http://schemas.microsoft.com/office/drawing/2010/slicer" name="vehicle_segment 1"/>
            </a:graphicData>
          </a:graphic>
        </xdr:graphicFrame>
      </mc:Choice>
      <mc:Fallback xmlns="">
        <xdr:sp macro="" textlink="">
          <xdr:nvSpPr>
            <xdr:cNvPr id="0" name=""/>
            <xdr:cNvSpPr>
              <a:spLocks noTextEdit="1"/>
            </xdr:cNvSpPr>
          </xdr:nvSpPr>
          <xdr:spPr>
            <a:xfrm>
              <a:off x="45720" y="483646"/>
              <a:ext cx="1111175" cy="1022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nir" refreshedDate="46132.892488888887" backgroundQuery="1" createdVersion="8" refreshedVersion="8" minRefreshableVersion="3" recordCount="0" supportSubquery="1" supportAdvancedDrill="1" xr:uid="{66EA59CB-C947-424E-8A0C-15A014DE8513}">
  <cacheSource type="external" connectionId="1"/>
  <cacheFields count="1">
    <cacheField name="[Measures].[Total ICE Sales]" caption="Total ICE Sales" numFmtId="0" hierarchy="33"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oneField="1">
      <fieldsUsage count="1">
        <fieldUsage x="0"/>
      </fieldsUsage>
    </cacheHierarchy>
    <cacheHierarchy uniqueName="[Measures].[Total EV Sales]" caption="Total EV Sales" measure="1" displayFolder="" measureGroup="Fact_table" count="0"/>
    <cacheHierarchy uniqueName="[Measures].[EV Market Share]" caption="EV Market Share" measure="1" displayFolder="" measureGroup="Fact_table" count="0"/>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nir" refreshedDate="46132.892489583333" backgroundQuery="1" createdVersion="8" refreshedVersion="8" minRefreshableVersion="3" recordCount="0" supportSubquery="1" supportAdvancedDrill="1" xr:uid="{AE2F7FD2-0091-420A-B429-319739BF3965}">
  <cacheSource type="external" connectionId="1"/>
  <cacheFields count="1">
    <cacheField name="[Measures].[Total EV Sales]" caption="Total EV Sales" numFmtId="0" hierarchy="34"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oneField="1">
      <fieldsUsage count="1">
        <fieldUsage x="0"/>
      </fieldsUsage>
    </cacheHierarchy>
    <cacheHierarchy uniqueName="[Measures].[EV Market Share]" caption="EV Market Share" measure="1" displayFolder="" measureGroup="Fact_table" count="0"/>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nir" refreshedDate="46132.892490509257" backgroundQuery="1" createdVersion="8" refreshedVersion="8" minRefreshableVersion="3" recordCount="0" supportSubquery="1" supportAdvancedDrill="1" xr:uid="{D452FB02-C059-4AA2-A59C-A67721DC0AE1}">
  <cacheSource type="external" connectionId="1"/>
  <cacheFields count="1">
    <cacheField name="[Measures].[EV Market Share]" caption="EV Market Share" numFmtId="0" hierarchy="35"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cacheHierarchy uniqueName="[Measures].[EV Market Share]" caption="EV Market Share" measure="1" displayFolder="" measureGroup="Fact_table" count="0" oneField="1">
      <fieldsUsage count="1">
        <fieldUsage x="0"/>
      </fieldsUsage>
    </cacheHierarchy>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nir" refreshedDate="46132.892491319442" backgroundQuery="1" createdVersion="8" refreshedVersion="8" minRefreshableVersion="3" recordCount="0" supportSubquery="1" supportAdvancedDrill="1" xr:uid="{FB0A2A05-96A7-4246-BD20-81A63887A64F}">
  <cacheSource type="external" connectionId="1"/>
  <cacheFields count="1">
    <cacheField name="[Measures].[Avg_EV_Range]" caption="Avg_EV_Range" numFmtId="0" hierarchy="36"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cacheHierarchy uniqueName="[Measures].[EV Market Share]" caption="EV Market Share" measure="1" displayFolder="" measureGroup="Fact_table" count="0"/>
    <cacheHierarchy uniqueName="[Measures].[Avg_EV_Range]" caption="Avg_EV_Range" measure="1" displayFolder="" measureGroup="Fact_table" count="0" oneField="1">
      <fieldsUsage count="1">
        <fieldUsage x="0"/>
      </fieldsUsage>
    </cacheHierarchy>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Mounir" refreshedDate="46132.892491550927" createdVersion="8" refreshedVersion="8" minRefreshableVersion="3" recordCount="1200" xr:uid="{5C561CA2-25FA-4967-8133-39195F76E6CD}">
  <cacheSource type="worksheet">
    <worksheetSource name="Table4"/>
  </cacheSource>
  <cacheFields count="28">
    <cacheField name="country" numFmtId="0">
      <sharedItems count="25">
        <s v="Australia"/>
        <s v="Austria"/>
        <s v="Belgium"/>
        <s v="Brazil"/>
        <s v="Canada"/>
        <s v="China"/>
        <s v="France"/>
        <s v="Germany"/>
        <s v="India"/>
        <s v="Indonesia"/>
        <s v="Italy"/>
        <s v="Japan"/>
        <s v="Mexico"/>
        <s v="Netherlands"/>
        <s v="Norway"/>
        <s v="Poland"/>
        <s v="Portugal"/>
        <s v="South Korea"/>
        <s v="Spain"/>
        <s v="Sweden"/>
        <s v="Switzerland"/>
        <s v="Thailand"/>
        <s v="Turkey"/>
        <s v="United Kingdom"/>
        <s v="United States"/>
      </sharedItems>
    </cacheField>
    <cacheField name="Counrty_ID" numFmtId="0">
      <sharedItems containsSemiMixedTypes="0" containsString="0" containsNumber="1" containsInteger="1" minValue="1" maxValue="25"/>
    </cacheField>
    <cacheField name="region" numFmtId="0">
      <sharedItems count="6">
        <s v="Oceania"/>
        <s v="Europe"/>
        <s v="South America"/>
        <s v="North America"/>
        <s v="Asia-Pacific"/>
        <s v="APAC" u="1"/>
      </sharedItems>
    </cacheField>
    <cacheField name="year" numFmtId="0">
      <sharedItems containsSemiMixedTypes="0" containsString="0" containsNumber="1" containsInteger="1" minValue="2010" maxValue="2025" count="16">
        <n v="2010"/>
        <n v="2011"/>
        <n v="2012"/>
        <n v="2013"/>
        <n v="2014"/>
        <n v="2015"/>
        <n v="2016"/>
        <n v="2017"/>
        <n v="2018"/>
        <n v="2019"/>
        <n v="2020"/>
        <n v="2021"/>
        <n v="2022"/>
        <n v="2023"/>
        <n v="2024"/>
        <n v="2025"/>
      </sharedItems>
    </cacheField>
    <cacheField name="Year_ID" numFmtId="0">
      <sharedItems containsSemiMixedTypes="0" containsString="0" containsNumber="1" containsInteger="1" minValue="1" maxValue="16"/>
    </cacheField>
    <cacheField name="vehicle_segment" numFmtId="0">
      <sharedItems count="3">
        <s v="commercial"/>
        <s v="mass_market"/>
        <s v="premium"/>
      </sharedItems>
    </cacheField>
    <cacheField name="powertrain_type" numFmtId="0">
      <sharedItems count="2">
        <s v="ICE"/>
        <s v="BEV"/>
      </sharedItems>
    </cacheField>
    <cacheField name="Vichicle_ID" numFmtId="0">
      <sharedItems containsSemiMixedTypes="0" containsString="0" containsNumber="1" containsInteger="1" minValue="1" maxValue="5"/>
    </cacheField>
    <cacheField name="ev_sales" numFmtId="2">
      <sharedItems containsSemiMixedTypes="0" containsString="0" containsNumber="1" containsInteger="1" minValue="5" maxValue="7670056"/>
    </cacheField>
    <cacheField name="petrol_car_sales" numFmtId="2">
      <sharedItems containsSemiMixedTypes="0" containsString="0" containsNumber="1" containsInteger="1" minValue="1727" maxValue="14773694"/>
    </cacheField>
    <cacheField name="diesel_car_sales" numFmtId="2">
      <sharedItems containsSemiMixedTypes="0" containsString="0" containsNumber="1" containsInteger="1" minValue="150" maxValue="2014595"/>
    </cacheField>
    <cacheField name="total_vehicle_sales" numFmtId="2">
      <sharedItems containsSemiMixedTypes="0" containsString="0" containsNumber="1" containsInteger="1" minValue="17480" maxValue="18849977"/>
    </cacheField>
    <cacheField name="ev_market_share" numFmtId="0">
      <sharedItems containsSemiMixedTypes="0" containsString="0" containsNumber="1" minValue="0" maxValue="95"/>
    </cacheField>
    <cacheField name="charging_stations" numFmtId="0">
      <sharedItems containsSemiMixedTypes="0" containsString="0" containsNumber="1" containsInteger="1" minValue="0" maxValue="4338106"/>
    </cacheField>
    <cacheField name="fast_chargers_share" numFmtId="0">
      <sharedItems containsSemiMixedTypes="0" containsString="0" containsNumber="1" minValue="0" maxValue="49.3"/>
    </cacheField>
    <cacheField name="avg_ev_range_km" numFmtId="0">
      <sharedItems containsSemiMixedTypes="0" containsString="0" containsNumber="1" containsInteger="1" minValue="106" maxValue="507"/>
    </cacheField>
    <cacheField name="fuel_price_usd_per_liter" numFmtId="0">
      <sharedItems containsSemiMixedTypes="0" containsString="0" containsNumber="1" minValue="0.4829" maxValue="2.153"/>
    </cacheField>
    <cacheField name="electricity_price_usd_per_kwh" numFmtId="0">
      <sharedItems containsSemiMixedTypes="0" containsString="0" containsNumber="1" minValue="6.6989999999999994E-2" maxValue="0.37903999999999999"/>
    </cacheField>
    <cacheField name="gdp_per_capita" numFmtId="0">
      <sharedItems containsSemiMixedTypes="0" containsString="0" containsNumber="1" containsInteger="1" minValue="1359" maxValue="103437"/>
    </cacheField>
    <cacheField name="urban_population_percent" numFmtId="0">
      <sharedItems containsSemiMixedTypes="0" containsString="0" containsNumber="1" minValue="30.9" maxValue="98.5"/>
    </cacheField>
    <cacheField name="co2_emissions_transport_mt" numFmtId="0">
      <sharedItems containsSemiMixedTypes="0" containsString="0" containsNumber="1" minValue="5.4" maxValue="1900.8"/>
    </cacheField>
    <cacheField name="ev_subsidy_usd" numFmtId="0">
      <sharedItems containsSemiMixedTypes="0" containsString="0" containsNumber="1" containsInteger="1" minValue="0" maxValue="8952"/>
    </cacheField>
    <cacheField name="emission_regulation_score" numFmtId="0">
      <sharedItems containsSemiMixedTypes="0" containsString="0" containsNumber="1" minValue="19.484000000000002" maxValue="95.602000000000004"/>
    </cacheField>
    <cacheField name="ev_growth_rate_yoy" numFmtId="0">
      <sharedItems containsSemiMixedTypes="0" containsString="0" containsNumber="1" minValue="-40.96" maxValue="300"/>
    </cacheField>
    <cacheField name="is_ev_dominant" numFmtId="0">
      <sharedItems containsSemiMixedTypes="0" containsString="0" containsNumber="1" containsInteger="1" minValue="0" maxValue="1"/>
    </cacheField>
    <cacheField name="total Sales" numFmtId="0" formula="petrol_car_sales+ev_sales" databaseField="0"/>
    <cacheField name="Share of Petrol Car Sales" numFmtId="0" formula="petrol_car_sales/'total Sales'" databaseField="0"/>
    <cacheField name="Share of EVs Car" numFmtId="0" formula="ev_sales/'total Sales'" databaseField="0"/>
  </cacheFields>
  <extLst>
    <ext xmlns:x14="http://schemas.microsoft.com/office/spreadsheetml/2009/9/main" uri="{725AE2AE-9491-48be-B2B4-4EB974FC3084}">
      <x14:pivotCacheDefinition pivotCacheId="162349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n v="1"/>
    <x v="0"/>
    <x v="0"/>
    <n v="1"/>
    <x v="0"/>
    <x v="0"/>
    <n v="1"/>
    <n v="5"/>
    <n v="92877"/>
    <n v="61921"/>
    <n v="154803"/>
    <n v="0"/>
    <n v="0"/>
    <n v="0"/>
    <n v="124"/>
    <n v="1.0900000000000001"/>
    <n v="0.14899999999999999"/>
    <n v="51977"/>
    <n v="88.8"/>
    <n v="88.7"/>
    <n v="0"/>
    <n v="30.4"/>
    <n v="0"/>
    <n v="0"/>
  </r>
  <r>
    <x v="0"/>
    <n v="1"/>
    <x v="0"/>
    <x v="0"/>
    <n v="1"/>
    <x v="1"/>
    <x v="0"/>
    <n v="2"/>
    <n v="57"/>
    <n v="535933"/>
    <n v="73089"/>
    <n v="609079"/>
    <n v="0.01"/>
    <n v="0"/>
    <n v="0"/>
    <n v="124"/>
    <n v="1.0900000000000001"/>
    <n v="0.14899999999999999"/>
    <n v="51977"/>
    <n v="88.8"/>
    <n v="88.7"/>
    <n v="0"/>
    <n v="30.4"/>
    <n v="0"/>
    <n v="0"/>
  </r>
  <r>
    <x v="0"/>
    <n v="1"/>
    <x v="0"/>
    <x v="0"/>
    <n v="1"/>
    <x v="2"/>
    <x v="0"/>
    <n v="3"/>
    <n v="37"/>
    <n v="235282"/>
    <n v="20462"/>
    <n v="255781"/>
    <n v="0.01"/>
    <n v="0"/>
    <n v="0"/>
    <n v="124"/>
    <n v="1.0900000000000001"/>
    <n v="0.14899999999999999"/>
    <n v="51977"/>
    <n v="88.8"/>
    <n v="88.7"/>
    <n v="0"/>
    <n v="30.4"/>
    <n v="0"/>
    <n v="0"/>
  </r>
  <r>
    <x v="0"/>
    <n v="1"/>
    <x v="0"/>
    <x v="1"/>
    <n v="2"/>
    <x v="0"/>
    <x v="0"/>
    <n v="1"/>
    <n v="11"/>
    <n v="98092"/>
    <n v="65395"/>
    <n v="163498"/>
    <n v="0.01"/>
    <n v="105"/>
    <n v="1.5"/>
    <n v="133"/>
    <n v="1.0900000000000001"/>
    <n v="0.16300000000000001"/>
    <n v="52807"/>
    <n v="88.9"/>
    <n v="88.3"/>
    <n v="0"/>
    <n v="30.8"/>
    <n v="120"/>
    <n v="0"/>
  </r>
  <r>
    <x v="0"/>
    <n v="1"/>
    <x v="0"/>
    <x v="1"/>
    <n v="2"/>
    <x v="1"/>
    <x v="0"/>
    <n v="2"/>
    <n v="129"/>
    <n v="569679"/>
    <n v="77684"/>
    <n v="647492"/>
    <n v="0.02"/>
    <n v="105"/>
    <n v="1.5"/>
    <n v="133"/>
    <n v="1.0900000000000001"/>
    <n v="0.16300000000000001"/>
    <n v="52807"/>
    <n v="88.9"/>
    <n v="88.3"/>
    <n v="0"/>
    <n v="30.8"/>
    <n v="126.32"/>
    <n v="0"/>
  </r>
  <r>
    <x v="0"/>
    <n v="1"/>
    <x v="0"/>
    <x v="1"/>
    <n v="2"/>
    <x v="2"/>
    <x v="0"/>
    <n v="3"/>
    <n v="80"/>
    <n v="252643"/>
    <n v="21969"/>
    <n v="274692"/>
    <n v="0.03"/>
    <n v="105"/>
    <n v="1.5"/>
    <n v="133"/>
    <n v="1.0900000000000001"/>
    <n v="0.16300000000000001"/>
    <n v="52807"/>
    <n v="88.9"/>
    <n v="88.3"/>
    <n v="0"/>
    <n v="30.8"/>
    <n v="116.22"/>
    <n v="0"/>
  </r>
  <r>
    <x v="0"/>
    <n v="1"/>
    <x v="0"/>
    <x v="2"/>
    <n v="3"/>
    <x v="0"/>
    <x v="0"/>
    <n v="1"/>
    <n v="17"/>
    <n v="96466"/>
    <n v="64310"/>
    <n v="160793"/>
    <n v="0.01"/>
    <n v="191"/>
    <n v="3.3"/>
    <n v="135"/>
    <n v="1.0669999999999999"/>
    <n v="0.17699999999999999"/>
    <n v="54075"/>
    <n v="88.5"/>
    <n v="89.5"/>
    <n v="0"/>
    <n v="31.6"/>
    <n v="84.39"/>
    <n v="0"/>
  </r>
  <r>
    <x v="0"/>
    <n v="1"/>
    <x v="0"/>
    <x v="2"/>
    <n v="3"/>
    <x v="1"/>
    <x v="0"/>
    <n v="2"/>
    <n v="195"/>
    <n v="571555"/>
    <n v="77939"/>
    <n v="649689"/>
    <n v="0.03"/>
    <n v="191"/>
    <n v="3.3"/>
    <n v="135"/>
    <n v="1.0669999999999999"/>
    <n v="0.17699999999999999"/>
    <n v="54075"/>
    <n v="88.5"/>
    <n v="89.5"/>
    <n v="0"/>
    <n v="31.6"/>
    <n v="51.16"/>
    <n v="0"/>
  </r>
  <r>
    <x v="0"/>
    <n v="1"/>
    <x v="0"/>
    <x v="2"/>
    <n v="3"/>
    <x v="2"/>
    <x v="0"/>
    <n v="3"/>
    <n v="117"/>
    <n v="246448"/>
    <n v="21430"/>
    <n v="267995"/>
    <n v="0.04"/>
    <n v="191"/>
    <n v="3.3"/>
    <n v="135"/>
    <n v="1.0669999999999999"/>
    <n v="0.17699999999999999"/>
    <n v="54075"/>
    <n v="88.5"/>
    <n v="89.5"/>
    <n v="0"/>
    <n v="31.6"/>
    <n v="77.819999999999993"/>
    <n v="0"/>
  </r>
  <r>
    <x v="0"/>
    <n v="1"/>
    <x v="0"/>
    <x v="3"/>
    <n v="4"/>
    <x v="0"/>
    <x v="0"/>
    <n v="1"/>
    <n v="36"/>
    <n v="101461"/>
    <n v="67640"/>
    <n v="169137"/>
    <n v="0.02"/>
    <n v="306"/>
    <n v="5"/>
    <n v="143"/>
    <n v="1.0329999999999999"/>
    <n v="0.192"/>
    <n v="55582"/>
    <n v="89.6"/>
    <n v="90"/>
    <n v="0"/>
    <n v="33.200000000000003"/>
    <n v="93.1"/>
    <n v="0"/>
  </r>
  <r>
    <x v="0"/>
    <n v="1"/>
    <x v="0"/>
    <x v="3"/>
    <n v="4"/>
    <x v="1"/>
    <x v="0"/>
    <n v="2"/>
    <n v="400"/>
    <n v="586920"/>
    <n v="80035"/>
    <n v="667355"/>
    <n v="0.06"/>
    <n v="306"/>
    <n v="5"/>
    <n v="143"/>
    <n v="1.0329999999999999"/>
    <n v="0.192"/>
    <n v="55582"/>
    <n v="89.6"/>
    <n v="90"/>
    <n v="0"/>
    <n v="33.200000000000003"/>
    <n v="105.13"/>
    <n v="0"/>
  </r>
  <r>
    <x v="0"/>
    <n v="1"/>
    <x v="0"/>
    <x v="3"/>
    <n v="4"/>
    <x v="2"/>
    <x v="0"/>
    <n v="3"/>
    <n v="242"/>
    <n v="256088"/>
    <n v="22269"/>
    <n v="278599"/>
    <n v="0.09"/>
    <n v="306"/>
    <n v="5"/>
    <n v="143"/>
    <n v="1.0329999999999999"/>
    <n v="0.192"/>
    <n v="55582"/>
    <n v="89.6"/>
    <n v="90"/>
    <n v="0"/>
    <n v="33.200000000000003"/>
    <n v="106.84"/>
    <n v="0"/>
  </r>
  <r>
    <x v="0"/>
    <n v="1"/>
    <x v="0"/>
    <x v="4"/>
    <n v="5"/>
    <x v="0"/>
    <x v="0"/>
    <n v="1"/>
    <n v="53"/>
    <n v="100760"/>
    <n v="67173"/>
    <n v="167986"/>
    <n v="0.03"/>
    <n v="408"/>
    <n v="6.5"/>
    <n v="151"/>
    <n v="0.99299999999999999"/>
    <n v="0.20699999999999999"/>
    <n v="54940"/>
    <n v="89.5"/>
    <n v="92.3"/>
    <n v="0"/>
    <n v="33.200000000000003"/>
    <n v="68.900000000000006"/>
    <n v="0"/>
  </r>
  <r>
    <x v="0"/>
    <n v="1"/>
    <x v="0"/>
    <x v="4"/>
    <n v="5"/>
    <x v="1"/>
    <x v="0"/>
    <n v="2"/>
    <n v="615"/>
    <n v="601126"/>
    <n v="81972"/>
    <n v="683713"/>
    <n v="0.09"/>
    <n v="408"/>
    <n v="6.5"/>
    <n v="151"/>
    <n v="0.99299999999999999"/>
    <n v="0.20699999999999999"/>
    <n v="54940"/>
    <n v="89.5"/>
    <n v="92.3"/>
    <n v="0"/>
    <n v="33.200000000000003"/>
    <n v="53.75"/>
    <n v="0"/>
  </r>
  <r>
    <x v="0"/>
    <n v="1"/>
    <x v="0"/>
    <x v="4"/>
    <n v="5"/>
    <x v="2"/>
    <x v="0"/>
    <n v="3"/>
    <n v="367"/>
    <n v="258559"/>
    <n v="22483"/>
    <n v="281409"/>
    <n v="0.13"/>
    <n v="408"/>
    <n v="6.5"/>
    <n v="151"/>
    <n v="0.99299999999999999"/>
    <n v="0.20699999999999999"/>
    <n v="54940"/>
    <n v="89.5"/>
    <n v="92.3"/>
    <n v="0"/>
    <n v="33.200000000000003"/>
    <n v="51.65"/>
    <n v="0"/>
  </r>
  <r>
    <x v="0"/>
    <n v="1"/>
    <x v="0"/>
    <x v="5"/>
    <n v="6"/>
    <x v="0"/>
    <x v="0"/>
    <n v="1"/>
    <n v="77"/>
    <n v="101833"/>
    <n v="67888"/>
    <n v="169798"/>
    <n v="0.05"/>
    <n v="562"/>
    <n v="8.1999999999999993"/>
    <n v="180"/>
    <n v="0.98299999999999998"/>
    <n v="0.216"/>
    <n v="57259"/>
    <n v="89.3"/>
    <n v="93.3"/>
    <n v="0"/>
    <n v="36.200000000000003"/>
    <n v="65.459999999999994"/>
    <n v="0"/>
  </r>
  <r>
    <x v="0"/>
    <n v="1"/>
    <x v="0"/>
    <x v="5"/>
    <n v="6"/>
    <x v="1"/>
    <x v="0"/>
    <n v="2"/>
    <n v="894"/>
    <n v="604172"/>
    <n v="82387"/>
    <n v="687453"/>
    <n v="0.13"/>
    <n v="562"/>
    <n v="8.1999999999999993"/>
    <n v="180"/>
    <n v="0.98299999999999998"/>
    <n v="0.216"/>
    <n v="57259"/>
    <n v="89.3"/>
    <n v="93.3"/>
    <n v="0"/>
    <n v="36.200000000000003"/>
    <n v="45.37"/>
    <n v="0"/>
  </r>
  <r>
    <x v="0"/>
    <n v="1"/>
    <x v="0"/>
    <x v="5"/>
    <n v="6"/>
    <x v="2"/>
    <x v="0"/>
    <n v="3"/>
    <n v="542"/>
    <n v="263800"/>
    <n v="22939"/>
    <n v="287281"/>
    <n v="0.19"/>
    <n v="562"/>
    <n v="8.1999999999999993"/>
    <n v="180"/>
    <n v="0.98299999999999998"/>
    <n v="0.216"/>
    <n v="57259"/>
    <n v="89.3"/>
    <n v="93.3"/>
    <n v="0"/>
    <n v="36.200000000000003"/>
    <n v="47.68"/>
    <n v="0"/>
  </r>
  <r>
    <x v="0"/>
    <n v="1"/>
    <x v="0"/>
    <x v="6"/>
    <n v="7"/>
    <x v="0"/>
    <x v="0"/>
    <n v="1"/>
    <n v="105"/>
    <n v="106179"/>
    <n v="70786"/>
    <n v="177070"/>
    <n v="0.06"/>
    <n v="1017"/>
    <n v="10.199999999999999"/>
    <n v="193"/>
    <n v="1.0029999999999999"/>
    <n v="0.218"/>
    <n v="55712"/>
    <n v="88.9"/>
    <n v="95.3"/>
    <n v="0"/>
    <n v="36.6"/>
    <n v="42.88"/>
    <n v="0"/>
  </r>
  <r>
    <x v="0"/>
    <n v="1"/>
    <x v="0"/>
    <x v="6"/>
    <n v="7"/>
    <x v="1"/>
    <x v="0"/>
    <n v="2"/>
    <n v="1201"/>
    <n v="620584"/>
    <n v="84625"/>
    <n v="706410"/>
    <n v="0.17"/>
    <n v="1017"/>
    <n v="10.199999999999999"/>
    <n v="193"/>
    <n v="1.0029999999999999"/>
    <n v="0.218"/>
    <n v="55712"/>
    <n v="88.9"/>
    <n v="95.3"/>
    <n v="0"/>
    <n v="36.6"/>
    <n v="34.340000000000003"/>
    <n v="0"/>
  </r>
  <r>
    <x v="0"/>
    <n v="1"/>
    <x v="0"/>
    <x v="6"/>
    <n v="7"/>
    <x v="2"/>
    <x v="0"/>
    <n v="3"/>
    <n v="716"/>
    <n v="266718"/>
    <n v="23193"/>
    <n v="290627"/>
    <n v="0.25"/>
    <n v="1017"/>
    <n v="10.199999999999999"/>
    <n v="193"/>
    <n v="1.0029999999999999"/>
    <n v="0.218"/>
    <n v="55712"/>
    <n v="88.9"/>
    <n v="95.3"/>
    <n v="0"/>
    <n v="36.6"/>
    <n v="32.1"/>
    <n v="0"/>
  </r>
  <r>
    <x v="0"/>
    <n v="1"/>
    <x v="0"/>
    <x v="7"/>
    <n v="8"/>
    <x v="0"/>
    <x v="0"/>
    <n v="1"/>
    <n v="198"/>
    <n v="109622"/>
    <n v="73081"/>
    <n v="182901"/>
    <n v="0.11"/>
    <n v="1540"/>
    <n v="10.9"/>
    <n v="220"/>
    <n v="1.05"/>
    <n v="0.218"/>
    <n v="56382"/>
    <n v="88"/>
    <n v="96.2"/>
    <n v="0"/>
    <n v="38.5"/>
    <n v="88.57"/>
    <n v="0"/>
  </r>
  <r>
    <x v="0"/>
    <n v="1"/>
    <x v="0"/>
    <x v="7"/>
    <n v="8"/>
    <x v="1"/>
    <x v="0"/>
    <n v="2"/>
    <n v="2220"/>
    <n v="628305"/>
    <n v="85678"/>
    <n v="716203"/>
    <n v="0.31"/>
    <n v="1540"/>
    <n v="10.9"/>
    <n v="220"/>
    <n v="1.05"/>
    <n v="0.218"/>
    <n v="56382"/>
    <n v="88"/>
    <n v="96.2"/>
    <n v="0"/>
    <n v="38.5"/>
    <n v="84.85"/>
    <n v="0"/>
  </r>
  <r>
    <x v="0"/>
    <n v="1"/>
    <x v="0"/>
    <x v="7"/>
    <n v="8"/>
    <x v="2"/>
    <x v="0"/>
    <n v="3"/>
    <n v="1337"/>
    <n v="272461"/>
    <n v="23692"/>
    <n v="297490"/>
    <n v="0.45"/>
    <n v="1540"/>
    <n v="10.9"/>
    <n v="220"/>
    <n v="1.05"/>
    <n v="0.218"/>
    <n v="56382"/>
    <n v="88"/>
    <n v="96.2"/>
    <n v="0"/>
    <n v="38.5"/>
    <n v="86.73"/>
    <n v="0"/>
  </r>
  <r>
    <x v="0"/>
    <n v="1"/>
    <x v="0"/>
    <x v="8"/>
    <n v="9"/>
    <x v="0"/>
    <x v="0"/>
    <n v="1"/>
    <n v="257"/>
    <n v="97669"/>
    <n v="65113"/>
    <n v="163039"/>
    <n v="0.16"/>
    <n v="2046"/>
    <n v="13.6"/>
    <n v="264"/>
    <n v="1.1100000000000001"/>
    <n v="0.218"/>
    <n v="55117"/>
    <n v="87.7"/>
    <n v="97.9"/>
    <n v="0"/>
    <n v="41"/>
    <n v="29.8"/>
    <n v="0"/>
  </r>
  <r>
    <x v="0"/>
    <n v="1"/>
    <x v="0"/>
    <x v="8"/>
    <n v="9"/>
    <x v="1"/>
    <x v="0"/>
    <n v="2"/>
    <n v="2940"/>
    <n v="572260"/>
    <n v="78035"/>
    <n v="653235"/>
    <n v="0.45"/>
    <n v="2046"/>
    <n v="13.6"/>
    <n v="264"/>
    <n v="1.1100000000000001"/>
    <n v="0.218"/>
    <n v="55117"/>
    <n v="87.7"/>
    <n v="97.9"/>
    <n v="0"/>
    <n v="41"/>
    <n v="32.43"/>
    <n v="0"/>
  </r>
  <r>
    <x v="0"/>
    <n v="1"/>
    <x v="0"/>
    <x v="8"/>
    <n v="9"/>
    <x v="2"/>
    <x v="0"/>
    <n v="3"/>
    <n v="1810"/>
    <n v="253500"/>
    <n v="22043"/>
    <n v="277353"/>
    <n v="0.65"/>
    <n v="2046"/>
    <n v="13.6"/>
    <n v="264"/>
    <n v="1.1100000000000001"/>
    <n v="0.218"/>
    <n v="55117"/>
    <n v="87.7"/>
    <n v="97.9"/>
    <n v="0"/>
    <n v="41"/>
    <n v="35.380000000000003"/>
    <n v="0"/>
  </r>
  <r>
    <x v="0"/>
    <n v="1"/>
    <x v="0"/>
    <x v="9"/>
    <n v="10"/>
    <x v="0"/>
    <x v="0"/>
    <n v="1"/>
    <n v="468"/>
    <n v="96285"/>
    <n v="64190"/>
    <n v="160943"/>
    <n v="0.28999999999999998"/>
    <n v="2610"/>
    <n v="14.6"/>
    <n v="289"/>
    <n v="1.17"/>
    <n v="0.219"/>
    <n v="54844"/>
    <n v="87.1"/>
    <n v="93.3"/>
    <n v="0"/>
    <n v="43.2"/>
    <n v="82.1"/>
    <n v="0"/>
  </r>
  <r>
    <x v="0"/>
    <n v="1"/>
    <x v="0"/>
    <x v="9"/>
    <n v="10"/>
    <x v="1"/>
    <x v="0"/>
    <n v="2"/>
    <n v="5228"/>
    <n v="549725"/>
    <n v="74963"/>
    <n v="629916"/>
    <n v="0.83"/>
    <n v="2610"/>
    <n v="14.6"/>
    <n v="289"/>
    <n v="1.17"/>
    <n v="0.219"/>
    <n v="54844"/>
    <n v="87.1"/>
    <n v="93.3"/>
    <n v="0"/>
    <n v="43.2"/>
    <n v="77.819999999999993"/>
    <n v="0"/>
  </r>
  <r>
    <x v="0"/>
    <n v="1"/>
    <x v="0"/>
    <x v="9"/>
    <n v="10"/>
    <x v="2"/>
    <x v="0"/>
    <n v="3"/>
    <n v="3179"/>
    <n v="240099"/>
    <n v="20878"/>
    <n v="264156"/>
    <n v="1.2"/>
    <n v="2610"/>
    <n v="14.6"/>
    <n v="289"/>
    <n v="1.17"/>
    <n v="0.219"/>
    <n v="54844"/>
    <n v="87.1"/>
    <n v="93.3"/>
    <n v="0"/>
    <n v="43.2"/>
    <n v="75.64"/>
    <n v="0"/>
  </r>
  <r>
    <x v="0"/>
    <n v="1"/>
    <x v="0"/>
    <x v="10"/>
    <n v="11"/>
    <x v="0"/>
    <x v="0"/>
    <n v="1"/>
    <n v="349"/>
    <n v="82916"/>
    <n v="55277"/>
    <n v="138542"/>
    <n v="0.25"/>
    <n v="3031"/>
    <n v="17"/>
    <n v="346"/>
    <n v="1.2669999999999999"/>
    <n v="0.218"/>
    <n v="58442"/>
    <n v="85.9"/>
    <n v="89.6"/>
    <n v="0"/>
    <n v="45.6"/>
    <n v="-25.43"/>
    <n v="0"/>
  </r>
  <r>
    <x v="0"/>
    <n v="1"/>
    <x v="0"/>
    <x v="10"/>
    <n v="11"/>
    <x v="1"/>
    <x v="0"/>
    <n v="2"/>
    <n v="4009"/>
    <n v="486451"/>
    <n v="66334"/>
    <n v="556794"/>
    <n v="0.72"/>
    <n v="3031"/>
    <n v="17"/>
    <n v="346"/>
    <n v="1.2669999999999999"/>
    <n v="0.218"/>
    <n v="58442"/>
    <n v="85.9"/>
    <n v="89.6"/>
    <n v="0"/>
    <n v="45.6"/>
    <n v="-23.32"/>
    <n v="0"/>
  </r>
  <r>
    <x v="0"/>
    <n v="1"/>
    <x v="0"/>
    <x v="10"/>
    <n v="11"/>
    <x v="2"/>
    <x v="0"/>
    <n v="3"/>
    <n v="2415"/>
    <n v="210605"/>
    <n v="18313"/>
    <n v="231333"/>
    <n v="1.04"/>
    <n v="3031"/>
    <n v="17"/>
    <n v="346"/>
    <n v="1.2669999999999999"/>
    <n v="0.218"/>
    <n v="58442"/>
    <n v="85.9"/>
    <n v="89.6"/>
    <n v="0"/>
    <n v="45.6"/>
    <n v="-24.03"/>
    <n v="0"/>
  </r>
  <r>
    <x v="0"/>
    <n v="1"/>
    <x v="0"/>
    <x v="11"/>
    <n v="12"/>
    <x v="0"/>
    <x v="0"/>
    <n v="1"/>
    <n v="1094"/>
    <n v="92662"/>
    <n v="61774"/>
    <n v="155530"/>
    <n v="0.7"/>
    <n v="4245"/>
    <n v="19.100000000000001"/>
    <n v="367"/>
    <n v="1.397"/>
    <n v="0.223"/>
    <n v="62105"/>
    <n v="86.3"/>
    <n v="87.1"/>
    <n v="1002"/>
    <n v="47.2"/>
    <n v="213.47"/>
    <n v="0"/>
  </r>
  <r>
    <x v="0"/>
    <n v="1"/>
    <x v="0"/>
    <x v="11"/>
    <n v="12"/>
    <x v="1"/>
    <x v="0"/>
    <n v="2"/>
    <n v="12285"/>
    <n v="527029"/>
    <n v="71868"/>
    <n v="611182"/>
    <n v="2.0099999999999998"/>
    <n v="4245"/>
    <n v="19.100000000000001"/>
    <n v="367"/>
    <n v="1.397"/>
    <n v="0.223"/>
    <n v="62105"/>
    <n v="86.3"/>
    <n v="87.1"/>
    <n v="1002"/>
    <n v="47.2"/>
    <n v="206.44"/>
    <n v="0"/>
  </r>
  <r>
    <x v="0"/>
    <n v="1"/>
    <x v="0"/>
    <x v="11"/>
    <n v="12"/>
    <x v="2"/>
    <x v="0"/>
    <n v="3"/>
    <n v="7441"/>
    <n v="228052"/>
    <n v="19831"/>
    <n v="255324"/>
    <n v="2.91"/>
    <n v="4245"/>
    <n v="19.100000000000001"/>
    <n v="367"/>
    <n v="1.397"/>
    <n v="0.223"/>
    <n v="62105"/>
    <n v="86.3"/>
    <n v="87.1"/>
    <n v="1002"/>
    <n v="47.2"/>
    <n v="208.12"/>
    <n v="0"/>
  </r>
  <r>
    <x v="0"/>
    <n v="1"/>
    <x v="0"/>
    <x v="12"/>
    <n v="13"/>
    <x v="0"/>
    <x v="0"/>
    <n v="1"/>
    <n v="4541"/>
    <n v="94469"/>
    <n v="62979"/>
    <n v="161989"/>
    <n v="2.8"/>
    <n v="4928"/>
    <n v="20.5"/>
    <n v="407"/>
    <n v="1.46"/>
    <n v="0.23"/>
    <n v="63869"/>
    <n v="86.2"/>
    <n v="89.5"/>
    <n v="1999"/>
    <n v="52.1"/>
    <n v="300"/>
    <n v="0"/>
  </r>
  <r>
    <x v="0"/>
    <n v="1"/>
    <x v="0"/>
    <x v="12"/>
    <n v="13"/>
    <x v="1"/>
    <x v="0"/>
    <n v="2"/>
    <n v="51183"/>
    <n v="517272"/>
    <n v="70537"/>
    <n v="638992"/>
    <n v="8.01"/>
    <n v="4928"/>
    <n v="20.5"/>
    <n v="407"/>
    <n v="1.46"/>
    <n v="0.23"/>
    <n v="63869"/>
    <n v="86.2"/>
    <n v="89.5"/>
    <n v="1999"/>
    <n v="52.1"/>
    <n v="300"/>
    <n v="0"/>
  </r>
  <r>
    <x v="0"/>
    <n v="1"/>
    <x v="0"/>
    <x v="12"/>
    <n v="13"/>
    <x v="2"/>
    <x v="0"/>
    <n v="3"/>
    <n v="31580"/>
    <n v="221097"/>
    <n v="19226"/>
    <n v="271903"/>
    <n v="11.61"/>
    <n v="4928"/>
    <n v="20.5"/>
    <n v="407"/>
    <n v="1.46"/>
    <n v="0.23"/>
    <n v="63869"/>
    <n v="86.2"/>
    <n v="89.5"/>
    <n v="1999"/>
    <n v="52.1"/>
    <n v="300"/>
    <n v="0"/>
  </r>
  <r>
    <x v="0"/>
    <n v="1"/>
    <x v="0"/>
    <x v="13"/>
    <n v="14"/>
    <x v="0"/>
    <x v="0"/>
    <n v="1"/>
    <n v="5073"/>
    <n v="107470"/>
    <n v="71646"/>
    <n v="184189"/>
    <n v="2.75"/>
    <n v="6741"/>
    <n v="25.8"/>
    <n v="429"/>
    <n v="1.47"/>
    <n v="0.23799999999999999"/>
    <n v="62658"/>
    <n v="86.2"/>
    <n v="90.8"/>
    <n v="1998"/>
    <n v="54.7"/>
    <n v="11.72"/>
    <n v="0"/>
  </r>
  <r>
    <x v="0"/>
    <n v="1"/>
    <x v="0"/>
    <x v="13"/>
    <n v="14"/>
    <x v="1"/>
    <x v="0"/>
    <n v="2"/>
    <n v="57799"/>
    <n v="595430"/>
    <n v="81195"/>
    <n v="734424"/>
    <n v="7.87"/>
    <n v="6741"/>
    <n v="25.8"/>
    <n v="429"/>
    <n v="1.47"/>
    <n v="0.23799999999999999"/>
    <n v="62658"/>
    <n v="86.2"/>
    <n v="90.8"/>
    <n v="1998"/>
    <n v="54.7"/>
    <n v="12.93"/>
    <n v="0"/>
  </r>
  <r>
    <x v="0"/>
    <n v="1"/>
    <x v="0"/>
    <x v="13"/>
    <n v="14"/>
    <x v="2"/>
    <x v="0"/>
    <n v="3"/>
    <n v="35066"/>
    <n v="250441"/>
    <n v="21778"/>
    <n v="307285"/>
    <n v="11.41"/>
    <n v="6741"/>
    <n v="25.8"/>
    <n v="429"/>
    <n v="1.47"/>
    <n v="0.23799999999999999"/>
    <n v="62658"/>
    <n v="86.2"/>
    <n v="90.8"/>
    <n v="1998"/>
    <n v="54.7"/>
    <n v="11.04"/>
    <n v="0"/>
  </r>
  <r>
    <x v="0"/>
    <n v="1"/>
    <x v="0"/>
    <x v="14"/>
    <n v="15"/>
    <x v="0"/>
    <x v="0"/>
    <n v="1"/>
    <n v="6184"/>
    <n v="107417"/>
    <n v="71611"/>
    <n v="185212"/>
    <n v="3.34"/>
    <n v="10083"/>
    <n v="27.4"/>
    <n v="450"/>
    <n v="1.39"/>
    <n v="0.247"/>
    <n v="61661"/>
    <n v="86.6"/>
    <n v="88.1"/>
    <n v="2027"/>
    <n v="57.9"/>
    <n v="21.9"/>
    <n v="0"/>
  </r>
  <r>
    <x v="0"/>
    <n v="1"/>
    <x v="0"/>
    <x v="14"/>
    <n v="15"/>
    <x v="1"/>
    <x v="0"/>
    <n v="2"/>
    <n v="69778"/>
    <n v="582248"/>
    <n v="79397"/>
    <n v="731423"/>
    <n v="9.5399999999999991"/>
    <n v="10083"/>
    <n v="27.4"/>
    <n v="450"/>
    <n v="1.39"/>
    <n v="0.247"/>
    <n v="61661"/>
    <n v="86.6"/>
    <n v="88.1"/>
    <n v="2027"/>
    <n v="57.9"/>
    <n v="20.73"/>
    <n v="0"/>
  </r>
  <r>
    <x v="0"/>
    <n v="1"/>
    <x v="0"/>
    <x v="14"/>
    <n v="15"/>
    <x v="2"/>
    <x v="0"/>
    <n v="3"/>
    <n v="42428"/>
    <n v="243146"/>
    <n v="21143"/>
    <n v="306717"/>
    <n v="13.83"/>
    <n v="10083"/>
    <n v="27.4"/>
    <n v="450"/>
    <n v="1.39"/>
    <n v="0.247"/>
    <n v="61661"/>
    <n v="86.6"/>
    <n v="88.1"/>
    <n v="2027"/>
    <n v="57.9"/>
    <n v="20.99"/>
    <n v="0"/>
  </r>
  <r>
    <x v="0"/>
    <n v="1"/>
    <x v="0"/>
    <x v="15"/>
    <n v="16"/>
    <x v="0"/>
    <x v="0"/>
    <n v="1"/>
    <n v="7871"/>
    <n v="106880"/>
    <n v="71254"/>
    <n v="186005"/>
    <n v="4.2300000000000004"/>
    <n v="13357"/>
    <n v="31.2"/>
    <n v="479"/>
    <n v="1.32"/>
    <n v="0.25800000000000001"/>
    <n v="62917"/>
    <n v="87.1"/>
    <n v="84.5"/>
    <n v="2011"/>
    <n v="61.6"/>
    <n v="27.28"/>
    <n v="0"/>
  </r>
  <r>
    <x v="0"/>
    <n v="1"/>
    <x v="0"/>
    <x v="15"/>
    <n v="16"/>
    <x v="1"/>
    <x v="0"/>
    <n v="2"/>
    <n v="90872"/>
    <n v="581468"/>
    <n v="79291"/>
    <n v="751631"/>
    <n v="12.09"/>
    <n v="13357"/>
    <n v="31.2"/>
    <n v="479"/>
    <n v="1.32"/>
    <n v="0.25800000000000001"/>
    <n v="62917"/>
    <n v="87.1"/>
    <n v="84.5"/>
    <n v="2011"/>
    <n v="61.6"/>
    <n v="30.23"/>
    <n v="0"/>
  </r>
  <r>
    <x v="0"/>
    <n v="1"/>
    <x v="0"/>
    <x v="15"/>
    <n v="16"/>
    <x v="2"/>
    <x v="0"/>
    <n v="3"/>
    <n v="54396"/>
    <n v="235423"/>
    <n v="20472"/>
    <n v="310291"/>
    <n v="17.53"/>
    <n v="13357"/>
    <n v="31.2"/>
    <n v="479"/>
    <n v="1.32"/>
    <n v="0.25800000000000001"/>
    <n v="62917"/>
    <n v="87.1"/>
    <n v="84.5"/>
    <n v="2011"/>
    <n v="61.6"/>
    <n v="28.21"/>
    <n v="0"/>
  </r>
  <r>
    <x v="1"/>
    <n v="2"/>
    <x v="1"/>
    <x v="0"/>
    <n v="1"/>
    <x v="0"/>
    <x v="0"/>
    <n v="1"/>
    <n v="7"/>
    <n v="29372"/>
    <n v="19584"/>
    <n v="48963"/>
    <n v="0.01"/>
    <n v="106"/>
    <n v="3.1"/>
    <n v="123"/>
    <n v="1.25"/>
    <n v="0.183"/>
    <n v="47040"/>
    <n v="57.6"/>
    <n v="21.9"/>
    <n v="0"/>
    <n v="55.7"/>
    <n v="0"/>
    <n v="0"/>
  </r>
  <r>
    <x v="1"/>
    <n v="2"/>
    <x v="1"/>
    <x v="0"/>
    <n v="1"/>
    <x v="1"/>
    <x v="0"/>
    <n v="2"/>
    <n v="39"/>
    <n v="172919"/>
    <n v="23580"/>
    <n v="196538"/>
    <n v="0.02"/>
    <n v="106"/>
    <n v="3.1"/>
    <n v="123"/>
    <n v="1.25"/>
    <n v="0.183"/>
    <n v="47040"/>
    <n v="57.6"/>
    <n v="21.9"/>
    <n v="0"/>
    <n v="55.7"/>
    <n v="0"/>
    <n v="0"/>
  </r>
  <r>
    <x v="1"/>
    <n v="2"/>
    <x v="1"/>
    <x v="0"/>
    <n v="1"/>
    <x v="2"/>
    <x v="0"/>
    <n v="3"/>
    <n v="23"/>
    <n v="74257"/>
    <n v="6457"/>
    <n v="80737"/>
    <n v="0.03"/>
    <n v="106"/>
    <n v="3.1"/>
    <n v="123"/>
    <n v="1.25"/>
    <n v="0.183"/>
    <n v="47040"/>
    <n v="57.6"/>
    <n v="21.9"/>
    <n v="0"/>
    <n v="55.7"/>
    <n v="0"/>
    <n v="0"/>
  </r>
  <r>
    <x v="1"/>
    <n v="2"/>
    <x v="1"/>
    <x v="1"/>
    <n v="2"/>
    <x v="0"/>
    <x v="0"/>
    <n v="1"/>
    <n v="7"/>
    <n v="29600"/>
    <n v="19734"/>
    <n v="49341"/>
    <n v="0.01"/>
    <n v="245"/>
    <n v="4.3"/>
    <n v="132"/>
    <n v="1.2230000000000001"/>
    <n v="0.18099999999999999"/>
    <n v="46642"/>
    <n v="57.6"/>
    <n v="22.6"/>
    <n v="570"/>
    <n v="57.3"/>
    <n v="0"/>
    <n v="0"/>
  </r>
  <r>
    <x v="1"/>
    <n v="2"/>
    <x v="1"/>
    <x v="1"/>
    <n v="2"/>
    <x v="1"/>
    <x v="0"/>
    <n v="2"/>
    <n v="77"/>
    <n v="169880"/>
    <n v="23165"/>
    <n v="193122"/>
    <n v="0.04"/>
    <n v="245"/>
    <n v="4.3"/>
    <n v="132"/>
    <n v="1.2230000000000001"/>
    <n v="0.18099999999999999"/>
    <n v="46642"/>
    <n v="57.6"/>
    <n v="22.6"/>
    <n v="570"/>
    <n v="57.3"/>
    <n v="97.44"/>
    <n v="0"/>
  </r>
  <r>
    <x v="1"/>
    <n v="2"/>
    <x v="1"/>
    <x v="1"/>
    <n v="2"/>
    <x v="2"/>
    <x v="0"/>
    <n v="3"/>
    <n v="47"/>
    <n v="74737"/>
    <n v="6499"/>
    <n v="81283"/>
    <n v="0.06"/>
    <n v="245"/>
    <n v="4.3"/>
    <n v="132"/>
    <n v="1.2230000000000001"/>
    <n v="0.18099999999999999"/>
    <n v="46642"/>
    <n v="57.6"/>
    <n v="22.6"/>
    <n v="570"/>
    <n v="57.3"/>
    <n v="104.35"/>
    <n v="0"/>
  </r>
  <r>
    <x v="1"/>
    <n v="2"/>
    <x v="1"/>
    <x v="2"/>
    <n v="3"/>
    <x v="0"/>
    <x v="0"/>
    <n v="1"/>
    <n v="12"/>
    <n v="28680"/>
    <n v="19120"/>
    <n v="47812"/>
    <n v="0.03"/>
    <n v="399"/>
    <n v="6"/>
    <n v="136"/>
    <n v="1.2070000000000001"/>
    <n v="0.185"/>
    <n v="45538"/>
    <n v="57.6"/>
    <n v="23.1"/>
    <n v="1145"/>
    <n v="59"/>
    <n v="30.93"/>
    <n v="0"/>
  </r>
  <r>
    <x v="1"/>
    <n v="2"/>
    <x v="1"/>
    <x v="2"/>
    <n v="3"/>
    <x v="1"/>
    <x v="0"/>
    <n v="2"/>
    <n v="135"/>
    <n v="169419"/>
    <n v="23103"/>
    <n v="192657"/>
    <n v="7.0000000000000007E-2"/>
    <n v="399"/>
    <n v="6"/>
    <n v="136"/>
    <n v="1.2070000000000001"/>
    <n v="0.185"/>
    <n v="45538"/>
    <n v="57.6"/>
    <n v="23.1"/>
    <n v="1145"/>
    <n v="59"/>
    <n v="86.05"/>
    <n v="0"/>
  </r>
  <r>
    <x v="1"/>
    <n v="2"/>
    <x v="1"/>
    <x v="2"/>
    <n v="3"/>
    <x v="2"/>
    <x v="0"/>
    <n v="3"/>
    <n v="78"/>
    <n v="70738"/>
    <n v="6151"/>
    <n v="76967"/>
    <n v="0.1"/>
    <n v="399"/>
    <n v="6"/>
    <n v="136"/>
    <n v="1.2070000000000001"/>
    <n v="0.185"/>
    <n v="45538"/>
    <n v="57.6"/>
    <n v="23.1"/>
    <n v="1145"/>
    <n v="59"/>
    <n v="84.15"/>
    <n v="0"/>
  </r>
  <r>
    <x v="1"/>
    <n v="2"/>
    <x v="1"/>
    <x v="3"/>
    <n v="4"/>
    <x v="0"/>
    <x v="0"/>
    <n v="1"/>
    <n v="16"/>
    <n v="27821"/>
    <n v="18547"/>
    <n v="46384"/>
    <n v="0.03"/>
    <n v="515"/>
    <n v="7"/>
    <n v="145"/>
    <n v="1.2"/>
    <n v="0.192"/>
    <n v="44093"/>
    <n v="58"/>
    <n v="23.4"/>
    <n v="1707"/>
    <n v="61.1"/>
    <n v="31.73"/>
    <n v="0"/>
  </r>
  <r>
    <x v="1"/>
    <n v="2"/>
    <x v="1"/>
    <x v="3"/>
    <n v="4"/>
    <x v="1"/>
    <x v="0"/>
    <n v="2"/>
    <n v="189"/>
    <n v="165919"/>
    <n v="22625"/>
    <n v="188733"/>
    <n v="0.1"/>
    <n v="515"/>
    <n v="7"/>
    <n v="145"/>
    <n v="1.2"/>
    <n v="0.192"/>
    <n v="44093"/>
    <n v="58"/>
    <n v="23.4"/>
    <n v="1707"/>
    <n v="61.1"/>
    <n v="40"/>
    <n v="0"/>
  </r>
  <r>
    <x v="1"/>
    <n v="2"/>
    <x v="1"/>
    <x v="3"/>
    <n v="4"/>
    <x v="2"/>
    <x v="0"/>
    <n v="3"/>
    <n v="114"/>
    <n v="72526"/>
    <n v="6307"/>
    <n v="78947"/>
    <n v="0.14000000000000001"/>
    <n v="515"/>
    <n v="7"/>
    <n v="145"/>
    <n v="1.2"/>
    <n v="0.192"/>
    <n v="44093"/>
    <n v="58"/>
    <n v="23.4"/>
    <n v="1707"/>
    <n v="61.1"/>
    <n v="70.5"/>
    <n v="0"/>
  </r>
  <r>
    <x v="1"/>
    <n v="2"/>
    <x v="1"/>
    <x v="4"/>
    <n v="5"/>
    <x v="0"/>
    <x v="0"/>
    <n v="1"/>
    <n v="47"/>
    <n v="27797"/>
    <n v="18531"/>
    <n v="46375"/>
    <n v="0.1"/>
    <n v="1521"/>
    <n v="8.6999999999999993"/>
    <n v="155"/>
    <n v="1.1970000000000001"/>
    <n v="0.19600000000000001"/>
    <n v="44555"/>
    <n v="57.6"/>
    <n v="23.2"/>
    <n v="2323"/>
    <n v="62.8"/>
    <n v="88.65"/>
    <n v="0"/>
  </r>
  <r>
    <x v="1"/>
    <n v="2"/>
    <x v="1"/>
    <x v="4"/>
    <n v="5"/>
    <x v="1"/>
    <x v="0"/>
    <n v="2"/>
    <n v="543"/>
    <n v="164197"/>
    <n v="22391"/>
    <n v="187131"/>
    <n v="0.28999999999999998"/>
    <n v="1521"/>
    <n v="8.6999999999999993"/>
    <n v="155"/>
    <n v="1.1970000000000001"/>
    <n v="0.19600000000000001"/>
    <n v="44555"/>
    <n v="57.6"/>
    <n v="23.2"/>
    <n v="2323"/>
    <n v="62.8"/>
    <n v="187.3"/>
    <n v="0"/>
  </r>
  <r>
    <x v="1"/>
    <n v="2"/>
    <x v="1"/>
    <x v="4"/>
    <n v="5"/>
    <x v="2"/>
    <x v="0"/>
    <n v="3"/>
    <n v="332"/>
    <n v="72229"/>
    <n v="6281"/>
    <n v="78842"/>
    <n v="0.42"/>
    <n v="1521"/>
    <n v="8.6999999999999993"/>
    <n v="155"/>
    <n v="1.1970000000000001"/>
    <n v="0.19600000000000001"/>
    <n v="44555"/>
    <n v="57.6"/>
    <n v="23.2"/>
    <n v="2323"/>
    <n v="62.8"/>
    <n v="191.23"/>
    <n v="0"/>
  </r>
  <r>
    <x v="1"/>
    <n v="2"/>
    <x v="1"/>
    <x v="5"/>
    <n v="6"/>
    <x v="0"/>
    <x v="0"/>
    <n v="1"/>
    <n v="76"/>
    <n v="29553"/>
    <n v="19702"/>
    <n v="49331"/>
    <n v="0.15"/>
    <n v="2292"/>
    <n v="10.3"/>
    <n v="171"/>
    <n v="1.1930000000000001"/>
    <n v="0.20200000000000001"/>
    <n v="43327"/>
    <n v="57.6"/>
    <n v="23.2"/>
    <n v="2801"/>
    <n v="64.400000000000006"/>
    <n v="85.02"/>
    <n v="0"/>
  </r>
  <r>
    <x v="1"/>
    <n v="2"/>
    <x v="1"/>
    <x v="5"/>
    <n v="6"/>
    <x v="1"/>
    <x v="0"/>
    <n v="2"/>
    <n v="861"/>
    <n v="171452"/>
    <n v="23380"/>
    <n v="195693"/>
    <n v="0.44"/>
    <n v="2292"/>
    <n v="10.3"/>
    <n v="171"/>
    <n v="1.1930000000000001"/>
    <n v="0.20200000000000001"/>
    <n v="43327"/>
    <n v="57.6"/>
    <n v="23.2"/>
    <n v="2801"/>
    <n v="64.400000000000006"/>
    <n v="58.56"/>
    <n v="0"/>
  </r>
  <r>
    <x v="1"/>
    <n v="2"/>
    <x v="1"/>
    <x v="5"/>
    <n v="6"/>
    <x v="2"/>
    <x v="0"/>
    <n v="3"/>
    <n v="528"/>
    <n v="75598"/>
    <n v="6574"/>
    <n v="82700"/>
    <n v="0.64"/>
    <n v="2292"/>
    <n v="10.3"/>
    <n v="171"/>
    <n v="1.1930000000000001"/>
    <n v="0.20200000000000001"/>
    <n v="43327"/>
    <n v="57.6"/>
    <n v="23.2"/>
    <n v="2801"/>
    <n v="64.400000000000006"/>
    <n v="59.04"/>
    <n v="0"/>
  </r>
  <r>
    <x v="1"/>
    <n v="2"/>
    <x v="1"/>
    <x v="6"/>
    <n v="7"/>
    <x v="0"/>
    <x v="0"/>
    <n v="1"/>
    <n v="162"/>
    <n v="30504"/>
    <n v="20336"/>
    <n v="51002"/>
    <n v="0.32"/>
    <n v="3438"/>
    <n v="11.3"/>
    <n v="190"/>
    <n v="1.2"/>
    <n v="0.20699999999999999"/>
    <n v="44927"/>
    <n v="58.1"/>
    <n v="23.2"/>
    <n v="3445"/>
    <n v="67.599999999999994"/>
    <n v="116.34"/>
    <n v="0"/>
  </r>
  <r>
    <x v="1"/>
    <n v="2"/>
    <x v="1"/>
    <x v="6"/>
    <n v="7"/>
    <x v="1"/>
    <x v="0"/>
    <n v="2"/>
    <n v="1848"/>
    <n v="177091"/>
    <n v="24149"/>
    <n v="203088"/>
    <n v="0.91"/>
    <n v="3438"/>
    <n v="11.3"/>
    <n v="190"/>
    <n v="1.2"/>
    <n v="0.20699999999999999"/>
    <n v="44927"/>
    <n v="58.1"/>
    <n v="23.2"/>
    <n v="3445"/>
    <n v="67.599999999999994"/>
    <n v="114.63"/>
    <n v="0"/>
  </r>
  <r>
    <x v="1"/>
    <n v="2"/>
    <x v="1"/>
    <x v="6"/>
    <n v="7"/>
    <x v="2"/>
    <x v="0"/>
    <n v="3"/>
    <n v="1112"/>
    <n v="76505"/>
    <n v="6653"/>
    <n v="84270"/>
    <n v="1.32"/>
    <n v="3438"/>
    <n v="11.3"/>
    <n v="190"/>
    <n v="1.2"/>
    <n v="0.20699999999999999"/>
    <n v="44927"/>
    <n v="58.1"/>
    <n v="23.2"/>
    <n v="3445"/>
    <n v="67.599999999999994"/>
    <n v="110.61"/>
    <n v="0"/>
  </r>
  <r>
    <x v="1"/>
    <n v="2"/>
    <x v="1"/>
    <x v="7"/>
    <n v="8"/>
    <x v="0"/>
    <x v="0"/>
    <n v="1"/>
    <n v="263"/>
    <n v="30505"/>
    <n v="20337"/>
    <n v="51105"/>
    <n v="0.51"/>
    <n v="4874"/>
    <n v="12.7"/>
    <n v="206"/>
    <n v="1.2070000000000001"/>
    <n v="0.214"/>
    <n v="46311"/>
    <n v="58"/>
    <n v="23.4"/>
    <n v="3997"/>
    <n v="70.400000000000006"/>
    <n v="62.35"/>
    <n v="0"/>
  </r>
  <r>
    <x v="1"/>
    <n v="2"/>
    <x v="1"/>
    <x v="7"/>
    <n v="8"/>
    <x v="1"/>
    <x v="0"/>
    <n v="2"/>
    <n v="3040"/>
    <n v="179289"/>
    <n v="24448"/>
    <n v="206777"/>
    <n v="1.47"/>
    <n v="4874"/>
    <n v="12.7"/>
    <n v="206"/>
    <n v="1.2070000000000001"/>
    <n v="0.214"/>
    <n v="46311"/>
    <n v="58"/>
    <n v="23.4"/>
    <n v="3997"/>
    <n v="70.400000000000006"/>
    <n v="64.5"/>
    <n v="0"/>
  </r>
  <r>
    <x v="1"/>
    <n v="2"/>
    <x v="1"/>
    <x v="7"/>
    <n v="8"/>
    <x v="2"/>
    <x v="0"/>
    <n v="3"/>
    <n v="1835"/>
    <n v="77526"/>
    <n v="6741"/>
    <n v="86102"/>
    <n v="2.13"/>
    <n v="4874"/>
    <n v="12.7"/>
    <n v="206"/>
    <n v="1.2070000000000001"/>
    <n v="0.214"/>
    <n v="46311"/>
    <n v="58"/>
    <n v="23.4"/>
    <n v="3997"/>
    <n v="70.400000000000006"/>
    <n v="65.02"/>
    <n v="0"/>
  </r>
  <r>
    <x v="1"/>
    <n v="2"/>
    <x v="1"/>
    <x v="8"/>
    <n v="9"/>
    <x v="0"/>
    <x v="0"/>
    <n v="1"/>
    <n v="387"/>
    <n v="30164"/>
    <n v="20110"/>
    <n v="50661"/>
    <n v="0.76"/>
    <n v="6365"/>
    <n v="14.4"/>
    <n v="263"/>
    <n v="1.2270000000000001"/>
    <n v="0.214"/>
    <n v="47724"/>
    <n v="58.5"/>
    <n v="23.8"/>
    <n v="4486"/>
    <n v="74.2"/>
    <n v="47.15"/>
    <n v="0"/>
  </r>
  <r>
    <x v="1"/>
    <n v="2"/>
    <x v="1"/>
    <x v="8"/>
    <n v="9"/>
    <x v="1"/>
    <x v="0"/>
    <n v="2"/>
    <n v="4440"/>
    <n v="175305"/>
    <n v="23905"/>
    <n v="203650"/>
    <n v="2.1800000000000002"/>
    <n v="6365"/>
    <n v="14.4"/>
    <n v="263"/>
    <n v="1.2270000000000001"/>
    <n v="0.214"/>
    <n v="47724"/>
    <n v="58.5"/>
    <n v="23.8"/>
    <n v="4486"/>
    <n v="74.2"/>
    <n v="46.05"/>
    <n v="0"/>
  </r>
  <r>
    <x v="1"/>
    <n v="2"/>
    <x v="1"/>
    <x v="8"/>
    <n v="9"/>
    <x v="2"/>
    <x v="0"/>
    <n v="3"/>
    <n v="2675"/>
    <n v="75406"/>
    <n v="6557"/>
    <n v="84638"/>
    <n v="3.16"/>
    <n v="6365"/>
    <n v="14.4"/>
    <n v="263"/>
    <n v="1.2270000000000001"/>
    <n v="0.214"/>
    <n v="47724"/>
    <n v="58.5"/>
    <n v="23.8"/>
    <n v="4486"/>
    <n v="74.2"/>
    <n v="45.78"/>
    <n v="0"/>
  </r>
  <r>
    <x v="1"/>
    <n v="2"/>
    <x v="1"/>
    <x v="9"/>
    <n v="10"/>
    <x v="0"/>
    <x v="0"/>
    <n v="1"/>
    <n v="516"/>
    <n v="28807"/>
    <n v="19204"/>
    <n v="48527"/>
    <n v="1.06"/>
    <n v="8257"/>
    <n v="16.7"/>
    <n v="308"/>
    <n v="1.3129999999999999"/>
    <n v="0.215"/>
    <n v="48850"/>
    <n v="58.4"/>
    <n v="22.9"/>
    <n v="5026"/>
    <n v="75.900000000000006"/>
    <n v="33.33"/>
    <n v="0"/>
  </r>
  <r>
    <x v="1"/>
    <n v="2"/>
    <x v="1"/>
    <x v="9"/>
    <n v="10"/>
    <x v="1"/>
    <x v="0"/>
    <n v="2"/>
    <n v="5924"/>
    <n v="166261"/>
    <n v="22672"/>
    <n v="194857"/>
    <n v="3.04"/>
    <n v="8257"/>
    <n v="16.7"/>
    <n v="308"/>
    <n v="1.3129999999999999"/>
    <n v="0.215"/>
    <n v="48850"/>
    <n v="58.4"/>
    <n v="22.9"/>
    <n v="5026"/>
    <n v="75.900000000000006"/>
    <n v="33.42"/>
    <n v="0"/>
  </r>
  <r>
    <x v="1"/>
    <n v="2"/>
    <x v="1"/>
    <x v="9"/>
    <n v="10"/>
    <x v="2"/>
    <x v="0"/>
    <n v="3"/>
    <n v="3582"/>
    <n v="71458"/>
    <n v="6214"/>
    <n v="81254"/>
    <n v="4.41"/>
    <n v="8257"/>
    <n v="16.7"/>
    <n v="308"/>
    <n v="1.3129999999999999"/>
    <n v="0.215"/>
    <n v="48850"/>
    <n v="58.4"/>
    <n v="22.9"/>
    <n v="5026"/>
    <n v="75.900000000000006"/>
    <n v="33.909999999999997"/>
    <n v="0"/>
  </r>
  <r>
    <x v="1"/>
    <n v="2"/>
    <x v="1"/>
    <x v="10"/>
    <n v="11"/>
    <x v="0"/>
    <x v="0"/>
    <n v="1"/>
    <n v="1419"/>
    <n v="21523"/>
    <n v="14349"/>
    <n v="37291"/>
    <n v="3.81"/>
    <n v="10082"/>
    <n v="18.7"/>
    <n v="337"/>
    <n v="1.4530000000000001"/>
    <n v="0.23799999999999999"/>
    <n v="51354"/>
    <n v="58.6"/>
    <n v="22.2"/>
    <n v="5141"/>
    <n v="79.900000000000006"/>
    <n v="175"/>
    <n v="0"/>
  </r>
  <r>
    <x v="1"/>
    <n v="2"/>
    <x v="1"/>
    <x v="10"/>
    <n v="11"/>
    <x v="1"/>
    <x v="0"/>
    <n v="2"/>
    <n v="16251"/>
    <n v="117264"/>
    <n v="15990"/>
    <n v="149505"/>
    <n v="10.87"/>
    <n v="10082"/>
    <n v="18.7"/>
    <n v="337"/>
    <n v="1.4530000000000001"/>
    <n v="0.23799999999999999"/>
    <n v="51354"/>
    <n v="58.6"/>
    <n v="22.2"/>
    <n v="5141"/>
    <n v="79.900000000000006"/>
    <n v="174.32"/>
    <n v="0"/>
  </r>
  <r>
    <x v="1"/>
    <n v="2"/>
    <x v="1"/>
    <x v="10"/>
    <n v="11"/>
    <x v="2"/>
    <x v="0"/>
    <n v="3"/>
    <n v="9963"/>
    <n v="48991"/>
    <n v="4260"/>
    <n v="63214"/>
    <n v="15.76"/>
    <n v="10082"/>
    <n v="18.7"/>
    <n v="337"/>
    <n v="1.4530000000000001"/>
    <n v="0.23799999999999999"/>
    <n v="51354"/>
    <n v="58.6"/>
    <n v="22.2"/>
    <n v="5141"/>
    <n v="79.900000000000006"/>
    <n v="178.14"/>
    <n v="0"/>
  </r>
  <r>
    <x v="1"/>
    <n v="2"/>
    <x v="1"/>
    <x v="11"/>
    <n v="12"/>
    <x v="0"/>
    <x v="0"/>
    <n v="1"/>
    <n v="2442"/>
    <n v="20095"/>
    <n v="13397"/>
    <n v="35934"/>
    <n v="6.8"/>
    <n v="13094"/>
    <n v="20.5"/>
    <n v="366"/>
    <n v="1.647"/>
    <n v="0.28599999999999998"/>
    <n v="51589"/>
    <n v="59.1"/>
    <n v="21.2"/>
    <n v="5048"/>
    <n v="82.6"/>
    <n v="72.09"/>
    <n v="0"/>
  </r>
  <r>
    <x v="1"/>
    <n v="2"/>
    <x v="1"/>
    <x v="11"/>
    <n v="12"/>
    <x v="1"/>
    <x v="0"/>
    <n v="2"/>
    <n v="27900"/>
    <n v="101875"/>
    <n v="13892"/>
    <n v="143667"/>
    <n v="19.420000000000002"/>
    <n v="13094"/>
    <n v="20.5"/>
    <n v="366"/>
    <n v="1.647"/>
    <n v="0.28599999999999998"/>
    <n v="51589"/>
    <n v="59.1"/>
    <n v="21.2"/>
    <n v="5048"/>
    <n v="82.6"/>
    <n v="71.680000000000007"/>
    <n v="0"/>
  </r>
  <r>
    <x v="1"/>
    <n v="2"/>
    <x v="1"/>
    <x v="11"/>
    <n v="12"/>
    <x v="2"/>
    <x v="0"/>
    <n v="3"/>
    <n v="16545"/>
    <n v="38835"/>
    <n v="3377"/>
    <n v="58757"/>
    <n v="28.16"/>
    <n v="13094"/>
    <n v="20.5"/>
    <n v="366"/>
    <n v="1.647"/>
    <n v="0.28599999999999998"/>
    <n v="51589"/>
    <n v="59.1"/>
    <n v="21.2"/>
    <n v="5048"/>
    <n v="82.6"/>
    <n v="66.06"/>
    <n v="0"/>
  </r>
  <r>
    <x v="1"/>
    <n v="2"/>
    <x v="1"/>
    <x v="12"/>
    <n v="13"/>
    <x v="0"/>
    <x v="0"/>
    <n v="1"/>
    <n v="2154"/>
    <n v="18047"/>
    <n v="12031"/>
    <n v="32232"/>
    <n v="6.68"/>
    <n v="16353"/>
    <n v="22.4"/>
    <n v="401"/>
    <n v="1.7370000000000001"/>
    <n v="0.32600000000000001"/>
    <n v="52184"/>
    <n v="59.1"/>
    <n v="21.3"/>
    <n v="5053"/>
    <n v="84.8"/>
    <n v="-11.79"/>
    <n v="0"/>
  </r>
  <r>
    <x v="1"/>
    <n v="2"/>
    <x v="1"/>
    <x v="12"/>
    <n v="13"/>
    <x v="1"/>
    <x v="0"/>
    <n v="2"/>
    <n v="25143"/>
    <n v="93777"/>
    <n v="12788"/>
    <n v="131708"/>
    <n v="19.09"/>
    <n v="16353"/>
    <n v="22.4"/>
    <n v="401"/>
    <n v="1.7370000000000001"/>
    <n v="0.32600000000000001"/>
    <n v="52184"/>
    <n v="59.1"/>
    <n v="21.3"/>
    <n v="5053"/>
    <n v="84.8"/>
    <n v="-9.8800000000000008"/>
    <n v="0"/>
  </r>
  <r>
    <x v="1"/>
    <n v="2"/>
    <x v="1"/>
    <x v="12"/>
    <n v="13"/>
    <x v="2"/>
    <x v="0"/>
    <n v="3"/>
    <n v="14797"/>
    <n v="35566"/>
    <n v="3093"/>
    <n v="53456"/>
    <n v="27.68"/>
    <n v="16353"/>
    <n v="22.4"/>
    <n v="401"/>
    <n v="1.7370000000000001"/>
    <n v="0.32600000000000001"/>
    <n v="52184"/>
    <n v="59.1"/>
    <n v="21.3"/>
    <n v="5053"/>
    <n v="84.8"/>
    <n v="-10.57"/>
    <n v="0"/>
  </r>
  <r>
    <x v="1"/>
    <n v="2"/>
    <x v="1"/>
    <x v="13"/>
    <n v="14"/>
    <x v="0"/>
    <x v="0"/>
    <n v="1"/>
    <n v="2330"/>
    <n v="20460"/>
    <n v="13640"/>
    <n v="36430"/>
    <n v="6.4"/>
    <n v="20878"/>
    <n v="23.5"/>
    <n v="422"/>
    <n v="1.7569999999999999"/>
    <n v="0.33300000000000002"/>
    <n v="52958"/>
    <n v="59.1"/>
    <n v="20.9"/>
    <n v="5032"/>
    <n v="87.2"/>
    <n v="8.17"/>
    <n v="0"/>
  </r>
  <r>
    <x v="1"/>
    <n v="2"/>
    <x v="1"/>
    <x v="13"/>
    <n v="14"/>
    <x v="1"/>
    <x v="0"/>
    <n v="2"/>
    <n v="26115"/>
    <n v="102806"/>
    <n v="14019"/>
    <n v="142940"/>
    <n v="18.27"/>
    <n v="20878"/>
    <n v="23.5"/>
    <n v="422"/>
    <n v="1.7569999999999999"/>
    <n v="0.33300000000000002"/>
    <n v="52958"/>
    <n v="59.1"/>
    <n v="20.9"/>
    <n v="5032"/>
    <n v="87.2"/>
    <n v="3.87"/>
    <n v="0"/>
  </r>
  <r>
    <x v="1"/>
    <n v="2"/>
    <x v="1"/>
    <x v="13"/>
    <n v="14"/>
    <x v="2"/>
    <x v="0"/>
    <n v="3"/>
    <n v="16147"/>
    <n v="41220"/>
    <n v="3584"/>
    <n v="60951"/>
    <n v="26.49"/>
    <n v="20878"/>
    <n v="23.5"/>
    <n v="422"/>
    <n v="1.7569999999999999"/>
    <n v="0.33300000000000002"/>
    <n v="52958"/>
    <n v="59.1"/>
    <n v="20.9"/>
    <n v="5032"/>
    <n v="87.2"/>
    <n v="9.1199999999999992"/>
    <n v="0"/>
  </r>
  <r>
    <x v="1"/>
    <n v="2"/>
    <x v="1"/>
    <x v="14"/>
    <n v="15"/>
    <x v="0"/>
    <x v="0"/>
    <n v="1"/>
    <n v="2990"/>
    <n v="20158"/>
    <n v="13439"/>
    <n v="36587"/>
    <n v="8.17"/>
    <n v="26311"/>
    <n v="25.7"/>
    <n v="445"/>
    <n v="1.68"/>
    <n v="0.308"/>
    <n v="56638"/>
    <n v="59.3"/>
    <n v="20.100000000000001"/>
    <n v="5071"/>
    <n v="90.2"/>
    <n v="28.33"/>
    <n v="0"/>
  </r>
  <r>
    <x v="1"/>
    <n v="2"/>
    <x v="1"/>
    <x v="14"/>
    <n v="15"/>
    <x v="1"/>
    <x v="0"/>
    <n v="2"/>
    <n v="34343"/>
    <n v="99208"/>
    <n v="13528"/>
    <n v="147079"/>
    <n v="23.35"/>
    <n v="26311"/>
    <n v="25.7"/>
    <n v="445"/>
    <n v="1.68"/>
    <n v="0.308"/>
    <n v="56638"/>
    <n v="59.3"/>
    <n v="20.100000000000001"/>
    <n v="5071"/>
    <n v="90.2"/>
    <n v="31.51"/>
    <n v="0"/>
  </r>
  <r>
    <x v="1"/>
    <n v="2"/>
    <x v="1"/>
    <x v="14"/>
    <n v="15"/>
    <x v="2"/>
    <x v="0"/>
    <n v="3"/>
    <n v="21233"/>
    <n v="38162"/>
    <n v="3318"/>
    <n v="62713"/>
    <n v="33.86"/>
    <n v="26311"/>
    <n v="25.7"/>
    <n v="445"/>
    <n v="1.68"/>
    <n v="0.308"/>
    <n v="56638"/>
    <n v="59.3"/>
    <n v="20.100000000000001"/>
    <n v="5071"/>
    <n v="90.2"/>
    <n v="31.5"/>
    <n v="0"/>
  </r>
  <r>
    <x v="1"/>
    <n v="2"/>
    <x v="1"/>
    <x v="15"/>
    <n v="16"/>
    <x v="0"/>
    <x v="0"/>
    <n v="1"/>
    <n v="3416"/>
    <n v="21178"/>
    <n v="14119"/>
    <n v="38713"/>
    <n v="8.82"/>
    <n v="28762"/>
    <n v="28.8"/>
    <n v="481"/>
    <n v="1.6"/>
    <n v="0.27700000000000002"/>
    <n v="57542"/>
    <n v="59.2"/>
    <n v="19.2"/>
    <n v="5068"/>
    <n v="92.5"/>
    <n v="14.25"/>
    <n v="0"/>
  </r>
  <r>
    <x v="1"/>
    <n v="2"/>
    <x v="1"/>
    <x v="15"/>
    <n v="16"/>
    <x v="1"/>
    <x v="0"/>
    <n v="2"/>
    <n v="40120"/>
    <n v="104742"/>
    <n v="14283"/>
    <n v="159145"/>
    <n v="25.21"/>
    <n v="28762"/>
    <n v="28.8"/>
    <n v="481"/>
    <n v="1.6"/>
    <n v="0.27700000000000002"/>
    <n v="57542"/>
    <n v="59.2"/>
    <n v="19.2"/>
    <n v="5068"/>
    <n v="92.5"/>
    <n v="16.82"/>
    <n v="0"/>
  </r>
  <r>
    <x v="1"/>
    <n v="2"/>
    <x v="1"/>
    <x v="15"/>
    <n v="16"/>
    <x v="2"/>
    <x v="0"/>
    <n v="3"/>
    <n v="23485"/>
    <n v="37500"/>
    <n v="3261"/>
    <n v="64246"/>
    <n v="36.549999999999997"/>
    <n v="28762"/>
    <n v="28.8"/>
    <n v="481"/>
    <n v="1.6"/>
    <n v="0.27700000000000002"/>
    <n v="57542"/>
    <n v="59.2"/>
    <n v="19.2"/>
    <n v="5068"/>
    <n v="92.5"/>
    <n v="10.61"/>
    <n v="0"/>
  </r>
  <r>
    <x v="2"/>
    <n v="3"/>
    <x v="1"/>
    <x v="0"/>
    <n v="1"/>
    <x v="0"/>
    <x v="0"/>
    <n v="1"/>
    <n v="6"/>
    <n v="50107"/>
    <n v="33405"/>
    <n v="83518"/>
    <n v="0.01"/>
    <n v="101"/>
    <n v="2"/>
    <n v="125"/>
    <n v="1.53"/>
    <n v="0.216"/>
    <n v="45291"/>
    <n v="97.5"/>
    <n v="26.4"/>
    <n v="0"/>
    <n v="55.1"/>
    <n v="0"/>
    <n v="0"/>
  </r>
  <r>
    <x v="2"/>
    <n v="3"/>
    <x v="1"/>
    <x v="0"/>
    <n v="1"/>
    <x v="1"/>
    <x v="0"/>
    <n v="2"/>
    <n v="66"/>
    <n v="292245"/>
    <n v="39852"/>
    <n v="332163"/>
    <n v="0.02"/>
    <n v="101"/>
    <n v="2"/>
    <n v="125"/>
    <n v="1.53"/>
    <n v="0.216"/>
    <n v="45291"/>
    <n v="97.5"/>
    <n v="26.4"/>
    <n v="0"/>
    <n v="55.1"/>
    <n v="0"/>
    <n v="0"/>
  </r>
  <r>
    <x v="2"/>
    <n v="3"/>
    <x v="1"/>
    <x v="0"/>
    <n v="1"/>
    <x v="2"/>
    <x v="0"/>
    <n v="3"/>
    <n v="40"/>
    <n v="125953"/>
    <n v="10952"/>
    <n v="136945"/>
    <n v="0.03"/>
    <n v="101"/>
    <n v="2"/>
    <n v="125"/>
    <n v="1.53"/>
    <n v="0.216"/>
    <n v="45291"/>
    <n v="97.5"/>
    <n v="26.4"/>
    <n v="0"/>
    <n v="55.1"/>
    <n v="0"/>
    <n v="0"/>
  </r>
  <r>
    <x v="2"/>
    <n v="3"/>
    <x v="1"/>
    <x v="1"/>
    <n v="2"/>
    <x v="0"/>
    <x v="0"/>
    <n v="1"/>
    <n v="11"/>
    <n v="47677"/>
    <n v="31785"/>
    <n v="79473"/>
    <n v="0.01"/>
    <n v="221"/>
    <n v="2.7"/>
    <n v="135"/>
    <n v="1.4930000000000001"/>
    <n v="0.223"/>
    <n v="43513"/>
    <n v="97.7"/>
    <n v="25.9"/>
    <n v="705"/>
    <n v="56"/>
    <n v="83.33"/>
    <n v="0"/>
  </r>
  <r>
    <x v="2"/>
    <n v="3"/>
    <x v="1"/>
    <x v="1"/>
    <n v="2"/>
    <x v="1"/>
    <x v="0"/>
    <n v="2"/>
    <n v="126"/>
    <n v="276670"/>
    <n v="37728"/>
    <n v="314524"/>
    <n v="0.04"/>
    <n v="221"/>
    <n v="2.7"/>
    <n v="135"/>
    <n v="1.4930000000000001"/>
    <n v="0.223"/>
    <n v="43513"/>
    <n v="97.7"/>
    <n v="25.9"/>
    <n v="705"/>
    <n v="56"/>
    <n v="90.91"/>
    <n v="0"/>
  </r>
  <r>
    <x v="2"/>
    <n v="3"/>
    <x v="1"/>
    <x v="1"/>
    <n v="2"/>
    <x v="2"/>
    <x v="0"/>
    <n v="3"/>
    <n v="75"/>
    <n v="118827"/>
    <n v="10333"/>
    <n v="129235"/>
    <n v="0.06"/>
    <n v="221"/>
    <n v="2.7"/>
    <n v="135"/>
    <n v="1.4930000000000001"/>
    <n v="0.223"/>
    <n v="43513"/>
    <n v="97.7"/>
    <n v="25.9"/>
    <n v="705"/>
    <n v="56"/>
    <n v="87.5"/>
    <n v="0"/>
  </r>
  <r>
    <x v="2"/>
    <n v="3"/>
    <x v="1"/>
    <x v="2"/>
    <n v="3"/>
    <x v="0"/>
    <x v="0"/>
    <n v="1"/>
    <n v="18"/>
    <n v="44566"/>
    <n v="29711"/>
    <n v="74295"/>
    <n v="0.02"/>
    <n v="380"/>
    <n v="3.4"/>
    <n v="146"/>
    <n v="1.4770000000000001"/>
    <n v="0.22800000000000001"/>
    <n v="42820"/>
    <n v="98.2"/>
    <n v="25.5"/>
    <n v="1388"/>
    <n v="58"/>
    <n v="73.209999999999994"/>
    <n v="0"/>
  </r>
  <r>
    <x v="2"/>
    <n v="3"/>
    <x v="1"/>
    <x v="2"/>
    <n v="3"/>
    <x v="1"/>
    <x v="0"/>
    <n v="2"/>
    <n v="210"/>
    <n v="263740"/>
    <n v="35965"/>
    <n v="299915"/>
    <n v="7.0000000000000007E-2"/>
    <n v="380"/>
    <n v="3.4"/>
    <n v="146"/>
    <n v="1.4770000000000001"/>
    <n v="0.22800000000000001"/>
    <n v="42820"/>
    <n v="98.2"/>
    <n v="25.5"/>
    <n v="1388"/>
    <n v="58"/>
    <n v="66.67"/>
    <n v="0"/>
  </r>
  <r>
    <x v="2"/>
    <n v="3"/>
    <x v="1"/>
    <x v="2"/>
    <n v="3"/>
    <x v="2"/>
    <x v="0"/>
    <n v="3"/>
    <n v="128"/>
    <n v="116159"/>
    <n v="10101"/>
    <n v="126388"/>
    <n v="0.1"/>
    <n v="380"/>
    <n v="3.4"/>
    <n v="146"/>
    <n v="1.4770000000000001"/>
    <n v="0.22800000000000001"/>
    <n v="42820"/>
    <n v="98.2"/>
    <n v="25.5"/>
    <n v="1388"/>
    <n v="58"/>
    <n v="78.89"/>
    <n v="0"/>
  </r>
  <r>
    <x v="2"/>
    <n v="3"/>
    <x v="1"/>
    <x v="3"/>
    <n v="4"/>
    <x v="0"/>
    <x v="0"/>
    <n v="1"/>
    <n v="26"/>
    <n v="44672"/>
    <n v="29782"/>
    <n v="74480"/>
    <n v="0.03"/>
    <n v="512"/>
    <n v="4.3"/>
    <n v="142"/>
    <n v="1.44"/>
    <n v="0.23200000000000001"/>
    <n v="42187"/>
    <n v="97.8"/>
    <n v="25.2"/>
    <n v="2108"/>
    <n v="60.6"/>
    <n v="63.03"/>
    <n v="0"/>
  </r>
  <r>
    <x v="2"/>
    <n v="3"/>
    <x v="1"/>
    <x v="3"/>
    <n v="4"/>
    <x v="1"/>
    <x v="0"/>
    <n v="2"/>
    <n v="301"/>
    <n v="264841"/>
    <n v="36115"/>
    <n v="301257"/>
    <n v="0.1"/>
    <n v="512"/>
    <n v="4.3"/>
    <n v="142"/>
    <n v="1.44"/>
    <n v="0.23200000000000001"/>
    <n v="42187"/>
    <n v="97.8"/>
    <n v="25.2"/>
    <n v="2108"/>
    <n v="60.6"/>
    <n v="43.33"/>
    <n v="0"/>
  </r>
  <r>
    <x v="2"/>
    <n v="3"/>
    <x v="1"/>
    <x v="3"/>
    <n v="4"/>
    <x v="2"/>
    <x v="0"/>
    <n v="3"/>
    <n v="177"/>
    <n v="111996"/>
    <n v="9739"/>
    <n v="121912"/>
    <n v="0.15"/>
    <n v="512"/>
    <n v="4.3"/>
    <n v="142"/>
    <n v="1.44"/>
    <n v="0.23200000000000001"/>
    <n v="42187"/>
    <n v="97.8"/>
    <n v="25.2"/>
    <n v="2108"/>
    <n v="60.6"/>
    <n v="38.28"/>
    <n v="0"/>
  </r>
  <r>
    <x v="2"/>
    <n v="3"/>
    <x v="1"/>
    <x v="4"/>
    <n v="5"/>
    <x v="0"/>
    <x v="0"/>
    <n v="1"/>
    <n v="92"/>
    <n v="43958"/>
    <n v="29305"/>
    <n v="73355"/>
    <n v="0.13"/>
    <n v="1241"/>
    <n v="4.9000000000000004"/>
    <n v="153"/>
    <n v="1.4330000000000001"/>
    <n v="0.23599999999999999"/>
    <n v="40760"/>
    <n v="97.8"/>
    <n v="25.2"/>
    <n v="2822"/>
    <n v="62.4"/>
    <n v="102.99"/>
    <n v="0"/>
  </r>
  <r>
    <x v="2"/>
    <n v="3"/>
    <x v="1"/>
    <x v="4"/>
    <n v="5"/>
    <x v="1"/>
    <x v="0"/>
    <n v="2"/>
    <n v="1079"/>
    <n v="262762"/>
    <n v="35831"/>
    <n v="299672"/>
    <n v="0.36"/>
    <n v="1241"/>
    <n v="4.9000000000000004"/>
    <n v="153"/>
    <n v="1.4330000000000001"/>
    <n v="0.23599999999999999"/>
    <n v="40760"/>
    <n v="97.8"/>
    <n v="25.2"/>
    <n v="2822"/>
    <n v="62.4"/>
    <n v="258.47000000000003"/>
    <n v="0"/>
  </r>
  <r>
    <x v="2"/>
    <n v="3"/>
    <x v="1"/>
    <x v="4"/>
    <n v="5"/>
    <x v="2"/>
    <x v="0"/>
    <n v="3"/>
    <n v="639"/>
    <n v="111985"/>
    <n v="9738"/>
    <n v="122362"/>
    <n v="0.52"/>
    <n v="1241"/>
    <n v="4.9000000000000004"/>
    <n v="153"/>
    <n v="1.4330000000000001"/>
    <n v="0.23599999999999999"/>
    <n v="40760"/>
    <n v="97.8"/>
    <n v="25.2"/>
    <n v="2822"/>
    <n v="62.4"/>
    <n v="261.02"/>
    <n v="0"/>
  </r>
  <r>
    <x v="2"/>
    <n v="3"/>
    <x v="1"/>
    <x v="5"/>
    <n v="6"/>
    <x v="0"/>
    <x v="0"/>
    <n v="1"/>
    <n v="161"/>
    <n v="45037"/>
    <n v="30024"/>
    <n v="75222"/>
    <n v="0.21"/>
    <n v="2036"/>
    <n v="5.8"/>
    <n v="173"/>
    <n v="1.427"/>
    <n v="0.24"/>
    <n v="40432"/>
    <n v="97.2"/>
    <n v="25.1"/>
    <n v="3577"/>
    <n v="64.400000000000006"/>
    <n v="107.58"/>
    <n v="0"/>
  </r>
  <r>
    <x v="2"/>
    <n v="3"/>
    <x v="1"/>
    <x v="5"/>
    <n v="6"/>
    <x v="1"/>
    <x v="0"/>
    <n v="2"/>
    <n v="1835"/>
    <n v="263036"/>
    <n v="35868"/>
    <n v="300739"/>
    <n v="0.61"/>
    <n v="2036"/>
    <n v="5.8"/>
    <n v="173"/>
    <n v="1.427"/>
    <n v="0.24"/>
    <n v="40432"/>
    <n v="97.2"/>
    <n v="25.1"/>
    <n v="3577"/>
    <n v="64.400000000000006"/>
    <n v="70.06"/>
    <n v="0"/>
  </r>
  <r>
    <x v="2"/>
    <n v="3"/>
    <x v="1"/>
    <x v="5"/>
    <n v="6"/>
    <x v="2"/>
    <x v="0"/>
    <n v="3"/>
    <n v="1108"/>
    <n v="114211"/>
    <n v="9931"/>
    <n v="125250"/>
    <n v="0.88"/>
    <n v="2036"/>
    <n v="5.8"/>
    <n v="173"/>
    <n v="1.427"/>
    <n v="0.24"/>
    <n v="40432"/>
    <n v="97.2"/>
    <n v="25.1"/>
    <n v="3577"/>
    <n v="64.400000000000006"/>
    <n v="73.400000000000006"/>
    <n v="0"/>
  </r>
  <r>
    <x v="2"/>
    <n v="3"/>
    <x v="1"/>
    <x v="6"/>
    <n v="7"/>
    <x v="0"/>
    <x v="0"/>
    <n v="1"/>
    <n v="307"/>
    <n v="46430"/>
    <n v="30954"/>
    <n v="77691"/>
    <n v="0.4"/>
    <n v="3544"/>
    <n v="7.4"/>
    <n v="192"/>
    <n v="1.4470000000000001"/>
    <n v="0.246"/>
    <n v="42098"/>
    <n v="97.8"/>
    <n v="24.7"/>
    <n v="3536"/>
    <n v="66.3"/>
    <n v="90.68"/>
    <n v="0"/>
  </r>
  <r>
    <x v="2"/>
    <n v="3"/>
    <x v="1"/>
    <x v="6"/>
    <n v="7"/>
    <x v="1"/>
    <x v="0"/>
    <n v="2"/>
    <n v="3545"/>
    <n v="272960"/>
    <n v="37222"/>
    <n v="313727"/>
    <n v="1.1299999999999999"/>
    <n v="3544"/>
    <n v="7.4"/>
    <n v="192"/>
    <n v="1.4470000000000001"/>
    <n v="0.246"/>
    <n v="42098"/>
    <n v="97.8"/>
    <n v="24.7"/>
    <n v="3536"/>
    <n v="66.3"/>
    <n v="93.19"/>
    <n v="0"/>
  </r>
  <r>
    <x v="2"/>
    <n v="3"/>
    <x v="1"/>
    <x v="6"/>
    <n v="7"/>
    <x v="2"/>
    <x v="0"/>
    <n v="3"/>
    <n v="2143"/>
    <n v="118364"/>
    <n v="10292"/>
    <n v="130799"/>
    <n v="1.64"/>
    <n v="3544"/>
    <n v="7.4"/>
    <n v="192"/>
    <n v="1.4470000000000001"/>
    <n v="0.246"/>
    <n v="42098"/>
    <n v="97.8"/>
    <n v="24.7"/>
    <n v="3536"/>
    <n v="66.3"/>
    <n v="93.41"/>
    <n v="0"/>
  </r>
  <r>
    <x v="2"/>
    <n v="3"/>
    <x v="1"/>
    <x v="7"/>
    <n v="8"/>
    <x v="0"/>
    <x v="0"/>
    <n v="1"/>
    <n v="459"/>
    <n v="49834"/>
    <n v="33223"/>
    <n v="83516"/>
    <n v="0.55000000000000004"/>
    <n v="4987"/>
    <n v="8"/>
    <n v="224"/>
    <n v="1.4930000000000001"/>
    <n v="0.254"/>
    <n v="43789"/>
    <n v="97.9"/>
    <n v="24.5"/>
    <n v="3486"/>
    <n v="71.099999999999994"/>
    <n v="49.51"/>
    <n v="0"/>
  </r>
  <r>
    <x v="2"/>
    <n v="3"/>
    <x v="1"/>
    <x v="7"/>
    <n v="8"/>
    <x v="1"/>
    <x v="0"/>
    <n v="2"/>
    <n v="5235"/>
    <n v="288837"/>
    <n v="39387"/>
    <n v="333459"/>
    <n v="1.57"/>
    <n v="4987"/>
    <n v="8"/>
    <n v="224"/>
    <n v="1.4930000000000001"/>
    <n v="0.254"/>
    <n v="43789"/>
    <n v="97.9"/>
    <n v="24.5"/>
    <n v="3486"/>
    <n v="71.099999999999994"/>
    <n v="47.67"/>
    <n v="0"/>
  </r>
  <r>
    <x v="2"/>
    <n v="3"/>
    <x v="1"/>
    <x v="7"/>
    <n v="8"/>
    <x v="2"/>
    <x v="0"/>
    <n v="3"/>
    <n v="3111"/>
    <n v="122846"/>
    <n v="10682"/>
    <n v="136639"/>
    <n v="2.2799999999999998"/>
    <n v="4987"/>
    <n v="8"/>
    <n v="224"/>
    <n v="1.4930000000000001"/>
    <n v="0.254"/>
    <n v="43789"/>
    <n v="97.9"/>
    <n v="24.5"/>
    <n v="3486"/>
    <n v="71.099999999999994"/>
    <n v="45.17"/>
    <n v="0"/>
  </r>
  <r>
    <x v="2"/>
    <n v="3"/>
    <x v="1"/>
    <x v="8"/>
    <n v="9"/>
    <x v="0"/>
    <x v="0"/>
    <n v="1"/>
    <n v="755"/>
    <n v="48593"/>
    <n v="32396"/>
    <n v="81744"/>
    <n v="0.92"/>
    <n v="6279"/>
    <n v="10.1"/>
    <n v="263"/>
    <n v="1.52"/>
    <n v="0.26600000000000001"/>
    <n v="44627"/>
    <n v="98.1"/>
    <n v="24.1"/>
    <n v="3543"/>
    <n v="71.599999999999994"/>
    <n v="64.489999999999995"/>
    <n v="0"/>
  </r>
  <r>
    <x v="2"/>
    <n v="3"/>
    <x v="1"/>
    <x v="8"/>
    <n v="9"/>
    <x v="1"/>
    <x v="0"/>
    <n v="2"/>
    <n v="8772"/>
    <n v="284684"/>
    <n v="38820"/>
    <n v="332276"/>
    <n v="2.64"/>
    <n v="6279"/>
    <n v="10.1"/>
    <n v="263"/>
    <n v="1.52"/>
    <n v="0.26600000000000001"/>
    <n v="44627"/>
    <n v="98.1"/>
    <n v="24.1"/>
    <n v="3543"/>
    <n v="71.599999999999994"/>
    <n v="67.56"/>
    <n v="0"/>
  </r>
  <r>
    <x v="2"/>
    <n v="3"/>
    <x v="1"/>
    <x v="8"/>
    <n v="9"/>
    <x v="2"/>
    <x v="0"/>
    <n v="3"/>
    <n v="5319"/>
    <n v="122949"/>
    <n v="10691"/>
    <n v="138959"/>
    <n v="3.83"/>
    <n v="6279"/>
    <n v="10.1"/>
    <n v="263"/>
    <n v="1.52"/>
    <n v="0.26600000000000001"/>
    <n v="44627"/>
    <n v="98.1"/>
    <n v="24.1"/>
    <n v="3543"/>
    <n v="71.599999999999994"/>
    <n v="70.97"/>
    <n v="0"/>
  </r>
  <r>
    <x v="2"/>
    <n v="3"/>
    <x v="1"/>
    <x v="9"/>
    <n v="10"/>
    <x v="0"/>
    <x v="0"/>
    <n v="1"/>
    <n v="1043"/>
    <n v="50613"/>
    <n v="33742"/>
    <n v="85398"/>
    <n v="1.22"/>
    <n v="7817"/>
    <n v="10.199999999999999"/>
    <n v="298"/>
    <n v="1.59"/>
    <n v="0.27400000000000002"/>
    <n v="46608"/>
    <n v="98.5"/>
    <n v="22.5"/>
    <n v="3471"/>
    <n v="76"/>
    <n v="38.15"/>
    <n v="0"/>
  </r>
  <r>
    <x v="2"/>
    <n v="3"/>
    <x v="1"/>
    <x v="9"/>
    <n v="10"/>
    <x v="1"/>
    <x v="0"/>
    <n v="2"/>
    <n v="11748"/>
    <n v="285886"/>
    <n v="38984"/>
    <n v="336618"/>
    <n v="3.49"/>
    <n v="7817"/>
    <n v="10.199999999999999"/>
    <n v="298"/>
    <n v="1.59"/>
    <n v="0.27400000000000002"/>
    <n v="46608"/>
    <n v="98.5"/>
    <n v="22.5"/>
    <n v="3471"/>
    <n v="76"/>
    <n v="33.93"/>
    <n v="0"/>
  </r>
  <r>
    <x v="2"/>
    <n v="3"/>
    <x v="1"/>
    <x v="9"/>
    <n v="10"/>
    <x v="2"/>
    <x v="0"/>
    <n v="3"/>
    <n v="7127"/>
    <n v="123006"/>
    <n v="10696"/>
    <n v="140829"/>
    <n v="5.0599999999999996"/>
    <n v="7817"/>
    <n v="10.199999999999999"/>
    <n v="298"/>
    <n v="1.59"/>
    <n v="0.27400000000000002"/>
    <n v="46608"/>
    <n v="98.5"/>
    <n v="22.5"/>
    <n v="3471"/>
    <n v="76"/>
    <n v="33.99"/>
    <n v="0"/>
  </r>
  <r>
    <x v="2"/>
    <n v="3"/>
    <x v="1"/>
    <x v="10"/>
    <n v="11"/>
    <x v="0"/>
    <x v="0"/>
    <n v="1"/>
    <n v="2312"/>
    <n v="37094"/>
    <n v="24730"/>
    <n v="64136"/>
    <n v="3.6"/>
    <n v="12649"/>
    <n v="11.9"/>
    <n v="337"/>
    <n v="1.7330000000000001"/>
    <n v="0.29799999999999999"/>
    <n v="46763"/>
    <n v="98.2"/>
    <n v="21.1"/>
    <n v="3535"/>
    <n v="77.8"/>
    <n v="121.67"/>
    <n v="0"/>
  </r>
  <r>
    <x v="2"/>
    <n v="3"/>
    <x v="1"/>
    <x v="10"/>
    <n v="11"/>
    <x v="1"/>
    <x v="0"/>
    <n v="2"/>
    <n v="26441"/>
    <n v="202631"/>
    <n v="27632"/>
    <n v="256704"/>
    <n v="10.3"/>
    <n v="12649"/>
    <n v="11.9"/>
    <n v="337"/>
    <n v="1.7330000000000001"/>
    <n v="0.29799999999999999"/>
    <n v="46763"/>
    <n v="98.2"/>
    <n v="21.1"/>
    <n v="3535"/>
    <n v="77.8"/>
    <n v="125.07"/>
    <n v="0"/>
  </r>
  <r>
    <x v="2"/>
    <n v="3"/>
    <x v="1"/>
    <x v="10"/>
    <n v="11"/>
    <x v="2"/>
    <x v="0"/>
    <n v="3"/>
    <n v="15953"/>
    <n v="83592"/>
    <n v="7269"/>
    <n v="106814"/>
    <n v="14.94"/>
    <n v="12649"/>
    <n v="11.9"/>
    <n v="337"/>
    <n v="1.7330000000000001"/>
    <n v="0.29799999999999999"/>
    <n v="46763"/>
    <n v="98.2"/>
    <n v="21.1"/>
    <n v="3535"/>
    <n v="77.8"/>
    <n v="123.84"/>
    <n v="0"/>
  </r>
  <r>
    <x v="2"/>
    <n v="3"/>
    <x v="1"/>
    <x v="11"/>
    <n v="12"/>
    <x v="0"/>
    <x v="0"/>
    <n v="1"/>
    <n v="4589"/>
    <n v="34726"/>
    <n v="23150"/>
    <n v="62465"/>
    <n v="7.35"/>
    <n v="17869"/>
    <n v="13.3"/>
    <n v="382"/>
    <n v="1.893"/>
    <n v="0.33"/>
    <n v="47860"/>
    <n v="97.6"/>
    <n v="20.6"/>
    <n v="3520"/>
    <n v="80.3"/>
    <n v="98.49"/>
    <n v="0"/>
  </r>
  <r>
    <x v="2"/>
    <n v="3"/>
    <x v="1"/>
    <x v="11"/>
    <n v="12"/>
    <x v="1"/>
    <x v="0"/>
    <n v="2"/>
    <n v="52193"/>
    <n v="172887"/>
    <n v="23576"/>
    <n v="248656"/>
    <n v="20.99"/>
    <n v="17869"/>
    <n v="13.3"/>
    <n v="382"/>
    <n v="1.893"/>
    <n v="0.33"/>
    <n v="47860"/>
    <n v="97.6"/>
    <n v="20.6"/>
    <n v="3520"/>
    <n v="80.3"/>
    <n v="97.39"/>
    <n v="0"/>
  </r>
  <r>
    <x v="2"/>
    <n v="3"/>
    <x v="1"/>
    <x v="11"/>
    <n v="12"/>
    <x v="2"/>
    <x v="0"/>
    <n v="3"/>
    <n v="31513"/>
    <n v="66265"/>
    <n v="5762"/>
    <n v="103540"/>
    <n v="30.44"/>
    <n v="17869"/>
    <n v="13.3"/>
    <n v="382"/>
    <n v="1.893"/>
    <n v="0.33"/>
    <n v="47860"/>
    <n v="97.6"/>
    <n v="20.6"/>
    <n v="3520"/>
    <n v="80.3"/>
    <n v="97.54"/>
    <n v="0"/>
  </r>
  <r>
    <x v="2"/>
    <n v="3"/>
    <x v="1"/>
    <x v="12"/>
    <n v="13"/>
    <x v="0"/>
    <x v="0"/>
    <n v="1"/>
    <n v="4620"/>
    <n v="32806"/>
    <n v="21871"/>
    <n v="59297"/>
    <n v="7.79"/>
    <n v="21777"/>
    <n v="15.6"/>
    <n v="394"/>
    <n v="2.0070000000000001"/>
    <n v="0.35599999999999998"/>
    <n v="49999"/>
    <n v="98.4"/>
    <n v="20.9"/>
    <n v="3484"/>
    <n v="82.8"/>
    <n v="0.68"/>
    <n v="0"/>
  </r>
  <r>
    <x v="2"/>
    <n v="3"/>
    <x v="1"/>
    <x v="12"/>
    <n v="13"/>
    <x v="1"/>
    <x v="0"/>
    <n v="2"/>
    <n v="52147"/>
    <n v="160264"/>
    <n v="21854"/>
    <n v="234265"/>
    <n v="22.26"/>
    <n v="21777"/>
    <n v="15.6"/>
    <n v="394"/>
    <n v="2.0070000000000001"/>
    <n v="0.35599999999999998"/>
    <n v="49999"/>
    <n v="98.4"/>
    <n v="20.9"/>
    <n v="3484"/>
    <n v="82.8"/>
    <n v="-0.09"/>
    <n v="0"/>
  </r>
  <r>
    <x v="2"/>
    <n v="3"/>
    <x v="1"/>
    <x v="12"/>
    <n v="13"/>
    <x v="2"/>
    <x v="0"/>
    <n v="3"/>
    <n v="30972"/>
    <n v="59786"/>
    <n v="5199"/>
    <n v="95957"/>
    <n v="32.28"/>
    <n v="21777"/>
    <n v="15.6"/>
    <n v="394"/>
    <n v="2.0070000000000001"/>
    <n v="0.35599999999999998"/>
    <n v="49999"/>
    <n v="98.4"/>
    <n v="20.9"/>
    <n v="3484"/>
    <n v="82.8"/>
    <n v="-1.72"/>
    <n v="0"/>
  </r>
  <r>
    <x v="2"/>
    <n v="3"/>
    <x v="1"/>
    <x v="13"/>
    <n v="14"/>
    <x v="0"/>
    <x v="0"/>
    <n v="1"/>
    <n v="5218"/>
    <n v="35843"/>
    <n v="23896"/>
    <n v="64957"/>
    <n v="8.0299999999999994"/>
    <n v="29142"/>
    <n v="17.8"/>
    <n v="423"/>
    <n v="1.9830000000000001"/>
    <n v="0.35099999999999998"/>
    <n v="50951"/>
    <n v="98.1"/>
    <n v="20.9"/>
    <n v="1753"/>
    <n v="85.7"/>
    <n v="12.94"/>
    <n v="0"/>
  </r>
  <r>
    <x v="2"/>
    <n v="3"/>
    <x v="1"/>
    <x v="13"/>
    <n v="14"/>
    <x v="1"/>
    <x v="0"/>
    <n v="2"/>
    <n v="58836"/>
    <n v="173825"/>
    <n v="23703"/>
    <n v="256364"/>
    <n v="22.95"/>
    <n v="29142"/>
    <n v="17.8"/>
    <n v="423"/>
    <n v="1.9830000000000001"/>
    <n v="0.35099999999999998"/>
    <n v="50951"/>
    <n v="98.1"/>
    <n v="20.9"/>
    <n v="1753"/>
    <n v="85.7"/>
    <n v="12.83"/>
    <n v="0"/>
  </r>
  <r>
    <x v="2"/>
    <n v="3"/>
    <x v="1"/>
    <x v="13"/>
    <n v="14"/>
    <x v="2"/>
    <x v="0"/>
    <n v="3"/>
    <n v="35470"/>
    <n v="65429"/>
    <n v="5689"/>
    <n v="106588"/>
    <n v="33.28"/>
    <n v="29142"/>
    <n v="17.8"/>
    <n v="423"/>
    <n v="1.9830000000000001"/>
    <n v="0.35099999999999998"/>
    <n v="50951"/>
    <n v="98.1"/>
    <n v="20.9"/>
    <n v="1753"/>
    <n v="85.7"/>
    <n v="14.52"/>
    <n v="0"/>
  </r>
  <r>
    <x v="2"/>
    <n v="3"/>
    <x v="1"/>
    <x v="14"/>
    <n v="15"/>
    <x v="0"/>
    <x v="0"/>
    <n v="1"/>
    <n v="5766"/>
    <n v="37419"/>
    <n v="24946"/>
    <n v="68131"/>
    <n v="8.4600000000000009"/>
    <n v="36474"/>
    <n v="20.9"/>
    <n v="452"/>
    <n v="1.93"/>
    <n v="0.32800000000000001"/>
    <n v="51956"/>
    <n v="98.2"/>
    <n v="20.100000000000001"/>
    <n v="0"/>
    <n v="87.4"/>
    <n v="10.5"/>
    <n v="0"/>
  </r>
  <r>
    <x v="2"/>
    <n v="3"/>
    <x v="1"/>
    <x v="14"/>
    <n v="15"/>
    <x v="1"/>
    <x v="0"/>
    <n v="2"/>
    <n v="66415"/>
    <n v="183264"/>
    <n v="24991"/>
    <n v="274670"/>
    <n v="24.18"/>
    <n v="36474"/>
    <n v="20.9"/>
    <n v="452"/>
    <n v="1.93"/>
    <n v="0.32800000000000001"/>
    <n v="51956"/>
    <n v="98.2"/>
    <n v="20.100000000000001"/>
    <n v="0"/>
    <n v="87.4"/>
    <n v="12.88"/>
    <n v="0"/>
  </r>
  <r>
    <x v="2"/>
    <n v="3"/>
    <x v="1"/>
    <x v="14"/>
    <n v="15"/>
    <x v="2"/>
    <x v="0"/>
    <n v="3"/>
    <n v="40030"/>
    <n v="68211"/>
    <n v="5931"/>
    <n v="114172"/>
    <n v="35.06"/>
    <n v="36474"/>
    <n v="20.9"/>
    <n v="452"/>
    <n v="1.93"/>
    <n v="0.32800000000000001"/>
    <n v="51956"/>
    <n v="98.2"/>
    <n v="20.100000000000001"/>
    <n v="0"/>
    <n v="87.4"/>
    <n v="12.86"/>
    <n v="0"/>
  </r>
  <r>
    <x v="2"/>
    <n v="3"/>
    <x v="1"/>
    <x v="15"/>
    <n v="16"/>
    <x v="0"/>
    <x v="0"/>
    <n v="1"/>
    <n v="6878"/>
    <n v="37346"/>
    <n v="24897"/>
    <n v="69121"/>
    <n v="9.9499999999999993"/>
    <n v="41981"/>
    <n v="21.1"/>
    <n v="477"/>
    <n v="1.86"/>
    <n v="0.30499999999999999"/>
    <n v="54510"/>
    <n v="97.9"/>
    <n v="19.5"/>
    <n v="0"/>
    <n v="89.3"/>
    <n v="19.29"/>
    <n v="0"/>
  </r>
  <r>
    <x v="2"/>
    <n v="3"/>
    <x v="1"/>
    <x v="15"/>
    <n v="16"/>
    <x v="1"/>
    <x v="0"/>
    <n v="2"/>
    <n v="76756"/>
    <n v="170040"/>
    <n v="23187"/>
    <n v="269983"/>
    <n v="28.43"/>
    <n v="41981"/>
    <n v="21.1"/>
    <n v="477"/>
    <n v="1.86"/>
    <n v="0.30499999999999999"/>
    <n v="54510"/>
    <n v="97.9"/>
    <n v="19.5"/>
    <n v="0"/>
    <n v="89.3"/>
    <n v="15.57"/>
    <n v="0"/>
  </r>
  <r>
    <x v="2"/>
    <n v="3"/>
    <x v="1"/>
    <x v="15"/>
    <n v="16"/>
    <x v="2"/>
    <x v="1"/>
    <n v="4"/>
    <n v="46876"/>
    <n v="61490"/>
    <n v="5347"/>
    <n v="113713"/>
    <n v="41.22"/>
    <n v="41981"/>
    <n v="21.1"/>
    <n v="477"/>
    <n v="1.86"/>
    <n v="0.30499999999999999"/>
    <n v="54510"/>
    <n v="97.9"/>
    <n v="19.5"/>
    <n v="0"/>
    <n v="89.3"/>
    <n v="17.100000000000001"/>
    <n v="0"/>
  </r>
  <r>
    <x v="3"/>
    <n v="4"/>
    <x v="2"/>
    <x v="0"/>
    <n v="1"/>
    <x v="0"/>
    <x v="0"/>
    <n v="1"/>
    <n v="5"/>
    <n v="319187"/>
    <n v="212794"/>
    <n v="531986"/>
    <n v="0"/>
    <n v="0"/>
    <n v="0"/>
    <n v="106"/>
    <n v="1.28"/>
    <n v="0.123"/>
    <n v="11198"/>
    <n v="84.3"/>
    <n v="174.5"/>
    <n v="0"/>
    <n v="22.2"/>
    <n v="0"/>
    <n v="0"/>
  </r>
  <r>
    <x v="3"/>
    <n v="4"/>
    <x v="2"/>
    <x v="0"/>
    <n v="1"/>
    <x v="1"/>
    <x v="0"/>
    <n v="2"/>
    <n v="15"/>
    <n v="1842149"/>
    <n v="251204"/>
    <n v="2093368"/>
    <n v="0"/>
    <n v="0"/>
    <n v="0"/>
    <n v="106"/>
    <n v="1.28"/>
    <n v="0.123"/>
    <n v="11198"/>
    <n v="84.3"/>
    <n v="174.5"/>
    <n v="0"/>
    <n v="22.2"/>
    <n v="0"/>
    <n v="0"/>
  </r>
  <r>
    <x v="3"/>
    <n v="4"/>
    <x v="2"/>
    <x v="0"/>
    <n v="1"/>
    <x v="2"/>
    <x v="0"/>
    <n v="3"/>
    <n v="10"/>
    <n v="813977"/>
    <n v="70782"/>
    <n v="884769"/>
    <n v="0"/>
    <n v="0"/>
    <n v="0"/>
    <n v="106"/>
    <n v="1.28"/>
    <n v="0.123"/>
    <n v="11198"/>
    <n v="84.3"/>
    <n v="174.5"/>
    <n v="0"/>
    <n v="22.2"/>
    <n v="0"/>
    <n v="0"/>
  </r>
  <r>
    <x v="3"/>
    <n v="4"/>
    <x v="2"/>
    <x v="1"/>
    <n v="2"/>
    <x v="0"/>
    <x v="0"/>
    <n v="1"/>
    <n v="5"/>
    <n v="322673"/>
    <n v="215118"/>
    <n v="537796"/>
    <n v="0"/>
    <n v="21"/>
    <n v="1"/>
    <n v="122"/>
    <n v="1.2130000000000001"/>
    <n v="0.127"/>
    <n v="10739"/>
    <n v="84.4"/>
    <n v="180.8"/>
    <n v="0"/>
    <n v="22.5"/>
    <n v="0"/>
    <n v="0"/>
  </r>
  <r>
    <x v="3"/>
    <n v="4"/>
    <x v="2"/>
    <x v="1"/>
    <n v="2"/>
    <x v="1"/>
    <x v="0"/>
    <n v="2"/>
    <n v="17"/>
    <n v="1917857"/>
    <n v="261528"/>
    <n v="2179402"/>
    <n v="0"/>
    <n v="21"/>
    <n v="1"/>
    <n v="122"/>
    <n v="1.2130000000000001"/>
    <n v="0.127"/>
    <n v="10739"/>
    <n v="84.4"/>
    <n v="180.8"/>
    <n v="0"/>
    <n v="22.5"/>
    <n v="13.33"/>
    <n v="0"/>
  </r>
  <r>
    <x v="3"/>
    <n v="4"/>
    <x v="2"/>
    <x v="1"/>
    <n v="2"/>
    <x v="2"/>
    <x v="0"/>
    <n v="3"/>
    <n v="11"/>
    <n v="834630"/>
    <n v="72577"/>
    <n v="907218"/>
    <n v="0"/>
    <n v="21"/>
    <n v="1"/>
    <n v="122"/>
    <n v="1.2130000000000001"/>
    <n v="0.127"/>
    <n v="10739"/>
    <n v="84.4"/>
    <n v="180.8"/>
    <n v="0"/>
    <n v="22.5"/>
    <n v="10"/>
    <n v="0"/>
  </r>
  <r>
    <x v="3"/>
    <n v="4"/>
    <x v="2"/>
    <x v="2"/>
    <n v="3"/>
    <x v="0"/>
    <x v="0"/>
    <n v="1"/>
    <n v="5"/>
    <n v="333101"/>
    <n v="222071"/>
    <n v="555177"/>
    <n v="0"/>
    <n v="39"/>
    <n v="1.8"/>
    <n v="136"/>
    <n v="1.147"/>
    <n v="0.129"/>
    <n v="10127"/>
    <n v="84.8"/>
    <n v="186.5"/>
    <n v="0"/>
    <n v="24.7"/>
    <n v="0"/>
    <n v="0"/>
  </r>
  <r>
    <x v="3"/>
    <n v="4"/>
    <x v="2"/>
    <x v="2"/>
    <n v="3"/>
    <x v="1"/>
    <x v="0"/>
    <n v="2"/>
    <n v="42"/>
    <n v="1944648"/>
    <n v="265185"/>
    <n v="2209875"/>
    <n v="0"/>
    <n v="39"/>
    <n v="1.8"/>
    <n v="136"/>
    <n v="1.147"/>
    <n v="0.129"/>
    <n v="10127"/>
    <n v="84.8"/>
    <n v="186.5"/>
    <n v="0"/>
    <n v="24.7"/>
    <n v="67.33"/>
    <n v="0"/>
  </r>
  <r>
    <x v="3"/>
    <n v="4"/>
    <x v="2"/>
    <x v="2"/>
    <n v="3"/>
    <x v="2"/>
    <x v="0"/>
    <n v="3"/>
    <n v="21"/>
    <n v="851497"/>
    <n v="74045"/>
    <n v="925563"/>
    <n v="0"/>
    <n v="39"/>
    <n v="1.8"/>
    <n v="136"/>
    <n v="1.147"/>
    <n v="0.129"/>
    <n v="10127"/>
    <n v="84.8"/>
    <n v="186.5"/>
    <n v="0"/>
    <n v="24.7"/>
    <n v="44.91"/>
    <n v="0"/>
  </r>
  <r>
    <x v="3"/>
    <n v="4"/>
    <x v="2"/>
    <x v="3"/>
    <n v="4"/>
    <x v="0"/>
    <x v="0"/>
    <n v="1"/>
    <n v="7"/>
    <n v="342112"/>
    <n v="228079"/>
    <n v="570198"/>
    <n v="0"/>
    <n v="58"/>
    <n v="2.9"/>
    <n v="135"/>
    <n v="1.1100000000000001"/>
    <n v="0.13300000000000001"/>
    <n v="9771"/>
    <n v="84.6"/>
    <n v="190.3"/>
    <n v="0"/>
    <n v="24.5"/>
    <n v="11.87"/>
    <n v="0"/>
  </r>
  <r>
    <x v="3"/>
    <n v="4"/>
    <x v="2"/>
    <x v="3"/>
    <n v="4"/>
    <x v="1"/>
    <x v="0"/>
    <n v="2"/>
    <n v="88"/>
    <n v="1978022"/>
    <n v="269742"/>
    <n v="2247852"/>
    <n v="0"/>
    <n v="58"/>
    <n v="2.9"/>
    <n v="135"/>
    <n v="1.1100000000000001"/>
    <n v="0.13300000000000001"/>
    <n v="9771"/>
    <n v="84.6"/>
    <n v="190.3"/>
    <n v="0"/>
    <n v="24.5"/>
    <n v="80.36"/>
    <n v="0"/>
  </r>
  <r>
    <x v="3"/>
    <n v="4"/>
    <x v="2"/>
    <x v="3"/>
    <n v="4"/>
    <x v="2"/>
    <x v="0"/>
    <n v="3"/>
    <n v="48"/>
    <n v="874267"/>
    <n v="76027"/>
    <n v="950342"/>
    <n v="0.01"/>
    <n v="58"/>
    <n v="2.9"/>
    <n v="135"/>
    <n v="1.1100000000000001"/>
    <n v="0.13300000000000001"/>
    <n v="9771"/>
    <n v="84.6"/>
    <n v="190.3"/>
    <n v="0"/>
    <n v="24.5"/>
    <n v="68.69"/>
    <n v="0"/>
  </r>
  <r>
    <x v="3"/>
    <n v="4"/>
    <x v="2"/>
    <x v="4"/>
    <n v="5"/>
    <x v="0"/>
    <x v="0"/>
    <n v="1"/>
    <n v="17"/>
    <n v="294781"/>
    <n v="196520"/>
    <n v="491318"/>
    <n v="0"/>
    <n v="82"/>
    <n v="4.0999999999999996"/>
    <n v="147"/>
    <n v="1.0669999999999999"/>
    <n v="0.13600000000000001"/>
    <n v="9341"/>
    <n v="84.6"/>
    <n v="194.4"/>
    <n v="0"/>
    <n v="27.2"/>
    <n v="50.37"/>
    <n v="0"/>
  </r>
  <r>
    <x v="3"/>
    <n v="4"/>
    <x v="2"/>
    <x v="4"/>
    <n v="5"/>
    <x v="1"/>
    <x v="0"/>
    <n v="2"/>
    <n v="202"/>
    <n v="1775725"/>
    <n v="242144"/>
    <n v="2018071"/>
    <n v="0.01"/>
    <n v="82"/>
    <n v="4.0999999999999996"/>
    <n v="147"/>
    <n v="1.0669999999999999"/>
    <n v="0.13600000000000001"/>
    <n v="9341"/>
    <n v="84.6"/>
    <n v="194.4"/>
    <n v="0"/>
    <n v="27.2"/>
    <n v="128.19"/>
    <n v="0"/>
  </r>
  <r>
    <x v="3"/>
    <n v="4"/>
    <x v="2"/>
    <x v="4"/>
    <n v="5"/>
    <x v="2"/>
    <x v="0"/>
    <n v="3"/>
    <n v="118"/>
    <n v="749039"/>
    <n v="65134"/>
    <n v="814291"/>
    <n v="0.01"/>
    <n v="82"/>
    <n v="4.0999999999999996"/>
    <n v="147"/>
    <n v="1.0669999999999999"/>
    <n v="0.13600000000000001"/>
    <n v="9341"/>
    <n v="84.6"/>
    <n v="194.4"/>
    <n v="0"/>
    <n v="27.2"/>
    <n v="120.54"/>
    <n v="0"/>
  </r>
  <r>
    <x v="3"/>
    <n v="4"/>
    <x v="2"/>
    <x v="5"/>
    <n v="6"/>
    <x v="0"/>
    <x v="0"/>
    <n v="1"/>
    <n v="28"/>
    <n v="236048"/>
    <n v="157366"/>
    <n v="393442"/>
    <n v="0.01"/>
    <n v="103"/>
    <n v="4.9000000000000004"/>
    <n v="160"/>
    <n v="1.06"/>
    <n v="0.13700000000000001"/>
    <n v="8745"/>
    <n v="84.7"/>
    <n v="196"/>
    <n v="0"/>
    <n v="28.8"/>
    <n v="77.58"/>
    <n v="0"/>
  </r>
  <r>
    <x v="3"/>
    <n v="4"/>
    <x v="2"/>
    <x v="5"/>
    <n v="6"/>
    <x v="1"/>
    <x v="0"/>
    <n v="2"/>
    <n v="314"/>
    <n v="1383162"/>
    <n v="188613"/>
    <n v="1572089"/>
    <n v="0.02"/>
    <n v="103"/>
    <n v="4.9000000000000004"/>
    <n v="160"/>
    <n v="1.06"/>
    <n v="0.13700000000000001"/>
    <n v="8745"/>
    <n v="84.7"/>
    <n v="196"/>
    <n v="0"/>
    <n v="28.8"/>
    <n v="55.45"/>
    <n v="0"/>
  </r>
  <r>
    <x v="3"/>
    <n v="4"/>
    <x v="2"/>
    <x v="5"/>
    <n v="6"/>
    <x v="2"/>
    <x v="0"/>
    <n v="3"/>
    <n v="188"/>
    <n v="596673"/>
    <n v="51885"/>
    <n v="648746"/>
    <n v="0.03"/>
    <n v="103"/>
    <n v="4.9000000000000004"/>
    <n v="160"/>
    <n v="1.06"/>
    <n v="0.13700000000000001"/>
    <n v="8745"/>
    <n v="84.7"/>
    <n v="196"/>
    <n v="0"/>
    <n v="28.8"/>
    <n v="59.32"/>
    <n v="0"/>
  </r>
  <r>
    <x v="3"/>
    <n v="4"/>
    <x v="2"/>
    <x v="6"/>
    <n v="7"/>
    <x v="0"/>
    <x v="0"/>
    <n v="1"/>
    <n v="38"/>
    <n v="218858"/>
    <n v="145905"/>
    <n v="364801"/>
    <n v="0.01"/>
    <n v="158"/>
    <n v="6.5"/>
    <n v="186"/>
    <n v="1.05"/>
    <n v="0.13400000000000001"/>
    <n v="8965"/>
    <n v="85.3"/>
    <n v="196.7"/>
    <n v="0"/>
    <n v="29.4"/>
    <n v="75.75"/>
    <n v="0"/>
  </r>
  <r>
    <x v="3"/>
    <n v="4"/>
    <x v="2"/>
    <x v="6"/>
    <n v="7"/>
    <x v="1"/>
    <x v="0"/>
    <n v="2"/>
    <n v="436"/>
    <n v="1279628"/>
    <n v="174495"/>
    <n v="1454559"/>
    <n v="0.03"/>
    <n v="158"/>
    <n v="6.5"/>
    <n v="186"/>
    <n v="1.05"/>
    <n v="0.13400000000000001"/>
    <n v="8965"/>
    <n v="85.3"/>
    <n v="196.7"/>
    <n v="0"/>
    <n v="29.4"/>
    <n v="38.85"/>
    <n v="0"/>
  </r>
  <r>
    <x v="3"/>
    <n v="4"/>
    <x v="2"/>
    <x v="6"/>
    <n v="7"/>
    <x v="2"/>
    <x v="0"/>
    <n v="3"/>
    <n v="263"/>
    <n v="555950"/>
    <n v="48343"/>
    <n v="604556"/>
    <n v="0.04"/>
    <n v="158"/>
    <n v="6.5"/>
    <n v="186"/>
    <n v="1.05"/>
    <n v="0.13400000000000001"/>
    <n v="8965"/>
    <n v="85.3"/>
    <n v="196.7"/>
    <n v="0"/>
    <n v="29.4"/>
    <n v="39.89"/>
    <n v="0"/>
  </r>
  <r>
    <x v="3"/>
    <n v="4"/>
    <x v="2"/>
    <x v="7"/>
    <n v="8"/>
    <x v="0"/>
    <x v="0"/>
    <n v="1"/>
    <n v="47"/>
    <n v="200788"/>
    <n v="133859"/>
    <n v="334694"/>
    <n v="0.01"/>
    <n v="234"/>
    <n v="6.8"/>
    <n v="207"/>
    <n v="1.0669999999999999"/>
    <n v="0.128"/>
    <n v="8722"/>
    <n v="86.3"/>
    <n v="198.6"/>
    <n v="0"/>
    <n v="33.9"/>
    <n v="40.35"/>
    <n v="0"/>
  </r>
  <r>
    <x v="3"/>
    <n v="4"/>
    <x v="2"/>
    <x v="7"/>
    <n v="8"/>
    <x v="1"/>
    <x v="0"/>
    <n v="2"/>
    <n v="534"/>
    <n v="1174606"/>
    <n v="160173"/>
    <n v="1335313"/>
    <n v="0.04"/>
    <n v="234"/>
    <n v="6.8"/>
    <n v="207"/>
    <n v="1.0669999999999999"/>
    <n v="0.128"/>
    <n v="8722"/>
    <n v="86.3"/>
    <n v="198.6"/>
    <n v="0"/>
    <n v="33.9"/>
    <n v="22.48"/>
    <n v="0"/>
  </r>
  <r>
    <x v="3"/>
    <n v="4"/>
    <x v="2"/>
    <x v="7"/>
    <n v="8"/>
    <x v="2"/>
    <x v="0"/>
    <n v="3"/>
    <n v="331"/>
    <n v="524885"/>
    <n v="45642"/>
    <n v="570858"/>
    <n v="0.06"/>
    <n v="234"/>
    <n v="6.8"/>
    <n v="207"/>
    <n v="1.0669999999999999"/>
    <n v="0.128"/>
    <n v="8722"/>
    <n v="86.3"/>
    <n v="198.6"/>
    <n v="0"/>
    <n v="33.9"/>
    <n v="25.86"/>
    <n v="0"/>
  </r>
  <r>
    <x v="3"/>
    <n v="4"/>
    <x v="2"/>
    <x v="8"/>
    <n v="9"/>
    <x v="0"/>
    <x v="0"/>
    <n v="1"/>
    <n v="79"/>
    <n v="226414"/>
    <n v="150943"/>
    <n v="377436"/>
    <n v="0.02"/>
    <n v="309"/>
    <n v="8.9"/>
    <n v="243"/>
    <n v="1.083"/>
    <n v="0.123"/>
    <n v="8712"/>
    <n v="86.1"/>
    <n v="202.9"/>
    <n v="0"/>
    <n v="33.6"/>
    <n v="41.3"/>
    <n v="0"/>
  </r>
  <r>
    <x v="3"/>
    <n v="4"/>
    <x v="2"/>
    <x v="8"/>
    <n v="9"/>
    <x v="1"/>
    <x v="0"/>
    <n v="2"/>
    <n v="926"/>
    <n v="1356860"/>
    <n v="185026"/>
    <n v="1542812"/>
    <n v="0.06"/>
    <n v="309"/>
    <n v="8.9"/>
    <n v="243"/>
    <n v="1.083"/>
    <n v="0.123"/>
    <n v="8712"/>
    <n v="86.1"/>
    <n v="202.9"/>
    <n v="0"/>
    <n v="33.6"/>
    <n v="73.41"/>
    <n v="0"/>
  </r>
  <r>
    <x v="3"/>
    <n v="4"/>
    <x v="2"/>
    <x v="8"/>
    <n v="9"/>
    <x v="2"/>
    <x v="0"/>
    <n v="3"/>
    <n v="554"/>
    <n v="584907"/>
    <n v="50861"/>
    <n v="636322"/>
    <n v="0.09"/>
    <n v="309"/>
    <n v="8.9"/>
    <n v="243"/>
    <n v="1.083"/>
    <n v="0.123"/>
    <n v="8712"/>
    <n v="86.1"/>
    <n v="202.9"/>
    <n v="0"/>
    <n v="33.6"/>
    <n v="67.37"/>
    <n v="0"/>
  </r>
  <r>
    <x v="3"/>
    <n v="4"/>
    <x v="2"/>
    <x v="9"/>
    <n v="10"/>
    <x v="0"/>
    <x v="0"/>
    <n v="1"/>
    <n v="116"/>
    <n v="248191"/>
    <n v="165461"/>
    <n v="413768"/>
    <n v="0.03"/>
    <n v="615"/>
    <n v="9.3000000000000007"/>
    <n v="288"/>
    <n v="1.1599999999999999"/>
    <n v="0.11700000000000001"/>
    <n v="8765"/>
    <n v="86.6"/>
    <n v="197.5"/>
    <n v="0"/>
    <n v="35.4"/>
    <n v="45.06"/>
    <n v="0"/>
  </r>
  <r>
    <x v="3"/>
    <n v="4"/>
    <x v="2"/>
    <x v="9"/>
    <n v="10"/>
    <x v="1"/>
    <x v="0"/>
    <n v="2"/>
    <n v="1330"/>
    <n v="1462023"/>
    <n v="199367"/>
    <n v="1662720"/>
    <n v="0.08"/>
    <n v="615"/>
    <n v="9.3000000000000007"/>
    <n v="288"/>
    <n v="1.1599999999999999"/>
    <n v="0.11700000000000001"/>
    <n v="8765"/>
    <n v="86.6"/>
    <n v="197.5"/>
    <n v="0"/>
    <n v="35.4"/>
    <n v="43.63"/>
    <n v="0"/>
  </r>
  <r>
    <x v="3"/>
    <n v="4"/>
    <x v="2"/>
    <x v="9"/>
    <n v="10"/>
    <x v="2"/>
    <x v="0"/>
    <n v="3"/>
    <n v="792"/>
    <n v="627722"/>
    <n v="54584"/>
    <n v="683098"/>
    <n v="0.12"/>
    <n v="615"/>
    <n v="9.3000000000000007"/>
    <n v="288"/>
    <n v="1.1599999999999999"/>
    <n v="0.11700000000000001"/>
    <n v="8765"/>
    <n v="86.6"/>
    <n v="197.5"/>
    <n v="0"/>
    <n v="35.4"/>
    <n v="42.96"/>
    <n v="0"/>
  </r>
  <r>
    <x v="3"/>
    <n v="4"/>
    <x v="2"/>
    <x v="10"/>
    <n v="11"/>
    <x v="0"/>
    <x v="0"/>
    <n v="1"/>
    <n v="109"/>
    <n v="187246"/>
    <n v="124830"/>
    <n v="312185"/>
    <n v="0.03"/>
    <n v="991"/>
    <n v="11.2"/>
    <n v="309"/>
    <n v="1.22"/>
    <n v="0.114"/>
    <n v="8816"/>
    <n v="87"/>
    <n v="193.1"/>
    <n v="0"/>
    <n v="38"/>
    <n v="-6.03"/>
    <n v="0"/>
  </r>
  <r>
    <x v="3"/>
    <n v="4"/>
    <x v="2"/>
    <x v="10"/>
    <n v="11"/>
    <x v="1"/>
    <x v="0"/>
    <n v="2"/>
    <n v="1233"/>
    <n v="1083768"/>
    <n v="147787"/>
    <n v="1232788"/>
    <n v="0.1"/>
    <n v="991"/>
    <n v="11.2"/>
    <n v="309"/>
    <n v="1.22"/>
    <n v="0.114"/>
    <n v="8816"/>
    <n v="87"/>
    <n v="193.1"/>
    <n v="0"/>
    <n v="38"/>
    <n v="-7.29"/>
    <n v="0"/>
  </r>
  <r>
    <x v="3"/>
    <n v="4"/>
    <x v="2"/>
    <x v="10"/>
    <n v="11"/>
    <x v="2"/>
    <x v="0"/>
    <n v="3"/>
    <n v="766"/>
    <n v="485161"/>
    <n v="42188"/>
    <n v="528115"/>
    <n v="0.15"/>
    <n v="991"/>
    <n v="11.2"/>
    <n v="309"/>
    <n v="1.22"/>
    <n v="0.114"/>
    <n v="8816"/>
    <n v="87"/>
    <n v="193.1"/>
    <n v="0"/>
    <n v="38"/>
    <n v="-3.28"/>
    <n v="0"/>
  </r>
  <r>
    <x v="3"/>
    <n v="4"/>
    <x v="2"/>
    <x v="11"/>
    <n v="12"/>
    <x v="0"/>
    <x v="0"/>
    <n v="1"/>
    <n v="271"/>
    <n v="193657"/>
    <n v="129105"/>
    <n v="323033"/>
    <n v="0.08"/>
    <n v="2165"/>
    <n v="12.6"/>
    <n v="351"/>
    <n v="1.3029999999999999"/>
    <n v="0.114"/>
    <n v="8900"/>
    <n v="87"/>
    <n v="193.8"/>
    <n v="0"/>
    <n v="39.200000000000003"/>
    <n v="148.62"/>
    <n v="0"/>
  </r>
  <r>
    <x v="3"/>
    <n v="4"/>
    <x v="2"/>
    <x v="11"/>
    <n v="12"/>
    <x v="1"/>
    <x v="0"/>
    <n v="2"/>
    <n v="3081"/>
    <n v="1126855"/>
    <n v="153662"/>
    <n v="1283598"/>
    <n v="0.24"/>
    <n v="2165"/>
    <n v="12.6"/>
    <n v="351"/>
    <n v="1.3029999999999999"/>
    <n v="0.114"/>
    <n v="8900"/>
    <n v="87"/>
    <n v="193.8"/>
    <n v="0"/>
    <n v="39.200000000000003"/>
    <n v="149.88"/>
    <n v="0"/>
  </r>
  <r>
    <x v="3"/>
    <n v="4"/>
    <x v="2"/>
    <x v="11"/>
    <n v="12"/>
    <x v="2"/>
    <x v="0"/>
    <n v="3"/>
    <n v="1845"/>
    <n v="486182"/>
    <n v="42277"/>
    <n v="530304"/>
    <n v="0.35"/>
    <n v="2165"/>
    <n v="12.6"/>
    <n v="351"/>
    <n v="1.3029999999999999"/>
    <n v="0.114"/>
    <n v="8900"/>
    <n v="87"/>
    <n v="193.8"/>
    <n v="0"/>
    <n v="39.200000000000003"/>
    <n v="140.86000000000001"/>
    <n v="0"/>
  </r>
  <r>
    <x v="3"/>
    <n v="4"/>
    <x v="2"/>
    <x v="12"/>
    <n v="13"/>
    <x v="0"/>
    <x v="0"/>
    <n v="1"/>
    <n v="1032"/>
    <n v="189535"/>
    <n v="126356"/>
    <n v="316923"/>
    <n v="0.33"/>
    <n v="2851"/>
    <n v="15"/>
    <n v="381"/>
    <n v="1.3069999999999999"/>
    <n v="0.11600000000000001"/>
    <n v="8899"/>
    <n v="87.4"/>
    <n v="198.9"/>
    <n v="0"/>
    <n v="43"/>
    <n v="280.81"/>
    <n v="0"/>
  </r>
  <r>
    <x v="3"/>
    <n v="4"/>
    <x v="2"/>
    <x v="12"/>
    <n v="13"/>
    <x v="1"/>
    <x v="0"/>
    <n v="2"/>
    <n v="11675"/>
    <n v="1094452"/>
    <n v="149243"/>
    <n v="1255370"/>
    <n v="0.93"/>
    <n v="2851"/>
    <n v="15"/>
    <n v="381"/>
    <n v="1.3069999999999999"/>
    <n v="0.11600000000000001"/>
    <n v="8899"/>
    <n v="87.4"/>
    <n v="198.9"/>
    <n v="0"/>
    <n v="43"/>
    <n v="278.94"/>
    <n v="0"/>
  </r>
  <r>
    <x v="3"/>
    <n v="4"/>
    <x v="2"/>
    <x v="12"/>
    <n v="13"/>
    <x v="2"/>
    <x v="0"/>
    <n v="3"/>
    <n v="7097"/>
    <n v="477681"/>
    <n v="41538"/>
    <n v="526316"/>
    <n v="1.35"/>
    <n v="2851"/>
    <n v="15"/>
    <n v="381"/>
    <n v="1.3069999999999999"/>
    <n v="0.11600000000000001"/>
    <n v="8899"/>
    <n v="87.4"/>
    <n v="198.9"/>
    <n v="0"/>
    <n v="43"/>
    <n v="284.66000000000003"/>
    <n v="0"/>
  </r>
  <r>
    <x v="3"/>
    <n v="4"/>
    <x v="2"/>
    <x v="13"/>
    <n v="14"/>
    <x v="0"/>
    <x v="0"/>
    <n v="1"/>
    <n v="2450"/>
    <n v="206413"/>
    <n v="137609"/>
    <n v="346472"/>
    <n v="0.71"/>
    <n v="6245"/>
    <n v="19.100000000000001"/>
    <n v="401"/>
    <n v="1.3029999999999999"/>
    <n v="0.11899999999999999"/>
    <n v="9330"/>
    <n v="87.7"/>
    <n v="200.9"/>
    <n v="0"/>
    <n v="45.4"/>
    <n v="137.4"/>
    <n v="0"/>
  </r>
  <r>
    <x v="3"/>
    <n v="4"/>
    <x v="2"/>
    <x v="13"/>
    <n v="14"/>
    <x v="1"/>
    <x v="0"/>
    <n v="2"/>
    <n v="28085"/>
    <n v="1198780"/>
    <n v="163470"/>
    <n v="1390335"/>
    <n v="2.02"/>
    <n v="6245"/>
    <n v="19.100000000000001"/>
    <n v="401"/>
    <n v="1.3029999999999999"/>
    <n v="0.11899999999999999"/>
    <n v="9330"/>
    <n v="87.7"/>
    <n v="200.9"/>
    <n v="0"/>
    <n v="45.4"/>
    <n v="140.56"/>
    <n v="0"/>
  </r>
  <r>
    <x v="3"/>
    <n v="4"/>
    <x v="2"/>
    <x v="13"/>
    <n v="14"/>
    <x v="2"/>
    <x v="0"/>
    <n v="3"/>
    <n v="16944"/>
    <n v="516622"/>
    <n v="44924"/>
    <n v="578490"/>
    <n v="2.93"/>
    <n v="6245"/>
    <n v="19.100000000000001"/>
    <n v="401"/>
    <n v="1.3029999999999999"/>
    <n v="0.11899999999999999"/>
    <n v="9330"/>
    <n v="87.7"/>
    <n v="200.9"/>
    <n v="0"/>
    <n v="45.4"/>
    <n v="138.75"/>
    <n v="0"/>
  </r>
  <r>
    <x v="3"/>
    <n v="4"/>
    <x v="2"/>
    <x v="14"/>
    <n v="15"/>
    <x v="0"/>
    <x v="0"/>
    <n v="1"/>
    <n v="3664"/>
    <n v="222110"/>
    <n v="148073"/>
    <n v="373847"/>
    <n v="0.98"/>
    <n v="10131"/>
    <n v="20.6"/>
    <n v="428"/>
    <n v="1.24"/>
    <n v="0.124"/>
    <n v="9313"/>
    <n v="87.9"/>
    <n v="197.7"/>
    <n v="0"/>
    <n v="50.6"/>
    <n v="49.55"/>
    <n v="0"/>
  </r>
  <r>
    <x v="3"/>
    <n v="4"/>
    <x v="2"/>
    <x v="14"/>
    <n v="15"/>
    <x v="1"/>
    <x v="0"/>
    <n v="2"/>
    <n v="41658"/>
    <n v="1272596"/>
    <n v="173536"/>
    <n v="1487790"/>
    <n v="2.8"/>
    <n v="10131"/>
    <n v="20.6"/>
    <n v="428"/>
    <n v="1.24"/>
    <n v="0.124"/>
    <n v="9313"/>
    <n v="87.9"/>
    <n v="197.7"/>
    <n v="0"/>
    <n v="50.6"/>
    <n v="48.33"/>
    <n v="0"/>
  </r>
  <r>
    <x v="3"/>
    <n v="4"/>
    <x v="2"/>
    <x v="14"/>
    <n v="15"/>
    <x v="2"/>
    <x v="0"/>
    <n v="3"/>
    <n v="24751"/>
    <n v="538086"/>
    <n v="46790"/>
    <n v="609627"/>
    <n v="4.0599999999999996"/>
    <n v="10131"/>
    <n v="20.6"/>
    <n v="428"/>
    <n v="1.24"/>
    <n v="0.124"/>
    <n v="9313"/>
    <n v="87.9"/>
    <n v="197.7"/>
    <n v="0"/>
    <n v="50.6"/>
    <n v="46.08"/>
    <n v="0"/>
  </r>
  <r>
    <x v="3"/>
    <n v="4"/>
    <x v="2"/>
    <x v="15"/>
    <n v="16"/>
    <x v="0"/>
    <x v="0"/>
    <n v="1"/>
    <n v="5323"/>
    <n v="223797"/>
    <n v="149198"/>
    <n v="378318"/>
    <n v="1.41"/>
    <n v="16549"/>
    <n v="21.7"/>
    <n v="450"/>
    <n v="1.17"/>
    <n v="0.13"/>
    <n v="9771"/>
    <n v="88"/>
    <n v="202.1"/>
    <n v="0"/>
    <n v="53.7"/>
    <n v="45.28"/>
    <n v="0"/>
  </r>
  <r>
    <x v="3"/>
    <n v="4"/>
    <x v="2"/>
    <x v="15"/>
    <n v="16"/>
    <x v="1"/>
    <x v="0"/>
    <n v="2"/>
    <n v="61761"/>
    <n v="1297624"/>
    <n v="176949"/>
    <n v="1536334"/>
    <n v="4.0199999999999996"/>
    <n v="16549"/>
    <n v="21.7"/>
    <n v="450"/>
    <n v="1.17"/>
    <n v="0.13"/>
    <n v="9771"/>
    <n v="88"/>
    <n v="202.1"/>
    <n v="0"/>
    <n v="53.7"/>
    <n v="48.26"/>
    <n v="0"/>
  </r>
  <r>
    <x v="3"/>
    <n v="4"/>
    <x v="2"/>
    <x v="15"/>
    <n v="16"/>
    <x v="2"/>
    <x v="0"/>
    <n v="3"/>
    <n v="36371"/>
    <n v="540592"/>
    <n v="47008"/>
    <n v="623971"/>
    <n v="5.83"/>
    <n v="16549"/>
    <n v="21.7"/>
    <n v="450"/>
    <n v="1.17"/>
    <n v="0.13"/>
    <n v="9771"/>
    <n v="88"/>
    <n v="202.1"/>
    <n v="0"/>
    <n v="53.7"/>
    <n v="46.95"/>
    <n v="0"/>
  </r>
  <r>
    <x v="4"/>
    <n v="5"/>
    <x v="3"/>
    <x v="0"/>
    <n v="1"/>
    <x v="0"/>
    <x v="0"/>
    <n v="1"/>
    <n v="8"/>
    <n v="141006"/>
    <n v="94004"/>
    <n v="235018"/>
    <n v="0"/>
    <n v="102"/>
    <n v="4.5999999999999996"/>
    <n v="120"/>
    <n v="0.94"/>
    <n v="7.5999999999999998E-2"/>
    <n v="46871"/>
    <n v="80.900000000000006"/>
    <n v="147.6"/>
    <n v="2986"/>
    <n v="43"/>
    <n v="0"/>
    <n v="0"/>
  </r>
  <r>
    <x v="4"/>
    <n v="5"/>
    <x v="3"/>
    <x v="0"/>
    <n v="1"/>
    <x v="1"/>
    <x v="0"/>
    <n v="2"/>
    <n v="93"/>
    <n v="815012"/>
    <n v="111138"/>
    <n v="926243"/>
    <n v="0.01"/>
    <n v="102"/>
    <n v="4.5999999999999996"/>
    <n v="120"/>
    <n v="0.94"/>
    <n v="7.5999999999999998E-2"/>
    <n v="46871"/>
    <n v="80.900000000000006"/>
    <n v="147.6"/>
    <n v="2986"/>
    <n v="43"/>
    <n v="0"/>
    <n v="0"/>
  </r>
  <r>
    <x v="4"/>
    <n v="5"/>
    <x v="3"/>
    <x v="0"/>
    <n v="1"/>
    <x v="2"/>
    <x v="0"/>
    <n v="3"/>
    <n v="57"/>
    <n v="359125"/>
    <n v="31228"/>
    <n v="390410"/>
    <n v="0.01"/>
    <n v="102"/>
    <n v="4.5999999999999996"/>
    <n v="120"/>
    <n v="0.94"/>
    <n v="7.5999999999999998E-2"/>
    <n v="46871"/>
    <n v="80.900000000000006"/>
    <n v="147.6"/>
    <n v="2986"/>
    <n v="43"/>
    <n v="0"/>
    <n v="0"/>
  </r>
  <r>
    <x v="4"/>
    <n v="5"/>
    <x v="3"/>
    <x v="1"/>
    <n v="2"/>
    <x v="0"/>
    <x v="0"/>
    <n v="1"/>
    <n v="104"/>
    <n v="148511"/>
    <n v="99007"/>
    <n v="247622"/>
    <n v="0.04"/>
    <n v="410"/>
    <n v="6"/>
    <n v="132"/>
    <n v="0.91"/>
    <n v="8.4000000000000005E-2"/>
    <n v="46992"/>
    <n v="80.8"/>
    <n v="148.9"/>
    <n v="3428"/>
    <n v="42.9"/>
    <n v="300"/>
    <n v="0"/>
  </r>
  <r>
    <x v="4"/>
    <n v="5"/>
    <x v="3"/>
    <x v="1"/>
    <n v="2"/>
    <x v="1"/>
    <x v="0"/>
    <n v="2"/>
    <n v="1200"/>
    <n v="879070"/>
    <n v="119873"/>
    <n v="1000143"/>
    <n v="0.12"/>
    <n v="410"/>
    <n v="6"/>
    <n v="132"/>
    <n v="0.91"/>
    <n v="8.4000000000000005E-2"/>
    <n v="46992"/>
    <n v="80.8"/>
    <n v="148.9"/>
    <n v="3428"/>
    <n v="42.9"/>
    <n v="300"/>
    <n v="0"/>
  </r>
  <r>
    <x v="4"/>
    <n v="5"/>
    <x v="3"/>
    <x v="1"/>
    <n v="2"/>
    <x v="2"/>
    <x v="0"/>
    <n v="3"/>
    <n v="702"/>
    <n v="370536"/>
    <n v="32221"/>
    <n v="403459"/>
    <n v="0.17"/>
    <n v="410"/>
    <n v="6"/>
    <n v="132"/>
    <n v="0.91"/>
    <n v="8.4000000000000005E-2"/>
    <n v="46992"/>
    <n v="80.8"/>
    <n v="148.9"/>
    <n v="3428"/>
    <n v="42.9"/>
    <n v="300"/>
    <n v="0"/>
  </r>
  <r>
    <x v="4"/>
    <n v="5"/>
    <x v="3"/>
    <x v="2"/>
    <n v="3"/>
    <x v="0"/>
    <x v="0"/>
    <n v="1"/>
    <n v="204"/>
    <n v="152136"/>
    <n v="101424"/>
    <n v="253764"/>
    <n v="0.08"/>
    <n v="732"/>
    <n v="7.3"/>
    <n v="136"/>
    <n v="0.877"/>
    <n v="0.09"/>
    <n v="46201"/>
    <n v="81.099999999999994"/>
    <n v="153.5"/>
    <n v="3779"/>
    <n v="45"/>
    <n v="96.15"/>
    <n v="0"/>
  </r>
  <r>
    <x v="4"/>
    <n v="5"/>
    <x v="3"/>
    <x v="2"/>
    <n v="3"/>
    <x v="1"/>
    <x v="0"/>
    <n v="2"/>
    <n v="2339"/>
    <n v="892842"/>
    <n v="121751"/>
    <n v="1016932"/>
    <n v="0.23"/>
    <n v="732"/>
    <n v="7.3"/>
    <n v="136"/>
    <n v="0.877"/>
    <n v="0.09"/>
    <n v="46201"/>
    <n v="81.099999999999994"/>
    <n v="153.5"/>
    <n v="3779"/>
    <n v="45"/>
    <n v="94.92"/>
    <n v="0"/>
  </r>
  <r>
    <x v="4"/>
    <n v="5"/>
    <x v="3"/>
    <x v="2"/>
    <n v="3"/>
    <x v="2"/>
    <x v="0"/>
    <n v="3"/>
    <n v="1454"/>
    <n v="399856"/>
    <n v="34770"/>
    <n v="436080"/>
    <n v="0.33"/>
    <n v="732"/>
    <n v="7.3"/>
    <n v="136"/>
    <n v="0.877"/>
    <n v="0.09"/>
    <n v="46201"/>
    <n v="81.099999999999994"/>
    <n v="153.5"/>
    <n v="3779"/>
    <n v="45"/>
    <n v="107.12"/>
    <n v="0"/>
  </r>
  <r>
    <x v="4"/>
    <n v="5"/>
    <x v="3"/>
    <x v="3"/>
    <n v="4"/>
    <x v="0"/>
    <x v="0"/>
    <n v="1"/>
    <n v="285"/>
    <n v="157432"/>
    <n v="104954"/>
    <n v="262671"/>
    <n v="0.11"/>
    <n v="1030"/>
    <n v="9"/>
    <n v="140"/>
    <n v="0.85"/>
    <n v="9.4E-2"/>
    <n v="43981"/>
    <n v="81.2"/>
    <n v="157.1"/>
    <n v="4233"/>
    <n v="46.4"/>
    <n v="39.71"/>
    <n v="0"/>
  </r>
  <r>
    <x v="4"/>
    <n v="5"/>
    <x v="3"/>
    <x v="3"/>
    <n v="4"/>
    <x v="1"/>
    <x v="0"/>
    <n v="2"/>
    <n v="3309"/>
    <n v="936386"/>
    <n v="127689"/>
    <n v="1067384"/>
    <n v="0.31"/>
    <n v="1030"/>
    <n v="9"/>
    <n v="140"/>
    <n v="0.85"/>
    <n v="9.4E-2"/>
    <n v="43981"/>
    <n v="81.2"/>
    <n v="157.1"/>
    <n v="4233"/>
    <n v="46.4"/>
    <n v="41.47"/>
    <n v="0"/>
  </r>
  <r>
    <x v="4"/>
    <n v="5"/>
    <x v="3"/>
    <x v="3"/>
    <n v="4"/>
    <x v="2"/>
    <x v="0"/>
    <n v="3"/>
    <n v="2025"/>
    <n v="412656"/>
    <n v="35883"/>
    <n v="450564"/>
    <n v="0.45"/>
    <n v="1030"/>
    <n v="9"/>
    <n v="140"/>
    <n v="0.85"/>
    <n v="9.4E-2"/>
    <n v="43981"/>
    <n v="81.2"/>
    <n v="157.1"/>
    <n v="4233"/>
    <n v="46.4"/>
    <n v="39.270000000000003"/>
    <n v="0"/>
  </r>
  <r>
    <x v="4"/>
    <n v="5"/>
    <x v="3"/>
    <x v="4"/>
    <n v="5"/>
    <x v="0"/>
    <x v="0"/>
    <n v="1"/>
    <n v="369"/>
    <n v="166051"/>
    <n v="110700"/>
    <n v="277120"/>
    <n v="0.13"/>
    <n v="2044"/>
    <n v="10"/>
    <n v="155"/>
    <n v="0.82"/>
    <n v="9.6000000000000002E-2"/>
    <n v="44685"/>
    <n v="81.400000000000006"/>
    <n v="158.69999999999999"/>
    <n v="4631"/>
    <n v="49.3"/>
    <n v="29.47"/>
    <n v="0"/>
  </r>
  <r>
    <x v="4"/>
    <n v="5"/>
    <x v="3"/>
    <x v="4"/>
    <n v="5"/>
    <x v="1"/>
    <x v="0"/>
    <n v="2"/>
    <n v="4193"/>
    <n v="967385"/>
    <n v="131916"/>
    <n v="1103494"/>
    <n v="0.38"/>
    <n v="2044"/>
    <n v="10"/>
    <n v="155"/>
    <n v="0.82"/>
    <n v="9.6000000000000002E-2"/>
    <n v="44685"/>
    <n v="81.400000000000006"/>
    <n v="158.69999999999999"/>
    <n v="4631"/>
    <n v="49.3"/>
    <n v="26.72"/>
    <n v="0"/>
  </r>
  <r>
    <x v="4"/>
    <n v="5"/>
    <x v="3"/>
    <x v="4"/>
    <n v="5"/>
    <x v="2"/>
    <x v="0"/>
    <n v="3"/>
    <n v="2508"/>
    <n v="416504"/>
    <n v="36218"/>
    <n v="455230"/>
    <n v="0.55000000000000004"/>
    <n v="2044"/>
    <n v="10"/>
    <n v="155"/>
    <n v="0.82"/>
    <n v="9.6000000000000002E-2"/>
    <n v="44685"/>
    <n v="81.400000000000006"/>
    <n v="158.69999999999999"/>
    <n v="4631"/>
    <n v="49.3"/>
    <n v="23.85"/>
    <n v="0"/>
  </r>
  <r>
    <x v="4"/>
    <n v="5"/>
    <x v="3"/>
    <x v="5"/>
    <n v="6"/>
    <x v="0"/>
    <x v="0"/>
    <n v="1"/>
    <n v="491"/>
    <n v="171378"/>
    <n v="114252"/>
    <n v="286121"/>
    <n v="0.17"/>
    <n v="3012"/>
    <n v="12.9"/>
    <n v="167"/>
    <n v="0.82699999999999996"/>
    <n v="9.8000000000000004E-2"/>
    <n v="43668"/>
    <n v="81.400000000000006"/>
    <n v="158.1"/>
    <n v="5012"/>
    <n v="50.2"/>
    <n v="33.06"/>
    <n v="0"/>
  </r>
  <r>
    <x v="4"/>
    <n v="5"/>
    <x v="3"/>
    <x v="5"/>
    <n v="6"/>
    <x v="1"/>
    <x v="0"/>
    <n v="2"/>
    <n v="5596"/>
    <n v="1000047"/>
    <n v="136370"/>
    <n v="1142013"/>
    <n v="0.49"/>
    <n v="3012"/>
    <n v="12.9"/>
    <n v="167"/>
    <n v="0.82699999999999996"/>
    <n v="9.8000000000000004E-2"/>
    <n v="43668"/>
    <n v="81.400000000000006"/>
    <n v="158.1"/>
    <n v="5012"/>
    <n v="50.2"/>
    <n v="33.46"/>
    <n v="0"/>
  </r>
  <r>
    <x v="4"/>
    <n v="5"/>
    <x v="3"/>
    <x v="5"/>
    <n v="6"/>
    <x v="2"/>
    <x v="0"/>
    <n v="3"/>
    <n v="3404"/>
    <n v="437591"/>
    <n v="38051"/>
    <n v="479046"/>
    <n v="0.71"/>
    <n v="3012"/>
    <n v="12.9"/>
    <n v="167"/>
    <n v="0.82699999999999996"/>
    <n v="9.8000000000000004E-2"/>
    <n v="43668"/>
    <n v="81.400000000000006"/>
    <n v="158.1"/>
    <n v="5012"/>
    <n v="50.2"/>
    <n v="35.729999999999997"/>
    <n v="0"/>
  </r>
  <r>
    <x v="4"/>
    <n v="5"/>
    <x v="3"/>
    <x v="6"/>
    <n v="7"/>
    <x v="0"/>
    <x v="0"/>
    <n v="1"/>
    <n v="651"/>
    <n v="173996"/>
    <n v="115997"/>
    <n v="290644"/>
    <n v="0.22"/>
    <n v="4351"/>
    <n v="13.4"/>
    <n v="182"/>
    <n v="0.85699999999999998"/>
    <n v="0.1"/>
    <n v="45014"/>
    <n v="81.400000000000006"/>
    <n v="161.1"/>
    <n v="4937"/>
    <n v="52.5"/>
    <n v="32.590000000000003"/>
    <n v="0"/>
  </r>
  <r>
    <x v="4"/>
    <n v="5"/>
    <x v="3"/>
    <x v="6"/>
    <n v="7"/>
    <x v="1"/>
    <x v="0"/>
    <n v="2"/>
    <n v="7584"/>
    <n v="1036073"/>
    <n v="141283"/>
    <n v="1184940"/>
    <n v="0.64"/>
    <n v="4351"/>
    <n v="13.4"/>
    <n v="182"/>
    <n v="0.85699999999999998"/>
    <n v="0.1"/>
    <n v="45014"/>
    <n v="81.400000000000006"/>
    <n v="161.1"/>
    <n v="4937"/>
    <n v="52.5"/>
    <n v="35.53"/>
    <n v="0"/>
  </r>
  <r>
    <x v="4"/>
    <n v="5"/>
    <x v="3"/>
    <x v="6"/>
    <n v="7"/>
    <x v="2"/>
    <x v="0"/>
    <n v="3"/>
    <n v="4624"/>
    <n v="454141"/>
    <n v="39491"/>
    <n v="498256"/>
    <n v="0.93"/>
    <n v="4351"/>
    <n v="13.4"/>
    <n v="182"/>
    <n v="0.85699999999999998"/>
    <n v="0.1"/>
    <n v="45014"/>
    <n v="81.400000000000006"/>
    <n v="161.1"/>
    <n v="4937"/>
    <n v="52.5"/>
    <n v="35.840000000000003"/>
    <n v="0"/>
  </r>
  <r>
    <x v="4"/>
    <n v="5"/>
    <x v="3"/>
    <x v="7"/>
    <n v="8"/>
    <x v="0"/>
    <x v="0"/>
    <n v="1"/>
    <n v="1462"/>
    <n v="182006"/>
    <n v="121337"/>
    <n v="304805"/>
    <n v="0.48"/>
    <n v="6308"/>
    <n v="15.4"/>
    <n v="218"/>
    <n v="0.92300000000000004"/>
    <n v="0.10199999999999999"/>
    <n v="45186"/>
    <n v="81.8"/>
    <n v="164.2"/>
    <n v="4949"/>
    <n v="56.5"/>
    <n v="124.58"/>
    <n v="0"/>
  </r>
  <r>
    <x v="4"/>
    <n v="5"/>
    <x v="3"/>
    <x v="7"/>
    <n v="8"/>
    <x v="1"/>
    <x v="0"/>
    <n v="2"/>
    <n v="16281"/>
    <n v="1031489"/>
    <n v="140658"/>
    <n v="1188428"/>
    <n v="1.37"/>
    <n v="6308"/>
    <n v="15.4"/>
    <n v="218"/>
    <n v="0.92300000000000004"/>
    <n v="0.10199999999999999"/>
    <n v="45186"/>
    <n v="81.8"/>
    <n v="164.2"/>
    <n v="4949"/>
    <n v="56.5"/>
    <n v="114.68"/>
    <n v="0"/>
  </r>
  <r>
    <x v="4"/>
    <n v="5"/>
    <x v="3"/>
    <x v="7"/>
    <n v="8"/>
    <x v="2"/>
    <x v="0"/>
    <n v="3"/>
    <n v="10017"/>
    <n v="454714"/>
    <n v="39540"/>
    <n v="504271"/>
    <n v="1.99"/>
    <n v="6308"/>
    <n v="15.4"/>
    <n v="218"/>
    <n v="0.92300000000000004"/>
    <n v="0.10199999999999999"/>
    <n v="45186"/>
    <n v="81.8"/>
    <n v="164.2"/>
    <n v="4949"/>
    <n v="56.5"/>
    <n v="116.63"/>
    <n v="0"/>
  </r>
  <r>
    <x v="4"/>
    <n v="5"/>
    <x v="3"/>
    <x v="8"/>
    <n v="9"/>
    <x v="0"/>
    <x v="0"/>
    <n v="1"/>
    <n v="2209"/>
    <n v="174768"/>
    <n v="116512"/>
    <n v="293489"/>
    <n v="0.75"/>
    <n v="9677"/>
    <n v="17.3"/>
    <n v="259"/>
    <n v="0.997"/>
    <n v="0.105"/>
    <n v="45714"/>
    <n v="81.3"/>
    <n v="163.4"/>
    <n v="4920"/>
    <n v="57.4"/>
    <n v="51.09"/>
    <n v="0"/>
  </r>
  <r>
    <x v="4"/>
    <n v="5"/>
    <x v="3"/>
    <x v="8"/>
    <n v="9"/>
    <x v="1"/>
    <x v="0"/>
    <n v="2"/>
    <n v="25207"/>
    <n v="1009554"/>
    <n v="137667"/>
    <n v="1172428"/>
    <n v="2.15"/>
    <n v="9677"/>
    <n v="17.3"/>
    <n v="259"/>
    <n v="0.997"/>
    <n v="0.105"/>
    <n v="45714"/>
    <n v="81.3"/>
    <n v="163.4"/>
    <n v="4920"/>
    <n v="57.4"/>
    <n v="54.82"/>
    <n v="0"/>
  </r>
  <r>
    <x v="4"/>
    <n v="5"/>
    <x v="3"/>
    <x v="8"/>
    <n v="9"/>
    <x v="2"/>
    <x v="0"/>
    <n v="3"/>
    <n v="15293"/>
    <n v="437236"/>
    <n v="38020"/>
    <n v="490549"/>
    <n v="3.12"/>
    <n v="9677"/>
    <n v="17.3"/>
    <n v="259"/>
    <n v="0.997"/>
    <n v="0.105"/>
    <n v="45714"/>
    <n v="81.3"/>
    <n v="163.4"/>
    <n v="4920"/>
    <n v="57.4"/>
    <n v="52.67"/>
    <n v="0"/>
  </r>
  <r>
    <x v="4"/>
    <n v="5"/>
    <x v="3"/>
    <x v="9"/>
    <n v="10"/>
    <x v="0"/>
    <x v="0"/>
    <n v="1"/>
    <n v="2823"/>
    <n v="172356"/>
    <n v="114904"/>
    <n v="290083"/>
    <n v="0.97"/>
    <n v="12901"/>
    <n v="17.7"/>
    <n v="300"/>
    <n v="1.103"/>
    <n v="0.107"/>
    <n v="45302"/>
    <n v="81.900000000000006"/>
    <n v="154.4"/>
    <n v="4987"/>
    <n v="59.1"/>
    <n v="27.8"/>
    <n v="0"/>
  </r>
  <r>
    <x v="4"/>
    <n v="5"/>
    <x v="3"/>
    <x v="9"/>
    <n v="10"/>
    <x v="1"/>
    <x v="0"/>
    <n v="2"/>
    <n v="32758"/>
    <n v="1008126"/>
    <n v="137472"/>
    <n v="1178356"/>
    <n v="2.78"/>
    <n v="12901"/>
    <n v="17.7"/>
    <n v="300"/>
    <n v="1.103"/>
    <n v="0.107"/>
    <n v="45302"/>
    <n v="81.900000000000006"/>
    <n v="154.4"/>
    <n v="4987"/>
    <n v="59.1"/>
    <n v="29.96"/>
    <n v="0"/>
  </r>
  <r>
    <x v="4"/>
    <n v="5"/>
    <x v="3"/>
    <x v="9"/>
    <n v="10"/>
    <x v="2"/>
    <x v="0"/>
    <n v="3"/>
    <n v="19695"/>
    <n v="431377"/>
    <n v="37511"/>
    <n v="488583"/>
    <n v="4.03"/>
    <n v="12901"/>
    <n v="17.7"/>
    <n v="300"/>
    <n v="1.103"/>
    <n v="0.107"/>
    <n v="45302"/>
    <n v="81.900000000000006"/>
    <n v="154.4"/>
    <n v="4987"/>
    <n v="59.1"/>
    <n v="28.78"/>
    <n v="0"/>
  </r>
  <r>
    <x v="4"/>
    <n v="5"/>
    <x v="3"/>
    <x v="10"/>
    <n v="11"/>
    <x v="0"/>
    <x v="0"/>
    <n v="1"/>
    <n v="2905"/>
    <n v="139351"/>
    <n v="92901"/>
    <n v="235157"/>
    <n v="1.24"/>
    <n v="16296"/>
    <n v="21.3"/>
    <n v="332"/>
    <n v="1.2629999999999999"/>
    <n v="0.109"/>
    <n v="48904"/>
    <n v="81.7"/>
    <n v="146.5"/>
    <n v="4968"/>
    <n v="62.7"/>
    <n v="2.9"/>
    <n v="0"/>
  </r>
  <r>
    <x v="4"/>
    <n v="5"/>
    <x v="3"/>
    <x v="10"/>
    <n v="11"/>
    <x v="1"/>
    <x v="0"/>
    <n v="2"/>
    <n v="33098"/>
    <n v="795975"/>
    <n v="108542"/>
    <n v="937615"/>
    <n v="3.53"/>
    <n v="16296"/>
    <n v="21.3"/>
    <n v="332"/>
    <n v="1.2629999999999999"/>
    <n v="0.109"/>
    <n v="48904"/>
    <n v="81.7"/>
    <n v="146.5"/>
    <n v="4968"/>
    <n v="62.7"/>
    <n v="1.04"/>
    <n v="0"/>
  </r>
  <r>
    <x v="4"/>
    <n v="5"/>
    <x v="3"/>
    <x v="10"/>
    <n v="11"/>
    <x v="2"/>
    <x v="0"/>
    <n v="3"/>
    <n v="20097"/>
    <n v="342741"/>
    <n v="29804"/>
    <n v="392642"/>
    <n v="5.12"/>
    <n v="16296"/>
    <n v="21.3"/>
    <n v="332"/>
    <n v="1.2629999999999999"/>
    <n v="0.109"/>
    <n v="48904"/>
    <n v="81.7"/>
    <n v="146.5"/>
    <n v="4968"/>
    <n v="62.7"/>
    <n v="2.04"/>
    <n v="0"/>
  </r>
  <r>
    <x v="4"/>
    <n v="5"/>
    <x v="3"/>
    <x v="11"/>
    <n v="12"/>
    <x v="0"/>
    <x v="0"/>
    <n v="1"/>
    <n v="4791"/>
    <n v="147534"/>
    <n v="98356"/>
    <n v="250681"/>
    <n v="1.91"/>
    <n v="19547"/>
    <n v="19.3"/>
    <n v="369"/>
    <n v="1.45"/>
    <n v="0.113"/>
    <n v="52907"/>
    <n v="81.8"/>
    <n v="144.5"/>
    <n v="5000"/>
    <n v="64.5"/>
    <n v="64.92"/>
    <n v="0"/>
  </r>
  <r>
    <x v="4"/>
    <n v="5"/>
    <x v="3"/>
    <x v="11"/>
    <n v="12"/>
    <x v="1"/>
    <x v="0"/>
    <n v="2"/>
    <n v="54112"/>
    <n v="824512"/>
    <n v="112434"/>
    <n v="991058"/>
    <n v="5.46"/>
    <n v="19547"/>
    <n v="19.3"/>
    <n v="369"/>
    <n v="1.45"/>
    <n v="0.113"/>
    <n v="52907"/>
    <n v="81.8"/>
    <n v="144.5"/>
    <n v="5000"/>
    <n v="64.5"/>
    <n v="63.49"/>
    <n v="0"/>
  </r>
  <r>
    <x v="4"/>
    <n v="5"/>
    <x v="3"/>
    <x v="11"/>
    <n v="12"/>
    <x v="2"/>
    <x v="0"/>
    <n v="3"/>
    <n v="33122"/>
    <n v="354428"/>
    <n v="30820"/>
    <n v="418370"/>
    <n v="7.92"/>
    <n v="19547"/>
    <n v="19.3"/>
    <n v="369"/>
    <n v="1.45"/>
    <n v="0.113"/>
    <n v="52907"/>
    <n v="81.8"/>
    <n v="144.5"/>
    <n v="5000"/>
    <n v="64.5"/>
    <n v="64.81"/>
    <n v="0"/>
  </r>
  <r>
    <x v="4"/>
    <n v="5"/>
    <x v="3"/>
    <x v="12"/>
    <n v="13"/>
    <x v="0"/>
    <x v="0"/>
    <n v="1"/>
    <n v="6747"/>
    <n v="132991"/>
    <n v="88661"/>
    <n v="228399"/>
    <n v="2.95"/>
    <n v="22584"/>
    <n v="21.5"/>
    <n v="404"/>
    <n v="1.5369999999999999"/>
    <n v="0.11899999999999999"/>
    <n v="55000"/>
    <n v="82.3"/>
    <n v="147.1"/>
    <n v="4982"/>
    <n v="68.400000000000006"/>
    <n v="40.83"/>
    <n v="0"/>
  </r>
  <r>
    <x v="4"/>
    <n v="5"/>
    <x v="3"/>
    <x v="12"/>
    <n v="13"/>
    <x v="1"/>
    <x v="0"/>
    <n v="2"/>
    <n v="77657"/>
    <n v="741360"/>
    <n v="101094"/>
    <n v="920111"/>
    <n v="8.44"/>
    <n v="22584"/>
    <n v="21.5"/>
    <n v="404"/>
    <n v="1.5369999999999999"/>
    <n v="0.11899999999999999"/>
    <n v="55000"/>
    <n v="82.3"/>
    <n v="147.1"/>
    <n v="4982"/>
    <n v="68.400000000000006"/>
    <n v="43.51"/>
    <n v="0"/>
  </r>
  <r>
    <x v="4"/>
    <n v="5"/>
    <x v="3"/>
    <x v="12"/>
    <n v="13"/>
    <x v="2"/>
    <x v="0"/>
    <n v="3"/>
    <n v="47462"/>
    <n v="313132"/>
    <n v="27229"/>
    <n v="387823"/>
    <n v="12.24"/>
    <n v="22584"/>
    <n v="21.5"/>
    <n v="404"/>
    <n v="1.5369999999999999"/>
    <n v="0.11899999999999999"/>
    <n v="55000"/>
    <n v="82.3"/>
    <n v="147.1"/>
    <n v="4982"/>
    <n v="68.400000000000006"/>
    <n v="43.29"/>
    <n v="0"/>
  </r>
  <r>
    <x v="4"/>
    <n v="5"/>
    <x v="3"/>
    <x v="13"/>
    <n v="14"/>
    <x v="0"/>
    <x v="0"/>
    <n v="1"/>
    <n v="9988"/>
    <n v="148267"/>
    <n v="98845"/>
    <n v="257100"/>
    <n v="3.88"/>
    <n v="27273"/>
    <n v="25.6"/>
    <n v="429"/>
    <n v="1.52"/>
    <n v="0.123"/>
    <n v="53010"/>
    <n v="82.1"/>
    <n v="147.6"/>
    <n v="5040"/>
    <n v="72"/>
    <n v="48.04"/>
    <n v="0"/>
  </r>
  <r>
    <x v="4"/>
    <n v="5"/>
    <x v="3"/>
    <x v="13"/>
    <n v="14"/>
    <x v="1"/>
    <x v="0"/>
    <n v="2"/>
    <n v="112683"/>
    <n v="794185"/>
    <n v="108298"/>
    <n v="1015166"/>
    <n v="11.1"/>
    <n v="27273"/>
    <n v="25.6"/>
    <n v="429"/>
    <n v="1.52"/>
    <n v="0.123"/>
    <n v="53010"/>
    <n v="82.1"/>
    <n v="147.6"/>
    <n v="5040"/>
    <n v="72"/>
    <n v="45.1"/>
    <n v="0"/>
  </r>
  <r>
    <x v="4"/>
    <n v="5"/>
    <x v="3"/>
    <x v="13"/>
    <n v="14"/>
    <x v="2"/>
    <x v="0"/>
    <n v="3"/>
    <n v="68069"/>
    <n v="326463"/>
    <n v="28388"/>
    <n v="422920"/>
    <n v="16.100000000000001"/>
    <n v="27273"/>
    <n v="25.6"/>
    <n v="429"/>
    <n v="1.52"/>
    <n v="0.123"/>
    <n v="53010"/>
    <n v="82.1"/>
    <n v="147.6"/>
    <n v="5040"/>
    <n v="72"/>
    <n v="43.42"/>
    <n v="0"/>
  </r>
  <r>
    <x v="4"/>
    <n v="5"/>
    <x v="3"/>
    <x v="14"/>
    <n v="15"/>
    <x v="0"/>
    <x v="0"/>
    <n v="1"/>
    <n v="12128"/>
    <n v="148222"/>
    <n v="98814"/>
    <n v="259164"/>
    <n v="4.68"/>
    <n v="39111"/>
    <n v="26"/>
    <n v="449"/>
    <n v="1.413"/>
    <n v="0.126"/>
    <n v="53364"/>
    <n v="81.900000000000006"/>
    <n v="142.5"/>
    <n v="5099"/>
    <n v="75.5"/>
    <n v="21.43"/>
    <n v="0"/>
  </r>
  <r>
    <x v="4"/>
    <n v="5"/>
    <x v="3"/>
    <x v="14"/>
    <n v="15"/>
    <x v="1"/>
    <x v="0"/>
    <n v="2"/>
    <n v="139699"/>
    <n v="796550"/>
    <n v="108621"/>
    <n v="1044870"/>
    <n v="13.37"/>
    <n v="39111"/>
    <n v="26"/>
    <n v="449"/>
    <n v="1.413"/>
    <n v="0.126"/>
    <n v="53364"/>
    <n v="81.900000000000006"/>
    <n v="142.5"/>
    <n v="5099"/>
    <n v="75.5"/>
    <n v="23.98"/>
    <n v="0"/>
  </r>
  <r>
    <x v="4"/>
    <n v="5"/>
    <x v="3"/>
    <x v="14"/>
    <n v="15"/>
    <x v="2"/>
    <x v="0"/>
    <n v="3"/>
    <n v="84813"/>
    <n v="324460"/>
    <n v="28214"/>
    <n v="437487"/>
    <n v="19.39"/>
    <n v="39111"/>
    <n v="26"/>
    <n v="449"/>
    <n v="1.413"/>
    <n v="0.126"/>
    <n v="53364"/>
    <n v="81.900000000000006"/>
    <n v="142.5"/>
    <n v="5099"/>
    <n v="75.5"/>
    <n v="24.6"/>
    <n v="0"/>
  </r>
  <r>
    <x v="4"/>
    <n v="5"/>
    <x v="3"/>
    <x v="15"/>
    <n v="16"/>
    <x v="0"/>
    <x v="0"/>
    <n v="1"/>
    <n v="15114"/>
    <n v="151558"/>
    <n v="101038"/>
    <n v="267710"/>
    <n v="5.65"/>
    <n v="48202"/>
    <n v="26.1"/>
    <n v="476"/>
    <n v="1.32"/>
    <n v="0.13"/>
    <n v="54430"/>
    <n v="82.4"/>
    <n v="135.9"/>
    <n v="4999"/>
    <n v="78.5"/>
    <n v="24.62"/>
    <n v="0"/>
  </r>
  <r>
    <x v="4"/>
    <n v="5"/>
    <x v="3"/>
    <x v="15"/>
    <n v="16"/>
    <x v="1"/>
    <x v="0"/>
    <n v="2"/>
    <n v="172415"/>
    <n v="788916"/>
    <n v="107579"/>
    <n v="1068910"/>
    <n v="16.13"/>
    <n v="48202"/>
    <n v="26.1"/>
    <n v="476"/>
    <n v="1.32"/>
    <n v="0.13"/>
    <n v="54430"/>
    <n v="82.4"/>
    <n v="135.9"/>
    <n v="4999"/>
    <n v="78.5"/>
    <n v="23.42"/>
    <n v="0"/>
  </r>
  <r>
    <x v="4"/>
    <n v="5"/>
    <x v="3"/>
    <x v="15"/>
    <n v="16"/>
    <x v="2"/>
    <x v="0"/>
    <n v="3"/>
    <n v="104831"/>
    <n v="315912"/>
    <n v="27471"/>
    <n v="448214"/>
    <n v="23.39"/>
    <n v="48202"/>
    <n v="26.1"/>
    <n v="476"/>
    <n v="1.32"/>
    <n v="0.13"/>
    <n v="54430"/>
    <n v="82.4"/>
    <n v="135.9"/>
    <n v="4999"/>
    <n v="78.5"/>
    <n v="23.6"/>
    <n v="0"/>
  </r>
  <r>
    <x v="5"/>
    <n v="6"/>
    <x v="4"/>
    <x v="0"/>
    <n v="1"/>
    <x v="0"/>
    <x v="0"/>
    <n v="1"/>
    <n v="98"/>
    <n v="1671715"/>
    <n v="1114476"/>
    <n v="2786289"/>
    <n v="0"/>
    <n v="530"/>
    <n v="9.9"/>
    <n v="121"/>
    <n v="0.98"/>
    <n v="0.08"/>
    <n v="4585"/>
    <n v="49.1"/>
    <n v="566.1"/>
    <n v="7963"/>
    <n v="30.1"/>
    <n v="0"/>
    <n v="0"/>
  </r>
  <r>
    <x v="5"/>
    <n v="6"/>
    <x v="4"/>
    <x v="0"/>
    <n v="1"/>
    <x v="1"/>
    <x v="0"/>
    <n v="2"/>
    <n v="1098"/>
    <n v="9662937"/>
    <n v="1317673"/>
    <n v="10981708"/>
    <n v="0.01"/>
    <n v="530"/>
    <n v="9.9"/>
    <n v="121"/>
    <n v="0.98"/>
    <n v="0.08"/>
    <n v="4585"/>
    <n v="49.1"/>
    <n v="566.1"/>
    <n v="7963"/>
    <n v="30.1"/>
    <n v="0"/>
    <n v="0"/>
  </r>
  <r>
    <x v="5"/>
    <n v="6"/>
    <x v="4"/>
    <x v="0"/>
    <n v="1"/>
    <x v="2"/>
    <x v="0"/>
    <n v="3"/>
    <n v="654"/>
    <n v="4149907"/>
    <n v="360861"/>
    <n v="4511422"/>
    <n v="0.01"/>
    <n v="530"/>
    <n v="9.9"/>
    <n v="121"/>
    <n v="0.98"/>
    <n v="0.08"/>
    <n v="4585"/>
    <n v="49.1"/>
    <n v="566.1"/>
    <n v="7963"/>
    <n v="30.1"/>
    <n v="0"/>
    <n v="0"/>
  </r>
  <r>
    <x v="5"/>
    <n v="6"/>
    <x v="4"/>
    <x v="1"/>
    <n v="2"/>
    <x v="0"/>
    <x v="0"/>
    <n v="1"/>
    <n v="407"/>
    <n v="1744402"/>
    <n v="1162934"/>
    <n v="2907743"/>
    <n v="0.01"/>
    <n v="1862"/>
    <n v="13.6"/>
    <n v="118"/>
    <n v="0.97"/>
    <n v="0.08"/>
    <n v="5206"/>
    <n v="50.3"/>
    <n v="619.9"/>
    <n v="8082"/>
    <n v="33.200000000000003"/>
    <n v="300"/>
    <n v="0"/>
  </r>
  <r>
    <x v="5"/>
    <n v="6"/>
    <x v="4"/>
    <x v="1"/>
    <n v="2"/>
    <x v="1"/>
    <x v="0"/>
    <n v="2"/>
    <n v="4560"/>
    <n v="10027552"/>
    <n v="1367393"/>
    <n v="11399505"/>
    <n v="0.04"/>
    <n v="1862"/>
    <n v="13.6"/>
    <n v="118"/>
    <n v="0.97"/>
    <n v="0.08"/>
    <n v="5206"/>
    <n v="50.3"/>
    <n v="619.9"/>
    <n v="8082"/>
    <n v="33.200000000000003"/>
    <n v="300"/>
    <n v="0"/>
  </r>
  <r>
    <x v="5"/>
    <n v="6"/>
    <x v="4"/>
    <x v="1"/>
    <n v="2"/>
    <x v="2"/>
    <x v="0"/>
    <n v="3"/>
    <n v="2821"/>
    <n v="4472154"/>
    <n v="388883"/>
    <n v="4863858"/>
    <n v="0.06"/>
    <n v="1862"/>
    <n v="13.6"/>
    <n v="118"/>
    <n v="0.97"/>
    <n v="0.08"/>
    <n v="5206"/>
    <n v="50.3"/>
    <n v="619.9"/>
    <n v="8082"/>
    <n v="33.200000000000003"/>
    <n v="300"/>
    <n v="0"/>
  </r>
  <r>
    <x v="5"/>
    <n v="6"/>
    <x v="4"/>
    <x v="2"/>
    <n v="3"/>
    <x v="0"/>
    <x v="0"/>
    <n v="1"/>
    <n v="646"/>
    <n v="1845624"/>
    <n v="1230416"/>
    <n v="3076686"/>
    <n v="0.02"/>
    <n v="3516"/>
    <n v="17"/>
    <n v="134"/>
    <n v="0.97"/>
    <n v="7.9000000000000001E-2"/>
    <n v="5940"/>
    <n v="51.7"/>
    <n v="661.4"/>
    <n v="8199"/>
    <n v="38.5"/>
    <n v="58.72"/>
    <n v="0"/>
  </r>
  <r>
    <x v="5"/>
    <n v="6"/>
    <x v="4"/>
    <x v="2"/>
    <n v="3"/>
    <x v="1"/>
    <x v="0"/>
    <n v="2"/>
    <n v="7498"/>
    <n v="10990053"/>
    <n v="1498644"/>
    <n v="12496195"/>
    <n v="0.06"/>
    <n v="3516"/>
    <n v="17"/>
    <n v="134"/>
    <n v="0.97"/>
    <n v="7.9000000000000001E-2"/>
    <n v="5940"/>
    <n v="51.7"/>
    <n v="661.4"/>
    <n v="8199"/>
    <n v="38.5"/>
    <n v="64.430000000000007"/>
    <n v="0"/>
  </r>
  <r>
    <x v="5"/>
    <n v="6"/>
    <x v="4"/>
    <x v="2"/>
    <n v="3"/>
    <x v="2"/>
    <x v="0"/>
    <n v="3"/>
    <n v="4501"/>
    <n v="4755573"/>
    <n v="413528"/>
    <n v="5173602"/>
    <n v="0.09"/>
    <n v="3516"/>
    <n v="17"/>
    <n v="134"/>
    <n v="0.97"/>
    <n v="7.9000000000000001E-2"/>
    <n v="5940"/>
    <n v="51.7"/>
    <n v="661.4"/>
    <n v="8199"/>
    <n v="38.5"/>
    <n v="59.55"/>
    <n v="0"/>
  </r>
  <r>
    <x v="5"/>
    <n v="6"/>
    <x v="4"/>
    <x v="3"/>
    <n v="4"/>
    <x v="0"/>
    <x v="0"/>
    <n v="1"/>
    <n v="2382"/>
    <n v="1942876"/>
    <n v="1295251"/>
    <n v="3240509"/>
    <n v="7.0000000000000007E-2"/>
    <n v="5042"/>
    <n v="19.8"/>
    <n v="136"/>
    <n v="0.98"/>
    <n v="7.9000000000000001E-2"/>
    <n v="6711"/>
    <n v="53.1"/>
    <n v="702.5"/>
    <n v="8275"/>
    <n v="42.1"/>
    <n v="268.73"/>
    <n v="0"/>
  </r>
  <r>
    <x v="5"/>
    <n v="6"/>
    <x v="4"/>
    <x v="3"/>
    <n v="4"/>
    <x v="1"/>
    <x v="0"/>
    <n v="2"/>
    <n v="27076"/>
    <n v="11322208"/>
    <n v="1543938"/>
    <n v="12893222"/>
    <n v="0.21"/>
    <n v="5042"/>
    <n v="19.8"/>
    <n v="136"/>
    <n v="0.98"/>
    <n v="7.9000000000000001E-2"/>
    <n v="6711"/>
    <n v="53.1"/>
    <n v="702.5"/>
    <n v="8275"/>
    <n v="42.1"/>
    <n v="261.11"/>
    <n v="0"/>
  </r>
  <r>
    <x v="5"/>
    <n v="6"/>
    <x v="4"/>
    <x v="3"/>
    <n v="4"/>
    <x v="2"/>
    <x v="0"/>
    <n v="3"/>
    <n v="16630"/>
    <n v="5009322"/>
    <n v="435593"/>
    <n v="5461545"/>
    <n v="0.3"/>
    <n v="5042"/>
    <n v="19.8"/>
    <n v="136"/>
    <n v="0.98"/>
    <n v="7.9000000000000001E-2"/>
    <n v="6711"/>
    <n v="53.1"/>
    <n v="702.5"/>
    <n v="8275"/>
    <n v="42.1"/>
    <n v="269.47000000000003"/>
    <n v="0"/>
  </r>
  <r>
    <x v="5"/>
    <n v="6"/>
    <x v="4"/>
    <x v="4"/>
    <n v="5"/>
    <x v="0"/>
    <x v="0"/>
    <n v="1"/>
    <n v="3805"/>
    <n v="2035951"/>
    <n v="1357300"/>
    <n v="3397056"/>
    <n v="0.11"/>
    <n v="28663"/>
    <n v="26.4"/>
    <n v="150"/>
    <n v="0.99299999999999999"/>
    <n v="7.8E-2"/>
    <n v="7337"/>
    <n v="54.2"/>
    <n v="742.7"/>
    <n v="8487"/>
    <n v="45.3"/>
    <n v="59.74"/>
    <n v="0"/>
  </r>
  <r>
    <x v="5"/>
    <n v="6"/>
    <x v="4"/>
    <x v="4"/>
    <n v="5"/>
    <x v="1"/>
    <x v="0"/>
    <n v="2"/>
    <n v="43588"/>
    <n v="11948424"/>
    <n v="1629330"/>
    <n v="13621342"/>
    <n v="0.32"/>
    <n v="28663"/>
    <n v="26.4"/>
    <n v="150"/>
    <n v="0.99299999999999999"/>
    <n v="7.8E-2"/>
    <n v="7337"/>
    <n v="54.2"/>
    <n v="742.7"/>
    <n v="8487"/>
    <n v="45.3"/>
    <n v="60.98"/>
    <n v="0"/>
  </r>
  <r>
    <x v="5"/>
    <n v="6"/>
    <x v="4"/>
    <x v="4"/>
    <n v="5"/>
    <x v="2"/>
    <x v="0"/>
    <n v="3"/>
    <n v="26529"/>
    <n v="5235574"/>
    <n v="455267"/>
    <n v="5717370"/>
    <n v="0.46"/>
    <n v="28663"/>
    <n v="26.4"/>
    <n v="150"/>
    <n v="0.99299999999999999"/>
    <n v="7.8E-2"/>
    <n v="7337"/>
    <n v="54.2"/>
    <n v="742.7"/>
    <n v="8487"/>
    <n v="45.3"/>
    <n v="59.52"/>
    <n v="0"/>
  </r>
  <r>
    <x v="5"/>
    <n v="6"/>
    <x v="4"/>
    <x v="5"/>
    <n v="6"/>
    <x v="0"/>
    <x v="0"/>
    <n v="1"/>
    <n v="10423"/>
    <n v="2227294"/>
    <n v="1484862"/>
    <n v="3722579"/>
    <n v="0.28000000000000003"/>
    <n v="50663"/>
    <n v="31.5"/>
    <n v="165"/>
    <n v="1.0069999999999999"/>
    <n v="7.9000000000000001E-2"/>
    <n v="7980"/>
    <n v="55.4"/>
    <n v="792.1"/>
    <n v="8615"/>
    <n v="49.3"/>
    <n v="173.93"/>
    <n v="0"/>
  </r>
  <r>
    <x v="5"/>
    <n v="6"/>
    <x v="4"/>
    <x v="5"/>
    <n v="6"/>
    <x v="1"/>
    <x v="0"/>
    <n v="2"/>
    <n v="120021"/>
    <n v="13096719"/>
    <n v="1785916"/>
    <n v="15002656"/>
    <n v="0.8"/>
    <n v="50663"/>
    <n v="31.5"/>
    <n v="165"/>
    <n v="1.0069999999999999"/>
    <n v="7.9000000000000001E-2"/>
    <n v="7980"/>
    <n v="55.4"/>
    <n v="792.1"/>
    <n v="8615"/>
    <n v="49.3"/>
    <n v="175.35"/>
    <n v="0"/>
  </r>
  <r>
    <x v="5"/>
    <n v="6"/>
    <x v="4"/>
    <x v="5"/>
    <n v="6"/>
    <x v="2"/>
    <x v="0"/>
    <n v="3"/>
    <n v="72514"/>
    <n v="5684378"/>
    <n v="494294"/>
    <n v="6251186"/>
    <n v="1.1599999999999999"/>
    <n v="50663"/>
    <n v="31.5"/>
    <n v="165"/>
    <n v="1.0069999999999999"/>
    <n v="7.9000000000000001E-2"/>
    <n v="7980"/>
    <n v="55.4"/>
    <n v="792.1"/>
    <n v="8615"/>
    <n v="49.3"/>
    <n v="173.34"/>
    <n v="0"/>
  </r>
  <r>
    <x v="5"/>
    <n v="6"/>
    <x v="4"/>
    <x v="6"/>
    <n v="7"/>
    <x v="0"/>
    <x v="0"/>
    <n v="1"/>
    <n v="17974"/>
    <n v="2359381"/>
    <n v="1572920"/>
    <n v="3950275"/>
    <n v="0.46"/>
    <n v="128594"/>
    <n v="32.6"/>
    <n v="188"/>
    <n v="1.0169999999999999"/>
    <n v="8.1000000000000003E-2"/>
    <n v="8752"/>
    <n v="56.3"/>
    <n v="839.1"/>
    <n v="8174"/>
    <n v="54"/>
    <n v="72.45"/>
    <n v="0"/>
  </r>
  <r>
    <x v="5"/>
    <n v="6"/>
    <x v="4"/>
    <x v="6"/>
    <n v="7"/>
    <x v="1"/>
    <x v="0"/>
    <n v="2"/>
    <n v="208830"/>
    <n v="13952426"/>
    <n v="1902604"/>
    <n v="16063860"/>
    <n v="1.3"/>
    <n v="128594"/>
    <n v="32.6"/>
    <n v="188"/>
    <n v="1.0169999999999999"/>
    <n v="8.1000000000000003E-2"/>
    <n v="8752"/>
    <n v="56.3"/>
    <n v="839.1"/>
    <n v="8174"/>
    <n v="54"/>
    <n v="73.989999999999995"/>
    <n v="0"/>
  </r>
  <r>
    <x v="5"/>
    <n v="6"/>
    <x v="4"/>
    <x v="6"/>
    <n v="7"/>
    <x v="2"/>
    <x v="0"/>
    <n v="3"/>
    <n v="124053"/>
    <n v="5940464"/>
    <n v="516562"/>
    <n v="6581079"/>
    <n v="1.88"/>
    <n v="128594"/>
    <n v="32.6"/>
    <n v="188"/>
    <n v="1.0169999999999999"/>
    <n v="8.1000000000000003E-2"/>
    <n v="8752"/>
    <n v="56.3"/>
    <n v="839.1"/>
    <n v="8174"/>
    <n v="54"/>
    <n v="71.069999999999993"/>
    <n v="0"/>
  </r>
  <r>
    <x v="5"/>
    <n v="6"/>
    <x v="4"/>
    <x v="7"/>
    <n v="8"/>
    <x v="0"/>
    <x v="0"/>
    <n v="1"/>
    <n v="37832"/>
    <n v="2603018"/>
    <n v="1735346"/>
    <n v="4376196"/>
    <n v="0.86"/>
    <n v="212120"/>
    <n v="34.6"/>
    <n v="206"/>
    <n v="1.0329999999999999"/>
    <n v="8.1000000000000003E-2"/>
    <n v="9091"/>
    <n v="57.8"/>
    <n v="881.4"/>
    <n v="7859"/>
    <n v="58.2"/>
    <n v="110.48"/>
    <n v="0"/>
  </r>
  <r>
    <x v="5"/>
    <n v="6"/>
    <x v="4"/>
    <x v="7"/>
    <n v="8"/>
    <x v="1"/>
    <x v="0"/>
    <n v="2"/>
    <n v="425173"/>
    <n v="14773694"/>
    <n v="2014595"/>
    <n v="17213462"/>
    <n v="2.4700000000000002"/>
    <n v="212120"/>
    <n v="34.6"/>
    <n v="206"/>
    <n v="1.0329999999999999"/>
    <n v="8.1000000000000003E-2"/>
    <n v="9091"/>
    <n v="57.8"/>
    <n v="881.4"/>
    <n v="7859"/>
    <n v="58.2"/>
    <n v="103.6"/>
    <n v="0"/>
  </r>
  <r>
    <x v="5"/>
    <n v="6"/>
    <x v="4"/>
    <x v="7"/>
    <n v="8"/>
    <x v="2"/>
    <x v="0"/>
    <n v="3"/>
    <n v="258225"/>
    <n v="6395600"/>
    <n v="556139"/>
    <n v="7209964"/>
    <n v="3.58"/>
    <n v="212120"/>
    <n v="34.6"/>
    <n v="206"/>
    <n v="1.0329999999999999"/>
    <n v="8.1000000000000003E-2"/>
    <n v="9091"/>
    <n v="57.8"/>
    <n v="881.4"/>
    <n v="7859"/>
    <n v="58.2"/>
    <n v="108.16"/>
    <n v="0"/>
  </r>
  <r>
    <x v="5"/>
    <n v="6"/>
    <x v="4"/>
    <x v="8"/>
    <n v="9"/>
    <x v="0"/>
    <x v="0"/>
    <n v="1"/>
    <n v="57050"/>
    <n v="2380577"/>
    <n v="1587051"/>
    <n v="4024678"/>
    <n v="1.42"/>
    <n v="379142"/>
    <n v="34.700000000000003"/>
    <n v="255"/>
    <n v="1.0569999999999999"/>
    <n v="0.08"/>
    <n v="9572"/>
    <n v="59.1"/>
    <n v="923.5"/>
    <n v="7500"/>
    <n v="63.9"/>
    <n v="50.8"/>
    <n v="0"/>
  </r>
  <r>
    <x v="5"/>
    <n v="6"/>
    <x v="4"/>
    <x v="8"/>
    <n v="9"/>
    <x v="1"/>
    <x v="0"/>
    <n v="2"/>
    <n v="657547"/>
    <n v="13708805"/>
    <n v="1869382"/>
    <n v="16235734"/>
    <n v="4.05"/>
    <n v="379142"/>
    <n v="34.700000000000003"/>
    <n v="255"/>
    <n v="1.0569999999999999"/>
    <n v="0.08"/>
    <n v="9572"/>
    <n v="59.1"/>
    <n v="923.5"/>
    <n v="7500"/>
    <n v="63.9"/>
    <n v="54.65"/>
    <n v="0"/>
  </r>
  <r>
    <x v="5"/>
    <n v="6"/>
    <x v="4"/>
    <x v="8"/>
    <n v="9"/>
    <x v="2"/>
    <x v="0"/>
    <n v="3"/>
    <n v="397829"/>
    <n v="5866480"/>
    <n v="510129"/>
    <n v="6774438"/>
    <n v="5.87"/>
    <n v="379142"/>
    <n v="34.700000000000003"/>
    <n v="255"/>
    <n v="1.0569999999999999"/>
    <n v="0.08"/>
    <n v="9572"/>
    <n v="59.1"/>
    <n v="923.5"/>
    <n v="7500"/>
    <n v="63.9"/>
    <n v="54.06"/>
    <n v="0"/>
  </r>
  <r>
    <x v="5"/>
    <n v="6"/>
    <x v="4"/>
    <x v="9"/>
    <n v="10"/>
    <x v="0"/>
    <x v="0"/>
    <n v="1"/>
    <n v="52791"/>
    <n v="2259457"/>
    <n v="1506304"/>
    <n v="3818552"/>
    <n v="1.38"/>
    <n v="508926"/>
    <n v="36.5"/>
    <n v="292"/>
    <n v="1.097"/>
    <n v="0.08"/>
    <n v="10456"/>
    <n v="60.3"/>
    <n v="946.3"/>
    <n v="6445"/>
    <n v="67.599999999999994"/>
    <n v="-7.47"/>
    <n v="0"/>
  </r>
  <r>
    <x v="5"/>
    <n v="6"/>
    <x v="4"/>
    <x v="9"/>
    <n v="10"/>
    <x v="1"/>
    <x v="0"/>
    <n v="2"/>
    <n v="606608"/>
    <n v="12980482"/>
    <n v="1770066"/>
    <n v="15357156"/>
    <n v="3.95"/>
    <n v="508926"/>
    <n v="36.5"/>
    <n v="292"/>
    <n v="1.097"/>
    <n v="0.08"/>
    <n v="10456"/>
    <n v="60.3"/>
    <n v="946.3"/>
    <n v="6445"/>
    <n v="67.599999999999994"/>
    <n v="-7.75"/>
    <n v="0"/>
  </r>
  <r>
    <x v="5"/>
    <n v="6"/>
    <x v="4"/>
    <x v="9"/>
    <n v="10"/>
    <x v="2"/>
    <x v="0"/>
    <n v="3"/>
    <n v="368739"/>
    <n v="5583765"/>
    <n v="485545"/>
    <n v="6438049"/>
    <n v="5.73"/>
    <n v="508926"/>
    <n v="36.5"/>
    <n v="292"/>
    <n v="1.097"/>
    <n v="0.08"/>
    <n v="10456"/>
    <n v="60.3"/>
    <n v="946.3"/>
    <n v="6445"/>
    <n v="67.599999999999994"/>
    <n v="-7.31"/>
    <n v="0"/>
  </r>
  <r>
    <x v="5"/>
    <n v="6"/>
    <x v="4"/>
    <x v="10"/>
    <n v="11"/>
    <x v="0"/>
    <x v="0"/>
    <n v="1"/>
    <n v="65695"/>
    <n v="2181896"/>
    <n v="1454598"/>
    <n v="3702189"/>
    <n v="1.77"/>
    <n v="886513"/>
    <n v="39"/>
    <n v="334"/>
    <n v="1.1499999999999999"/>
    <n v="0.08"/>
    <n v="10952"/>
    <n v="61.6"/>
    <n v="936.8"/>
    <n v="5443"/>
    <n v="72.400000000000006"/>
    <n v="24.44"/>
    <n v="0"/>
  </r>
  <r>
    <x v="5"/>
    <n v="6"/>
    <x v="4"/>
    <x v="10"/>
    <n v="11"/>
    <x v="1"/>
    <x v="0"/>
    <n v="2"/>
    <n v="759262"/>
    <n v="12510357"/>
    <n v="1705958"/>
    <n v="14975577"/>
    <n v="5.07"/>
    <n v="886513"/>
    <n v="39"/>
    <n v="334"/>
    <n v="1.1499999999999999"/>
    <n v="0.08"/>
    <n v="10952"/>
    <n v="61.6"/>
    <n v="936.8"/>
    <n v="5443"/>
    <n v="72.400000000000006"/>
    <n v="25.17"/>
    <n v="0"/>
  </r>
  <r>
    <x v="5"/>
    <n v="6"/>
    <x v="4"/>
    <x v="10"/>
    <n v="11"/>
    <x v="2"/>
    <x v="0"/>
    <n v="3"/>
    <n v="451304"/>
    <n v="5232629"/>
    <n v="455011"/>
    <n v="6138944"/>
    <n v="7.35"/>
    <n v="886513"/>
    <n v="39"/>
    <n v="334"/>
    <n v="1.1499999999999999"/>
    <n v="0.08"/>
    <n v="10952"/>
    <n v="61.6"/>
    <n v="936.8"/>
    <n v="5443"/>
    <n v="72.400000000000006"/>
    <n v="22.39"/>
    <n v="0"/>
  </r>
  <r>
    <x v="5"/>
    <n v="6"/>
    <x v="4"/>
    <x v="11"/>
    <n v="12"/>
    <x v="0"/>
    <x v="0"/>
    <n v="1"/>
    <n v="182482"/>
    <n v="2223298"/>
    <n v="1482198"/>
    <n v="3887978"/>
    <n v="4.6900000000000004"/>
    <n v="1173925"/>
    <n v="45.1"/>
    <n v="356"/>
    <n v="1.2270000000000001"/>
    <n v="8.1000000000000003E-2"/>
    <n v="11913"/>
    <n v="62.2"/>
    <n v="923"/>
    <n v="4503"/>
    <n v="75.8"/>
    <n v="177.77"/>
    <n v="0"/>
  </r>
  <r>
    <x v="5"/>
    <n v="6"/>
    <x v="4"/>
    <x v="11"/>
    <n v="12"/>
    <x v="1"/>
    <x v="0"/>
    <n v="2"/>
    <n v="2076882"/>
    <n v="11801399"/>
    <n v="1609282"/>
    <n v="15487563"/>
    <n v="13.41"/>
    <n v="1173925"/>
    <n v="45.1"/>
    <n v="356"/>
    <n v="1.2270000000000001"/>
    <n v="8.1000000000000003E-2"/>
    <n v="11913"/>
    <n v="62.2"/>
    <n v="923"/>
    <n v="4503"/>
    <n v="75.8"/>
    <n v="173.54"/>
    <n v="0"/>
  </r>
  <r>
    <x v="5"/>
    <n v="6"/>
    <x v="4"/>
    <x v="11"/>
    <n v="12"/>
    <x v="2"/>
    <x v="0"/>
    <n v="3"/>
    <n v="1262661"/>
    <n v="4812525"/>
    <n v="418480"/>
    <n v="6493666"/>
    <n v="19.440000000000001"/>
    <n v="1173925"/>
    <n v="45.1"/>
    <n v="356"/>
    <n v="1.2270000000000001"/>
    <n v="8.1000000000000003E-2"/>
    <n v="11913"/>
    <n v="62.2"/>
    <n v="923"/>
    <n v="4503"/>
    <n v="75.8"/>
    <n v="179.78"/>
    <n v="0"/>
  </r>
  <r>
    <x v="5"/>
    <n v="6"/>
    <x v="4"/>
    <x v="12"/>
    <n v="13"/>
    <x v="0"/>
    <x v="0"/>
    <n v="1"/>
    <n v="315782"/>
    <n v="2201614"/>
    <n v="1467742"/>
    <n v="3985138"/>
    <n v="7.92"/>
    <n v="1869115"/>
    <n v="40.4"/>
    <n v="387"/>
    <n v="1.2669999999999999"/>
    <n v="8.3000000000000004E-2"/>
    <n v="12563"/>
    <n v="63.3"/>
    <n v="894.3"/>
    <n v="3542"/>
    <n v="78.5"/>
    <n v="73.05"/>
    <n v="0"/>
  </r>
  <r>
    <x v="5"/>
    <n v="6"/>
    <x v="4"/>
    <x v="12"/>
    <n v="13"/>
    <x v="1"/>
    <x v="0"/>
    <n v="2"/>
    <n v="3563298"/>
    <n v="10714573"/>
    <n v="1461078"/>
    <n v="15738949"/>
    <n v="22.64"/>
    <n v="1869115"/>
    <n v="40.4"/>
    <n v="387"/>
    <n v="1.2669999999999999"/>
    <n v="8.3000000000000004E-2"/>
    <n v="12563"/>
    <n v="63.3"/>
    <n v="894.3"/>
    <n v="3542"/>
    <n v="78.5"/>
    <n v="71.569999999999993"/>
    <n v="0"/>
  </r>
  <r>
    <x v="5"/>
    <n v="6"/>
    <x v="4"/>
    <x v="12"/>
    <n v="13"/>
    <x v="2"/>
    <x v="0"/>
    <n v="3"/>
    <n v="2170129"/>
    <n v="4085236"/>
    <n v="355238"/>
    <n v="6610603"/>
    <n v="32.83"/>
    <n v="1869115"/>
    <n v="40.4"/>
    <n v="387"/>
    <n v="1.2669999999999999"/>
    <n v="8.3000000000000004E-2"/>
    <n v="12563"/>
    <n v="63.3"/>
    <n v="894.3"/>
    <n v="3542"/>
    <n v="78.5"/>
    <n v="71.87"/>
    <n v="0"/>
  </r>
  <r>
    <x v="5"/>
    <n v="6"/>
    <x v="4"/>
    <x v="13"/>
    <n v="14"/>
    <x v="0"/>
    <x v="0"/>
    <n v="1"/>
    <n v="425268"/>
    <n v="2439959"/>
    <n v="1626640"/>
    <n v="4491867"/>
    <n v="9.4700000000000006"/>
    <n v="2593024"/>
    <n v="40.200000000000003"/>
    <n v="425"/>
    <n v="1.28"/>
    <n v="8.5000000000000006E-2"/>
    <n v="13093"/>
    <n v="64.2"/>
    <n v="888.8"/>
    <n v="0"/>
    <n v="82.8"/>
    <n v="34.67"/>
    <n v="0"/>
  </r>
  <r>
    <x v="5"/>
    <n v="6"/>
    <x v="4"/>
    <x v="13"/>
    <n v="14"/>
    <x v="1"/>
    <x v="0"/>
    <n v="2"/>
    <n v="4944766"/>
    <n v="11735091"/>
    <n v="1600240"/>
    <n v="18280097"/>
    <n v="27.05"/>
    <n v="2593024"/>
    <n v="40.200000000000003"/>
    <n v="425"/>
    <n v="1.28"/>
    <n v="8.5000000000000006E-2"/>
    <n v="13093"/>
    <n v="64.2"/>
    <n v="888.8"/>
    <n v="0"/>
    <n v="82.8"/>
    <n v="38.770000000000003"/>
    <n v="0"/>
  </r>
  <r>
    <x v="5"/>
    <n v="6"/>
    <x v="4"/>
    <x v="13"/>
    <n v="14"/>
    <x v="2"/>
    <x v="0"/>
    <n v="3"/>
    <n v="3022792"/>
    <n v="4309269"/>
    <n v="374719"/>
    <n v="7706780"/>
    <n v="39.22"/>
    <n v="2593024"/>
    <n v="40.200000000000003"/>
    <n v="425"/>
    <n v="1.28"/>
    <n v="8.5000000000000006E-2"/>
    <n v="13093"/>
    <n v="64.2"/>
    <n v="888.8"/>
    <n v="0"/>
    <n v="82.8"/>
    <n v="39.29"/>
    <n v="0"/>
  </r>
  <r>
    <x v="5"/>
    <n v="6"/>
    <x v="4"/>
    <x v="14"/>
    <n v="15"/>
    <x v="0"/>
    <x v="0"/>
    <n v="1"/>
    <n v="551571"/>
    <n v="2464064"/>
    <n v="1642709"/>
    <n v="4658344"/>
    <n v="11.84"/>
    <n v="3761208"/>
    <n v="45"/>
    <n v="442"/>
    <n v="1.2330000000000001"/>
    <n v="8.7999999999999995E-2"/>
    <n v="13269"/>
    <n v="65.2"/>
    <n v="857.2"/>
    <n v="0"/>
    <n v="85.5"/>
    <n v="29.7"/>
    <n v="0"/>
  </r>
  <r>
    <x v="5"/>
    <n v="6"/>
    <x v="4"/>
    <x v="14"/>
    <n v="15"/>
    <x v="1"/>
    <x v="0"/>
    <n v="2"/>
    <n v="6366690"/>
    <n v="10958612"/>
    <n v="1494356"/>
    <n v="18819658"/>
    <n v="33.83"/>
    <n v="3761208"/>
    <n v="45"/>
    <n v="442"/>
    <n v="1.2330000000000001"/>
    <n v="8.7999999999999995E-2"/>
    <n v="13269"/>
    <n v="65.2"/>
    <n v="857.2"/>
    <n v="0"/>
    <n v="85.5"/>
    <n v="28.76"/>
    <n v="0"/>
  </r>
  <r>
    <x v="5"/>
    <n v="6"/>
    <x v="4"/>
    <x v="14"/>
    <n v="15"/>
    <x v="2"/>
    <x v="1"/>
    <n v="4"/>
    <n v="3923580"/>
    <n v="3748994"/>
    <n v="325999"/>
    <n v="7998573"/>
    <n v="49.05"/>
    <n v="3761208"/>
    <n v="45"/>
    <n v="442"/>
    <n v="1.2330000000000001"/>
    <n v="8.7999999999999995E-2"/>
    <n v="13269"/>
    <n v="65.2"/>
    <n v="857.2"/>
    <n v="0"/>
    <n v="85.5"/>
    <n v="29.8"/>
    <n v="0"/>
  </r>
  <r>
    <x v="5"/>
    <n v="6"/>
    <x v="4"/>
    <x v="15"/>
    <n v="16"/>
    <x v="0"/>
    <x v="0"/>
    <n v="1"/>
    <n v="671627"/>
    <n v="2426615"/>
    <n v="1617743"/>
    <n v="4715985"/>
    <n v="14.24"/>
    <n v="4338106"/>
    <n v="49.3"/>
    <n v="468"/>
    <n v="1.18"/>
    <n v="0.09"/>
    <n v="13776"/>
    <n v="65.8"/>
    <n v="828.7"/>
    <n v="0"/>
    <n v="87.3"/>
    <n v="21.77"/>
    <n v="0"/>
  </r>
  <r>
    <x v="5"/>
    <n v="6"/>
    <x v="4"/>
    <x v="15"/>
    <n v="16"/>
    <x v="1"/>
    <x v="1"/>
    <n v="5"/>
    <n v="7670056"/>
    <n v="9838330"/>
    <n v="1341591"/>
    <n v="18849977"/>
    <n v="40.69"/>
    <n v="4338106"/>
    <n v="49.3"/>
    <n v="468"/>
    <n v="1.18"/>
    <n v="0.09"/>
    <n v="13776"/>
    <n v="65.8"/>
    <n v="828.7"/>
    <n v="0"/>
    <n v="87.3"/>
    <n v="20.47"/>
    <n v="0"/>
  </r>
  <r>
    <x v="5"/>
    <n v="6"/>
    <x v="4"/>
    <x v="15"/>
    <n v="16"/>
    <x v="2"/>
    <x v="1"/>
    <n v="4"/>
    <n v="4562920"/>
    <n v="2917116"/>
    <n v="253662"/>
    <n v="7733698"/>
    <n v="59"/>
    <n v="4338106"/>
    <n v="49.3"/>
    <n v="468"/>
    <n v="1.18"/>
    <n v="0.09"/>
    <n v="13776"/>
    <n v="65.8"/>
    <n v="828.7"/>
    <n v="0"/>
    <n v="87.3"/>
    <n v="16.29"/>
    <n v="1"/>
  </r>
  <r>
    <x v="6"/>
    <n v="7"/>
    <x v="1"/>
    <x v="0"/>
    <n v="1"/>
    <x v="0"/>
    <x v="0"/>
    <n v="1"/>
    <n v="12"/>
    <n v="208515"/>
    <n v="139010"/>
    <n v="347537"/>
    <n v="0"/>
    <n v="97"/>
    <n v="1.9"/>
    <n v="119"/>
    <n v="1.5"/>
    <n v="0.13800000000000001"/>
    <n v="41436"/>
    <n v="78.099999999999994"/>
    <n v="133.6"/>
    <n v="4999"/>
    <n v="54.4"/>
    <n v="0"/>
    <n v="0"/>
  </r>
  <r>
    <x v="6"/>
    <n v="7"/>
    <x v="1"/>
    <x v="0"/>
    <n v="1"/>
    <x v="1"/>
    <x v="0"/>
    <n v="2"/>
    <n v="137"/>
    <n v="1202487"/>
    <n v="163976"/>
    <n v="1366600"/>
    <n v="0.01"/>
    <n v="97"/>
    <n v="1.9"/>
    <n v="119"/>
    <n v="1.5"/>
    <n v="0.13800000000000001"/>
    <n v="41436"/>
    <n v="78.099999999999994"/>
    <n v="133.6"/>
    <n v="4999"/>
    <n v="54.4"/>
    <n v="0"/>
    <n v="0"/>
  </r>
  <r>
    <x v="6"/>
    <n v="7"/>
    <x v="1"/>
    <x v="0"/>
    <n v="1"/>
    <x v="2"/>
    <x v="0"/>
    <n v="3"/>
    <n v="83"/>
    <n v="524788"/>
    <n v="45634"/>
    <n v="570505"/>
    <n v="0.01"/>
    <n v="97"/>
    <n v="1.9"/>
    <n v="119"/>
    <n v="1.5"/>
    <n v="0.13800000000000001"/>
    <n v="41436"/>
    <n v="78.099999999999994"/>
    <n v="133.6"/>
    <n v="4999"/>
    <n v="54.4"/>
    <n v="0"/>
    <n v="0"/>
  </r>
  <r>
    <x v="6"/>
    <n v="7"/>
    <x v="1"/>
    <x v="1"/>
    <n v="2"/>
    <x v="0"/>
    <x v="0"/>
    <n v="1"/>
    <n v="180"/>
    <n v="193024"/>
    <n v="128682"/>
    <n v="321886"/>
    <n v="0.06"/>
    <n v="719"/>
    <n v="2.9"/>
    <n v="127"/>
    <n v="1.4870000000000001"/>
    <n v="0.14699999999999999"/>
    <n v="40120"/>
    <n v="78.400000000000006"/>
    <n v="132.6"/>
    <n v="5318"/>
    <n v="57.8"/>
    <n v="300"/>
    <n v="0"/>
  </r>
  <r>
    <x v="6"/>
    <n v="7"/>
    <x v="1"/>
    <x v="1"/>
    <n v="2"/>
    <x v="1"/>
    <x v="0"/>
    <n v="2"/>
    <n v="2038"/>
    <n v="1119193"/>
    <n v="152617"/>
    <n v="1273848"/>
    <n v="0.16"/>
    <n v="719"/>
    <n v="2.9"/>
    <n v="127"/>
    <n v="1.4870000000000001"/>
    <n v="0.14699999999999999"/>
    <n v="40120"/>
    <n v="78.400000000000006"/>
    <n v="132.6"/>
    <n v="5318"/>
    <n v="57.8"/>
    <n v="300"/>
    <n v="0"/>
  </r>
  <r>
    <x v="6"/>
    <n v="7"/>
    <x v="1"/>
    <x v="1"/>
    <n v="2"/>
    <x v="2"/>
    <x v="0"/>
    <n v="3"/>
    <n v="1227"/>
    <n v="485601"/>
    <n v="42226"/>
    <n v="529054"/>
    <n v="0.23"/>
    <n v="719"/>
    <n v="2.9"/>
    <n v="127"/>
    <n v="1.4870000000000001"/>
    <n v="0.14699999999999999"/>
    <n v="40120"/>
    <n v="78.400000000000006"/>
    <n v="132.6"/>
    <n v="5318"/>
    <n v="57.8"/>
    <n v="300"/>
    <n v="0"/>
  </r>
  <r>
    <x v="6"/>
    <n v="7"/>
    <x v="1"/>
    <x v="2"/>
    <n v="3"/>
    <x v="0"/>
    <x v="0"/>
    <n v="1"/>
    <n v="319"/>
    <n v="176091"/>
    <n v="117394"/>
    <n v="293804"/>
    <n v="0.11"/>
    <n v="1431"/>
    <n v="3.8"/>
    <n v="145"/>
    <n v="1.4630000000000001"/>
    <n v="0.152"/>
    <n v="39126"/>
    <n v="79"/>
    <n v="131.69999999999999"/>
    <n v="5540"/>
    <n v="57.9"/>
    <n v="77.22"/>
    <n v="0"/>
  </r>
  <r>
    <x v="6"/>
    <n v="7"/>
    <x v="1"/>
    <x v="2"/>
    <n v="3"/>
    <x v="1"/>
    <x v="0"/>
    <n v="2"/>
    <n v="3727"/>
    <n v="1054815"/>
    <n v="143838"/>
    <n v="1202380"/>
    <n v="0.31"/>
    <n v="1431"/>
    <n v="3.8"/>
    <n v="145"/>
    <n v="1.4630000000000001"/>
    <n v="0.152"/>
    <n v="39126"/>
    <n v="79"/>
    <n v="131.69999999999999"/>
    <n v="5540"/>
    <n v="57.9"/>
    <n v="82.88"/>
    <n v="0"/>
  </r>
  <r>
    <x v="6"/>
    <n v="7"/>
    <x v="1"/>
    <x v="2"/>
    <n v="3"/>
    <x v="2"/>
    <x v="0"/>
    <n v="3"/>
    <n v="2238"/>
    <n v="455902"/>
    <n v="39644"/>
    <n v="497784"/>
    <n v="0.45"/>
    <n v="1431"/>
    <n v="3.8"/>
    <n v="145"/>
    <n v="1.4630000000000001"/>
    <n v="0.152"/>
    <n v="39126"/>
    <n v="79"/>
    <n v="131.69999999999999"/>
    <n v="5540"/>
    <n v="57.9"/>
    <n v="82.4"/>
    <n v="0"/>
  </r>
  <r>
    <x v="6"/>
    <n v="7"/>
    <x v="1"/>
    <x v="3"/>
    <n v="4"/>
    <x v="0"/>
    <x v="0"/>
    <n v="1"/>
    <n v="558"/>
    <n v="161797"/>
    <n v="107865"/>
    <n v="270220"/>
    <n v="0.21"/>
    <n v="2015"/>
    <n v="4.4000000000000004"/>
    <n v="151"/>
    <n v="1.413"/>
    <n v="0.158"/>
    <n v="38497"/>
    <n v="79.5"/>
    <n v="129.9"/>
    <n v="5793"/>
    <n v="59.6"/>
    <n v="74.92"/>
    <n v="0"/>
  </r>
  <r>
    <x v="6"/>
    <n v="7"/>
    <x v="1"/>
    <x v="3"/>
    <n v="4"/>
    <x v="1"/>
    <x v="0"/>
    <n v="2"/>
    <n v="6384"/>
    <n v="946646"/>
    <n v="129088"/>
    <n v="1082118"/>
    <n v="0.59"/>
    <n v="2015"/>
    <n v="4.4000000000000004"/>
    <n v="151"/>
    <n v="1.413"/>
    <n v="0.158"/>
    <n v="38497"/>
    <n v="79.5"/>
    <n v="129.9"/>
    <n v="5793"/>
    <n v="59.6"/>
    <n v="71.290000000000006"/>
    <n v="0"/>
  </r>
  <r>
    <x v="6"/>
    <n v="7"/>
    <x v="1"/>
    <x v="3"/>
    <n v="4"/>
    <x v="2"/>
    <x v="0"/>
    <n v="3"/>
    <n v="3801"/>
    <n v="405305"/>
    <n v="35244"/>
    <n v="444350"/>
    <n v="0.86"/>
    <n v="2015"/>
    <n v="4.4000000000000004"/>
    <n v="151"/>
    <n v="1.413"/>
    <n v="0.158"/>
    <n v="38497"/>
    <n v="79.5"/>
    <n v="129.9"/>
    <n v="5793"/>
    <n v="59.6"/>
    <n v="69.84"/>
    <n v="0"/>
  </r>
  <r>
    <x v="6"/>
    <n v="7"/>
    <x v="1"/>
    <x v="4"/>
    <n v="5"/>
    <x v="0"/>
    <x v="0"/>
    <n v="1"/>
    <n v="821"/>
    <n v="167025"/>
    <n v="111350"/>
    <n v="279196"/>
    <n v="0.28999999999999998"/>
    <n v="5561"/>
    <n v="5.4"/>
    <n v="155"/>
    <n v="1.383"/>
    <n v="0.16500000000000001"/>
    <n v="37504"/>
    <n v="79.5"/>
    <n v="129"/>
    <n v="6048"/>
    <n v="61.7"/>
    <n v="47.13"/>
    <n v="0"/>
  </r>
  <r>
    <x v="6"/>
    <n v="7"/>
    <x v="1"/>
    <x v="4"/>
    <n v="5"/>
    <x v="1"/>
    <x v="0"/>
    <n v="2"/>
    <n v="9320"/>
    <n v="968219"/>
    <n v="132030"/>
    <n v="1109569"/>
    <n v="0.84"/>
    <n v="5561"/>
    <n v="5.4"/>
    <n v="155"/>
    <n v="1.383"/>
    <n v="0.16500000000000001"/>
    <n v="37504"/>
    <n v="79.5"/>
    <n v="129"/>
    <n v="6048"/>
    <n v="61.7"/>
    <n v="45.99"/>
    <n v="0"/>
  </r>
  <r>
    <x v="6"/>
    <n v="7"/>
    <x v="1"/>
    <x v="4"/>
    <n v="5"/>
    <x v="2"/>
    <x v="0"/>
    <n v="3"/>
    <n v="5665"/>
    <n v="422711"/>
    <n v="36757"/>
    <n v="465133"/>
    <n v="1.22"/>
    <n v="5561"/>
    <n v="5.4"/>
    <n v="155"/>
    <n v="1.383"/>
    <n v="0.16500000000000001"/>
    <n v="37504"/>
    <n v="79.5"/>
    <n v="129"/>
    <n v="6048"/>
    <n v="61.7"/>
    <n v="49.04"/>
    <n v="0"/>
  </r>
  <r>
    <x v="6"/>
    <n v="7"/>
    <x v="1"/>
    <x v="5"/>
    <n v="6"/>
    <x v="0"/>
    <x v="0"/>
    <n v="1"/>
    <n v="1144"/>
    <n v="169789"/>
    <n v="113192"/>
    <n v="284125"/>
    <n v="0.4"/>
    <n v="8799"/>
    <n v="6.1"/>
    <n v="162"/>
    <n v="1.36"/>
    <n v="0.17100000000000001"/>
    <n v="36410"/>
    <n v="79.900000000000006"/>
    <n v="129"/>
    <n v="6161"/>
    <n v="64.599999999999994"/>
    <n v="39.340000000000003"/>
    <n v="0"/>
  </r>
  <r>
    <x v="6"/>
    <n v="7"/>
    <x v="1"/>
    <x v="5"/>
    <n v="6"/>
    <x v="1"/>
    <x v="0"/>
    <n v="2"/>
    <n v="13170"/>
    <n v="996195"/>
    <n v="135845"/>
    <n v="1145210"/>
    <n v="1.1499999999999999"/>
    <n v="8799"/>
    <n v="6.1"/>
    <n v="162"/>
    <n v="1.36"/>
    <n v="0.17100000000000001"/>
    <n v="36410"/>
    <n v="79.900000000000006"/>
    <n v="129"/>
    <n v="6161"/>
    <n v="64.599999999999994"/>
    <n v="41.31"/>
    <n v="0"/>
  </r>
  <r>
    <x v="6"/>
    <n v="7"/>
    <x v="1"/>
    <x v="5"/>
    <n v="6"/>
    <x v="2"/>
    <x v="0"/>
    <n v="3"/>
    <n v="7823"/>
    <n v="424425"/>
    <n v="36906"/>
    <n v="469154"/>
    <n v="1.67"/>
    <n v="8799"/>
    <n v="6.1"/>
    <n v="162"/>
    <n v="1.36"/>
    <n v="0.17100000000000001"/>
    <n v="36410"/>
    <n v="79.900000000000006"/>
    <n v="129"/>
    <n v="6161"/>
    <n v="64.599999999999994"/>
    <n v="38.090000000000003"/>
    <n v="0"/>
  </r>
  <r>
    <x v="6"/>
    <n v="7"/>
    <x v="1"/>
    <x v="6"/>
    <n v="7"/>
    <x v="0"/>
    <x v="0"/>
    <n v="1"/>
    <n v="1379"/>
    <n v="179577"/>
    <n v="119718"/>
    <n v="300674"/>
    <n v="0.46"/>
    <n v="12854"/>
    <n v="7.1"/>
    <n v="185"/>
    <n v="1.39"/>
    <n v="0.17699999999999999"/>
    <n v="37911"/>
    <n v="79.900000000000006"/>
    <n v="130.1"/>
    <n v="6340"/>
    <n v="67.7"/>
    <n v="20.54"/>
    <n v="0"/>
  </r>
  <r>
    <x v="6"/>
    <n v="7"/>
    <x v="1"/>
    <x v="6"/>
    <n v="7"/>
    <x v="1"/>
    <x v="0"/>
    <n v="2"/>
    <n v="16016"/>
    <n v="1061823"/>
    <n v="144794"/>
    <n v="1222633"/>
    <n v="1.31"/>
    <n v="12854"/>
    <n v="7.1"/>
    <n v="185"/>
    <n v="1.39"/>
    <n v="0.17699999999999999"/>
    <n v="37911"/>
    <n v="79.900000000000006"/>
    <n v="130.1"/>
    <n v="6340"/>
    <n v="67.7"/>
    <n v="21.61"/>
    <n v="0"/>
  </r>
  <r>
    <x v="6"/>
    <n v="7"/>
    <x v="1"/>
    <x v="6"/>
    <n v="7"/>
    <x v="2"/>
    <x v="0"/>
    <n v="3"/>
    <n v="9696"/>
    <n v="460675"/>
    <n v="40059"/>
    <n v="510430"/>
    <n v="1.9"/>
    <n v="12854"/>
    <n v="7.1"/>
    <n v="185"/>
    <n v="1.39"/>
    <n v="0.17699999999999999"/>
    <n v="37911"/>
    <n v="79.900000000000006"/>
    <n v="130.1"/>
    <n v="6340"/>
    <n v="67.7"/>
    <n v="23.94"/>
    <n v="0"/>
  </r>
  <r>
    <x v="6"/>
    <n v="7"/>
    <x v="1"/>
    <x v="7"/>
    <n v="8"/>
    <x v="0"/>
    <x v="0"/>
    <n v="1"/>
    <n v="1818"/>
    <n v="184450"/>
    <n v="122967"/>
    <n v="309235"/>
    <n v="0.59"/>
    <n v="15971"/>
    <n v="8.1"/>
    <n v="217"/>
    <n v="1.4430000000000001"/>
    <n v="0.183"/>
    <n v="38071"/>
    <n v="80.3"/>
    <n v="133.1"/>
    <n v="6219"/>
    <n v="69"/>
    <n v="31.83"/>
    <n v="0"/>
  </r>
  <r>
    <x v="6"/>
    <n v="7"/>
    <x v="1"/>
    <x v="7"/>
    <n v="8"/>
    <x v="1"/>
    <x v="0"/>
    <n v="2"/>
    <n v="21205"/>
    <n v="1092069"/>
    <n v="148919"/>
    <n v="1262193"/>
    <n v="1.68"/>
    <n v="15971"/>
    <n v="8.1"/>
    <n v="217"/>
    <n v="1.4430000000000001"/>
    <n v="0.183"/>
    <n v="38071"/>
    <n v="80.3"/>
    <n v="133.1"/>
    <n v="6219"/>
    <n v="69"/>
    <n v="32.4"/>
    <n v="0"/>
  </r>
  <r>
    <x v="6"/>
    <n v="7"/>
    <x v="1"/>
    <x v="7"/>
    <n v="8"/>
    <x v="2"/>
    <x v="0"/>
    <n v="3"/>
    <n v="12692"/>
    <n v="467648"/>
    <n v="40665"/>
    <n v="521005"/>
    <n v="2.44"/>
    <n v="15971"/>
    <n v="8.1"/>
    <n v="217"/>
    <n v="1.4430000000000001"/>
    <n v="0.183"/>
    <n v="38071"/>
    <n v="80.3"/>
    <n v="133.1"/>
    <n v="6219"/>
    <n v="69"/>
    <n v="30.9"/>
    <n v="0"/>
  </r>
  <r>
    <x v="6"/>
    <n v="7"/>
    <x v="1"/>
    <x v="8"/>
    <n v="9"/>
    <x v="0"/>
    <x v="0"/>
    <n v="1"/>
    <n v="2455"/>
    <n v="194285"/>
    <n v="129523"/>
    <n v="326263"/>
    <n v="0.75"/>
    <n v="23412"/>
    <n v="9.3000000000000007"/>
    <n v="263"/>
    <n v="1.5"/>
    <n v="0.19"/>
    <n v="39804"/>
    <n v="80.2"/>
    <n v="133.30000000000001"/>
    <n v="6034"/>
    <n v="74"/>
    <n v="35.04"/>
    <n v="0"/>
  </r>
  <r>
    <x v="6"/>
    <n v="7"/>
    <x v="1"/>
    <x v="8"/>
    <n v="9"/>
    <x v="1"/>
    <x v="0"/>
    <n v="2"/>
    <n v="28072"/>
    <n v="1124294"/>
    <n v="153313"/>
    <n v="1305679"/>
    <n v="2.15"/>
    <n v="23412"/>
    <n v="9.3000000000000007"/>
    <n v="263"/>
    <n v="1.5"/>
    <n v="0.19"/>
    <n v="39804"/>
    <n v="80.2"/>
    <n v="133.30000000000001"/>
    <n v="6034"/>
    <n v="74"/>
    <n v="32.380000000000003"/>
    <n v="0"/>
  </r>
  <r>
    <x v="6"/>
    <n v="7"/>
    <x v="1"/>
    <x v="8"/>
    <n v="9"/>
    <x v="2"/>
    <x v="0"/>
    <n v="3"/>
    <n v="17140"/>
    <n v="490059"/>
    <n v="42614"/>
    <n v="549813"/>
    <n v="3.12"/>
    <n v="23412"/>
    <n v="9.3000000000000007"/>
    <n v="263"/>
    <n v="1.5"/>
    <n v="0.19"/>
    <n v="39804"/>
    <n v="80.2"/>
    <n v="133.30000000000001"/>
    <n v="6034"/>
    <n v="74"/>
    <n v="35.049999999999997"/>
    <n v="0"/>
  </r>
  <r>
    <x v="6"/>
    <n v="7"/>
    <x v="1"/>
    <x v="9"/>
    <n v="10"/>
    <x v="0"/>
    <x v="0"/>
    <n v="1"/>
    <n v="3339"/>
    <n v="204628"/>
    <n v="136418"/>
    <n v="344385"/>
    <n v="0.97"/>
    <n v="30154"/>
    <n v="9.6999999999999993"/>
    <n v="293"/>
    <n v="1.587"/>
    <n v="0.19700000000000001"/>
    <n v="40313"/>
    <n v="80"/>
    <n v="126.7"/>
    <n v="5855"/>
    <n v="77"/>
    <n v="36.01"/>
    <n v="0"/>
  </r>
  <r>
    <x v="6"/>
    <n v="7"/>
    <x v="1"/>
    <x v="9"/>
    <n v="10"/>
    <x v="1"/>
    <x v="0"/>
    <n v="2"/>
    <n v="38454"/>
    <n v="1187806"/>
    <n v="161973"/>
    <n v="1388233"/>
    <n v="2.77"/>
    <n v="30154"/>
    <n v="9.6999999999999993"/>
    <n v="293"/>
    <n v="1.587"/>
    <n v="0.19700000000000001"/>
    <n v="40313"/>
    <n v="80"/>
    <n v="126.7"/>
    <n v="5855"/>
    <n v="77"/>
    <n v="36.979999999999997"/>
    <n v="0"/>
  </r>
  <r>
    <x v="6"/>
    <n v="7"/>
    <x v="1"/>
    <x v="9"/>
    <n v="10"/>
    <x v="2"/>
    <x v="0"/>
    <n v="3"/>
    <n v="22775"/>
    <n v="500721"/>
    <n v="43541"/>
    <n v="567037"/>
    <n v="4.0199999999999996"/>
    <n v="30154"/>
    <n v="9.6999999999999993"/>
    <n v="293"/>
    <n v="1.587"/>
    <n v="0.19700000000000001"/>
    <n v="40313"/>
    <n v="80"/>
    <n v="126.7"/>
    <n v="5855"/>
    <n v="77"/>
    <n v="32.880000000000003"/>
    <n v="0"/>
  </r>
  <r>
    <x v="6"/>
    <n v="7"/>
    <x v="1"/>
    <x v="10"/>
    <n v="11"/>
    <x v="0"/>
    <x v="0"/>
    <n v="1"/>
    <n v="10541"/>
    <n v="139642"/>
    <n v="93094"/>
    <n v="243277"/>
    <n v="4.33"/>
    <n v="45766"/>
    <n v="11.1"/>
    <n v="344"/>
    <n v="1.7070000000000001"/>
    <n v="0.20100000000000001"/>
    <n v="40154"/>
    <n v="81.099999999999994"/>
    <n v="119.1"/>
    <n v="6985"/>
    <n v="78.5"/>
    <n v="215.69"/>
    <n v="0"/>
  </r>
  <r>
    <x v="6"/>
    <n v="7"/>
    <x v="1"/>
    <x v="10"/>
    <n v="11"/>
    <x v="1"/>
    <x v="0"/>
    <n v="2"/>
    <n v="121288"/>
    <n v="755408"/>
    <n v="103010"/>
    <n v="979706"/>
    <n v="12.38"/>
    <n v="45766"/>
    <n v="11.1"/>
    <n v="344"/>
    <n v="1.7070000000000001"/>
    <n v="0.20100000000000001"/>
    <n v="40154"/>
    <n v="81.099999999999994"/>
    <n v="119.1"/>
    <n v="6985"/>
    <n v="78.5"/>
    <n v="215.41"/>
    <n v="0"/>
  </r>
  <r>
    <x v="6"/>
    <n v="7"/>
    <x v="1"/>
    <x v="10"/>
    <n v="11"/>
    <x v="2"/>
    <x v="0"/>
    <n v="3"/>
    <n v="71591"/>
    <n v="301045"/>
    <n v="26178"/>
    <n v="398814"/>
    <n v="17.95"/>
    <n v="45766"/>
    <n v="11.1"/>
    <n v="344"/>
    <n v="1.7070000000000001"/>
    <n v="0.20100000000000001"/>
    <n v="40154"/>
    <n v="81.099999999999994"/>
    <n v="119.1"/>
    <n v="6985"/>
    <n v="78.5"/>
    <n v="214.34"/>
    <n v="0"/>
  </r>
  <r>
    <x v="6"/>
    <n v="7"/>
    <x v="1"/>
    <x v="11"/>
    <n v="12"/>
    <x v="0"/>
    <x v="0"/>
    <n v="1"/>
    <n v="15680"/>
    <n v="136916"/>
    <n v="91278"/>
    <n v="243874"/>
    <n v="6.43"/>
    <n v="52476"/>
    <n v="12.9"/>
    <n v="360"/>
    <n v="1.893"/>
    <n v="0.20899999999999999"/>
    <n v="41488"/>
    <n v="81"/>
    <n v="114.8"/>
    <n v="6537"/>
    <n v="81.2"/>
    <n v="48.75"/>
    <n v="0"/>
  </r>
  <r>
    <x v="6"/>
    <n v="7"/>
    <x v="1"/>
    <x v="11"/>
    <n v="12"/>
    <x v="1"/>
    <x v="0"/>
    <n v="2"/>
    <n v="179712"/>
    <n v="702747"/>
    <n v="95829"/>
    <n v="978288"/>
    <n v="18.37"/>
    <n v="52476"/>
    <n v="12.9"/>
    <n v="360"/>
    <n v="1.893"/>
    <n v="0.20899999999999999"/>
    <n v="41488"/>
    <n v="81"/>
    <n v="114.8"/>
    <n v="6537"/>
    <n v="81.2"/>
    <n v="48.17"/>
    <n v="0"/>
  </r>
  <r>
    <x v="6"/>
    <n v="7"/>
    <x v="1"/>
    <x v="11"/>
    <n v="12"/>
    <x v="2"/>
    <x v="0"/>
    <n v="3"/>
    <n v="109212"/>
    <n v="276732"/>
    <n v="24064"/>
    <n v="410008"/>
    <n v="26.64"/>
    <n v="52476"/>
    <n v="12.9"/>
    <n v="360"/>
    <n v="1.893"/>
    <n v="0.20899999999999999"/>
    <n v="41488"/>
    <n v="81"/>
    <n v="114.8"/>
    <n v="6537"/>
    <n v="81.2"/>
    <n v="52.55"/>
    <n v="0"/>
  </r>
  <r>
    <x v="6"/>
    <n v="7"/>
    <x v="1"/>
    <x v="12"/>
    <n v="13"/>
    <x v="0"/>
    <x v="0"/>
    <n v="1"/>
    <n v="17823"/>
    <n v="129909"/>
    <n v="86606"/>
    <n v="234338"/>
    <n v="7.61"/>
    <n v="79878"/>
    <n v="15.5"/>
    <n v="400"/>
    <n v="1.97"/>
    <n v="0.218"/>
    <n v="41146"/>
    <n v="81.3"/>
    <n v="116.9"/>
    <n v="6079"/>
    <n v="82.6"/>
    <n v="13.67"/>
    <n v="0"/>
  </r>
  <r>
    <x v="6"/>
    <n v="7"/>
    <x v="1"/>
    <x v="12"/>
    <n v="13"/>
    <x v="1"/>
    <x v="0"/>
    <n v="2"/>
    <n v="204996"/>
    <n v="649775"/>
    <n v="88606"/>
    <n v="943377"/>
    <n v="21.73"/>
    <n v="79878"/>
    <n v="15.5"/>
    <n v="400"/>
    <n v="1.97"/>
    <n v="0.218"/>
    <n v="41146"/>
    <n v="81.3"/>
    <n v="116.9"/>
    <n v="6079"/>
    <n v="82.6"/>
    <n v="14.07"/>
    <n v="0"/>
  </r>
  <r>
    <x v="6"/>
    <n v="7"/>
    <x v="1"/>
    <x v="12"/>
    <n v="13"/>
    <x v="2"/>
    <x v="0"/>
    <n v="3"/>
    <n v="124817"/>
    <n v="249614"/>
    <n v="21706"/>
    <n v="396137"/>
    <n v="31.51"/>
    <n v="79878"/>
    <n v="15.5"/>
    <n v="400"/>
    <n v="1.97"/>
    <n v="0.218"/>
    <n v="41146"/>
    <n v="81.3"/>
    <n v="116.9"/>
    <n v="6079"/>
    <n v="82.6"/>
    <n v="14.29"/>
    <n v="0"/>
  </r>
  <r>
    <x v="6"/>
    <n v="7"/>
    <x v="1"/>
    <x v="13"/>
    <n v="14"/>
    <x v="0"/>
    <x v="0"/>
    <n v="1"/>
    <n v="20625"/>
    <n v="147760"/>
    <n v="98506"/>
    <n v="266891"/>
    <n v="7.73"/>
    <n v="126194"/>
    <n v="17.5"/>
    <n v="427"/>
    <n v="1.9830000000000001"/>
    <n v="0.23"/>
    <n v="42556"/>
    <n v="81.3"/>
    <n v="115.7"/>
    <n v="5468"/>
    <n v="86.5"/>
    <n v="15.72"/>
    <n v="0"/>
  </r>
  <r>
    <x v="6"/>
    <n v="7"/>
    <x v="1"/>
    <x v="13"/>
    <n v="14"/>
    <x v="1"/>
    <x v="0"/>
    <n v="2"/>
    <n v="232594"/>
    <n v="722322"/>
    <n v="98499"/>
    <n v="1053415"/>
    <n v="22.08"/>
    <n v="126194"/>
    <n v="17.5"/>
    <n v="427"/>
    <n v="1.9830000000000001"/>
    <n v="0.23"/>
    <n v="42556"/>
    <n v="81.3"/>
    <n v="115.7"/>
    <n v="5468"/>
    <n v="86.5"/>
    <n v="13.46"/>
    <n v="0"/>
  </r>
  <r>
    <x v="6"/>
    <n v="7"/>
    <x v="1"/>
    <x v="13"/>
    <n v="14"/>
    <x v="2"/>
    <x v="0"/>
    <n v="3"/>
    <n v="140065"/>
    <n v="273625"/>
    <n v="23794"/>
    <n v="437484"/>
    <n v="32.020000000000003"/>
    <n v="126194"/>
    <n v="17.5"/>
    <n v="427"/>
    <n v="1.9830000000000001"/>
    <n v="0.23"/>
    <n v="42556"/>
    <n v="81.3"/>
    <n v="115.7"/>
    <n v="5468"/>
    <n v="86.5"/>
    <n v="12.22"/>
    <n v="0"/>
  </r>
  <r>
    <x v="6"/>
    <n v="7"/>
    <x v="1"/>
    <x v="14"/>
    <n v="15"/>
    <x v="0"/>
    <x v="0"/>
    <n v="1"/>
    <n v="24008"/>
    <n v="151886"/>
    <n v="101257"/>
    <n v="277151"/>
    <n v="8.66"/>
    <n v="152618"/>
    <n v="19.7"/>
    <n v="464"/>
    <n v="1.9"/>
    <n v="0.24"/>
    <n v="44045"/>
    <n v="81.3"/>
    <n v="113.6"/>
    <n v="5020"/>
    <n v="87.9"/>
    <n v="16.399999999999999"/>
    <n v="0"/>
  </r>
  <r>
    <x v="6"/>
    <n v="7"/>
    <x v="1"/>
    <x v="14"/>
    <n v="15"/>
    <x v="1"/>
    <x v="0"/>
    <n v="2"/>
    <n v="274535"/>
    <n v="734533"/>
    <n v="100164"/>
    <n v="1109232"/>
    <n v="24.75"/>
    <n v="152618"/>
    <n v="19.7"/>
    <n v="464"/>
    <n v="1.9"/>
    <n v="0.24"/>
    <n v="44045"/>
    <n v="81.3"/>
    <n v="113.6"/>
    <n v="5020"/>
    <n v="87.9"/>
    <n v="18.03"/>
    <n v="0"/>
  </r>
  <r>
    <x v="6"/>
    <n v="7"/>
    <x v="1"/>
    <x v="14"/>
    <n v="15"/>
    <x v="2"/>
    <x v="0"/>
    <n v="3"/>
    <n v="162489"/>
    <n v="267061"/>
    <n v="23223"/>
    <n v="452773"/>
    <n v="35.89"/>
    <n v="152618"/>
    <n v="19.7"/>
    <n v="464"/>
    <n v="1.9"/>
    <n v="0.24"/>
    <n v="44045"/>
    <n v="81.3"/>
    <n v="113.6"/>
    <n v="5020"/>
    <n v="87.9"/>
    <n v="16.010000000000002"/>
    <n v="0"/>
  </r>
  <r>
    <x v="6"/>
    <n v="7"/>
    <x v="1"/>
    <x v="15"/>
    <n v="16"/>
    <x v="0"/>
    <x v="0"/>
    <n v="1"/>
    <n v="25621"/>
    <n v="155665"/>
    <n v="103776"/>
    <n v="285062"/>
    <n v="8.99"/>
    <n v="171174"/>
    <n v="20.399999999999999"/>
    <n v="483"/>
    <n v="1.84"/>
    <n v="0.251"/>
    <n v="46571"/>
    <n v="81.400000000000006"/>
    <n v="112.4"/>
    <n v="3998"/>
    <n v="89"/>
    <n v="6.72"/>
    <n v="0"/>
  </r>
  <r>
    <x v="6"/>
    <n v="7"/>
    <x v="1"/>
    <x v="15"/>
    <n v="16"/>
    <x v="1"/>
    <x v="0"/>
    <n v="2"/>
    <n v="297573"/>
    <n v="757858"/>
    <n v="103344"/>
    <n v="1158775"/>
    <n v="25.68"/>
    <n v="171174"/>
    <n v="20.399999999999999"/>
    <n v="483"/>
    <n v="1.84"/>
    <n v="0.251"/>
    <n v="46571"/>
    <n v="81.400000000000006"/>
    <n v="112.4"/>
    <n v="3998"/>
    <n v="89"/>
    <n v="8.39"/>
    <n v="0"/>
  </r>
  <r>
    <x v="6"/>
    <n v="7"/>
    <x v="1"/>
    <x v="15"/>
    <n v="16"/>
    <x v="2"/>
    <x v="0"/>
    <n v="3"/>
    <n v="179243"/>
    <n v="277956"/>
    <n v="24170"/>
    <n v="481369"/>
    <n v="37.24"/>
    <n v="171174"/>
    <n v="20.399999999999999"/>
    <n v="483"/>
    <n v="1.84"/>
    <n v="0.251"/>
    <n v="46571"/>
    <n v="81.400000000000006"/>
    <n v="112.4"/>
    <n v="3998"/>
    <n v="89"/>
    <n v="10.31"/>
    <n v="0"/>
  </r>
  <r>
    <x v="7"/>
    <n v="8"/>
    <x v="1"/>
    <x v="0"/>
    <n v="1"/>
    <x v="0"/>
    <x v="0"/>
    <n v="1"/>
    <n v="15"/>
    <n v="264089"/>
    <n v="176060"/>
    <n v="440164"/>
    <n v="0"/>
    <n v="207"/>
    <n v="3"/>
    <n v="131"/>
    <n v="1.52"/>
    <n v="0.27"/>
    <n v="41778"/>
    <n v="73.8"/>
    <n v="155"/>
    <n v="0"/>
    <n v="54.6"/>
    <n v="0"/>
    <n v="0"/>
  </r>
  <r>
    <x v="7"/>
    <n v="8"/>
    <x v="1"/>
    <x v="0"/>
    <n v="1"/>
    <x v="1"/>
    <x v="0"/>
    <n v="2"/>
    <n v="173"/>
    <n v="1518311"/>
    <n v="207042"/>
    <n v="1725526"/>
    <n v="0.01"/>
    <n v="207"/>
    <n v="3"/>
    <n v="131"/>
    <n v="1.52"/>
    <n v="0.27"/>
    <n v="41778"/>
    <n v="73.8"/>
    <n v="155"/>
    <n v="0"/>
    <n v="54.6"/>
    <n v="0"/>
    <n v="0"/>
  </r>
  <r>
    <x v="7"/>
    <n v="8"/>
    <x v="1"/>
    <x v="0"/>
    <n v="1"/>
    <x v="2"/>
    <x v="0"/>
    <n v="3"/>
    <n v="105"/>
    <n v="668018"/>
    <n v="58088"/>
    <n v="726211"/>
    <n v="0.01"/>
    <n v="207"/>
    <n v="3"/>
    <n v="131"/>
    <n v="1.52"/>
    <n v="0.27"/>
    <n v="41778"/>
    <n v="73.8"/>
    <n v="155"/>
    <n v="0"/>
    <n v="54.6"/>
    <n v="0"/>
    <n v="0"/>
  </r>
  <r>
    <x v="7"/>
    <n v="8"/>
    <x v="1"/>
    <x v="1"/>
    <n v="2"/>
    <x v="0"/>
    <x v="0"/>
    <n v="1"/>
    <n v="90"/>
    <n v="258133"/>
    <n v="172088"/>
    <n v="430311"/>
    <n v="0.02"/>
    <n v="797"/>
    <n v="4.0999999999999996"/>
    <n v="142"/>
    <n v="1.5169999999999999"/>
    <n v="0.27600000000000002"/>
    <n v="41787"/>
    <n v="74.2"/>
    <n v="155.19999999999999"/>
    <n v="662"/>
    <n v="56.2"/>
    <n v="300"/>
    <n v="0"/>
  </r>
  <r>
    <x v="7"/>
    <n v="8"/>
    <x v="1"/>
    <x v="1"/>
    <n v="2"/>
    <x v="1"/>
    <x v="0"/>
    <n v="2"/>
    <n v="1046"/>
    <n v="1533576"/>
    <n v="209124"/>
    <n v="1743746"/>
    <n v="0.06"/>
    <n v="797"/>
    <n v="4.0999999999999996"/>
    <n v="142"/>
    <n v="1.5169999999999999"/>
    <n v="0.27600000000000002"/>
    <n v="41787"/>
    <n v="74.2"/>
    <n v="155.19999999999999"/>
    <n v="662"/>
    <n v="56.2"/>
    <n v="300"/>
    <n v="0"/>
  </r>
  <r>
    <x v="7"/>
    <n v="8"/>
    <x v="1"/>
    <x v="1"/>
    <n v="2"/>
    <x v="2"/>
    <x v="0"/>
    <n v="3"/>
    <n v="626"/>
    <n v="660981"/>
    <n v="57477"/>
    <n v="719084"/>
    <n v="0.09"/>
    <n v="797"/>
    <n v="4.0999999999999996"/>
    <n v="142"/>
    <n v="1.5169999999999999"/>
    <n v="0.27600000000000002"/>
    <n v="41787"/>
    <n v="74.2"/>
    <n v="155.19999999999999"/>
    <n v="662"/>
    <n v="56.2"/>
    <n v="300"/>
    <n v="0"/>
  </r>
  <r>
    <x v="7"/>
    <n v="8"/>
    <x v="1"/>
    <x v="2"/>
    <n v="3"/>
    <x v="0"/>
    <x v="0"/>
    <n v="1"/>
    <n v="153"/>
    <n v="261435"/>
    <n v="174290"/>
    <n v="435878"/>
    <n v="0.04"/>
    <n v="1454"/>
    <n v="5.5"/>
    <n v="151"/>
    <n v="1.5129999999999999"/>
    <n v="0.28299999999999997"/>
    <n v="41677"/>
    <n v="74.900000000000006"/>
    <n v="155.5"/>
    <n v="1322"/>
    <n v="58.9"/>
    <n v="219.37"/>
    <n v="0"/>
  </r>
  <r>
    <x v="7"/>
    <n v="8"/>
    <x v="1"/>
    <x v="2"/>
    <n v="3"/>
    <x v="1"/>
    <x v="0"/>
    <n v="2"/>
    <n v="1746"/>
    <n v="1535278"/>
    <n v="209356"/>
    <n v="1746380"/>
    <n v="0.1"/>
    <n v="1454"/>
    <n v="5.5"/>
    <n v="151"/>
    <n v="1.5129999999999999"/>
    <n v="0.28299999999999997"/>
    <n v="41677"/>
    <n v="74.900000000000006"/>
    <n v="155.5"/>
    <n v="1322"/>
    <n v="58.9"/>
    <n v="66.92"/>
    <n v="0"/>
  </r>
  <r>
    <x v="7"/>
    <n v="8"/>
    <x v="1"/>
    <x v="2"/>
    <n v="3"/>
    <x v="2"/>
    <x v="0"/>
    <n v="3"/>
    <n v="1060"/>
    <n v="671728"/>
    <n v="58411"/>
    <n v="731199"/>
    <n v="0.14000000000000001"/>
    <n v="1454"/>
    <n v="5.5"/>
    <n v="151"/>
    <n v="1.5129999999999999"/>
    <n v="0.28299999999999997"/>
    <n v="41677"/>
    <n v="74.900000000000006"/>
    <n v="155.5"/>
    <n v="1322"/>
    <n v="58.9"/>
    <n v="69.33"/>
    <n v="0"/>
  </r>
  <r>
    <x v="7"/>
    <n v="8"/>
    <x v="1"/>
    <x v="3"/>
    <n v="4"/>
    <x v="0"/>
    <x v="0"/>
    <n v="1"/>
    <n v="400"/>
    <n v="263615"/>
    <n v="175743"/>
    <n v="439758"/>
    <n v="0.09"/>
    <n v="1939"/>
    <n v="6"/>
    <n v="147"/>
    <n v="1.4870000000000001"/>
    <n v="0.28999999999999998"/>
    <n v="41903"/>
    <n v="74.599999999999994"/>
    <n v="156.4"/>
    <n v="2010"/>
    <n v="62.6"/>
    <n v="161.44"/>
    <n v="0"/>
  </r>
  <r>
    <x v="7"/>
    <n v="8"/>
    <x v="1"/>
    <x v="3"/>
    <n v="4"/>
    <x v="1"/>
    <x v="0"/>
    <n v="2"/>
    <n v="4565"/>
    <n v="1541170"/>
    <n v="210159"/>
    <n v="1755894"/>
    <n v="0.26"/>
    <n v="1939"/>
    <n v="6"/>
    <n v="147"/>
    <n v="1.4870000000000001"/>
    <n v="0.28999999999999998"/>
    <n v="41903"/>
    <n v="74.599999999999994"/>
    <n v="156.4"/>
    <n v="2010"/>
    <n v="62.6"/>
    <n v="161.44999999999999"/>
    <n v="0"/>
  </r>
  <r>
    <x v="7"/>
    <n v="8"/>
    <x v="1"/>
    <x v="3"/>
    <n v="4"/>
    <x v="2"/>
    <x v="0"/>
    <n v="3"/>
    <n v="2738"/>
    <n v="665628"/>
    <n v="57881"/>
    <n v="726247"/>
    <n v="0.38"/>
    <n v="1939"/>
    <n v="6"/>
    <n v="147"/>
    <n v="1.4870000000000001"/>
    <n v="0.28999999999999998"/>
    <n v="41903"/>
    <n v="74.599999999999994"/>
    <n v="156.4"/>
    <n v="2010"/>
    <n v="62.6"/>
    <n v="158.30000000000001"/>
    <n v="0"/>
  </r>
  <r>
    <x v="7"/>
    <n v="8"/>
    <x v="1"/>
    <x v="4"/>
    <n v="5"/>
    <x v="0"/>
    <x v="0"/>
    <n v="1"/>
    <n v="718"/>
    <n v="273249"/>
    <n v="182166"/>
    <n v="456133"/>
    <n v="0.16"/>
    <n v="3925"/>
    <n v="6.4"/>
    <n v="166"/>
    <n v="1.45"/>
    <n v="0.29799999999999999"/>
    <n v="41929"/>
    <n v="74.7"/>
    <n v="157.1"/>
    <n v="2667"/>
    <n v="62.9"/>
    <n v="79.5"/>
    <n v="0"/>
  </r>
  <r>
    <x v="7"/>
    <n v="8"/>
    <x v="1"/>
    <x v="4"/>
    <n v="5"/>
    <x v="1"/>
    <x v="0"/>
    <n v="2"/>
    <n v="8131"/>
    <n v="1582841"/>
    <n v="215842"/>
    <n v="1806814"/>
    <n v="0.45"/>
    <n v="3925"/>
    <n v="6.4"/>
    <n v="166"/>
    <n v="1.45"/>
    <n v="0.29799999999999999"/>
    <n v="41929"/>
    <n v="74.7"/>
    <n v="157.1"/>
    <n v="2667"/>
    <n v="62.9"/>
    <n v="78.12"/>
    <n v="0"/>
  </r>
  <r>
    <x v="7"/>
    <n v="8"/>
    <x v="1"/>
    <x v="4"/>
    <n v="5"/>
    <x v="2"/>
    <x v="0"/>
    <n v="3"/>
    <n v="4953"/>
    <n v="693852"/>
    <n v="60335"/>
    <n v="759140"/>
    <n v="0.65"/>
    <n v="3925"/>
    <n v="6.4"/>
    <n v="166"/>
    <n v="1.45"/>
    <n v="0.29799999999999999"/>
    <n v="41929"/>
    <n v="74.7"/>
    <n v="157.1"/>
    <n v="2667"/>
    <n v="62.9"/>
    <n v="80.900000000000006"/>
    <n v="0"/>
  </r>
  <r>
    <x v="7"/>
    <n v="8"/>
    <x v="1"/>
    <x v="5"/>
    <n v="6"/>
    <x v="0"/>
    <x v="0"/>
    <n v="1"/>
    <n v="954"/>
    <n v="281524"/>
    <n v="187683"/>
    <n v="470161"/>
    <n v="0.2"/>
    <n v="5744"/>
    <n v="7.9"/>
    <n v="178"/>
    <n v="1.44"/>
    <n v="0.30399999999999999"/>
    <n v="41618"/>
    <n v="75"/>
    <n v="160.5"/>
    <n v="3376"/>
    <n v="64.599999999999994"/>
    <n v="32.869999999999997"/>
    <n v="0"/>
  </r>
  <r>
    <x v="7"/>
    <n v="8"/>
    <x v="1"/>
    <x v="5"/>
    <n v="6"/>
    <x v="1"/>
    <x v="0"/>
    <n v="2"/>
    <n v="11100"/>
    <n v="1674438"/>
    <n v="228333"/>
    <n v="1913871"/>
    <n v="0.57999999999999996"/>
    <n v="5744"/>
    <n v="7.9"/>
    <n v="178"/>
    <n v="1.44"/>
    <n v="0.30399999999999999"/>
    <n v="41618"/>
    <n v="75"/>
    <n v="160.5"/>
    <n v="3376"/>
    <n v="64.599999999999994"/>
    <n v="36.51"/>
    <n v="0"/>
  </r>
  <r>
    <x v="7"/>
    <n v="8"/>
    <x v="1"/>
    <x v="5"/>
    <n v="6"/>
    <x v="2"/>
    <x v="0"/>
    <n v="3"/>
    <n v="6727"/>
    <n v="729681"/>
    <n v="63451"/>
    <n v="799859"/>
    <n v="0.84"/>
    <n v="5744"/>
    <n v="7.9"/>
    <n v="178"/>
    <n v="1.44"/>
    <n v="0.30399999999999999"/>
    <n v="41618"/>
    <n v="75"/>
    <n v="160.5"/>
    <n v="3376"/>
    <n v="64.599999999999994"/>
    <n v="35.82"/>
    <n v="0"/>
  </r>
  <r>
    <x v="7"/>
    <n v="8"/>
    <x v="1"/>
    <x v="6"/>
    <n v="7"/>
    <x v="0"/>
    <x v="0"/>
    <n v="1"/>
    <n v="1277"/>
    <n v="299091"/>
    <n v="199394"/>
    <n v="499762"/>
    <n v="0.26"/>
    <n v="9544"/>
    <n v="10.1"/>
    <n v="203"/>
    <n v="1.427"/>
    <n v="0.308"/>
    <n v="43358"/>
    <n v="75.7"/>
    <n v="163.80000000000001"/>
    <n v="4026"/>
    <n v="66.400000000000006"/>
    <n v="33.86"/>
    <n v="0"/>
  </r>
  <r>
    <x v="7"/>
    <n v="8"/>
    <x v="1"/>
    <x v="6"/>
    <n v="7"/>
    <x v="1"/>
    <x v="0"/>
    <n v="2"/>
    <n v="14829"/>
    <n v="1774612"/>
    <n v="241992"/>
    <n v="2031433"/>
    <n v="0.73"/>
    <n v="9544"/>
    <n v="10.1"/>
    <n v="203"/>
    <n v="1.427"/>
    <n v="0.308"/>
    <n v="43358"/>
    <n v="75.7"/>
    <n v="163.80000000000001"/>
    <n v="4026"/>
    <n v="66.400000000000006"/>
    <n v="33.590000000000003"/>
    <n v="0"/>
  </r>
  <r>
    <x v="7"/>
    <n v="8"/>
    <x v="1"/>
    <x v="6"/>
    <n v="7"/>
    <x v="2"/>
    <x v="0"/>
    <n v="3"/>
    <n v="8984"/>
    <n v="772587"/>
    <n v="67182"/>
    <n v="848753"/>
    <n v="1.06"/>
    <n v="9544"/>
    <n v="10.1"/>
    <n v="203"/>
    <n v="1.427"/>
    <n v="0.308"/>
    <n v="43358"/>
    <n v="75.7"/>
    <n v="163.80000000000001"/>
    <n v="4026"/>
    <n v="66.400000000000006"/>
    <n v="33.549999999999997"/>
    <n v="0"/>
  </r>
  <r>
    <x v="7"/>
    <n v="8"/>
    <x v="1"/>
    <x v="7"/>
    <n v="8"/>
    <x v="0"/>
    <x v="0"/>
    <n v="1"/>
    <n v="2405"/>
    <n v="318143"/>
    <n v="212096"/>
    <n v="532644"/>
    <n v="0.45"/>
    <n v="13550"/>
    <n v="10"/>
    <n v="230"/>
    <n v="1.427"/>
    <n v="0.317"/>
    <n v="43778"/>
    <n v="76.3"/>
    <n v="166.9"/>
    <n v="4670"/>
    <n v="70.7"/>
    <n v="88.33"/>
    <n v="0"/>
  </r>
  <r>
    <x v="7"/>
    <n v="8"/>
    <x v="1"/>
    <x v="7"/>
    <n v="8"/>
    <x v="1"/>
    <x v="0"/>
    <n v="2"/>
    <n v="27265"/>
    <n v="1835925"/>
    <n v="250353"/>
    <n v="2113543"/>
    <n v="1.29"/>
    <n v="13550"/>
    <n v="10"/>
    <n v="230"/>
    <n v="1.427"/>
    <n v="0.317"/>
    <n v="43778"/>
    <n v="76.3"/>
    <n v="166.9"/>
    <n v="4670"/>
    <n v="70.7"/>
    <n v="83.86"/>
    <n v="0"/>
  </r>
  <r>
    <x v="7"/>
    <n v="8"/>
    <x v="1"/>
    <x v="7"/>
    <n v="8"/>
    <x v="2"/>
    <x v="0"/>
    <n v="3"/>
    <n v="16927"/>
    <n v="816972"/>
    <n v="71041"/>
    <n v="904940"/>
    <n v="1.87"/>
    <n v="13550"/>
    <n v="10"/>
    <n v="230"/>
    <n v="1.427"/>
    <n v="0.317"/>
    <n v="43778"/>
    <n v="76.3"/>
    <n v="166.9"/>
    <n v="4670"/>
    <n v="70.7"/>
    <n v="88.41"/>
    <n v="0"/>
  </r>
  <r>
    <x v="7"/>
    <n v="8"/>
    <x v="1"/>
    <x v="8"/>
    <n v="9"/>
    <x v="0"/>
    <x v="0"/>
    <n v="1"/>
    <n v="3437"/>
    <n v="323507"/>
    <n v="215671"/>
    <n v="542615"/>
    <n v="0.63"/>
    <n v="22949"/>
    <n v="12.7"/>
    <n v="259"/>
    <n v="1.44"/>
    <n v="0.32500000000000001"/>
    <n v="45142"/>
    <n v="76.3"/>
    <n v="166.5"/>
    <n v="5353"/>
    <n v="72.7"/>
    <n v="42.91"/>
    <n v="0"/>
  </r>
  <r>
    <x v="7"/>
    <n v="8"/>
    <x v="1"/>
    <x v="8"/>
    <n v="9"/>
    <x v="1"/>
    <x v="0"/>
    <n v="2"/>
    <n v="38831"/>
    <n v="1853742"/>
    <n v="252783"/>
    <n v="2145356"/>
    <n v="1.81"/>
    <n v="22949"/>
    <n v="12.7"/>
    <n v="259"/>
    <n v="1.44"/>
    <n v="0.32500000000000001"/>
    <n v="45142"/>
    <n v="76.3"/>
    <n v="166.5"/>
    <n v="5353"/>
    <n v="72.7"/>
    <n v="42.42"/>
    <n v="0"/>
  </r>
  <r>
    <x v="7"/>
    <n v="8"/>
    <x v="1"/>
    <x v="8"/>
    <n v="9"/>
    <x v="2"/>
    <x v="0"/>
    <n v="3"/>
    <n v="23306"/>
    <n v="795541"/>
    <n v="69177"/>
    <n v="888024"/>
    <n v="2.62"/>
    <n v="22949"/>
    <n v="12.7"/>
    <n v="259"/>
    <n v="1.44"/>
    <n v="0.32500000000000001"/>
    <n v="45142"/>
    <n v="76.3"/>
    <n v="166.5"/>
    <n v="5353"/>
    <n v="72.7"/>
    <n v="37.69"/>
    <n v="0"/>
  </r>
  <r>
    <x v="7"/>
    <n v="8"/>
    <x v="1"/>
    <x v="9"/>
    <n v="10"/>
    <x v="0"/>
    <x v="0"/>
    <n v="1"/>
    <n v="5577"/>
    <n v="313246"/>
    <n v="208830"/>
    <n v="527653"/>
    <n v="1.06"/>
    <n v="32917"/>
    <n v="14.7"/>
    <n v="304"/>
    <n v="1.5429999999999999"/>
    <n v="0.33800000000000002"/>
    <n v="46222"/>
    <n v="76.8"/>
    <n v="159.4"/>
    <n v="5938"/>
    <n v="74.8"/>
    <n v="62.26"/>
    <n v="0"/>
  </r>
  <r>
    <x v="7"/>
    <n v="8"/>
    <x v="1"/>
    <x v="9"/>
    <n v="10"/>
    <x v="1"/>
    <x v="0"/>
    <n v="2"/>
    <n v="63521"/>
    <n v="1795042"/>
    <n v="244779"/>
    <n v="2103342"/>
    <n v="3.02"/>
    <n v="32917"/>
    <n v="14.7"/>
    <n v="304"/>
    <n v="1.5429999999999999"/>
    <n v="0.33800000000000002"/>
    <n v="46222"/>
    <n v="76.8"/>
    <n v="159.4"/>
    <n v="5938"/>
    <n v="74.8"/>
    <n v="63.58"/>
    <n v="0"/>
  </r>
  <r>
    <x v="7"/>
    <n v="8"/>
    <x v="1"/>
    <x v="9"/>
    <n v="10"/>
    <x v="2"/>
    <x v="0"/>
    <n v="3"/>
    <n v="38679"/>
    <n v="777041"/>
    <n v="67569"/>
    <n v="883289"/>
    <n v="4.38"/>
    <n v="32917"/>
    <n v="14.7"/>
    <n v="304"/>
    <n v="1.5429999999999999"/>
    <n v="0.33800000000000002"/>
    <n v="46222"/>
    <n v="76.8"/>
    <n v="159.4"/>
    <n v="5938"/>
    <n v="74.8"/>
    <n v="65.959999999999994"/>
    <n v="0"/>
  </r>
  <r>
    <x v="7"/>
    <n v="8"/>
    <x v="1"/>
    <x v="10"/>
    <n v="11"/>
    <x v="0"/>
    <x v="0"/>
    <n v="1"/>
    <n v="20289"/>
    <n v="252120"/>
    <n v="168080"/>
    <n v="440489"/>
    <n v="4.6100000000000003"/>
    <n v="44062"/>
    <n v="14.8"/>
    <n v="360"/>
    <n v="1.7030000000000001"/>
    <n v="0.35699999999999998"/>
    <n v="47086"/>
    <n v="77.5"/>
    <n v="155.80000000000001"/>
    <n v="8952"/>
    <n v="79.3"/>
    <n v="263.8"/>
    <n v="0"/>
  </r>
  <r>
    <x v="7"/>
    <n v="8"/>
    <x v="1"/>
    <x v="10"/>
    <n v="11"/>
    <x v="1"/>
    <x v="0"/>
    <n v="2"/>
    <n v="230506"/>
    <n v="1338535"/>
    <n v="182527"/>
    <n v="1751568"/>
    <n v="13.16"/>
    <n v="44062"/>
    <n v="14.8"/>
    <n v="360"/>
    <n v="1.7030000000000001"/>
    <n v="0.35699999999999998"/>
    <n v="47086"/>
    <n v="77.5"/>
    <n v="155.80000000000001"/>
    <n v="8952"/>
    <n v="79.3"/>
    <n v="262.88"/>
    <n v="0"/>
  </r>
  <r>
    <x v="7"/>
    <n v="8"/>
    <x v="1"/>
    <x v="10"/>
    <n v="11"/>
    <x v="2"/>
    <x v="0"/>
    <n v="3"/>
    <n v="138036"/>
    <n v="538520"/>
    <n v="46828"/>
    <n v="723384"/>
    <n v="19.079999999999998"/>
    <n v="44062"/>
    <n v="14.8"/>
    <n v="360"/>
    <n v="1.7030000000000001"/>
    <n v="0.35699999999999998"/>
    <n v="47086"/>
    <n v="77.5"/>
    <n v="155.80000000000001"/>
    <n v="8952"/>
    <n v="79.3"/>
    <n v="256.88"/>
    <n v="0"/>
  </r>
  <r>
    <x v="7"/>
    <n v="8"/>
    <x v="1"/>
    <x v="11"/>
    <n v="12"/>
    <x v="0"/>
    <x v="0"/>
    <n v="1"/>
    <n v="35700"/>
    <n v="213782"/>
    <n v="142522"/>
    <n v="392004"/>
    <n v="9.11"/>
    <n v="52606"/>
    <n v="17.8"/>
    <n v="370"/>
    <n v="1.887"/>
    <n v="0.376"/>
    <n v="48190"/>
    <n v="77.7"/>
    <n v="151.1"/>
    <n v="7584"/>
    <n v="80.5"/>
    <n v="75.959999999999994"/>
    <n v="0"/>
  </r>
  <r>
    <x v="7"/>
    <n v="8"/>
    <x v="1"/>
    <x v="11"/>
    <n v="12"/>
    <x v="1"/>
    <x v="0"/>
    <n v="2"/>
    <n v="402316"/>
    <n v="1006599"/>
    <n v="137264"/>
    <n v="1546179"/>
    <n v="26.02"/>
    <n v="52606"/>
    <n v="17.8"/>
    <n v="370"/>
    <n v="1.887"/>
    <n v="0.376"/>
    <n v="48190"/>
    <n v="77.7"/>
    <n v="151.1"/>
    <n v="7584"/>
    <n v="80.5"/>
    <n v="74.540000000000006"/>
    <n v="0"/>
  </r>
  <r>
    <x v="7"/>
    <n v="8"/>
    <x v="1"/>
    <x v="11"/>
    <n v="12"/>
    <x v="2"/>
    <x v="0"/>
    <n v="3"/>
    <n v="248912"/>
    <n v="377958"/>
    <n v="32866"/>
    <n v="659736"/>
    <n v="37.729999999999997"/>
    <n v="52606"/>
    <n v="17.8"/>
    <n v="370"/>
    <n v="1.887"/>
    <n v="0.376"/>
    <n v="48190"/>
    <n v="77.7"/>
    <n v="151.1"/>
    <n v="7584"/>
    <n v="80.5"/>
    <n v="80.319999999999993"/>
    <n v="0"/>
  </r>
  <r>
    <x v="7"/>
    <n v="8"/>
    <x v="1"/>
    <x v="12"/>
    <n v="13"/>
    <x v="0"/>
    <x v="0"/>
    <n v="1"/>
    <n v="41741"/>
    <n v="209795"/>
    <n v="139863"/>
    <n v="391399"/>
    <n v="10.66"/>
    <n v="85692"/>
    <n v="17.3"/>
    <n v="404"/>
    <n v="1.99"/>
    <n v="0.37903999999999999"/>
    <n v="48110"/>
    <n v="78.2"/>
    <n v="150.9"/>
    <n v="6000"/>
    <n v="82"/>
    <n v="16.920000000000002"/>
    <n v="0"/>
  </r>
  <r>
    <x v="7"/>
    <n v="8"/>
    <x v="1"/>
    <x v="12"/>
    <n v="13"/>
    <x v="1"/>
    <x v="0"/>
    <n v="2"/>
    <n v="482805"/>
    <n v="969514"/>
    <n v="132207"/>
    <n v="1584526"/>
    <n v="30.47"/>
    <n v="85692"/>
    <n v="17.3"/>
    <n v="404"/>
    <n v="1.99"/>
    <n v="0.37903999999999999"/>
    <n v="48110"/>
    <n v="78.2"/>
    <n v="150.9"/>
    <n v="6000"/>
    <n v="82"/>
    <n v="20.010000000000002"/>
    <n v="0"/>
  </r>
  <r>
    <x v="7"/>
    <n v="8"/>
    <x v="1"/>
    <x v="12"/>
    <n v="13"/>
    <x v="2"/>
    <x v="1"/>
    <n v="4"/>
    <n v="289692"/>
    <n v="336714"/>
    <n v="29280"/>
    <n v="655686"/>
    <n v="44.18"/>
    <n v="85692"/>
    <n v="17.3"/>
    <n v="404"/>
    <n v="1.99"/>
    <n v="0.37903999999999999"/>
    <n v="48110"/>
    <n v="78.2"/>
    <n v="150.9"/>
    <n v="6000"/>
    <n v="82"/>
    <n v="16.38"/>
    <n v="0"/>
  </r>
  <r>
    <x v="7"/>
    <n v="8"/>
    <x v="1"/>
    <x v="13"/>
    <n v="14"/>
    <x v="0"/>
    <x v="0"/>
    <n v="1"/>
    <n v="40750"/>
    <n v="238665"/>
    <n v="159110"/>
    <n v="438525"/>
    <n v="9.2899999999999991"/>
    <n v="125189"/>
    <n v="20.5"/>
    <n v="439"/>
    <n v="2.0070000000000001"/>
    <n v="0.37903999999999999"/>
    <n v="50125"/>
    <n v="77.7"/>
    <n v="145.69999999999999"/>
    <n v="4586"/>
    <n v="85.9"/>
    <n v="-2.37"/>
    <n v="0"/>
  </r>
  <r>
    <x v="7"/>
    <n v="8"/>
    <x v="1"/>
    <x v="13"/>
    <n v="14"/>
    <x v="1"/>
    <x v="0"/>
    <n v="2"/>
    <n v="514967"/>
    <n v="1105943"/>
    <n v="156676"/>
    <n v="1777586"/>
    <n v="28.97"/>
    <n v="125189"/>
    <n v="20.5"/>
    <n v="439"/>
    <n v="2.0070000000000001"/>
    <n v="0.37903999999999999"/>
    <n v="50125"/>
    <n v="77.7"/>
    <n v="145.69999999999999"/>
    <n v="4586"/>
    <n v="85.9"/>
    <n v="6.66"/>
    <n v="0"/>
  </r>
  <r>
    <x v="7"/>
    <n v="8"/>
    <x v="1"/>
    <x v="13"/>
    <n v="14"/>
    <x v="2"/>
    <x v="1"/>
    <n v="4"/>
    <n v="305853"/>
    <n v="375507"/>
    <n v="35259"/>
    <n v="716619"/>
    <n v="42.68"/>
    <n v="125189"/>
    <n v="20.5"/>
    <n v="439"/>
    <n v="2.0070000000000001"/>
    <n v="0.37903999999999999"/>
    <n v="50125"/>
    <n v="77.7"/>
    <n v="145.69999999999999"/>
    <n v="4586"/>
    <n v="85.9"/>
    <n v="5.58"/>
    <n v="0"/>
  </r>
  <r>
    <x v="7"/>
    <n v="8"/>
    <x v="1"/>
    <x v="14"/>
    <n v="15"/>
    <x v="0"/>
    <x v="0"/>
    <n v="1"/>
    <n v="44989"/>
    <n v="221956"/>
    <n v="147971"/>
    <n v="414916"/>
    <n v="10.84"/>
    <n v="147077"/>
    <n v="21.3"/>
    <n v="465"/>
    <n v="1.9330000000000001"/>
    <n v="0.379"/>
    <n v="52064"/>
    <n v="78.3"/>
    <n v="141"/>
    <n v="0"/>
    <n v="87.1"/>
    <n v="10.4"/>
    <n v="0"/>
  </r>
  <r>
    <x v="7"/>
    <n v="8"/>
    <x v="1"/>
    <x v="14"/>
    <n v="15"/>
    <x v="1"/>
    <x v="0"/>
    <n v="2"/>
    <n v="516118"/>
    <n v="1011872"/>
    <n v="137982"/>
    <n v="1665972"/>
    <n v="30.98"/>
    <n v="147077"/>
    <n v="21.3"/>
    <n v="465"/>
    <n v="1.9330000000000001"/>
    <n v="0.379"/>
    <n v="52064"/>
    <n v="78.3"/>
    <n v="141"/>
    <n v="0"/>
    <n v="87.1"/>
    <n v="0.22"/>
    <n v="0"/>
  </r>
  <r>
    <x v="7"/>
    <n v="8"/>
    <x v="1"/>
    <x v="14"/>
    <n v="15"/>
    <x v="2"/>
    <x v="1"/>
    <n v="4"/>
    <n v="311491"/>
    <n v="351375"/>
    <n v="30554"/>
    <n v="693420"/>
    <n v="44.92"/>
    <n v="147077"/>
    <n v="21.3"/>
    <n v="465"/>
    <n v="1.9330000000000001"/>
    <n v="0.379"/>
    <n v="52064"/>
    <n v="78.3"/>
    <n v="141"/>
    <n v="0"/>
    <n v="87.1"/>
    <n v="1.84"/>
    <n v="0"/>
  </r>
  <r>
    <x v="7"/>
    <n v="8"/>
    <x v="1"/>
    <x v="15"/>
    <n v="16"/>
    <x v="0"/>
    <x v="0"/>
    <n v="1"/>
    <n v="48491"/>
    <n v="230839"/>
    <n v="153893"/>
    <n v="433223"/>
    <n v="11.19"/>
    <n v="185439"/>
    <n v="24.6"/>
    <n v="486"/>
    <n v="1.85"/>
    <n v="0.373"/>
    <n v="54204"/>
    <n v="78.099999999999994"/>
    <n v="136.5"/>
    <n v="0"/>
    <n v="90"/>
    <n v="7.78"/>
    <n v="0"/>
  </r>
  <r>
    <x v="7"/>
    <n v="8"/>
    <x v="1"/>
    <x v="15"/>
    <n v="16"/>
    <x v="1"/>
    <x v="0"/>
    <n v="2"/>
    <n v="549850"/>
    <n v="1029166"/>
    <n v="140341"/>
    <n v="1719357"/>
    <n v="31.98"/>
    <n v="185439"/>
    <n v="24.6"/>
    <n v="486"/>
    <n v="1.85"/>
    <n v="0.373"/>
    <n v="54204"/>
    <n v="78.099999999999994"/>
    <n v="136.5"/>
    <n v="0"/>
    <n v="90"/>
    <n v="6.54"/>
    <n v="0"/>
  </r>
  <r>
    <x v="7"/>
    <n v="8"/>
    <x v="1"/>
    <x v="15"/>
    <n v="16"/>
    <x v="2"/>
    <x v="1"/>
    <n v="4"/>
    <n v="335891"/>
    <n v="357387"/>
    <n v="31077"/>
    <n v="724355"/>
    <n v="46.37"/>
    <n v="185439"/>
    <n v="24.6"/>
    <n v="486"/>
    <n v="1.85"/>
    <n v="0.373"/>
    <n v="54204"/>
    <n v="78.099999999999994"/>
    <n v="136.5"/>
    <n v="0"/>
    <n v="90"/>
    <n v="7.83"/>
    <n v="0"/>
  </r>
  <r>
    <x v="8"/>
    <n v="9"/>
    <x v="4"/>
    <x v="0"/>
    <n v="1"/>
    <x v="0"/>
    <x v="0"/>
    <n v="1"/>
    <n v="6"/>
    <n v="272921"/>
    <n v="181951"/>
    <n v="454878"/>
    <n v="0"/>
    <n v="0"/>
    <n v="0"/>
    <n v="107"/>
    <n v="0.77"/>
    <n v="6.7000000000000004E-2"/>
    <n v="1359"/>
    <n v="30.9"/>
    <n v="166.9"/>
    <n v="0"/>
    <n v="19.484000000000002"/>
    <n v="0"/>
    <n v="0"/>
  </r>
  <r>
    <x v="8"/>
    <n v="9"/>
    <x v="4"/>
    <x v="0"/>
    <n v="1"/>
    <x v="1"/>
    <x v="0"/>
    <n v="2"/>
    <n v="79"/>
    <n v="1574664"/>
    <n v="214738"/>
    <n v="1789481"/>
    <n v="0"/>
    <n v="0"/>
    <n v="0"/>
    <n v="107"/>
    <n v="0.77"/>
    <n v="6.7000000000000004E-2"/>
    <n v="1359"/>
    <n v="30.9"/>
    <n v="166.9"/>
    <n v="0"/>
    <n v="19.484000000000002"/>
    <n v="0"/>
    <n v="0"/>
  </r>
  <r>
    <x v="8"/>
    <n v="9"/>
    <x v="4"/>
    <x v="0"/>
    <n v="1"/>
    <x v="2"/>
    <x v="0"/>
    <n v="3"/>
    <n v="51"/>
    <n v="688207"/>
    <n v="59848"/>
    <n v="748106"/>
    <n v="0.01"/>
    <n v="0"/>
    <n v="0"/>
    <n v="107"/>
    <n v="0.77"/>
    <n v="6.7000000000000004E-2"/>
    <n v="1359"/>
    <n v="30.9"/>
    <n v="166.9"/>
    <n v="0"/>
    <n v="19.484000000000002"/>
    <n v="0"/>
    <n v="0"/>
  </r>
  <r>
    <x v="8"/>
    <n v="9"/>
    <x v="4"/>
    <x v="1"/>
    <n v="2"/>
    <x v="0"/>
    <x v="0"/>
    <n v="1"/>
    <n v="17"/>
    <n v="284389"/>
    <n v="189593"/>
    <n v="473999"/>
    <n v="0"/>
    <n v="38"/>
    <n v="1"/>
    <n v="119"/>
    <n v="0.82"/>
    <n v="7.0999999999999994E-2"/>
    <n v="1402"/>
    <n v="31.4"/>
    <n v="177.4"/>
    <n v="363"/>
    <n v="19.8"/>
    <n v="183.33"/>
    <n v="0"/>
  </r>
  <r>
    <x v="8"/>
    <n v="9"/>
    <x v="4"/>
    <x v="1"/>
    <n v="2"/>
    <x v="1"/>
    <x v="0"/>
    <n v="2"/>
    <n v="186"/>
    <n v="1639680"/>
    <n v="223593"/>
    <n v="1863459"/>
    <n v="0.01"/>
    <n v="38"/>
    <n v="1"/>
    <n v="119"/>
    <n v="0.82"/>
    <n v="7.0999999999999994E-2"/>
    <n v="1402"/>
    <n v="31.4"/>
    <n v="177.4"/>
    <n v="363"/>
    <n v="19.8"/>
    <n v="135.44"/>
    <n v="0"/>
  </r>
  <r>
    <x v="8"/>
    <n v="9"/>
    <x v="4"/>
    <x v="1"/>
    <n v="2"/>
    <x v="2"/>
    <x v="0"/>
    <n v="3"/>
    <n v="114"/>
    <n v="721989"/>
    <n v="62782"/>
    <n v="784885"/>
    <n v="0.01"/>
    <n v="38"/>
    <n v="1"/>
    <n v="119"/>
    <n v="0.82"/>
    <n v="7.0999999999999994E-2"/>
    <n v="1402"/>
    <n v="31.4"/>
    <n v="177.4"/>
    <n v="363"/>
    <n v="19.8"/>
    <n v="123.53"/>
    <n v="0"/>
  </r>
  <r>
    <x v="8"/>
    <n v="9"/>
    <x v="4"/>
    <x v="2"/>
    <n v="3"/>
    <x v="0"/>
    <x v="0"/>
    <n v="1"/>
    <n v="16"/>
    <n v="282353"/>
    <n v="188235"/>
    <n v="470604"/>
    <n v="0"/>
    <n v="72"/>
    <n v="1.9"/>
    <n v="136"/>
    <n v="0.87"/>
    <n v="7.3999999999999996E-2"/>
    <n v="1463"/>
    <n v="31.6"/>
    <n v="190.1"/>
    <n v="719"/>
    <n v="19.5"/>
    <n v="63.3"/>
    <n v="0"/>
  </r>
  <r>
    <x v="8"/>
    <n v="9"/>
    <x v="4"/>
    <x v="2"/>
    <n v="3"/>
    <x v="1"/>
    <x v="0"/>
    <n v="2"/>
    <n v="188"/>
    <n v="1655912"/>
    <n v="225806"/>
    <n v="1881906"/>
    <n v="0.01"/>
    <n v="72"/>
    <n v="1.9"/>
    <n v="136"/>
    <n v="0.87"/>
    <n v="7.3999999999999996E-2"/>
    <n v="1463"/>
    <n v="31.6"/>
    <n v="190.1"/>
    <n v="719"/>
    <n v="19.5"/>
    <n v="1.08"/>
    <n v="0"/>
  </r>
  <r>
    <x v="8"/>
    <n v="9"/>
    <x v="4"/>
    <x v="2"/>
    <n v="3"/>
    <x v="2"/>
    <x v="0"/>
    <n v="3"/>
    <n v="112"/>
    <n v="712641"/>
    <n v="61969"/>
    <n v="774722"/>
    <n v="0.01"/>
    <n v="72"/>
    <n v="1.9"/>
    <n v="136"/>
    <n v="0.87"/>
    <n v="7.3999999999999996E-2"/>
    <n v="1463"/>
    <n v="31.6"/>
    <n v="190.1"/>
    <n v="719"/>
    <n v="19.5"/>
    <n v="-1.75"/>
    <n v="0"/>
  </r>
  <r>
    <x v="8"/>
    <n v="9"/>
    <x v="4"/>
    <x v="3"/>
    <n v="4"/>
    <x v="0"/>
    <x v="0"/>
    <n v="1"/>
    <n v="17"/>
    <n v="296840"/>
    <n v="197894"/>
    <n v="494751"/>
    <n v="0"/>
    <n v="118"/>
    <n v="2.9"/>
    <n v="135"/>
    <n v="0.91"/>
    <n v="7.4999999999999997E-2"/>
    <n v="1500"/>
    <n v="32.1"/>
    <n v="200.3"/>
    <n v="1089"/>
    <n v="21.6"/>
    <n v="41.5"/>
    <n v="0"/>
  </r>
  <r>
    <x v="8"/>
    <n v="9"/>
    <x v="4"/>
    <x v="3"/>
    <n v="4"/>
    <x v="1"/>
    <x v="0"/>
    <n v="2"/>
    <n v="194"/>
    <n v="1709098"/>
    <n v="233059"/>
    <n v="1942351"/>
    <n v="0.01"/>
    <n v="118"/>
    <n v="2.9"/>
    <n v="135"/>
    <n v="0.91"/>
    <n v="7.4999999999999997E-2"/>
    <n v="1500"/>
    <n v="32.1"/>
    <n v="200.3"/>
    <n v="1089"/>
    <n v="21.6"/>
    <n v="3.19"/>
    <n v="0"/>
  </r>
  <r>
    <x v="8"/>
    <n v="9"/>
    <x v="4"/>
    <x v="3"/>
    <n v="4"/>
    <x v="2"/>
    <x v="0"/>
    <n v="3"/>
    <n v="118"/>
    <n v="745804"/>
    <n v="64852"/>
    <n v="810774"/>
    <n v="0.01"/>
    <n v="118"/>
    <n v="2.9"/>
    <n v="135"/>
    <n v="0.91"/>
    <n v="7.4999999999999997E-2"/>
    <n v="1500"/>
    <n v="32.1"/>
    <n v="200.3"/>
    <n v="1089"/>
    <n v="21.6"/>
    <n v="5.36"/>
    <n v="0"/>
  </r>
  <r>
    <x v="8"/>
    <n v="9"/>
    <x v="4"/>
    <x v="4"/>
    <n v="5"/>
    <x v="0"/>
    <x v="0"/>
    <n v="1"/>
    <n v="68"/>
    <n v="293459"/>
    <n v="195639"/>
    <n v="489166"/>
    <n v="0.01"/>
    <n v="147"/>
    <n v="3.8"/>
    <n v="141"/>
    <n v="0.95"/>
    <n v="7.6999999999999999E-2"/>
    <n v="1557"/>
    <n v="32.6"/>
    <n v="212.4"/>
    <n v="1437"/>
    <n v="23.8"/>
    <n v="58.74"/>
    <n v="0"/>
  </r>
  <r>
    <x v="8"/>
    <n v="9"/>
    <x v="4"/>
    <x v="4"/>
    <n v="5"/>
    <x v="1"/>
    <x v="0"/>
    <n v="2"/>
    <n v="789"/>
    <n v="1734426"/>
    <n v="236513"/>
    <n v="1971728"/>
    <n v="0.04"/>
    <n v="147"/>
    <n v="3.8"/>
    <n v="141"/>
    <n v="0.95"/>
    <n v="7.6999999999999999E-2"/>
    <n v="1557"/>
    <n v="32.6"/>
    <n v="212.4"/>
    <n v="1437"/>
    <n v="23.8"/>
    <n v="300"/>
    <n v="0"/>
  </r>
  <r>
    <x v="8"/>
    <n v="9"/>
    <x v="4"/>
    <x v="4"/>
    <n v="5"/>
    <x v="2"/>
    <x v="0"/>
    <n v="3"/>
    <n v="484"/>
    <n v="767152"/>
    <n v="66709"/>
    <n v="834345"/>
    <n v="0.06"/>
    <n v="147"/>
    <n v="3.8"/>
    <n v="141"/>
    <n v="0.95"/>
    <n v="7.6999999999999999E-2"/>
    <n v="1557"/>
    <n v="32.6"/>
    <n v="212.4"/>
    <n v="1437"/>
    <n v="23.8"/>
    <n v="300"/>
    <n v="0"/>
  </r>
  <r>
    <x v="8"/>
    <n v="9"/>
    <x v="4"/>
    <x v="5"/>
    <n v="6"/>
    <x v="0"/>
    <x v="0"/>
    <n v="1"/>
    <n v="91"/>
    <n v="312178"/>
    <n v="208119"/>
    <n v="520388"/>
    <n v="0.02"/>
    <n v="206"/>
    <n v="4.5999999999999996"/>
    <n v="158"/>
    <n v="0.97699999999999998"/>
    <n v="7.9000000000000001E-2"/>
    <n v="1599"/>
    <n v="32.9"/>
    <n v="221.9"/>
    <n v="1803"/>
    <n v="24.9"/>
    <n v="78.5"/>
    <n v="0"/>
  </r>
  <r>
    <x v="8"/>
    <n v="9"/>
    <x v="4"/>
    <x v="5"/>
    <n v="6"/>
    <x v="1"/>
    <x v="0"/>
    <n v="2"/>
    <n v="1028"/>
    <n v="1807822"/>
    <n v="246521"/>
    <n v="2055371"/>
    <n v="0.05"/>
    <n v="206"/>
    <n v="4.5999999999999996"/>
    <n v="158"/>
    <n v="0.97699999999999998"/>
    <n v="7.9000000000000001E-2"/>
    <n v="1599"/>
    <n v="32.9"/>
    <n v="221.9"/>
    <n v="1803"/>
    <n v="24.9"/>
    <n v="30.29"/>
    <n v="0"/>
  </r>
  <r>
    <x v="8"/>
    <n v="9"/>
    <x v="4"/>
    <x v="5"/>
    <n v="6"/>
    <x v="2"/>
    <x v="0"/>
    <n v="3"/>
    <n v="624"/>
    <n v="791778"/>
    <n v="68850"/>
    <n v="861252"/>
    <n v="7.0000000000000007E-2"/>
    <n v="206"/>
    <n v="4.5999999999999996"/>
    <n v="158"/>
    <n v="0.97699999999999998"/>
    <n v="7.9000000000000001E-2"/>
    <n v="1599"/>
    <n v="32.9"/>
    <n v="221.9"/>
    <n v="1803"/>
    <n v="24.9"/>
    <n v="28.93"/>
    <n v="0"/>
  </r>
  <r>
    <x v="8"/>
    <n v="9"/>
    <x v="4"/>
    <x v="6"/>
    <n v="7"/>
    <x v="0"/>
    <x v="0"/>
    <n v="1"/>
    <n v="156"/>
    <n v="334239"/>
    <n v="222826"/>
    <n v="557221"/>
    <n v="0.03"/>
    <n v="413"/>
    <n v="6.5"/>
    <n v="171"/>
    <n v="1.0129999999999999"/>
    <n v="0.08"/>
    <n v="1738"/>
    <n v="33.299999999999997"/>
    <n v="236.6"/>
    <n v="1841"/>
    <n v="27.3"/>
    <n v="109.36"/>
    <n v="0"/>
  </r>
  <r>
    <x v="8"/>
    <n v="9"/>
    <x v="4"/>
    <x v="6"/>
    <n v="7"/>
    <x v="1"/>
    <x v="0"/>
    <n v="2"/>
    <n v="1787"/>
    <n v="1963639"/>
    <n v="267769"/>
    <n v="2233195"/>
    <n v="0.08"/>
    <n v="413"/>
    <n v="6.5"/>
    <n v="171"/>
    <n v="1.0129999999999999"/>
    <n v="0.08"/>
    <n v="1738"/>
    <n v="33.299999999999997"/>
    <n v="236.6"/>
    <n v="1841"/>
    <n v="27.3"/>
    <n v="73.83"/>
    <n v="0"/>
  </r>
  <r>
    <x v="8"/>
    <n v="9"/>
    <x v="4"/>
    <x v="6"/>
    <n v="7"/>
    <x v="2"/>
    <x v="0"/>
    <n v="3"/>
    <n v="1094"/>
    <n v="867004"/>
    <n v="75392"/>
    <n v="943490"/>
    <n v="0.12"/>
    <n v="413"/>
    <n v="6.5"/>
    <n v="171"/>
    <n v="1.0129999999999999"/>
    <n v="0.08"/>
    <n v="1738"/>
    <n v="33.299999999999997"/>
    <n v="236.6"/>
    <n v="1841"/>
    <n v="27.3"/>
    <n v="75.319999999999993"/>
    <n v="0"/>
  </r>
  <r>
    <x v="8"/>
    <n v="9"/>
    <x v="4"/>
    <x v="7"/>
    <n v="8"/>
    <x v="0"/>
    <x v="0"/>
    <n v="1"/>
    <n v="213"/>
    <n v="365402"/>
    <n v="243602"/>
    <n v="609217"/>
    <n v="0.03"/>
    <n v="609"/>
    <n v="8.8000000000000007"/>
    <n v="200"/>
    <n v="1.0269999999999999"/>
    <n v="0.08"/>
    <n v="1879"/>
    <n v="33.700000000000003"/>
    <n v="247.3"/>
    <n v="1885"/>
    <n v="31.7"/>
    <n v="36.54"/>
    <n v="0"/>
  </r>
  <r>
    <x v="8"/>
    <n v="9"/>
    <x v="4"/>
    <x v="7"/>
    <n v="8"/>
    <x v="1"/>
    <x v="0"/>
    <n v="2"/>
    <n v="2375"/>
    <n v="2087996"/>
    <n v="284727"/>
    <n v="2375098"/>
    <n v="0.1"/>
    <n v="609"/>
    <n v="8.8000000000000007"/>
    <n v="200"/>
    <n v="1.0269999999999999"/>
    <n v="0.08"/>
    <n v="1879"/>
    <n v="33.700000000000003"/>
    <n v="247.3"/>
    <n v="1885"/>
    <n v="31.7"/>
    <n v="32.9"/>
    <n v="0"/>
  </r>
  <r>
    <x v="8"/>
    <n v="9"/>
    <x v="4"/>
    <x v="7"/>
    <n v="8"/>
    <x v="2"/>
    <x v="0"/>
    <n v="3"/>
    <n v="1459"/>
    <n v="924394"/>
    <n v="80382"/>
    <n v="1006235"/>
    <n v="0.14000000000000001"/>
    <n v="609"/>
    <n v="8.8000000000000007"/>
    <n v="200"/>
    <n v="1.0269999999999999"/>
    <n v="0.08"/>
    <n v="1879"/>
    <n v="33.700000000000003"/>
    <n v="247.3"/>
    <n v="1885"/>
    <n v="31.7"/>
    <n v="33.36"/>
    <n v="0"/>
  </r>
  <r>
    <x v="8"/>
    <n v="9"/>
    <x v="4"/>
    <x v="8"/>
    <n v="9"/>
    <x v="0"/>
    <x v="0"/>
    <n v="1"/>
    <n v="242"/>
    <n v="345233"/>
    <n v="230155"/>
    <n v="575630"/>
    <n v="0.04"/>
    <n v="821"/>
    <n v="10.199999999999999"/>
    <n v="247"/>
    <n v="1.0629999999999999"/>
    <n v="0.08"/>
    <n v="2026"/>
    <n v="34.1"/>
    <n v="259.2"/>
    <n v="1964"/>
    <n v="32"/>
    <n v="13.62"/>
    <n v="0"/>
  </r>
  <r>
    <x v="8"/>
    <n v="9"/>
    <x v="4"/>
    <x v="8"/>
    <n v="9"/>
    <x v="1"/>
    <x v="0"/>
    <n v="2"/>
    <n v="2747"/>
    <n v="2011743"/>
    <n v="274329"/>
    <n v="2288819"/>
    <n v="0.12"/>
    <n v="821"/>
    <n v="10.199999999999999"/>
    <n v="247"/>
    <n v="1.0629999999999999"/>
    <n v="0.08"/>
    <n v="2026"/>
    <n v="34.1"/>
    <n v="259.2"/>
    <n v="1964"/>
    <n v="32"/>
    <n v="15.66"/>
    <n v="0"/>
  </r>
  <r>
    <x v="8"/>
    <n v="9"/>
    <x v="4"/>
    <x v="8"/>
    <n v="9"/>
    <x v="2"/>
    <x v="0"/>
    <n v="3"/>
    <n v="1682"/>
    <n v="887985"/>
    <n v="77216"/>
    <n v="966883"/>
    <n v="0.17"/>
    <n v="821"/>
    <n v="10.199999999999999"/>
    <n v="247"/>
    <n v="1.0629999999999999"/>
    <n v="0.08"/>
    <n v="2026"/>
    <n v="34.1"/>
    <n v="259.2"/>
    <n v="1964"/>
    <n v="32"/>
    <n v="15.28"/>
    <n v="0"/>
  </r>
  <r>
    <x v="8"/>
    <n v="9"/>
    <x v="4"/>
    <x v="9"/>
    <n v="10"/>
    <x v="0"/>
    <x v="0"/>
    <n v="1"/>
    <n v="322"/>
    <n v="345277"/>
    <n v="230184"/>
    <n v="575783"/>
    <n v="0.06"/>
    <n v="1426"/>
    <n v="13.1"/>
    <n v="272"/>
    <n v="1.087"/>
    <n v="0.08"/>
    <n v="2090"/>
    <n v="34.4"/>
    <n v="250.1"/>
    <n v="2001"/>
    <n v="37.299999999999997"/>
    <n v="33.06"/>
    <n v="0"/>
  </r>
  <r>
    <x v="8"/>
    <n v="9"/>
    <x v="4"/>
    <x v="9"/>
    <n v="10"/>
    <x v="1"/>
    <x v="0"/>
    <n v="2"/>
    <n v="3668"/>
    <n v="2014429"/>
    <n v="274695"/>
    <n v="2292792"/>
    <n v="0.16"/>
    <n v="1426"/>
    <n v="13.1"/>
    <n v="272"/>
    <n v="1.087"/>
    <n v="0.08"/>
    <n v="2090"/>
    <n v="34.4"/>
    <n v="250.1"/>
    <n v="2001"/>
    <n v="37.299999999999997"/>
    <n v="33.53"/>
    <n v="0"/>
  </r>
  <r>
    <x v="8"/>
    <n v="9"/>
    <x v="4"/>
    <x v="9"/>
    <n v="10"/>
    <x v="2"/>
    <x v="0"/>
    <n v="3"/>
    <n v="2232"/>
    <n v="882956"/>
    <n v="76779"/>
    <n v="961967"/>
    <n v="0.23"/>
    <n v="1426"/>
    <n v="13.1"/>
    <n v="272"/>
    <n v="1.087"/>
    <n v="0.08"/>
    <n v="2090"/>
    <n v="34.4"/>
    <n v="250.1"/>
    <n v="2001"/>
    <n v="37.299999999999997"/>
    <n v="32.700000000000003"/>
    <n v="0"/>
  </r>
  <r>
    <x v="8"/>
    <n v="9"/>
    <x v="4"/>
    <x v="10"/>
    <n v="11"/>
    <x v="0"/>
    <x v="0"/>
    <n v="1"/>
    <n v="250"/>
    <n v="267685"/>
    <n v="178457"/>
    <n v="446392"/>
    <n v="0.06"/>
    <n v="1987"/>
    <n v="14.4"/>
    <n v="320"/>
    <n v="1.1299999999999999"/>
    <n v="8.1000000000000003E-2"/>
    <n v="2215"/>
    <n v="34.9"/>
    <n v="250.7"/>
    <n v="2139"/>
    <n v="40.9"/>
    <n v="-22.36"/>
    <n v="0"/>
  </r>
  <r>
    <x v="8"/>
    <n v="9"/>
    <x v="4"/>
    <x v="10"/>
    <n v="11"/>
    <x v="1"/>
    <x v="0"/>
    <n v="2"/>
    <n v="2876"/>
    <n v="1579281"/>
    <n v="215357"/>
    <n v="1797514"/>
    <n v="0.16"/>
    <n v="1987"/>
    <n v="14.4"/>
    <n v="320"/>
    <n v="1.1299999999999999"/>
    <n v="8.1000000000000003E-2"/>
    <n v="2215"/>
    <n v="34.9"/>
    <n v="250.7"/>
    <n v="2139"/>
    <n v="40.9"/>
    <n v="-21.59"/>
    <n v="0"/>
  </r>
  <r>
    <x v="8"/>
    <n v="9"/>
    <x v="4"/>
    <x v="10"/>
    <n v="11"/>
    <x v="2"/>
    <x v="0"/>
    <n v="3"/>
    <n v="1739"/>
    <n v="688019"/>
    <n v="59828"/>
    <n v="749586"/>
    <n v="0.23"/>
    <n v="1987"/>
    <n v="14.4"/>
    <n v="320"/>
    <n v="1.1299999999999999"/>
    <n v="8.1000000000000003E-2"/>
    <n v="2215"/>
    <n v="34.9"/>
    <n v="250.7"/>
    <n v="2139"/>
    <n v="40.9"/>
    <n v="-22.09"/>
    <n v="0"/>
  </r>
  <r>
    <x v="8"/>
    <n v="9"/>
    <x v="4"/>
    <x v="11"/>
    <n v="12"/>
    <x v="0"/>
    <x v="0"/>
    <n v="1"/>
    <n v="763"/>
    <n v="334820"/>
    <n v="223214"/>
    <n v="558797"/>
    <n v="0.14000000000000001"/>
    <n v="2820"/>
    <n v="17.100000000000001"/>
    <n v="339"/>
    <n v="1.1930000000000001"/>
    <n v="8.1000000000000003E-2"/>
    <n v="2292"/>
    <n v="35.200000000000003"/>
    <n v="253.2"/>
    <n v="2376"/>
    <n v="43.2"/>
    <n v="205.2"/>
    <n v="0"/>
  </r>
  <r>
    <x v="8"/>
    <n v="9"/>
    <x v="4"/>
    <x v="11"/>
    <n v="12"/>
    <x v="1"/>
    <x v="0"/>
    <n v="2"/>
    <n v="8716"/>
    <n v="1959067"/>
    <n v="267145"/>
    <n v="2234928"/>
    <n v="0.39"/>
    <n v="2820"/>
    <n v="17.100000000000001"/>
    <n v="339"/>
    <n v="1.1930000000000001"/>
    <n v="8.1000000000000003E-2"/>
    <n v="2292"/>
    <n v="35.200000000000003"/>
    <n v="253.2"/>
    <n v="2376"/>
    <n v="43.2"/>
    <n v="203.06"/>
    <n v="0"/>
  </r>
  <r>
    <x v="8"/>
    <n v="9"/>
    <x v="4"/>
    <x v="11"/>
    <n v="12"/>
    <x v="2"/>
    <x v="0"/>
    <n v="3"/>
    <n v="5310"/>
    <n v="858953"/>
    <n v="74692"/>
    <n v="938955"/>
    <n v="0.56999999999999995"/>
    <n v="2820"/>
    <n v="17.100000000000001"/>
    <n v="339"/>
    <n v="1.1930000000000001"/>
    <n v="8.1000000000000003E-2"/>
    <n v="2292"/>
    <n v="35.200000000000003"/>
    <n v="253.2"/>
    <n v="2376"/>
    <n v="43.2"/>
    <n v="205.35"/>
    <n v="0"/>
  </r>
  <r>
    <x v="8"/>
    <n v="9"/>
    <x v="4"/>
    <x v="12"/>
    <n v="13"/>
    <x v="0"/>
    <x v="0"/>
    <n v="1"/>
    <n v="2539"/>
    <n v="429503"/>
    <n v="286335"/>
    <n v="718377"/>
    <n v="0.35"/>
    <n v="6618"/>
    <n v="20.100000000000001"/>
    <n v="362"/>
    <n v="1.2270000000000001"/>
    <n v="8.5000000000000006E-2"/>
    <n v="2394"/>
    <n v="35.6"/>
    <n v="272.7"/>
    <n v="2486"/>
    <n v="47.4"/>
    <n v="232.77"/>
    <n v="0"/>
  </r>
  <r>
    <x v="8"/>
    <n v="9"/>
    <x v="4"/>
    <x v="12"/>
    <n v="13"/>
    <x v="1"/>
    <x v="0"/>
    <n v="2"/>
    <n v="29722"/>
    <n v="2563455"/>
    <n v="349562"/>
    <n v="2942739"/>
    <n v="1.01"/>
    <n v="6618"/>
    <n v="20.100000000000001"/>
    <n v="362"/>
    <n v="1.2270000000000001"/>
    <n v="8.5000000000000006E-2"/>
    <n v="2394"/>
    <n v="35.6"/>
    <n v="272.7"/>
    <n v="2486"/>
    <n v="47.4"/>
    <n v="241.01"/>
    <n v="0"/>
  </r>
  <r>
    <x v="8"/>
    <n v="9"/>
    <x v="4"/>
    <x v="12"/>
    <n v="13"/>
    <x v="2"/>
    <x v="0"/>
    <n v="3"/>
    <n v="17745"/>
    <n v="1098416"/>
    <n v="95514"/>
    <n v="1211675"/>
    <n v="1.46"/>
    <n v="6618"/>
    <n v="20.100000000000001"/>
    <n v="362"/>
    <n v="1.2270000000000001"/>
    <n v="8.5000000000000006E-2"/>
    <n v="2394"/>
    <n v="35.6"/>
    <n v="272.7"/>
    <n v="2486"/>
    <n v="47.4"/>
    <n v="234.18"/>
    <n v="0"/>
  </r>
  <r>
    <x v="8"/>
    <n v="9"/>
    <x v="4"/>
    <x v="13"/>
    <n v="14"/>
    <x v="0"/>
    <x v="0"/>
    <n v="1"/>
    <n v="4196"/>
    <n v="449851"/>
    <n v="299901"/>
    <n v="753948"/>
    <n v="0.56000000000000005"/>
    <n v="12051"/>
    <n v="23"/>
    <n v="392"/>
    <n v="1.2729999999999999"/>
    <n v="8.7999999999999995E-2"/>
    <n v="2587"/>
    <n v="36.1"/>
    <n v="288.8"/>
    <n v="2741"/>
    <n v="51.8"/>
    <n v="65.260000000000005"/>
    <n v="0"/>
  </r>
  <r>
    <x v="8"/>
    <n v="9"/>
    <x v="4"/>
    <x v="13"/>
    <n v="14"/>
    <x v="1"/>
    <x v="0"/>
    <n v="2"/>
    <n v="48242"/>
    <n v="2627529"/>
    <n v="358299"/>
    <n v="3034070"/>
    <n v="1.59"/>
    <n v="12051"/>
    <n v="23"/>
    <n v="392"/>
    <n v="1.2729999999999999"/>
    <n v="8.7999999999999995E-2"/>
    <n v="2587"/>
    <n v="36.1"/>
    <n v="288.8"/>
    <n v="2741"/>
    <n v="51.8"/>
    <n v="62.31"/>
    <n v="0"/>
  </r>
  <r>
    <x v="8"/>
    <n v="9"/>
    <x v="4"/>
    <x v="13"/>
    <n v="14"/>
    <x v="2"/>
    <x v="0"/>
    <n v="3"/>
    <n v="28669"/>
    <n v="1117649"/>
    <n v="97187"/>
    <n v="1243505"/>
    <n v="2.31"/>
    <n v="12051"/>
    <n v="23"/>
    <n v="392"/>
    <n v="1.2729999999999999"/>
    <n v="8.7999999999999995E-2"/>
    <n v="2587"/>
    <n v="36.1"/>
    <n v="288.8"/>
    <n v="2741"/>
    <n v="51.8"/>
    <n v="61.56"/>
    <n v="0"/>
  </r>
  <r>
    <x v="8"/>
    <n v="9"/>
    <x v="4"/>
    <x v="14"/>
    <n v="15"/>
    <x v="0"/>
    <x v="0"/>
    <n v="1"/>
    <n v="6134"/>
    <n v="487714"/>
    <n v="325142"/>
    <n v="818990"/>
    <n v="0.75"/>
    <n v="21023"/>
    <n v="29"/>
    <n v="415"/>
    <n v="1.2529999999999999"/>
    <n v="0.09"/>
    <n v="2750"/>
    <n v="36.1"/>
    <n v="306.2"/>
    <n v="3015"/>
    <n v="52.9"/>
    <n v="46.19"/>
    <n v="0"/>
  </r>
  <r>
    <x v="8"/>
    <n v="9"/>
    <x v="4"/>
    <x v="14"/>
    <n v="15"/>
    <x v="1"/>
    <x v="0"/>
    <n v="2"/>
    <n v="68707"/>
    <n v="2764885"/>
    <n v="377030"/>
    <n v="3210622"/>
    <n v="2.14"/>
    <n v="21023"/>
    <n v="29"/>
    <n v="415"/>
    <n v="1.2529999999999999"/>
    <n v="0.09"/>
    <n v="2750"/>
    <n v="36.1"/>
    <n v="306.2"/>
    <n v="3015"/>
    <n v="52.9"/>
    <n v="42.42"/>
    <n v="0"/>
  </r>
  <r>
    <x v="8"/>
    <n v="9"/>
    <x v="4"/>
    <x v="14"/>
    <n v="15"/>
    <x v="2"/>
    <x v="0"/>
    <n v="3"/>
    <n v="41665"/>
    <n v="1196976"/>
    <n v="104085"/>
    <n v="1342726"/>
    <n v="3.1"/>
    <n v="21023"/>
    <n v="29"/>
    <n v="415"/>
    <n v="1.2529999999999999"/>
    <n v="0.09"/>
    <n v="2750"/>
    <n v="36.1"/>
    <n v="306.2"/>
    <n v="3015"/>
    <n v="52.9"/>
    <n v="45.33"/>
    <n v="0"/>
  </r>
  <r>
    <x v="8"/>
    <n v="9"/>
    <x v="4"/>
    <x v="15"/>
    <n v="16"/>
    <x v="0"/>
    <x v="0"/>
    <n v="1"/>
    <n v="9164"/>
    <n v="486962"/>
    <n v="324642"/>
    <n v="820768"/>
    <n v="1.1200000000000001"/>
    <n v="34475"/>
    <n v="31.1"/>
    <n v="436"/>
    <n v="1.24"/>
    <n v="9.0999999999999998E-2"/>
    <n v="2934"/>
    <n v="36.5"/>
    <n v="329"/>
    <n v="3018"/>
    <n v="58.3"/>
    <n v="49.4"/>
    <n v="0"/>
  </r>
  <r>
    <x v="8"/>
    <n v="9"/>
    <x v="4"/>
    <x v="15"/>
    <n v="16"/>
    <x v="1"/>
    <x v="0"/>
    <n v="2"/>
    <n v="106863"/>
    <n v="2853916"/>
    <n v="389170"/>
    <n v="3349949"/>
    <n v="3.19"/>
    <n v="34475"/>
    <n v="31.1"/>
    <n v="436"/>
    <n v="1.24"/>
    <n v="9.0999999999999998E-2"/>
    <n v="2934"/>
    <n v="36.5"/>
    <n v="329"/>
    <n v="3018"/>
    <n v="58.3"/>
    <n v="55.53"/>
    <n v="0"/>
  </r>
  <r>
    <x v="8"/>
    <n v="9"/>
    <x v="4"/>
    <x v="15"/>
    <n v="16"/>
    <x v="2"/>
    <x v="0"/>
    <n v="3"/>
    <n v="65242"/>
    <n v="1237618"/>
    <n v="107619"/>
    <n v="1410479"/>
    <n v="4.63"/>
    <n v="34475"/>
    <n v="31.1"/>
    <n v="436"/>
    <n v="1.24"/>
    <n v="9.0999999999999998E-2"/>
    <n v="2934"/>
    <n v="36.5"/>
    <n v="329"/>
    <n v="3018"/>
    <n v="58.3"/>
    <n v="56.59"/>
    <n v="0"/>
  </r>
  <r>
    <x v="9"/>
    <n v="10"/>
    <x v="4"/>
    <x v="0"/>
    <n v="1"/>
    <x v="0"/>
    <x v="0"/>
    <n v="1"/>
    <n v="5"/>
    <n v="69429"/>
    <n v="46290"/>
    <n v="115724"/>
    <n v="0"/>
    <n v="0"/>
    <n v="0"/>
    <n v="108"/>
    <n v="0.4829"/>
    <n v="6.6989999999999994E-2"/>
    <n v="3118"/>
    <n v="49.9"/>
    <n v="108.3"/>
    <n v="0"/>
    <n v="19.484000000000002"/>
    <n v="0"/>
    <n v="0"/>
  </r>
  <r>
    <x v="9"/>
    <n v="10"/>
    <x v="4"/>
    <x v="0"/>
    <n v="1"/>
    <x v="1"/>
    <x v="0"/>
    <n v="2"/>
    <n v="15"/>
    <n v="405830"/>
    <n v="55343"/>
    <n v="461188"/>
    <n v="0"/>
    <n v="0"/>
    <n v="0"/>
    <n v="108"/>
    <n v="0.4829"/>
    <n v="6.6989999999999994E-2"/>
    <n v="3118"/>
    <n v="49.9"/>
    <n v="108.3"/>
    <n v="0"/>
    <n v="19.484000000000002"/>
    <n v="0"/>
    <n v="0"/>
  </r>
  <r>
    <x v="9"/>
    <n v="10"/>
    <x v="4"/>
    <x v="0"/>
    <n v="1"/>
    <x v="2"/>
    <x v="0"/>
    <n v="3"/>
    <n v="10"/>
    <n v="172832"/>
    <n v="15030"/>
    <n v="187872"/>
    <n v="0.01"/>
    <n v="0"/>
    <n v="0"/>
    <n v="108"/>
    <n v="0.4829"/>
    <n v="6.6989999999999994E-2"/>
    <n v="3118"/>
    <n v="49.9"/>
    <n v="108.3"/>
    <n v="0"/>
    <n v="19.484000000000002"/>
    <n v="0"/>
    <n v="0"/>
  </r>
  <r>
    <x v="9"/>
    <n v="10"/>
    <x v="4"/>
    <x v="1"/>
    <n v="2"/>
    <x v="0"/>
    <x v="0"/>
    <n v="1"/>
    <n v="5"/>
    <n v="85896"/>
    <n v="57267"/>
    <n v="143168"/>
    <n v="0"/>
    <n v="6"/>
    <n v="1"/>
    <n v="115"/>
    <n v="0.4829"/>
    <n v="6.6989999999999994E-2"/>
    <n v="3145"/>
    <n v="50.6"/>
    <n v="108.6"/>
    <n v="115"/>
    <n v="19.484000000000002"/>
    <n v="0"/>
    <n v="0"/>
  </r>
  <r>
    <x v="9"/>
    <n v="10"/>
    <x v="4"/>
    <x v="1"/>
    <n v="2"/>
    <x v="1"/>
    <x v="0"/>
    <n v="2"/>
    <n v="15"/>
    <n v="490700"/>
    <n v="66916"/>
    <n v="557631"/>
    <n v="0"/>
    <n v="6"/>
    <n v="1"/>
    <n v="115"/>
    <n v="0.4829"/>
    <n v="6.6989999999999994E-2"/>
    <n v="3145"/>
    <n v="50.6"/>
    <n v="108.6"/>
    <n v="115"/>
    <n v="19.484000000000002"/>
    <n v="0"/>
    <n v="0"/>
  </r>
  <r>
    <x v="9"/>
    <n v="10"/>
    <x v="4"/>
    <x v="1"/>
    <n v="2"/>
    <x v="2"/>
    <x v="0"/>
    <n v="3"/>
    <n v="10"/>
    <n v="215999"/>
    <n v="18783"/>
    <n v="234792"/>
    <n v="0"/>
    <n v="6"/>
    <n v="1"/>
    <n v="115"/>
    <n v="0.4829"/>
    <n v="6.6989999999999994E-2"/>
    <n v="3145"/>
    <n v="50.6"/>
    <n v="108.6"/>
    <n v="115"/>
    <n v="19.484000000000002"/>
    <n v="0"/>
    <n v="0"/>
  </r>
  <r>
    <x v="9"/>
    <n v="10"/>
    <x v="4"/>
    <x v="2"/>
    <n v="3"/>
    <x v="0"/>
    <x v="0"/>
    <n v="1"/>
    <n v="5"/>
    <n v="97296"/>
    <n v="64868"/>
    <n v="162169"/>
    <n v="0"/>
    <n v="12"/>
    <n v="2"/>
    <n v="129"/>
    <n v="0.4829"/>
    <n v="6.6989999999999994E-2"/>
    <n v="3110"/>
    <n v="51.4"/>
    <n v="111.9"/>
    <n v="234"/>
    <n v="19.484000000000002"/>
    <n v="0"/>
    <n v="0"/>
  </r>
  <r>
    <x v="9"/>
    <n v="10"/>
    <x v="4"/>
    <x v="2"/>
    <n v="3"/>
    <x v="1"/>
    <x v="0"/>
    <n v="2"/>
    <n v="15"/>
    <n v="577142"/>
    <n v="78703"/>
    <n v="655860"/>
    <n v="0"/>
    <n v="12"/>
    <n v="2"/>
    <n v="129"/>
    <n v="0.4829"/>
    <n v="6.6989999999999994E-2"/>
    <n v="3110"/>
    <n v="51.4"/>
    <n v="111.9"/>
    <n v="234"/>
    <n v="19.484000000000002"/>
    <n v="0"/>
    <n v="0"/>
  </r>
  <r>
    <x v="9"/>
    <n v="10"/>
    <x v="4"/>
    <x v="2"/>
    <n v="3"/>
    <x v="2"/>
    <x v="0"/>
    <n v="3"/>
    <n v="10"/>
    <n v="249628"/>
    <n v="21708"/>
    <n v="271346"/>
    <n v="0"/>
    <n v="12"/>
    <n v="2"/>
    <n v="129"/>
    <n v="0.4829"/>
    <n v="6.6989999999999994E-2"/>
    <n v="3110"/>
    <n v="51.4"/>
    <n v="111.9"/>
    <n v="234"/>
    <n v="19.484000000000002"/>
    <n v="0"/>
    <n v="0"/>
  </r>
  <r>
    <x v="9"/>
    <n v="10"/>
    <x v="4"/>
    <x v="3"/>
    <n v="4"/>
    <x v="0"/>
    <x v="0"/>
    <n v="1"/>
    <n v="5"/>
    <n v="111360"/>
    <n v="74244"/>
    <n v="185609"/>
    <n v="0"/>
    <n v="18"/>
    <n v="3.3"/>
    <n v="138"/>
    <n v="0.4829"/>
    <n v="6.6989999999999994E-2"/>
    <n v="3285"/>
    <n v="52"/>
    <n v="118"/>
    <n v="344"/>
    <n v="19.899999999999999"/>
    <n v="0"/>
    <n v="0"/>
  </r>
  <r>
    <x v="9"/>
    <n v="10"/>
    <x v="4"/>
    <x v="3"/>
    <n v="4"/>
    <x v="1"/>
    <x v="0"/>
    <n v="2"/>
    <n v="30"/>
    <n v="650829"/>
    <n v="88754"/>
    <n v="739613"/>
    <n v="0"/>
    <n v="18"/>
    <n v="3.3"/>
    <n v="138"/>
    <n v="0.4829"/>
    <n v="6.6989999999999994E-2"/>
    <n v="3285"/>
    <n v="52"/>
    <n v="118"/>
    <n v="344"/>
    <n v="19.899999999999999"/>
    <n v="25.99"/>
    <n v="0"/>
  </r>
  <r>
    <x v="9"/>
    <n v="10"/>
    <x v="4"/>
    <x v="3"/>
    <n v="4"/>
    <x v="2"/>
    <x v="0"/>
    <n v="3"/>
    <n v="17"/>
    <n v="286154"/>
    <n v="24884"/>
    <n v="311055"/>
    <n v="0.01"/>
    <n v="18"/>
    <n v="3.3"/>
    <n v="138"/>
    <n v="0.4829"/>
    <n v="6.6989999999999994E-2"/>
    <n v="3285"/>
    <n v="52"/>
    <n v="118"/>
    <n v="344"/>
    <n v="19.899999999999999"/>
    <n v="19.350000000000001"/>
    <n v="0"/>
  </r>
  <r>
    <x v="9"/>
    <n v="10"/>
    <x v="4"/>
    <x v="4"/>
    <n v="5"/>
    <x v="0"/>
    <x v="0"/>
    <n v="1"/>
    <n v="6"/>
    <n v="99575"/>
    <n v="66384"/>
    <n v="165965"/>
    <n v="0"/>
    <n v="25"/>
    <n v="4.0999999999999996"/>
    <n v="146"/>
    <n v="0.48299999999999998"/>
    <n v="6.8000000000000005E-2"/>
    <n v="3299"/>
    <n v="52.6"/>
    <n v="124.9"/>
    <n v="455"/>
    <n v="21"/>
    <n v="6.27"/>
    <n v="0"/>
  </r>
  <r>
    <x v="9"/>
    <n v="10"/>
    <x v="4"/>
    <x v="4"/>
    <n v="5"/>
    <x v="1"/>
    <x v="0"/>
    <n v="2"/>
    <n v="67"/>
    <n v="589091"/>
    <n v="80331"/>
    <n v="669489"/>
    <n v="0.01"/>
    <n v="25"/>
    <n v="4.0999999999999996"/>
    <n v="146"/>
    <n v="0.48299999999999998"/>
    <n v="6.8000000000000005E-2"/>
    <n v="3299"/>
    <n v="52.6"/>
    <n v="124.9"/>
    <n v="455"/>
    <n v="21"/>
    <n v="64.69"/>
    <n v="0"/>
  </r>
  <r>
    <x v="9"/>
    <n v="10"/>
    <x v="4"/>
    <x v="4"/>
    <n v="5"/>
    <x v="2"/>
    <x v="0"/>
    <n v="3"/>
    <n v="41"/>
    <n v="258400"/>
    <n v="22470"/>
    <n v="280911"/>
    <n v="0.01"/>
    <n v="25"/>
    <n v="4.0999999999999996"/>
    <n v="146"/>
    <n v="0.48299999999999998"/>
    <n v="6.8000000000000005E-2"/>
    <n v="3299"/>
    <n v="52.6"/>
    <n v="124.9"/>
    <n v="455"/>
    <n v="21"/>
    <n v="60.05"/>
    <n v="0"/>
  </r>
  <r>
    <x v="9"/>
    <n v="10"/>
    <x v="4"/>
    <x v="5"/>
    <n v="6"/>
    <x v="0"/>
    <x v="0"/>
    <n v="1"/>
    <n v="5"/>
    <n v="94239"/>
    <n v="62826"/>
    <n v="157070"/>
    <n v="0"/>
    <n v="33"/>
    <n v="4.8"/>
    <n v="154"/>
    <n v="0.51300000000000001"/>
    <n v="7.0999999999999994E-2"/>
    <n v="3341"/>
    <n v="53.9"/>
    <n v="130.80000000000001"/>
    <n v="579"/>
    <n v="21.8"/>
    <n v="0"/>
    <n v="0"/>
  </r>
  <r>
    <x v="9"/>
    <n v="10"/>
    <x v="4"/>
    <x v="5"/>
    <n v="6"/>
    <x v="1"/>
    <x v="0"/>
    <n v="2"/>
    <n v="62"/>
    <n v="545362"/>
    <n v="74368"/>
    <n v="619792"/>
    <n v="0.01"/>
    <n v="33"/>
    <n v="4.8"/>
    <n v="154"/>
    <n v="0.51300000000000001"/>
    <n v="7.0999999999999994E-2"/>
    <n v="3341"/>
    <n v="53.9"/>
    <n v="130.80000000000001"/>
    <n v="579"/>
    <n v="21.8"/>
    <n v="60.48"/>
    <n v="0"/>
  </r>
  <r>
    <x v="9"/>
    <n v="10"/>
    <x v="4"/>
    <x v="5"/>
    <n v="6"/>
    <x v="2"/>
    <x v="0"/>
    <n v="3"/>
    <n v="38"/>
    <n v="238835"/>
    <n v="20768"/>
    <n v="259641"/>
    <n v="0.01"/>
    <n v="33"/>
    <n v="4.8"/>
    <n v="154"/>
    <n v="0.51300000000000001"/>
    <n v="7.0999999999999994E-2"/>
    <n v="3341"/>
    <n v="53.9"/>
    <n v="130.80000000000001"/>
    <n v="579"/>
    <n v="21.8"/>
    <n v="56.05"/>
    <n v="0"/>
  </r>
  <r>
    <x v="9"/>
    <n v="10"/>
    <x v="4"/>
    <x v="6"/>
    <n v="7"/>
    <x v="0"/>
    <x v="0"/>
    <n v="1"/>
    <n v="11"/>
    <n v="93041"/>
    <n v="62027"/>
    <n v="155079"/>
    <n v="0.01"/>
    <n v="38"/>
    <n v="5.9"/>
    <n v="170"/>
    <n v="0.55300000000000005"/>
    <n v="7.1999999999999995E-2"/>
    <n v="3554"/>
    <n v="54.3"/>
    <n v="137.19999999999999"/>
    <n v="686"/>
    <n v="24.6"/>
    <n v="30.06"/>
    <n v="0"/>
  </r>
  <r>
    <x v="9"/>
    <n v="10"/>
    <x v="4"/>
    <x v="6"/>
    <n v="7"/>
    <x v="1"/>
    <x v="0"/>
    <n v="2"/>
    <n v="121"/>
    <n v="533505"/>
    <n v="72751"/>
    <n v="606377"/>
    <n v="0.02"/>
    <n v="38"/>
    <n v="5.9"/>
    <n v="170"/>
    <n v="0.55300000000000005"/>
    <n v="7.1999999999999995E-2"/>
    <n v="3554"/>
    <n v="54.3"/>
    <n v="137.19999999999999"/>
    <n v="686"/>
    <n v="24.6"/>
    <n v="59.18"/>
    <n v="0"/>
  </r>
  <r>
    <x v="9"/>
    <n v="10"/>
    <x v="4"/>
    <x v="6"/>
    <n v="7"/>
    <x v="2"/>
    <x v="0"/>
    <n v="3"/>
    <n v="75"/>
    <n v="236579"/>
    <n v="20572"/>
    <n v="257226"/>
    <n v="0.03"/>
    <n v="38"/>
    <n v="5.9"/>
    <n v="170"/>
    <n v="0.55300000000000005"/>
    <n v="7.1999999999999995E-2"/>
    <n v="3554"/>
    <n v="54.3"/>
    <n v="137.19999999999999"/>
    <n v="686"/>
    <n v="24.6"/>
    <n v="64.010000000000005"/>
    <n v="0"/>
  </r>
  <r>
    <x v="9"/>
    <n v="10"/>
    <x v="4"/>
    <x v="7"/>
    <n v="8"/>
    <x v="0"/>
    <x v="0"/>
    <n v="1"/>
    <n v="11"/>
    <n v="96006"/>
    <n v="64004"/>
    <n v="160021"/>
    <n v="0.01"/>
    <n v="44"/>
    <n v="7.4"/>
    <n v="192"/>
    <n v="0.59699999999999998"/>
    <n v="7.4999999999999997E-2"/>
    <n v="3719"/>
    <n v="55.2"/>
    <n v="143.9"/>
    <n v="797"/>
    <n v="26.3"/>
    <n v="22.39"/>
    <n v="0"/>
  </r>
  <r>
    <x v="9"/>
    <n v="10"/>
    <x v="4"/>
    <x v="7"/>
    <n v="8"/>
    <x v="1"/>
    <x v="0"/>
    <n v="2"/>
    <n v="132"/>
    <n v="580963"/>
    <n v="79222"/>
    <n v="660317"/>
    <n v="0.02"/>
    <n v="44"/>
    <n v="7.4"/>
    <n v="192"/>
    <n v="0.59699999999999998"/>
    <n v="7.4999999999999997E-2"/>
    <n v="3719"/>
    <n v="55.2"/>
    <n v="143.9"/>
    <n v="797"/>
    <n v="26.3"/>
    <n v="9.09"/>
    <n v="0"/>
  </r>
  <r>
    <x v="9"/>
    <n v="10"/>
    <x v="4"/>
    <x v="7"/>
    <n v="8"/>
    <x v="2"/>
    <x v="0"/>
    <n v="3"/>
    <n v="78"/>
    <n v="246464"/>
    <n v="21432"/>
    <n v="267974"/>
    <n v="0.03"/>
    <n v="44"/>
    <n v="7.4"/>
    <n v="192"/>
    <n v="0.59699999999999998"/>
    <n v="7.4999999999999997E-2"/>
    <n v="3719"/>
    <n v="55.2"/>
    <n v="143.9"/>
    <n v="797"/>
    <n v="26.3"/>
    <n v="23.91"/>
    <n v="0"/>
  </r>
  <r>
    <x v="9"/>
    <n v="10"/>
    <x v="4"/>
    <x v="8"/>
    <n v="9"/>
    <x v="0"/>
    <x v="0"/>
    <n v="1"/>
    <n v="17"/>
    <n v="95534"/>
    <n v="63689"/>
    <n v="159240"/>
    <n v="0.01"/>
    <n v="49"/>
    <n v="8.6999999999999993"/>
    <n v="239"/>
    <n v="0.64700000000000002"/>
    <n v="7.4999999999999997E-2"/>
    <n v="3880"/>
    <n v="55.4"/>
    <n v="150.5"/>
    <n v="909"/>
    <n v="26.6"/>
    <n v="50.37"/>
    <n v="0"/>
  </r>
  <r>
    <x v="9"/>
    <n v="10"/>
    <x v="4"/>
    <x v="8"/>
    <n v="9"/>
    <x v="1"/>
    <x v="0"/>
    <n v="2"/>
    <n v="194"/>
    <n v="569055"/>
    <n v="77598"/>
    <n v="646847"/>
    <n v="0.03"/>
    <n v="49"/>
    <n v="8.6999999999999993"/>
    <n v="239"/>
    <n v="0.64700000000000002"/>
    <n v="7.4999999999999997E-2"/>
    <n v="3880"/>
    <n v="55.4"/>
    <n v="150.5"/>
    <n v="909"/>
    <n v="26.6"/>
    <n v="46.97"/>
    <n v="0"/>
  </r>
  <r>
    <x v="9"/>
    <n v="10"/>
    <x v="4"/>
    <x v="8"/>
    <n v="9"/>
    <x v="2"/>
    <x v="0"/>
    <n v="3"/>
    <n v="116"/>
    <n v="245795"/>
    <n v="21374"/>
    <n v="267285"/>
    <n v="0.04"/>
    <n v="49"/>
    <n v="8.6999999999999993"/>
    <n v="239"/>
    <n v="0.64700000000000002"/>
    <n v="7.4999999999999997E-2"/>
    <n v="3880"/>
    <n v="55.4"/>
    <n v="150.5"/>
    <n v="909"/>
    <n v="26.6"/>
    <n v="45.06"/>
    <n v="0"/>
  </r>
  <r>
    <x v="9"/>
    <n v="10"/>
    <x v="4"/>
    <x v="9"/>
    <n v="10"/>
    <x v="0"/>
    <x v="0"/>
    <n v="1"/>
    <n v="41"/>
    <n v="88852"/>
    <n v="59235"/>
    <n v="148128"/>
    <n v="0.03"/>
    <n v="131"/>
    <n v="9.8000000000000007"/>
    <n v="273"/>
    <n v="0.71"/>
    <n v="7.8E-2"/>
    <n v="4059"/>
    <n v="56"/>
    <n v="145.30000000000001"/>
    <n v="1043"/>
    <n v="30.2"/>
    <n v="55.05"/>
    <n v="0"/>
  </r>
  <r>
    <x v="9"/>
    <n v="10"/>
    <x v="4"/>
    <x v="9"/>
    <n v="10"/>
    <x v="1"/>
    <x v="0"/>
    <n v="2"/>
    <n v="468"/>
    <n v="514464"/>
    <n v="70154"/>
    <n v="585086"/>
    <n v="0.08"/>
    <n v="131"/>
    <n v="9.8000000000000007"/>
    <n v="273"/>
    <n v="0.71"/>
    <n v="7.8E-2"/>
    <n v="4059"/>
    <n v="56"/>
    <n v="145.30000000000001"/>
    <n v="1043"/>
    <n v="30.2"/>
    <n v="141.24"/>
    <n v="0"/>
  </r>
  <r>
    <x v="9"/>
    <n v="10"/>
    <x v="4"/>
    <x v="9"/>
    <n v="10"/>
    <x v="2"/>
    <x v="0"/>
    <n v="3"/>
    <n v="293"/>
    <n v="232114"/>
    <n v="20184"/>
    <n v="252591"/>
    <n v="0.12"/>
    <n v="131"/>
    <n v="9.8000000000000007"/>
    <n v="273"/>
    <n v="0.71"/>
    <n v="7.8E-2"/>
    <n v="4059"/>
    <n v="56"/>
    <n v="145.30000000000001"/>
    <n v="1043"/>
    <n v="30.2"/>
    <n v="152.59"/>
    <n v="0"/>
  </r>
  <r>
    <x v="9"/>
    <n v="10"/>
    <x v="4"/>
    <x v="10"/>
    <n v="11"/>
    <x v="0"/>
    <x v="0"/>
    <n v="1"/>
    <n v="25"/>
    <n v="47605"/>
    <n v="31737"/>
    <n v="79367"/>
    <n v="0.03"/>
    <n v="195"/>
    <n v="13"/>
    <n v="294"/>
    <n v="0.77700000000000002"/>
    <n v="7.9000000000000001E-2"/>
    <n v="4376"/>
    <n v="56.6"/>
    <n v="141.1"/>
    <n v="1143"/>
    <n v="32.1"/>
    <n v="31.48"/>
    <n v="0"/>
  </r>
  <r>
    <x v="9"/>
    <n v="10"/>
    <x v="4"/>
    <x v="10"/>
    <n v="11"/>
    <x v="1"/>
    <x v="0"/>
    <n v="2"/>
    <n v="287"/>
    <n v="280518"/>
    <n v="38253"/>
    <n v="319058"/>
    <n v="0.09"/>
    <n v="195"/>
    <n v="13"/>
    <n v="294"/>
    <n v="0.77700000000000002"/>
    <n v="7.9000000000000001E-2"/>
    <n v="4376"/>
    <n v="56.6"/>
    <n v="141.1"/>
    <n v="1143"/>
    <n v="32.1"/>
    <n v="-38.68"/>
    <n v="0"/>
  </r>
  <r>
    <x v="9"/>
    <n v="10"/>
    <x v="4"/>
    <x v="10"/>
    <n v="11"/>
    <x v="2"/>
    <x v="0"/>
    <n v="3"/>
    <n v="173"/>
    <n v="121849"/>
    <n v="10596"/>
    <n v="132618"/>
    <n v="0.13"/>
    <n v="195"/>
    <n v="13"/>
    <n v="294"/>
    <n v="0.77700000000000002"/>
    <n v="7.9000000000000001E-2"/>
    <n v="4376"/>
    <n v="56.6"/>
    <n v="141.1"/>
    <n v="1143"/>
    <n v="32.1"/>
    <n v="-40.96"/>
    <n v="0"/>
  </r>
  <r>
    <x v="9"/>
    <n v="10"/>
    <x v="4"/>
    <x v="11"/>
    <n v="12"/>
    <x v="0"/>
    <x v="0"/>
    <n v="1"/>
    <n v="108"/>
    <n v="80588"/>
    <n v="53726"/>
    <n v="134422"/>
    <n v="0.08"/>
    <n v="488"/>
    <n v="15.5"/>
    <n v="334"/>
    <n v="0.85"/>
    <n v="8.1000000000000003E-2"/>
    <n v="4630"/>
    <n v="57.1"/>
    <n v="138.1"/>
    <n v="1284"/>
    <n v="34.6"/>
    <n v="85.21"/>
    <n v="0"/>
  </r>
  <r>
    <x v="9"/>
    <n v="10"/>
    <x v="4"/>
    <x v="11"/>
    <n v="12"/>
    <x v="1"/>
    <x v="0"/>
    <n v="2"/>
    <n v="1226"/>
    <n v="468007"/>
    <n v="63819"/>
    <n v="533052"/>
    <n v="0.23"/>
    <n v="488"/>
    <n v="15.5"/>
    <n v="334"/>
    <n v="0.85"/>
    <n v="8.1000000000000003E-2"/>
    <n v="4630"/>
    <n v="57.1"/>
    <n v="138.1"/>
    <n v="1284"/>
    <n v="34.6"/>
    <n v="300"/>
    <n v="0"/>
  </r>
  <r>
    <x v="9"/>
    <n v="10"/>
    <x v="4"/>
    <x v="11"/>
    <n v="12"/>
    <x v="2"/>
    <x v="0"/>
    <n v="3"/>
    <n v="751"/>
    <n v="206514"/>
    <n v="17958"/>
    <n v="225223"/>
    <n v="0.33"/>
    <n v="488"/>
    <n v="15.5"/>
    <n v="334"/>
    <n v="0.85"/>
    <n v="8.1000000000000003E-2"/>
    <n v="4630"/>
    <n v="57.1"/>
    <n v="138.1"/>
    <n v="1284"/>
    <n v="34.6"/>
    <n v="300"/>
    <n v="0"/>
  </r>
  <r>
    <x v="9"/>
    <n v="10"/>
    <x v="4"/>
    <x v="12"/>
    <n v="13"/>
    <x v="0"/>
    <x v="0"/>
    <n v="1"/>
    <n v="511"/>
    <n v="91957"/>
    <n v="61304"/>
    <n v="153772"/>
    <n v="0.33"/>
    <n v="1453"/>
    <n v="19.600000000000001"/>
    <n v="359"/>
    <n v="0.89700000000000002"/>
    <n v="8.5000000000000006E-2"/>
    <n v="4808"/>
    <n v="57.4"/>
    <n v="144.1"/>
    <n v="1389"/>
    <n v="39.700000000000003"/>
    <n v="300"/>
    <n v="0"/>
  </r>
  <r>
    <x v="9"/>
    <n v="10"/>
    <x v="4"/>
    <x v="12"/>
    <n v="13"/>
    <x v="1"/>
    <x v="0"/>
    <n v="2"/>
    <n v="5821"/>
    <n v="534066"/>
    <n v="72827"/>
    <n v="612714"/>
    <n v="0.95"/>
    <n v="1453"/>
    <n v="19.600000000000001"/>
    <n v="359"/>
    <n v="0.89700000000000002"/>
    <n v="8.5000000000000006E-2"/>
    <n v="4808"/>
    <n v="57.4"/>
    <n v="144.1"/>
    <n v="1389"/>
    <n v="39.700000000000003"/>
    <n v="300"/>
    <n v="0"/>
  </r>
  <r>
    <x v="9"/>
    <n v="10"/>
    <x v="4"/>
    <x v="12"/>
    <n v="13"/>
    <x v="2"/>
    <x v="0"/>
    <n v="3"/>
    <n v="3500"/>
    <n v="230524"/>
    <n v="20046"/>
    <n v="254070"/>
    <n v="1.38"/>
    <n v="1453"/>
    <n v="19.600000000000001"/>
    <n v="359"/>
    <n v="0.89700000000000002"/>
    <n v="8.5000000000000006E-2"/>
    <n v="4808"/>
    <n v="57.4"/>
    <n v="144.1"/>
    <n v="1389"/>
    <n v="39.700000000000003"/>
    <n v="300"/>
    <n v="0"/>
  </r>
  <r>
    <x v="9"/>
    <n v="10"/>
    <x v="4"/>
    <x v="13"/>
    <n v="14"/>
    <x v="0"/>
    <x v="0"/>
    <n v="1"/>
    <n v="905"/>
    <n v="91286"/>
    <n v="60858"/>
    <n v="153049"/>
    <n v="0.59"/>
    <n v="2818"/>
    <n v="21.7"/>
    <n v="384"/>
    <n v="0.91700000000000004"/>
    <n v="8.6999999999999994E-2"/>
    <n v="4960"/>
    <n v="58.2"/>
    <n v="148.5"/>
    <n v="1526"/>
    <n v="41.6"/>
    <n v="77.099999999999994"/>
    <n v="0"/>
  </r>
  <r>
    <x v="9"/>
    <n v="10"/>
    <x v="4"/>
    <x v="13"/>
    <n v="14"/>
    <x v="1"/>
    <x v="0"/>
    <n v="2"/>
    <n v="10302"/>
    <n v="527358"/>
    <n v="71912"/>
    <n v="609572"/>
    <n v="1.69"/>
    <n v="2818"/>
    <n v="21.7"/>
    <n v="384"/>
    <n v="0.91700000000000004"/>
    <n v="8.6999999999999994E-2"/>
    <n v="4960"/>
    <n v="58.2"/>
    <n v="148.5"/>
    <n v="1526"/>
    <n v="41.6"/>
    <n v="76.98"/>
    <n v="0"/>
  </r>
  <r>
    <x v="9"/>
    <n v="10"/>
    <x v="4"/>
    <x v="13"/>
    <n v="14"/>
    <x v="2"/>
    <x v="0"/>
    <n v="3"/>
    <n v="6052"/>
    <n v="221660"/>
    <n v="19275"/>
    <n v="246987"/>
    <n v="2.4500000000000002"/>
    <n v="2818"/>
    <n v="21.7"/>
    <n v="384"/>
    <n v="0.91700000000000004"/>
    <n v="8.6999999999999994E-2"/>
    <n v="4960"/>
    <n v="58.2"/>
    <n v="148.5"/>
    <n v="1526"/>
    <n v="41.6"/>
    <n v="72.91"/>
    <n v="0"/>
  </r>
  <r>
    <x v="9"/>
    <n v="10"/>
    <x v="4"/>
    <x v="14"/>
    <n v="15"/>
    <x v="0"/>
    <x v="0"/>
    <n v="1"/>
    <n v="1517"/>
    <n v="92308"/>
    <n v="61539"/>
    <n v="155364"/>
    <n v="0.98"/>
    <n v="6436"/>
    <n v="25.6"/>
    <n v="406"/>
    <n v="0.88700000000000001"/>
    <n v="8.7999999999999995E-2"/>
    <n v="5087"/>
    <n v="58.8"/>
    <n v="151.1"/>
    <n v="1470"/>
    <n v="44.7"/>
    <n v="67.62"/>
    <n v="0"/>
  </r>
  <r>
    <x v="9"/>
    <n v="10"/>
    <x v="4"/>
    <x v="14"/>
    <n v="15"/>
    <x v="1"/>
    <x v="0"/>
    <n v="2"/>
    <n v="17555"/>
    <n v="538261"/>
    <n v="73399"/>
    <n v="629215"/>
    <n v="2.79"/>
    <n v="6436"/>
    <n v="25.6"/>
    <n v="406"/>
    <n v="0.88700000000000001"/>
    <n v="8.7999999999999995E-2"/>
    <n v="5087"/>
    <n v="58.8"/>
    <n v="151.1"/>
    <n v="1470"/>
    <n v="44.7"/>
    <n v="70.400000000000006"/>
    <n v="0"/>
  </r>
  <r>
    <x v="9"/>
    <n v="10"/>
    <x v="4"/>
    <x v="14"/>
    <n v="15"/>
    <x v="2"/>
    <x v="0"/>
    <n v="3"/>
    <n v="10544"/>
    <n v="230081"/>
    <n v="20007"/>
    <n v="260632"/>
    <n v="4.05"/>
    <n v="6436"/>
    <n v="25.6"/>
    <n v="406"/>
    <n v="0.88700000000000001"/>
    <n v="8.7999999999999995E-2"/>
    <n v="5087"/>
    <n v="58.8"/>
    <n v="151.1"/>
    <n v="1470"/>
    <n v="44.7"/>
    <n v="74.22"/>
    <n v="0"/>
  </r>
  <r>
    <x v="9"/>
    <n v="10"/>
    <x v="4"/>
    <x v="15"/>
    <n v="16"/>
    <x v="0"/>
    <x v="0"/>
    <n v="1"/>
    <n v="2166"/>
    <n v="93907"/>
    <n v="62605"/>
    <n v="158678"/>
    <n v="1.37"/>
    <n v="9977"/>
    <n v="29.7"/>
    <n v="429"/>
    <n v="0.85"/>
    <n v="8.5999999999999993E-2"/>
    <n v="5253"/>
    <n v="59.1"/>
    <n v="154.69999999999999"/>
    <n v="1506"/>
    <n v="48.7"/>
    <n v="42.78"/>
    <n v="0"/>
  </r>
  <r>
    <x v="9"/>
    <n v="10"/>
    <x v="4"/>
    <x v="15"/>
    <n v="16"/>
    <x v="1"/>
    <x v="0"/>
    <n v="2"/>
    <n v="25097"/>
    <n v="544205"/>
    <n v="74210"/>
    <n v="643512"/>
    <n v="3.9"/>
    <n v="9977"/>
    <n v="29.7"/>
    <n v="429"/>
    <n v="0.85"/>
    <n v="8.5999999999999993E-2"/>
    <n v="5253"/>
    <n v="59.1"/>
    <n v="154.69999999999999"/>
    <n v="1506"/>
    <n v="48.7"/>
    <n v="42.96"/>
    <n v="0"/>
  </r>
  <r>
    <x v="9"/>
    <n v="10"/>
    <x v="4"/>
    <x v="15"/>
    <n v="16"/>
    <x v="2"/>
    <x v="0"/>
    <n v="3"/>
    <n v="14956"/>
    <n v="229559"/>
    <n v="19962"/>
    <n v="264477"/>
    <n v="5.65"/>
    <n v="9977"/>
    <n v="29.7"/>
    <n v="429"/>
    <n v="0.85"/>
    <n v="8.5999999999999993E-2"/>
    <n v="5253"/>
    <n v="59.1"/>
    <n v="154.69999999999999"/>
    <n v="1506"/>
    <n v="48.7"/>
    <n v="41.84"/>
    <n v="0"/>
  </r>
  <r>
    <x v="10"/>
    <n v="11"/>
    <x v="1"/>
    <x v="0"/>
    <n v="1"/>
    <x v="0"/>
    <x v="0"/>
    <n v="1"/>
    <n v="7"/>
    <n v="173469"/>
    <n v="115650"/>
    <n v="289126"/>
    <n v="0"/>
    <n v="47"/>
    <n v="2.1"/>
    <n v="123"/>
    <n v="1.48"/>
    <n v="0.22600000000000001"/>
    <n v="35991"/>
    <n v="68.5"/>
    <n v="110.6"/>
    <n v="0"/>
    <n v="49.7"/>
    <n v="0"/>
    <n v="0"/>
  </r>
  <r>
    <x v="10"/>
    <n v="11"/>
    <x v="1"/>
    <x v="0"/>
    <n v="1"/>
    <x v="1"/>
    <x v="0"/>
    <n v="2"/>
    <n v="102"/>
    <n v="1050397"/>
    <n v="143250"/>
    <n v="1193749"/>
    <n v="0.01"/>
    <n v="47"/>
    <n v="2.1"/>
    <n v="123"/>
    <n v="1.48"/>
    <n v="0.22600000000000001"/>
    <n v="35991"/>
    <n v="68.5"/>
    <n v="110.6"/>
    <n v="0"/>
    <n v="49.7"/>
    <n v="0"/>
    <n v="0"/>
  </r>
  <r>
    <x v="10"/>
    <n v="11"/>
    <x v="1"/>
    <x v="0"/>
    <n v="1"/>
    <x v="2"/>
    <x v="0"/>
    <n v="3"/>
    <n v="54"/>
    <n v="448869"/>
    <n v="39037"/>
    <n v="487960"/>
    <n v="0.01"/>
    <n v="47"/>
    <n v="2.1"/>
    <n v="123"/>
    <n v="1.48"/>
    <n v="0.22600000000000001"/>
    <n v="35991"/>
    <n v="68.5"/>
    <n v="110.6"/>
    <n v="0"/>
    <n v="49.7"/>
    <n v="0"/>
    <n v="0"/>
  </r>
  <r>
    <x v="10"/>
    <n v="11"/>
    <x v="1"/>
    <x v="1"/>
    <n v="2"/>
    <x v="0"/>
    <x v="0"/>
    <n v="1"/>
    <n v="18"/>
    <n v="155450"/>
    <n v="103634"/>
    <n v="259102"/>
    <n v="0.01"/>
    <n v="209"/>
    <n v="2.7"/>
    <n v="130"/>
    <n v="1.5129999999999999"/>
    <n v="0.22700000000000001"/>
    <n v="33736"/>
    <n v="68.8"/>
    <n v="107.6"/>
    <n v="664"/>
    <n v="51.4"/>
    <n v="157.13999999999999"/>
    <n v="0"/>
  </r>
  <r>
    <x v="10"/>
    <n v="11"/>
    <x v="1"/>
    <x v="1"/>
    <n v="2"/>
    <x v="1"/>
    <x v="0"/>
    <n v="2"/>
    <n v="207"/>
    <n v="909862"/>
    <n v="124072"/>
    <n v="1034141"/>
    <n v="0.02"/>
    <n v="209"/>
    <n v="2.7"/>
    <n v="130"/>
    <n v="1.5129999999999999"/>
    <n v="0.22700000000000001"/>
    <n v="33736"/>
    <n v="68.8"/>
    <n v="107.6"/>
    <n v="664"/>
    <n v="51.4"/>
    <n v="102.94"/>
    <n v="0"/>
  </r>
  <r>
    <x v="10"/>
    <n v="11"/>
    <x v="1"/>
    <x v="1"/>
    <n v="2"/>
    <x v="2"/>
    <x v="0"/>
    <n v="3"/>
    <n v="122"/>
    <n v="386672"/>
    <n v="33624"/>
    <n v="420418"/>
    <n v="0.03"/>
    <n v="209"/>
    <n v="2.7"/>
    <n v="130"/>
    <n v="1.5129999999999999"/>
    <n v="0.22700000000000001"/>
    <n v="33736"/>
    <n v="68.8"/>
    <n v="107.6"/>
    <n v="664"/>
    <n v="51.4"/>
    <n v="125.93"/>
    <n v="0"/>
  </r>
  <r>
    <x v="10"/>
    <n v="11"/>
    <x v="1"/>
    <x v="2"/>
    <n v="3"/>
    <x v="0"/>
    <x v="0"/>
    <n v="1"/>
    <n v="24"/>
    <n v="136301"/>
    <n v="90868"/>
    <n v="227193"/>
    <n v="0.01"/>
    <n v="343"/>
    <n v="3.3"/>
    <n v="146"/>
    <n v="1.5269999999999999"/>
    <n v="0.23100000000000001"/>
    <n v="33628"/>
    <n v="68.400000000000006"/>
    <n v="105.7"/>
    <n v="1327"/>
    <n v="53"/>
    <n v="85.16"/>
    <n v="0"/>
  </r>
  <r>
    <x v="10"/>
    <n v="11"/>
    <x v="1"/>
    <x v="2"/>
    <n v="3"/>
    <x v="1"/>
    <x v="0"/>
    <n v="2"/>
    <n v="271"/>
    <n v="796079"/>
    <n v="108556"/>
    <n v="904906"/>
    <n v="0.03"/>
    <n v="343"/>
    <n v="3.3"/>
    <n v="146"/>
    <n v="1.5269999999999999"/>
    <n v="0.23100000000000001"/>
    <n v="33628"/>
    <n v="68.400000000000006"/>
    <n v="105.7"/>
    <n v="1327"/>
    <n v="53"/>
    <n v="30.92"/>
    <n v="0"/>
  </r>
  <r>
    <x v="10"/>
    <n v="11"/>
    <x v="1"/>
    <x v="2"/>
    <n v="3"/>
    <x v="2"/>
    <x v="0"/>
    <n v="3"/>
    <n v="166"/>
    <n v="350698"/>
    <n v="30496"/>
    <n v="381360"/>
    <n v="0.04"/>
    <n v="343"/>
    <n v="3.3"/>
    <n v="146"/>
    <n v="1.5269999999999999"/>
    <n v="0.23100000000000001"/>
    <n v="33628"/>
    <n v="68.400000000000006"/>
    <n v="105.7"/>
    <n v="1327"/>
    <n v="53"/>
    <n v="36.07"/>
    <n v="0"/>
  </r>
  <r>
    <x v="10"/>
    <n v="11"/>
    <x v="1"/>
    <x v="3"/>
    <n v="4"/>
    <x v="0"/>
    <x v="0"/>
    <n v="1"/>
    <n v="54"/>
    <n v="114655"/>
    <n v="76437"/>
    <n v="191146"/>
    <n v="0.03"/>
    <n v="517"/>
    <n v="3.7"/>
    <n v="153"/>
    <n v="1.53"/>
    <n v="0.23899999999999999"/>
    <n v="33153"/>
    <n v="68.8"/>
    <n v="105.1"/>
    <n v="2021"/>
    <n v="54.6"/>
    <n v="97.59"/>
    <n v="0"/>
  </r>
  <r>
    <x v="10"/>
    <n v="11"/>
    <x v="1"/>
    <x v="3"/>
    <n v="4"/>
    <x v="1"/>
    <x v="0"/>
    <n v="2"/>
    <n v="605"/>
    <n v="664462"/>
    <n v="90609"/>
    <n v="755676"/>
    <n v="0.08"/>
    <n v="517"/>
    <n v="3.7"/>
    <n v="153"/>
    <n v="1.53"/>
    <n v="0.23899999999999999"/>
    <n v="33153"/>
    <n v="68.8"/>
    <n v="105.1"/>
    <n v="2021"/>
    <n v="54.6"/>
    <n v="123.25"/>
    <n v="0"/>
  </r>
  <r>
    <x v="10"/>
    <n v="11"/>
    <x v="1"/>
    <x v="3"/>
    <n v="4"/>
    <x v="2"/>
    <x v="0"/>
    <n v="3"/>
    <n v="379"/>
    <n v="300107"/>
    <n v="26096"/>
    <n v="326582"/>
    <n v="0.12"/>
    <n v="517"/>
    <n v="3.7"/>
    <n v="153"/>
    <n v="1.53"/>
    <n v="0.23899999999999999"/>
    <n v="33153"/>
    <n v="68.8"/>
    <n v="105.1"/>
    <n v="2021"/>
    <n v="54.6"/>
    <n v="128.31"/>
    <n v="0"/>
  </r>
  <r>
    <x v="10"/>
    <n v="11"/>
    <x v="1"/>
    <x v="4"/>
    <n v="5"/>
    <x v="0"/>
    <x v="0"/>
    <n v="1"/>
    <n v="76"/>
    <n v="129831"/>
    <n v="86554"/>
    <n v="216461"/>
    <n v="0.04"/>
    <n v="1246"/>
    <n v="4.4000000000000004"/>
    <n v="154"/>
    <n v="1.5469999999999999"/>
    <n v="0.24399999999999999"/>
    <n v="31584"/>
    <n v="68.900000000000006"/>
    <n v="101.7"/>
    <n v="2613"/>
    <n v="56.4"/>
    <n v="61.63"/>
    <n v="0"/>
  </r>
  <r>
    <x v="10"/>
    <n v="11"/>
    <x v="1"/>
    <x v="4"/>
    <n v="5"/>
    <x v="1"/>
    <x v="0"/>
    <n v="2"/>
    <n v="867"/>
    <n v="762097"/>
    <n v="103922"/>
    <n v="866886"/>
    <n v="0.1"/>
    <n v="1246"/>
    <n v="4.4000000000000004"/>
    <n v="154"/>
    <n v="1.5469999999999999"/>
    <n v="0.24399999999999999"/>
    <n v="31584"/>
    <n v="68.900000000000006"/>
    <n v="101.7"/>
    <n v="2613"/>
    <n v="56.4"/>
    <n v="43.31"/>
    <n v="0"/>
  </r>
  <r>
    <x v="10"/>
    <n v="11"/>
    <x v="1"/>
    <x v="4"/>
    <n v="5"/>
    <x v="2"/>
    <x v="0"/>
    <n v="3"/>
    <n v="525"/>
    <n v="332562"/>
    <n v="28918"/>
    <n v="362005"/>
    <n v="0.15"/>
    <n v="1246"/>
    <n v="4.4000000000000004"/>
    <n v="154"/>
    <n v="1.5469999999999999"/>
    <n v="0.24399999999999999"/>
    <n v="31584"/>
    <n v="68.900000000000006"/>
    <n v="101.7"/>
    <n v="2613"/>
    <n v="56.4"/>
    <n v="38.520000000000003"/>
    <n v="0"/>
  </r>
  <r>
    <x v="10"/>
    <n v="11"/>
    <x v="1"/>
    <x v="5"/>
    <n v="6"/>
    <x v="0"/>
    <x v="0"/>
    <n v="1"/>
    <n v="108"/>
    <n v="142943"/>
    <n v="95296"/>
    <n v="238347"/>
    <n v="0.05"/>
    <n v="1768"/>
    <n v="5.5"/>
    <n v="175"/>
    <n v="1.5629999999999999"/>
    <n v="0.251"/>
    <n v="29917"/>
    <n v="69.099999999999994"/>
    <n v="100"/>
    <n v="3313"/>
    <n v="57.5"/>
    <n v="65.099999999999994"/>
    <n v="0"/>
  </r>
  <r>
    <x v="10"/>
    <n v="11"/>
    <x v="1"/>
    <x v="5"/>
    <n v="6"/>
    <x v="1"/>
    <x v="0"/>
    <n v="2"/>
    <n v="1239"/>
    <n v="837862"/>
    <n v="114254"/>
    <n v="953355"/>
    <n v="0.13"/>
    <n v="1768"/>
    <n v="5.5"/>
    <n v="175"/>
    <n v="1.5629999999999999"/>
    <n v="0.251"/>
    <n v="29917"/>
    <n v="69.099999999999994"/>
    <n v="100"/>
    <n v="3313"/>
    <n v="57.5"/>
    <n v="42.91"/>
    <n v="0"/>
  </r>
  <r>
    <x v="10"/>
    <n v="11"/>
    <x v="1"/>
    <x v="5"/>
    <n v="6"/>
    <x v="2"/>
    <x v="0"/>
    <n v="3"/>
    <n v="753"/>
    <n v="366649"/>
    <n v="31883"/>
    <n v="399285"/>
    <n v="0.19"/>
    <n v="1768"/>
    <n v="5.5"/>
    <n v="175"/>
    <n v="1.5629999999999999"/>
    <n v="0.251"/>
    <n v="29917"/>
    <n v="69.099999999999994"/>
    <n v="100"/>
    <n v="3313"/>
    <n v="57.5"/>
    <n v="43.43"/>
    <n v="0"/>
  </r>
  <r>
    <x v="10"/>
    <n v="11"/>
    <x v="1"/>
    <x v="6"/>
    <n v="7"/>
    <x v="0"/>
    <x v="0"/>
    <n v="1"/>
    <n v="136"/>
    <n v="166586"/>
    <n v="111057"/>
    <n v="277779"/>
    <n v="0.05"/>
    <n v="3104"/>
    <n v="5.9"/>
    <n v="191"/>
    <n v="1.577"/>
    <n v="0.252"/>
    <n v="31725"/>
    <n v="69.400000000000006"/>
    <n v="99.2"/>
    <n v="4042"/>
    <n v="60.2"/>
    <n v="25.93"/>
    <n v="0"/>
  </r>
  <r>
    <x v="10"/>
    <n v="11"/>
    <x v="1"/>
    <x v="6"/>
    <n v="7"/>
    <x v="1"/>
    <x v="0"/>
    <n v="2"/>
    <n v="1534"/>
    <n v="962968"/>
    <n v="131314"/>
    <n v="1095816"/>
    <n v="0.14000000000000001"/>
    <n v="3104"/>
    <n v="5.9"/>
    <n v="191"/>
    <n v="1.577"/>
    <n v="0.252"/>
    <n v="31725"/>
    <n v="69.400000000000006"/>
    <n v="99.2"/>
    <n v="4042"/>
    <n v="60.2"/>
    <n v="23.81"/>
    <n v="0"/>
  </r>
  <r>
    <x v="10"/>
    <n v="11"/>
    <x v="1"/>
    <x v="6"/>
    <n v="7"/>
    <x v="2"/>
    <x v="0"/>
    <n v="3"/>
    <n v="924"/>
    <n v="417697"/>
    <n v="36321"/>
    <n v="454942"/>
    <n v="0.2"/>
    <n v="3104"/>
    <n v="5.9"/>
    <n v="191"/>
    <n v="1.577"/>
    <n v="0.252"/>
    <n v="31725"/>
    <n v="69.400000000000006"/>
    <n v="99.2"/>
    <n v="4042"/>
    <n v="60.2"/>
    <n v="22.71"/>
    <n v="0"/>
  </r>
  <r>
    <x v="10"/>
    <n v="11"/>
    <x v="1"/>
    <x v="7"/>
    <n v="8"/>
    <x v="0"/>
    <x v="0"/>
    <n v="1"/>
    <n v="319"/>
    <n v="176401"/>
    <n v="117601"/>
    <n v="294321"/>
    <n v="0.11"/>
    <n v="3817"/>
    <n v="7"/>
    <n v="223"/>
    <n v="1.5669999999999999"/>
    <n v="0.25800000000000001"/>
    <n v="31490"/>
    <n v="69.8"/>
    <n v="99.2"/>
    <n v="4682"/>
    <n v="61.5"/>
    <n v="134.56"/>
    <n v="0"/>
  </r>
  <r>
    <x v="10"/>
    <n v="11"/>
    <x v="1"/>
    <x v="7"/>
    <n v="8"/>
    <x v="1"/>
    <x v="0"/>
    <n v="2"/>
    <n v="3768"/>
    <n v="1066177"/>
    <n v="145388"/>
    <n v="1215333"/>
    <n v="0.31"/>
    <n v="3817"/>
    <n v="7"/>
    <n v="223"/>
    <n v="1.5669999999999999"/>
    <n v="0.25800000000000001"/>
    <n v="31490"/>
    <n v="69.8"/>
    <n v="99.2"/>
    <n v="4682"/>
    <n v="61.5"/>
    <n v="145.63"/>
    <n v="0"/>
  </r>
  <r>
    <x v="10"/>
    <n v="11"/>
    <x v="1"/>
    <x v="7"/>
    <n v="8"/>
    <x v="2"/>
    <x v="0"/>
    <n v="3"/>
    <n v="2280"/>
    <n v="464492"/>
    <n v="40391"/>
    <n v="507163"/>
    <n v="0.45"/>
    <n v="3817"/>
    <n v="7"/>
    <n v="223"/>
    <n v="1.5669999999999999"/>
    <n v="0.25800000000000001"/>
    <n v="31490"/>
    <n v="69.8"/>
    <n v="99.2"/>
    <n v="4682"/>
    <n v="61.5"/>
    <n v="146.75"/>
    <n v="0"/>
  </r>
  <r>
    <x v="10"/>
    <n v="11"/>
    <x v="1"/>
    <x v="8"/>
    <n v="9"/>
    <x v="0"/>
    <x v="0"/>
    <n v="1"/>
    <n v="520"/>
    <n v="174341"/>
    <n v="116227"/>
    <n v="291088"/>
    <n v="0.18"/>
    <n v="6437"/>
    <n v="7.6"/>
    <n v="262"/>
    <n v="1.593"/>
    <n v="0.25900000000000001"/>
    <n v="32673"/>
    <n v="70.3"/>
    <n v="97.1"/>
    <n v="5407"/>
    <n v="66.099999999999994"/>
    <n v="63.01"/>
    <n v="0"/>
  </r>
  <r>
    <x v="10"/>
    <n v="11"/>
    <x v="1"/>
    <x v="8"/>
    <n v="9"/>
    <x v="1"/>
    <x v="0"/>
    <n v="2"/>
    <n v="5963"/>
    <n v="1023579"/>
    <n v="139579"/>
    <n v="1169121"/>
    <n v="0.51"/>
    <n v="6437"/>
    <n v="7.6"/>
    <n v="262"/>
    <n v="1.593"/>
    <n v="0.25900000000000001"/>
    <n v="32673"/>
    <n v="70.3"/>
    <n v="97.1"/>
    <n v="5407"/>
    <n v="66.099999999999994"/>
    <n v="58.25"/>
    <n v="0"/>
  </r>
  <r>
    <x v="10"/>
    <n v="11"/>
    <x v="1"/>
    <x v="8"/>
    <n v="9"/>
    <x v="2"/>
    <x v="0"/>
    <n v="3"/>
    <n v="3565"/>
    <n v="440223"/>
    <n v="38280"/>
    <n v="482068"/>
    <n v="0.74"/>
    <n v="6437"/>
    <n v="7.6"/>
    <n v="262"/>
    <n v="1.593"/>
    <n v="0.25900000000000001"/>
    <n v="32673"/>
    <n v="70.3"/>
    <n v="97.1"/>
    <n v="5407"/>
    <n v="66.099999999999994"/>
    <n v="56.36"/>
    <n v="0"/>
  </r>
  <r>
    <x v="10"/>
    <n v="11"/>
    <x v="1"/>
    <x v="9"/>
    <n v="10"/>
    <x v="0"/>
    <x v="0"/>
    <n v="1"/>
    <n v="905"/>
    <n v="173696"/>
    <n v="115798"/>
    <n v="290399"/>
    <n v="0.31"/>
    <n v="9006"/>
    <n v="7.6"/>
    <n v="299"/>
    <n v="1.653"/>
    <n v="0.26700000000000002"/>
    <n v="32947"/>
    <n v="70.400000000000006"/>
    <n v="90.5"/>
    <n v="5962"/>
    <n v="68.3"/>
    <n v="74.040000000000006"/>
    <n v="0"/>
  </r>
  <r>
    <x v="10"/>
    <n v="11"/>
    <x v="1"/>
    <x v="9"/>
    <n v="10"/>
    <x v="1"/>
    <x v="0"/>
    <n v="2"/>
    <n v="10387"/>
    <n v="1017917"/>
    <n v="138807"/>
    <n v="1167111"/>
    <n v="0.89"/>
    <n v="9006"/>
    <n v="7.6"/>
    <n v="299"/>
    <n v="1.653"/>
    <n v="0.26700000000000002"/>
    <n v="32947"/>
    <n v="70.400000000000006"/>
    <n v="90.5"/>
    <n v="5962"/>
    <n v="68.3"/>
    <n v="74.19"/>
    <n v="0"/>
  </r>
  <r>
    <x v="10"/>
    <n v="11"/>
    <x v="1"/>
    <x v="9"/>
    <n v="10"/>
    <x v="2"/>
    <x v="0"/>
    <n v="3"/>
    <n v="6225"/>
    <n v="438075"/>
    <n v="38094"/>
    <n v="482394"/>
    <n v="1.29"/>
    <n v="9006"/>
    <n v="7.6"/>
    <n v="299"/>
    <n v="1.653"/>
    <n v="0.26700000000000002"/>
    <n v="32947"/>
    <n v="70.400000000000006"/>
    <n v="90.5"/>
    <n v="5962"/>
    <n v="68.3"/>
    <n v="74.61"/>
    <n v="0"/>
  </r>
  <r>
    <x v="10"/>
    <n v="11"/>
    <x v="1"/>
    <x v="10"/>
    <n v="11"/>
    <x v="0"/>
    <x v="0"/>
    <n v="1"/>
    <n v="3323"/>
    <n v="120514"/>
    <n v="80343"/>
    <n v="204180"/>
    <n v="1.63"/>
    <n v="12642"/>
    <n v="11.1"/>
    <n v="345"/>
    <n v="1.79"/>
    <n v="0.29499999999999998"/>
    <n v="32676"/>
    <n v="71.5"/>
    <n v="86.5"/>
    <n v="5901"/>
    <n v="72.599999999999994"/>
    <n v="267.18"/>
    <n v="0"/>
  </r>
  <r>
    <x v="10"/>
    <n v="11"/>
    <x v="1"/>
    <x v="10"/>
    <n v="11"/>
    <x v="1"/>
    <x v="0"/>
    <n v="2"/>
    <n v="37366"/>
    <n v="674257"/>
    <n v="91944"/>
    <n v="803567"/>
    <n v="4.6500000000000004"/>
    <n v="12642"/>
    <n v="11.1"/>
    <n v="345"/>
    <n v="1.79"/>
    <n v="0.29499999999999998"/>
    <n v="32676"/>
    <n v="71.5"/>
    <n v="86.5"/>
    <n v="5901"/>
    <n v="72.599999999999994"/>
    <n v="259.74"/>
    <n v="0"/>
  </r>
  <r>
    <x v="10"/>
    <n v="11"/>
    <x v="1"/>
    <x v="10"/>
    <n v="11"/>
    <x v="2"/>
    <x v="0"/>
    <n v="3"/>
    <n v="22713"/>
    <n v="289022"/>
    <n v="25132"/>
    <n v="336867"/>
    <n v="6.74"/>
    <n v="12642"/>
    <n v="11.1"/>
    <n v="345"/>
    <n v="1.79"/>
    <n v="0.29499999999999998"/>
    <n v="32676"/>
    <n v="71.5"/>
    <n v="86.5"/>
    <n v="5901"/>
    <n v="72.599999999999994"/>
    <n v="264.87"/>
    <n v="0"/>
  </r>
  <r>
    <x v="10"/>
    <n v="11"/>
    <x v="1"/>
    <x v="11"/>
    <n v="12"/>
    <x v="0"/>
    <x v="0"/>
    <n v="1"/>
    <n v="7689"/>
    <n v="128120"/>
    <n v="85413"/>
    <n v="221222"/>
    <n v="3.48"/>
    <n v="22496"/>
    <n v="12.4"/>
    <n v="377"/>
    <n v="1.96"/>
    <n v="0.34899999999999998"/>
    <n v="33894"/>
    <n v="71.2"/>
    <n v="84.6"/>
    <n v="5459"/>
    <n v="73.599999999999994"/>
    <n v="131.38999999999999"/>
    <n v="0"/>
  </r>
  <r>
    <x v="10"/>
    <n v="11"/>
    <x v="1"/>
    <x v="11"/>
    <n v="12"/>
    <x v="1"/>
    <x v="0"/>
    <n v="2"/>
    <n v="88829"/>
    <n v="709035"/>
    <n v="96687"/>
    <n v="894551"/>
    <n v="9.93"/>
    <n v="22496"/>
    <n v="12.4"/>
    <n v="377"/>
    <n v="1.96"/>
    <n v="0.34899999999999998"/>
    <n v="33894"/>
    <n v="71.2"/>
    <n v="84.6"/>
    <n v="5459"/>
    <n v="73.599999999999994"/>
    <n v="137.72999999999999"/>
    <n v="0"/>
  </r>
  <r>
    <x v="10"/>
    <n v="11"/>
    <x v="1"/>
    <x v="11"/>
    <n v="12"/>
    <x v="2"/>
    <x v="0"/>
    <n v="3"/>
    <n v="53160"/>
    <n v="290759"/>
    <n v="25283"/>
    <n v="369202"/>
    <n v="14.4"/>
    <n v="22496"/>
    <n v="12.4"/>
    <n v="377"/>
    <n v="1.96"/>
    <n v="0.34899999999999998"/>
    <n v="33894"/>
    <n v="71.2"/>
    <n v="84.6"/>
    <n v="5459"/>
    <n v="73.599999999999994"/>
    <n v="134.05000000000001"/>
    <n v="0"/>
  </r>
  <r>
    <x v="10"/>
    <n v="11"/>
    <x v="1"/>
    <x v="12"/>
    <n v="13"/>
    <x v="0"/>
    <x v="0"/>
    <n v="1"/>
    <n v="5797"/>
    <n v="115831"/>
    <n v="77220"/>
    <n v="198848"/>
    <n v="2.92"/>
    <n v="34576"/>
    <n v="13.2"/>
    <n v="400"/>
    <n v="2.0430000000000001"/>
    <n v="0.37903999999999999"/>
    <n v="34398"/>
    <n v="71.099999999999994"/>
    <n v="87.5"/>
    <n v="5047"/>
    <n v="77.8"/>
    <n v="-24.61"/>
    <n v="0"/>
  </r>
  <r>
    <x v="10"/>
    <n v="11"/>
    <x v="1"/>
    <x v="12"/>
    <n v="13"/>
    <x v="1"/>
    <x v="0"/>
    <n v="2"/>
    <n v="65788"/>
    <n v="637103"/>
    <n v="86878"/>
    <n v="789769"/>
    <n v="8.33"/>
    <n v="34576"/>
    <n v="13.2"/>
    <n v="400"/>
    <n v="2.0430000000000001"/>
    <n v="0.37903999999999999"/>
    <n v="34398"/>
    <n v="71.099999999999994"/>
    <n v="87.5"/>
    <n v="5047"/>
    <n v="77.8"/>
    <n v="-25.94"/>
    <n v="0"/>
  </r>
  <r>
    <x v="10"/>
    <n v="11"/>
    <x v="1"/>
    <x v="12"/>
    <n v="13"/>
    <x v="2"/>
    <x v="0"/>
    <n v="3"/>
    <n v="42110"/>
    <n v="261362"/>
    <n v="22960"/>
    <n v="326432"/>
    <n v="12.9"/>
    <n v="34576"/>
    <n v="13.2"/>
    <n v="400"/>
    <n v="2.0430000000000001"/>
    <n v="0.37903999999999999"/>
    <n v="34398"/>
    <n v="71.099999999999994"/>
    <n v="87.5"/>
    <n v="5047"/>
    <n v="77.8"/>
    <n v="-20.79"/>
    <n v="0"/>
  </r>
  <r>
    <x v="10"/>
    <n v="11"/>
    <x v="1"/>
    <x v="13"/>
    <n v="14"/>
    <x v="0"/>
    <x v="0"/>
    <n v="1"/>
    <n v="6759"/>
    <n v="134378"/>
    <n v="89585"/>
    <n v="230722"/>
    <n v="2.93"/>
    <n v="48063"/>
    <n v="16.100000000000001"/>
    <n v="433"/>
    <n v="2.0529999999999999"/>
    <n v="0.37903999999999999"/>
    <n v="35756"/>
    <n v="71.3"/>
    <n v="86.8"/>
    <n v="4499"/>
    <n v="78.900000000000006"/>
    <n v="16.59"/>
    <n v="0"/>
  </r>
  <r>
    <x v="10"/>
    <n v="11"/>
    <x v="1"/>
    <x v="13"/>
    <n v="14"/>
    <x v="1"/>
    <x v="0"/>
    <n v="2"/>
    <n v="77963"/>
    <n v="751073"/>
    <n v="102419"/>
    <n v="931455"/>
    <n v="8.3699999999999992"/>
    <n v="48063"/>
    <n v="16.100000000000001"/>
    <n v="433"/>
    <n v="2.0529999999999999"/>
    <n v="0.37903999999999999"/>
    <n v="35756"/>
    <n v="71.3"/>
    <n v="86.8"/>
    <n v="4499"/>
    <n v="78.900000000000006"/>
    <n v="18.510000000000002"/>
    <n v="0"/>
  </r>
  <r>
    <x v="10"/>
    <n v="11"/>
    <x v="1"/>
    <x v="13"/>
    <n v="14"/>
    <x v="2"/>
    <x v="0"/>
    <n v="3"/>
    <n v="47092"/>
    <n v="313652"/>
    <n v="27274"/>
    <n v="388018"/>
    <n v="12.14"/>
    <n v="48063"/>
    <n v="16.100000000000001"/>
    <n v="433"/>
    <n v="2.0529999999999999"/>
    <n v="0.37903999999999999"/>
    <n v="35756"/>
    <n v="71.3"/>
    <n v="86.8"/>
    <n v="4499"/>
    <n v="78.900000000000006"/>
    <n v="11.83"/>
    <n v="0"/>
  </r>
  <r>
    <x v="10"/>
    <n v="11"/>
    <x v="1"/>
    <x v="14"/>
    <n v="15"/>
    <x v="0"/>
    <x v="0"/>
    <n v="1"/>
    <n v="8175"/>
    <n v="140020"/>
    <n v="93347"/>
    <n v="241542"/>
    <n v="3.38"/>
    <n v="65326"/>
    <n v="17.600000000000001"/>
    <n v="462"/>
    <n v="1.9630000000000001"/>
    <n v="0.35199999999999998"/>
    <n v="37218"/>
    <n v="71.8"/>
    <n v="84.9"/>
    <n v="3973"/>
    <n v="82.7"/>
    <n v="20.95"/>
    <n v="0"/>
  </r>
  <r>
    <x v="10"/>
    <n v="11"/>
    <x v="1"/>
    <x v="14"/>
    <n v="15"/>
    <x v="1"/>
    <x v="0"/>
    <n v="2"/>
    <n v="92430"/>
    <n v="759806"/>
    <n v="103610"/>
    <n v="955846"/>
    <n v="9.67"/>
    <n v="65326"/>
    <n v="17.600000000000001"/>
    <n v="462"/>
    <n v="1.9630000000000001"/>
    <n v="0.35199999999999998"/>
    <n v="37218"/>
    <n v="71.8"/>
    <n v="84.9"/>
    <n v="3973"/>
    <n v="82.7"/>
    <n v="18.559999999999999"/>
    <n v="0"/>
  </r>
  <r>
    <x v="10"/>
    <n v="11"/>
    <x v="1"/>
    <x v="14"/>
    <n v="15"/>
    <x v="2"/>
    <x v="0"/>
    <n v="3"/>
    <n v="57073"/>
    <n v="321971"/>
    <n v="27998"/>
    <n v="407042"/>
    <n v="14.02"/>
    <n v="65326"/>
    <n v="17.600000000000001"/>
    <n v="462"/>
    <n v="1.9630000000000001"/>
    <n v="0.35199999999999998"/>
    <n v="37218"/>
    <n v="71.8"/>
    <n v="84.9"/>
    <n v="3973"/>
    <n v="82.7"/>
    <n v="21.19"/>
    <n v="0"/>
  </r>
  <r>
    <x v="10"/>
    <n v="11"/>
    <x v="1"/>
    <x v="15"/>
    <n v="16"/>
    <x v="0"/>
    <x v="0"/>
    <n v="1"/>
    <n v="10080"/>
    <n v="136411"/>
    <n v="90941"/>
    <n v="237432"/>
    <n v="4.25"/>
    <n v="77783"/>
    <n v="19.3"/>
    <n v="469"/>
    <n v="1.89"/>
    <n v="0.32600000000000001"/>
    <n v="38575"/>
    <n v="71.900000000000006"/>
    <n v="82.5"/>
    <n v="2975"/>
    <n v="84.6"/>
    <n v="23.3"/>
    <n v="0"/>
  </r>
  <r>
    <x v="10"/>
    <n v="11"/>
    <x v="1"/>
    <x v="15"/>
    <n v="16"/>
    <x v="1"/>
    <x v="0"/>
    <n v="2"/>
    <n v="118074"/>
    <n v="752690"/>
    <n v="102639"/>
    <n v="973403"/>
    <n v="12.13"/>
    <n v="77783"/>
    <n v="19.3"/>
    <n v="469"/>
    <n v="1.89"/>
    <n v="0.32600000000000001"/>
    <n v="38575"/>
    <n v="71.900000000000006"/>
    <n v="82.5"/>
    <n v="2975"/>
    <n v="84.6"/>
    <n v="27.74"/>
    <n v="0"/>
  </r>
  <r>
    <x v="10"/>
    <n v="11"/>
    <x v="1"/>
    <x v="15"/>
    <n v="16"/>
    <x v="2"/>
    <x v="0"/>
    <n v="3"/>
    <n v="70098"/>
    <n v="302173"/>
    <n v="26276"/>
    <n v="398547"/>
    <n v="17.59"/>
    <n v="77783"/>
    <n v="19.3"/>
    <n v="469"/>
    <n v="1.89"/>
    <n v="0.32600000000000001"/>
    <n v="38575"/>
    <n v="71.900000000000006"/>
    <n v="82.5"/>
    <n v="2975"/>
    <n v="84.6"/>
    <n v="22.82"/>
    <n v="0"/>
  </r>
  <r>
    <x v="11"/>
    <n v="12"/>
    <x v="4"/>
    <x v="0"/>
    <n v="1"/>
    <x v="0"/>
    <x v="0"/>
    <n v="1"/>
    <n v="107"/>
    <n v="459304"/>
    <n v="306203"/>
    <n v="765614"/>
    <n v="0.01"/>
    <n v="991"/>
    <n v="9.8000000000000007"/>
    <n v="129"/>
    <n v="1.29"/>
    <n v="0.18"/>
    <n v="44864"/>
    <n v="90.3"/>
    <n v="223.2"/>
    <n v="4452"/>
    <n v="48.8"/>
    <n v="0"/>
    <n v="0"/>
  </r>
  <r>
    <x v="11"/>
    <n v="12"/>
    <x v="4"/>
    <x v="0"/>
    <n v="1"/>
    <x v="1"/>
    <x v="0"/>
    <n v="2"/>
    <n v="1211"/>
    <n v="2663470"/>
    <n v="363200"/>
    <n v="3027881"/>
    <n v="0.04"/>
    <n v="991"/>
    <n v="9.8000000000000007"/>
    <n v="129"/>
    <n v="1.29"/>
    <n v="0.18"/>
    <n v="44864"/>
    <n v="90.3"/>
    <n v="223.2"/>
    <n v="4452"/>
    <n v="48.8"/>
    <n v="0"/>
    <n v="0"/>
  </r>
  <r>
    <x v="11"/>
    <n v="12"/>
    <x v="4"/>
    <x v="0"/>
    <n v="1"/>
    <x v="2"/>
    <x v="0"/>
    <n v="3"/>
    <n v="718"/>
    <n v="1138264"/>
    <n v="98979"/>
    <n v="1237961"/>
    <n v="0.06"/>
    <n v="991"/>
    <n v="9.8000000000000007"/>
    <n v="129"/>
    <n v="1.29"/>
    <n v="0.18"/>
    <n v="44864"/>
    <n v="90.3"/>
    <n v="223.2"/>
    <n v="4452"/>
    <n v="48.8"/>
    <n v="0"/>
    <n v="0"/>
  </r>
  <r>
    <x v="11"/>
    <n v="12"/>
    <x v="4"/>
    <x v="1"/>
    <n v="2"/>
    <x v="0"/>
    <x v="0"/>
    <n v="1"/>
    <n v="840"/>
    <n v="464224"/>
    <n v="309482"/>
    <n v="774546"/>
    <n v="0.11"/>
    <n v="2318"/>
    <n v="13"/>
    <n v="129"/>
    <n v="1.26"/>
    <n v="0.19"/>
    <n v="42613"/>
    <n v="91.1"/>
    <n v="226.3"/>
    <n v="4308"/>
    <n v="49.3"/>
    <n v="300"/>
    <n v="0"/>
  </r>
  <r>
    <x v="11"/>
    <n v="12"/>
    <x v="4"/>
    <x v="1"/>
    <n v="2"/>
    <x v="1"/>
    <x v="0"/>
    <n v="2"/>
    <n v="9777"/>
    <n v="2766736"/>
    <n v="377282"/>
    <n v="3153795"/>
    <n v="0.31"/>
    <n v="2318"/>
    <n v="13"/>
    <n v="129"/>
    <n v="1.26"/>
    <n v="0.19"/>
    <n v="42613"/>
    <n v="91.1"/>
    <n v="226.3"/>
    <n v="4308"/>
    <n v="49.3"/>
    <n v="300"/>
    <n v="0"/>
  </r>
  <r>
    <x v="11"/>
    <n v="12"/>
    <x v="4"/>
    <x v="1"/>
    <n v="2"/>
    <x v="2"/>
    <x v="0"/>
    <n v="3"/>
    <n v="5821"/>
    <n v="1185941"/>
    <n v="103125"/>
    <n v="1294887"/>
    <n v="0.45"/>
    <n v="2318"/>
    <n v="13"/>
    <n v="129"/>
    <n v="1.26"/>
    <n v="0.19"/>
    <n v="42613"/>
    <n v="91.1"/>
    <n v="226.3"/>
    <n v="4308"/>
    <n v="49.3"/>
    <n v="300"/>
    <n v="0"/>
  </r>
  <r>
    <x v="11"/>
    <n v="12"/>
    <x v="4"/>
    <x v="2"/>
    <n v="3"/>
    <x v="0"/>
    <x v="0"/>
    <n v="1"/>
    <n v="1354"/>
    <n v="482781"/>
    <n v="321854"/>
    <n v="805989"/>
    <n v="0.17"/>
    <n v="3571"/>
    <n v="14.5"/>
    <n v="143"/>
    <n v="1.24"/>
    <n v="0.19700000000000001"/>
    <n v="40459"/>
    <n v="91.2"/>
    <n v="225.5"/>
    <n v="4154"/>
    <n v="51.6"/>
    <n v="61.19"/>
    <n v="0"/>
  </r>
  <r>
    <x v="11"/>
    <n v="12"/>
    <x v="4"/>
    <x v="2"/>
    <n v="3"/>
    <x v="1"/>
    <x v="0"/>
    <n v="2"/>
    <n v="15367"/>
    <n v="2803798"/>
    <n v="382336"/>
    <n v="3201501"/>
    <n v="0.48"/>
    <n v="3571"/>
    <n v="14.5"/>
    <n v="143"/>
    <n v="1.24"/>
    <n v="0.19700000000000001"/>
    <n v="40459"/>
    <n v="91.2"/>
    <n v="225.5"/>
    <n v="4154"/>
    <n v="51.6"/>
    <n v="57.18"/>
    <n v="0"/>
  </r>
  <r>
    <x v="11"/>
    <n v="12"/>
    <x v="4"/>
    <x v="2"/>
    <n v="3"/>
    <x v="2"/>
    <x v="0"/>
    <n v="3"/>
    <n v="9244"/>
    <n v="1213398"/>
    <n v="105513"/>
    <n v="1328155"/>
    <n v="0.7"/>
    <n v="3571"/>
    <n v="14.5"/>
    <n v="143"/>
    <n v="1.24"/>
    <n v="0.19700000000000001"/>
    <n v="40459"/>
    <n v="91.2"/>
    <n v="225.5"/>
    <n v="4154"/>
    <n v="51.6"/>
    <n v="58.8"/>
    <n v="0"/>
  </r>
  <r>
    <x v="11"/>
    <n v="12"/>
    <x v="4"/>
    <x v="3"/>
    <n v="4"/>
    <x v="0"/>
    <x v="0"/>
    <n v="1"/>
    <n v="1561"/>
    <n v="494524"/>
    <n v="329682"/>
    <n v="825767"/>
    <n v="0.19"/>
    <n v="4680"/>
    <n v="18.8"/>
    <n v="145"/>
    <n v="1.2070000000000001"/>
    <n v="0.20300000000000001"/>
    <n v="38450"/>
    <n v="91.2"/>
    <n v="219.5"/>
    <n v="3902"/>
    <n v="53.1"/>
    <n v="15.29"/>
    <n v="0"/>
  </r>
  <r>
    <x v="11"/>
    <n v="12"/>
    <x v="4"/>
    <x v="3"/>
    <n v="4"/>
    <x v="1"/>
    <x v="0"/>
    <n v="2"/>
    <n v="17874"/>
    <n v="2896997"/>
    <n v="395045"/>
    <n v="3309916"/>
    <n v="0.54"/>
    <n v="4680"/>
    <n v="18.8"/>
    <n v="145"/>
    <n v="1.2070000000000001"/>
    <n v="0.20300000000000001"/>
    <n v="38450"/>
    <n v="91.2"/>
    <n v="219.5"/>
    <n v="3902"/>
    <n v="53.1"/>
    <n v="16.309999999999999"/>
    <n v="0"/>
  </r>
  <r>
    <x v="11"/>
    <n v="12"/>
    <x v="4"/>
    <x v="3"/>
    <n v="4"/>
    <x v="2"/>
    <x v="0"/>
    <n v="3"/>
    <n v="10743"/>
    <n v="1252407"/>
    <n v="108905"/>
    <n v="1372055"/>
    <n v="0.78"/>
    <n v="4680"/>
    <n v="18.8"/>
    <n v="145"/>
    <n v="1.2070000000000001"/>
    <n v="0.20300000000000001"/>
    <n v="38450"/>
    <n v="91.2"/>
    <n v="219.5"/>
    <n v="3902"/>
    <n v="53.1"/>
    <n v="16.22"/>
    <n v="0"/>
  </r>
  <r>
    <x v="11"/>
    <n v="12"/>
    <x v="4"/>
    <x v="4"/>
    <n v="5"/>
    <x v="0"/>
    <x v="0"/>
    <n v="1"/>
    <n v="1555"/>
    <n v="483602"/>
    <n v="322402"/>
    <n v="807559"/>
    <n v="0.19"/>
    <n v="13099"/>
    <n v="20.5"/>
    <n v="156"/>
    <n v="1.1599999999999999"/>
    <n v="0.20899999999999999"/>
    <n v="36364"/>
    <n v="91.1"/>
    <n v="214.1"/>
    <n v="3697"/>
    <n v="54.2"/>
    <n v="-0.38"/>
    <n v="0"/>
  </r>
  <r>
    <x v="11"/>
    <n v="12"/>
    <x v="4"/>
    <x v="4"/>
    <n v="5"/>
    <x v="1"/>
    <x v="0"/>
    <n v="2"/>
    <n v="17334"/>
    <n v="2758127"/>
    <n v="376108"/>
    <n v="3151569"/>
    <n v="0.55000000000000004"/>
    <n v="13099"/>
    <n v="20.5"/>
    <n v="156"/>
    <n v="1.1599999999999999"/>
    <n v="0.20899999999999999"/>
    <n v="36364"/>
    <n v="91.1"/>
    <n v="214.1"/>
    <n v="3697"/>
    <n v="54.2"/>
    <n v="-3.02"/>
    <n v="0"/>
  </r>
  <r>
    <x v="11"/>
    <n v="12"/>
    <x v="4"/>
    <x v="4"/>
    <n v="5"/>
    <x v="2"/>
    <x v="0"/>
    <n v="3"/>
    <n v="10511"/>
    <n v="1202881"/>
    <n v="104598"/>
    <n v="1317990"/>
    <n v="0.8"/>
    <n v="13099"/>
    <n v="20.5"/>
    <n v="156"/>
    <n v="1.1599999999999999"/>
    <n v="0.20899999999999999"/>
    <n v="36364"/>
    <n v="91.1"/>
    <n v="214.1"/>
    <n v="3697"/>
    <n v="54.2"/>
    <n v="-2.16"/>
    <n v="0"/>
  </r>
  <r>
    <x v="11"/>
    <n v="12"/>
    <x v="4"/>
    <x v="5"/>
    <n v="6"/>
    <x v="0"/>
    <x v="0"/>
    <n v="1"/>
    <n v="1481"/>
    <n v="444632"/>
    <n v="296422"/>
    <n v="742535"/>
    <n v="0.2"/>
    <n v="20717"/>
    <n v="24.6"/>
    <n v="170"/>
    <n v="1.1299999999999999"/>
    <n v="0.217"/>
    <n v="34987"/>
    <n v="90.9"/>
    <n v="209.6"/>
    <n v="3494"/>
    <n v="55.1"/>
    <n v="-4.76"/>
    <n v="0"/>
  </r>
  <r>
    <x v="11"/>
    <n v="12"/>
    <x v="4"/>
    <x v="5"/>
    <n v="6"/>
    <x v="1"/>
    <x v="0"/>
    <n v="2"/>
    <n v="16840"/>
    <n v="2585057"/>
    <n v="352508"/>
    <n v="2954405"/>
    <n v="0.56999999999999995"/>
    <n v="20717"/>
    <n v="24.6"/>
    <n v="170"/>
    <n v="1.1299999999999999"/>
    <n v="0.217"/>
    <n v="34987"/>
    <n v="90.9"/>
    <n v="209.6"/>
    <n v="3494"/>
    <n v="55.1"/>
    <n v="-2.85"/>
    <n v="0"/>
  </r>
  <r>
    <x v="11"/>
    <n v="12"/>
    <x v="4"/>
    <x v="5"/>
    <n v="6"/>
    <x v="2"/>
    <x v="0"/>
    <n v="3"/>
    <n v="10195"/>
    <n v="1125440"/>
    <n v="97864"/>
    <n v="1233499"/>
    <n v="0.83"/>
    <n v="20717"/>
    <n v="24.6"/>
    <n v="170"/>
    <n v="1.1299999999999999"/>
    <n v="0.217"/>
    <n v="34987"/>
    <n v="90.9"/>
    <n v="209.6"/>
    <n v="3494"/>
    <n v="55.1"/>
    <n v="-3.01"/>
    <n v="0"/>
  </r>
  <r>
    <x v="11"/>
    <n v="12"/>
    <x v="4"/>
    <x v="6"/>
    <n v="7"/>
    <x v="0"/>
    <x v="0"/>
    <n v="1"/>
    <n v="1296"/>
    <n v="461954"/>
    <n v="307970"/>
    <n v="771220"/>
    <n v="0.17"/>
    <n v="25175"/>
    <n v="24.7"/>
    <n v="186"/>
    <n v="1.137"/>
    <n v="0.222"/>
    <n v="36638"/>
    <n v="91.5"/>
    <n v="210.7"/>
    <n v="3570"/>
    <n v="56.6"/>
    <n v="-12.49"/>
    <n v="0"/>
  </r>
  <r>
    <x v="11"/>
    <n v="12"/>
    <x v="4"/>
    <x v="6"/>
    <n v="7"/>
    <x v="1"/>
    <x v="0"/>
    <n v="2"/>
    <n v="14837"/>
    <n v="2707122"/>
    <n v="369153"/>
    <n v="3091112"/>
    <n v="0.48"/>
    <n v="25175"/>
    <n v="24.7"/>
    <n v="186"/>
    <n v="1.137"/>
    <n v="0.222"/>
    <n v="36638"/>
    <n v="91.5"/>
    <n v="210.7"/>
    <n v="3570"/>
    <n v="56.6"/>
    <n v="-11.89"/>
    <n v="0"/>
  </r>
  <r>
    <x v="11"/>
    <n v="12"/>
    <x v="4"/>
    <x v="6"/>
    <n v="7"/>
    <x v="2"/>
    <x v="0"/>
    <n v="3"/>
    <n v="9052"/>
    <n v="1188232"/>
    <n v="103324"/>
    <n v="1300608"/>
    <n v="0.7"/>
    <n v="25175"/>
    <n v="24.7"/>
    <n v="186"/>
    <n v="1.137"/>
    <n v="0.222"/>
    <n v="36638"/>
    <n v="91.5"/>
    <n v="210.7"/>
    <n v="3570"/>
    <n v="56.6"/>
    <n v="-11.21"/>
    <n v="0"/>
  </r>
  <r>
    <x v="11"/>
    <n v="12"/>
    <x v="4"/>
    <x v="7"/>
    <n v="8"/>
    <x v="0"/>
    <x v="0"/>
    <n v="1"/>
    <n v="1934"/>
    <n v="459325"/>
    <n v="306216"/>
    <n v="767475"/>
    <n v="0.25"/>
    <n v="29590"/>
    <n v="24.4"/>
    <n v="221"/>
    <n v="1.17"/>
    <n v="0.223"/>
    <n v="37440"/>
    <n v="92"/>
    <n v="209"/>
    <n v="3740"/>
    <n v="59.3"/>
    <n v="49.23"/>
    <n v="0"/>
  </r>
  <r>
    <x v="11"/>
    <n v="12"/>
    <x v="4"/>
    <x v="7"/>
    <n v="8"/>
    <x v="1"/>
    <x v="0"/>
    <n v="2"/>
    <n v="21625"/>
    <n v="2623997"/>
    <n v="357818"/>
    <n v="3003440"/>
    <n v="0.72"/>
    <n v="29590"/>
    <n v="24.4"/>
    <n v="221"/>
    <n v="1.17"/>
    <n v="0.223"/>
    <n v="37440"/>
    <n v="92"/>
    <n v="209"/>
    <n v="3740"/>
    <n v="59.3"/>
    <n v="45.75"/>
    <n v="0"/>
  </r>
  <r>
    <x v="11"/>
    <n v="12"/>
    <x v="4"/>
    <x v="7"/>
    <n v="8"/>
    <x v="2"/>
    <x v="0"/>
    <n v="3"/>
    <n v="13428"/>
    <n v="1170960"/>
    <n v="101823"/>
    <n v="1286211"/>
    <n v="1.04"/>
    <n v="29590"/>
    <n v="24.4"/>
    <n v="221"/>
    <n v="1.17"/>
    <n v="0.223"/>
    <n v="37440"/>
    <n v="92"/>
    <n v="209"/>
    <n v="3740"/>
    <n v="59.3"/>
    <n v="48.34"/>
    <n v="0"/>
  </r>
  <r>
    <x v="11"/>
    <n v="12"/>
    <x v="4"/>
    <x v="8"/>
    <n v="9"/>
    <x v="0"/>
    <x v="0"/>
    <n v="1"/>
    <n v="2592"/>
    <n v="466173"/>
    <n v="310782"/>
    <n v="779547"/>
    <n v="0.33"/>
    <n v="29251"/>
    <n v="25.9"/>
    <n v="256"/>
    <n v="1.2130000000000001"/>
    <n v="0.221"/>
    <n v="38729"/>
    <n v="91.5"/>
    <n v="208.7"/>
    <n v="3892"/>
    <n v="61.2"/>
    <n v="34.020000000000003"/>
    <n v="0"/>
  </r>
  <r>
    <x v="11"/>
    <n v="12"/>
    <x v="4"/>
    <x v="8"/>
    <n v="9"/>
    <x v="1"/>
    <x v="0"/>
    <n v="2"/>
    <n v="29613"/>
    <n v="2717085"/>
    <n v="370512"/>
    <n v="3117210"/>
    <n v="0.95"/>
    <n v="29251"/>
    <n v="25.9"/>
    <n v="256"/>
    <n v="1.2130000000000001"/>
    <n v="0.221"/>
    <n v="38729"/>
    <n v="91.5"/>
    <n v="208.7"/>
    <n v="3892"/>
    <n v="61.2"/>
    <n v="36.94"/>
    <n v="0"/>
  </r>
  <r>
    <x v="11"/>
    <n v="12"/>
    <x v="4"/>
    <x v="8"/>
    <n v="9"/>
    <x v="2"/>
    <x v="0"/>
    <n v="3"/>
    <n v="18012"/>
    <n v="1186439"/>
    <n v="103169"/>
    <n v="1307620"/>
    <n v="1.38"/>
    <n v="29251"/>
    <n v="25.9"/>
    <n v="256"/>
    <n v="1.2130000000000001"/>
    <n v="0.221"/>
    <n v="38729"/>
    <n v="91.5"/>
    <n v="208.7"/>
    <n v="3892"/>
    <n v="61.2"/>
    <n v="34.14"/>
    <n v="0"/>
  </r>
  <r>
    <x v="11"/>
    <n v="12"/>
    <x v="4"/>
    <x v="9"/>
    <n v="10"/>
    <x v="0"/>
    <x v="0"/>
    <n v="1"/>
    <n v="2200"/>
    <n v="458703"/>
    <n v="305802"/>
    <n v="766705"/>
    <n v="0.28999999999999998"/>
    <n v="30023"/>
    <n v="29"/>
    <n v="300"/>
    <n v="1.26"/>
    <n v="0.219"/>
    <n v="40363"/>
    <n v="91.6"/>
    <n v="198.8"/>
    <n v="3954"/>
    <n v="61.5"/>
    <n v="-15.12"/>
    <n v="0"/>
  </r>
  <r>
    <x v="11"/>
    <n v="12"/>
    <x v="4"/>
    <x v="9"/>
    <n v="10"/>
    <x v="1"/>
    <x v="0"/>
    <n v="2"/>
    <n v="24820"/>
    <n v="2641731"/>
    <n v="360236"/>
    <n v="3026787"/>
    <n v="0.82"/>
    <n v="30023"/>
    <n v="29"/>
    <n v="300"/>
    <n v="1.26"/>
    <n v="0.219"/>
    <n v="40363"/>
    <n v="91.6"/>
    <n v="198.8"/>
    <n v="3954"/>
    <n v="61.5"/>
    <n v="-16.190000000000001"/>
    <n v="0"/>
  </r>
  <r>
    <x v="11"/>
    <n v="12"/>
    <x v="4"/>
    <x v="9"/>
    <n v="10"/>
    <x v="2"/>
    <x v="0"/>
    <n v="3"/>
    <n v="15095"/>
    <n v="1154077"/>
    <n v="100354"/>
    <n v="1269526"/>
    <n v="1.19"/>
    <n v="30023"/>
    <n v="29"/>
    <n v="300"/>
    <n v="1.26"/>
    <n v="0.219"/>
    <n v="40363"/>
    <n v="91.6"/>
    <n v="198.8"/>
    <n v="3954"/>
    <n v="61.5"/>
    <n v="-16.190000000000001"/>
    <n v="0"/>
  </r>
  <r>
    <x v="11"/>
    <n v="12"/>
    <x v="4"/>
    <x v="10"/>
    <n v="11"/>
    <x v="0"/>
    <x v="0"/>
    <n v="1"/>
    <n v="1560"/>
    <n v="410516"/>
    <n v="273678"/>
    <n v="685754"/>
    <n v="0.23"/>
    <n v="29846"/>
    <n v="26"/>
    <n v="339"/>
    <n v="1.3169999999999999"/>
    <n v="0.223"/>
    <n v="38164"/>
    <n v="91.5"/>
    <n v="189.9"/>
    <n v="4560"/>
    <n v="65.400000000000006"/>
    <n v="-29.09"/>
    <n v="0"/>
  </r>
  <r>
    <x v="11"/>
    <n v="12"/>
    <x v="4"/>
    <x v="10"/>
    <n v="11"/>
    <x v="1"/>
    <x v="0"/>
    <n v="2"/>
    <n v="17835"/>
    <n v="2398880"/>
    <n v="327120"/>
    <n v="2743835"/>
    <n v="0.65"/>
    <n v="29846"/>
    <n v="26"/>
    <n v="339"/>
    <n v="1.3169999999999999"/>
    <n v="0.223"/>
    <n v="38164"/>
    <n v="91.5"/>
    <n v="189.9"/>
    <n v="4560"/>
    <n v="65.400000000000006"/>
    <n v="-28.14"/>
    <n v="0"/>
  </r>
  <r>
    <x v="11"/>
    <n v="12"/>
    <x v="4"/>
    <x v="10"/>
    <n v="11"/>
    <x v="2"/>
    <x v="0"/>
    <n v="3"/>
    <n v="10874"/>
    <n v="1051467"/>
    <n v="91432"/>
    <n v="1153773"/>
    <n v="0.94"/>
    <n v="29846"/>
    <n v="26"/>
    <n v="339"/>
    <n v="1.3169999999999999"/>
    <n v="0.223"/>
    <n v="38164"/>
    <n v="91.5"/>
    <n v="189.9"/>
    <n v="4560"/>
    <n v="65.400000000000006"/>
    <n v="-27.96"/>
    <n v="0"/>
  </r>
  <r>
    <x v="11"/>
    <n v="12"/>
    <x v="4"/>
    <x v="11"/>
    <n v="12"/>
    <x v="0"/>
    <x v="0"/>
    <n v="1"/>
    <n v="2361"/>
    <n v="399235"/>
    <n v="266157"/>
    <n v="667753"/>
    <n v="0.35"/>
    <n v="32130"/>
    <n v="27.6"/>
    <n v="367"/>
    <n v="1.343"/>
    <n v="0.22900000000000001"/>
    <n v="35718"/>
    <n v="92.2"/>
    <n v="181.4"/>
    <n v="5215"/>
    <n v="67.099999999999994"/>
    <n v="51.35"/>
    <n v="0"/>
  </r>
  <r>
    <x v="11"/>
    <n v="12"/>
    <x v="4"/>
    <x v="11"/>
    <n v="12"/>
    <x v="1"/>
    <x v="0"/>
    <n v="2"/>
    <n v="26962"/>
    <n v="2325453"/>
    <n v="317107"/>
    <n v="2669522"/>
    <n v="1.01"/>
    <n v="32130"/>
    <n v="27.6"/>
    <n v="367"/>
    <n v="1.343"/>
    <n v="0.22900000000000001"/>
    <n v="35718"/>
    <n v="92.2"/>
    <n v="181.4"/>
    <n v="5215"/>
    <n v="67.099999999999994"/>
    <n v="51.17"/>
    <n v="0"/>
  </r>
  <r>
    <x v="11"/>
    <n v="12"/>
    <x v="4"/>
    <x v="11"/>
    <n v="12"/>
    <x v="2"/>
    <x v="0"/>
    <n v="3"/>
    <n v="16370"/>
    <n v="1013274"/>
    <n v="88111"/>
    <n v="1117755"/>
    <n v="1.46"/>
    <n v="32130"/>
    <n v="27.6"/>
    <n v="367"/>
    <n v="1.343"/>
    <n v="0.22900000000000001"/>
    <n v="35718"/>
    <n v="92.2"/>
    <n v="181.4"/>
    <n v="5215"/>
    <n v="67.099999999999994"/>
    <n v="50.54"/>
    <n v="0"/>
  </r>
  <r>
    <x v="11"/>
    <n v="12"/>
    <x v="4"/>
    <x v="12"/>
    <n v="13"/>
    <x v="0"/>
    <x v="0"/>
    <n v="1"/>
    <n v="4727"/>
    <n v="386722"/>
    <n v="257814"/>
    <n v="649263"/>
    <n v="0.73"/>
    <n v="30952"/>
    <n v="27.4"/>
    <n v="404"/>
    <n v="1.367"/>
    <n v="0.23799999999999999"/>
    <n v="34164"/>
    <n v="92.2"/>
    <n v="180.1"/>
    <n v="5776"/>
    <n v="69.400000000000006"/>
    <n v="100.21"/>
    <n v="0"/>
  </r>
  <r>
    <x v="11"/>
    <n v="12"/>
    <x v="4"/>
    <x v="12"/>
    <n v="13"/>
    <x v="1"/>
    <x v="0"/>
    <n v="2"/>
    <n v="53188"/>
    <n v="2203446"/>
    <n v="300470"/>
    <n v="2557104"/>
    <n v="2.08"/>
    <n v="30952"/>
    <n v="27.4"/>
    <n v="404"/>
    <n v="1.367"/>
    <n v="0.23799999999999999"/>
    <n v="34164"/>
    <n v="92.2"/>
    <n v="180.1"/>
    <n v="5776"/>
    <n v="69.400000000000006"/>
    <n v="97.27"/>
    <n v="0"/>
  </r>
  <r>
    <x v="11"/>
    <n v="12"/>
    <x v="4"/>
    <x v="12"/>
    <n v="13"/>
    <x v="2"/>
    <x v="0"/>
    <n v="3"/>
    <n v="31497"/>
    <n v="931816"/>
    <n v="81028"/>
    <n v="1044341"/>
    <n v="3.02"/>
    <n v="30952"/>
    <n v="27.4"/>
    <n v="404"/>
    <n v="1.367"/>
    <n v="0.23799999999999999"/>
    <n v="34164"/>
    <n v="92.2"/>
    <n v="180.1"/>
    <n v="5776"/>
    <n v="69.400000000000006"/>
    <n v="92.41"/>
    <n v="0"/>
  </r>
  <r>
    <x v="11"/>
    <n v="12"/>
    <x v="4"/>
    <x v="13"/>
    <n v="14"/>
    <x v="0"/>
    <x v="0"/>
    <n v="1"/>
    <n v="7876"/>
    <n v="421213"/>
    <n v="280809"/>
    <n v="709898"/>
    <n v="1.1100000000000001"/>
    <n v="36092"/>
    <n v="32.700000000000003"/>
    <n v="428"/>
    <n v="1.367"/>
    <n v="0.24099999999999999"/>
    <n v="34086"/>
    <n v="91.5"/>
    <n v="179.8"/>
    <n v="6209"/>
    <n v="73.2"/>
    <n v="66.62"/>
    <n v="0"/>
  </r>
  <r>
    <x v="11"/>
    <n v="12"/>
    <x v="4"/>
    <x v="13"/>
    <n v="14"/>
    <x v="1"/>
    <x v="0"/>
    <n v="2"/>
    <n v="89554"/>
    <n v="2407241"/>
    <n v="328260"/>
    <n v="2825055"/>
    <n v="3.17"/>
    <n v="36092"/>
    <n v="32.700000000000003"/>
    <n v="428"/>
    <n v="1.367"/>
    <n v="0.24099999999999999"/>
    <n v="34086"/>
    <n v="91.5"/>
    <n v="179.8"/>
    <n v="6209"/>
    <n v="73.2"/>
    <n v="68.37"/>
    <n v="0"/>
  </r>
  <r>
    <x v="11"/>
    <n v="12"/>
    <x v="4"/>
    <x v="13"/>
    <n v="14"/>
    <x v="2"/>
    <x v="0"/>
    <n v="3"/>
    <n v="53542"/>
    <n v="1022402"/>
    <n v="88905"/>
    <n v="1164849"/>
    <n v="4.5999999999999996"/>
    <n v="36092"/>
    <n v="32.700000000000003"/>
    <n v="428"/>
    <n v="1.367"/>
    <n v="0.24099999999999999"/>
    <n v="34086"/>
    <n v="91.5"/>
    <n v="179.8"/>
    <n v="6209"/>
    <n v="73.2"/>
    <n v="69.989999999999995"/>
    <n v="0"/>
  </r>
  <r>
    <x v="11"/>
    <n v="12"/>
    <x v="4"/>
    <x v="14"/>
    <n v="15"/>
    <x v="0"/>
    <x v="0"/>
    <n v="1"/>
    <n v="10604"/>
    <n v="426472"/>
    <n v="284315"/>
    <n v="721391"/>
    <n v="1.47"/>
    <n v="41956"/>
    <n v="31.8"/>
    <n v="452"/>
    <n v="1.373"/>
    <n v="0.248"/>
    <n v="34337"/>
    <n v="92"/>
    <n v="176.5"/>
    <n v="6500"/>
    <n v="74.900000000000006"/>
    <n v="34.64"/>
    <n v="0"/>
  </r>
  <r>
    <x v="11"/>
    <n v="12"/>
    <x v="4"/>
    <x v="14"/>
    <n v="15"/>
    <x v="1"/>
    <x v="0"/>
    <n v="2"/>
    <n v="121458"/>
    <n v="2437956"/>
    <n v="332449"/>
    <n v="2891863"/>
    <n v="4.2"/>
    <n v="41956"/>
    <n v="31.8"/>
    <n v="452"/>
    <n v="1.373"/>
    <n v="0.248"/>
    <n v="34337"/>
    <n v="92"/>
    <n v="176.5"/>
    <n v="6500"/>
    <n v="74.900000000000006"/>
    <n v="35.630000000000003"/>
    <n v="0"/>
  </r>
  <r>
    <x v="11"/>
    <n v="12"/>
    <x v="4"/>
    <x v="14"/>
    <n v="15"/>
    <x v="2"/>
    <x v="0"/>
    <n v="3"/>
    <n v="75168"/>
    <n v="1066388"/>
    <n v="92729"/>
    <n v="1234285"/>
    <n v="6.09"/>
    <n v="41956"/>
    <n v="31.8"/>
    <n v="452"/>
    <n v="1.373"/>
    <n v="0.248"/>
    <n v="34337"/>
    <n v="92"/>
    <n v="176.5"/>
    <n v="6500"/>
    <n v="74.900000000000006"/>
    <n v="40.39"/>
    <n v="0"/>
  </r>
  <r>
    <x v="11"/>
    <n v="12"/>
    <x v="4"/>
    <x v="15"/>
    <n v="16"/>
    <x v="0"/>
    <x v="0"/>
    <n v="1"/>
    <n v="14649"/>
    <n v="423433"/>
    <n v="282289"/>
    <n v="720371"/>
    <n v="2.0299999999999998"/>
    <n v="49260"/>
    <n v="31.6"/>
    <n v="475"/>
    <n v="1.37"/>
    <n v="0.25800000000000001"/>
    <n v="35694"/>
    <n v="92.2"/>
    <n v="170.9"/>
    <n v="6576"/>
    <n v="78.900000000000006"/>
    <n v="38.15"/>
    <n v="0"/>
  </r>
  <r>
    <x v="11"/>
    <n v="12"/>
    <x v="4"/>
    <x v="15"/>
    <n v="16"/>
    <x v="1"/>
    <x v="0"/>
    <n v="2"/>
    <n v="163344"/>
    <n v="2330320"/>
    <n v="317771"/>
    <n v="2811435"/>
    <n v="5.81"/>
    <n v="49260"/>
    <n v="31.6"/>
    <n v="475"/>
    <n v="1.37"/>
    <n v="0.25800000000000001"/>
    <n v="35694"/>
    <n v="92.2"/>
    <n v="170.9"/>
    <n v="6576"/>
    <n v="78.900000000000006"/>
    <n v="34.49"/>
    <n v="0"/>
  </r>
  <r>
    <x v="11"/>
    <n v="12"/>
    <x v="4"/>
    <x v="15"/>
    <n v="16"/>
    <x v="2"/>
    <x v="0"/>
    <n v="3"/>
    <n v="99351"/>
    <n v="993566"/>
    <n v="86397"/>
    <n v="1179314"/>
    <n v="8.42"/>
    <n v="49260"/>
    <n v="31.6"/>
    <n v="475"/>
    <n v="1.37"/>
    <n v="0.25800000000000001"/>
    <n v="35694"/>
    <n v="92.2"/>
    <n v="170.9"/>
    <n v="6576"/>
    <n v="78.900000000000006"/>
    <n v="32.17"/>
    <n v="0"/>
  </r>
  <r>
    <x v="12"/>
    <n v="13"/>
    <x v="3"/>
    <x v="0"/>
    <n v="1"/>
    <x v="0"/>
    <x v="0"/>
    <n v="1"/>
    <n v="5"/>
    <n v="72429"/>
    <n v="48289"/>
    <n v="120723"/>
    <n v="0"/>
    <n v="0"/>
    <n v="0"/>
    <n v="118"/>
    <n v="0.71"/>
    <n v="9.1999999999999998E-2"/>
    <n v="8850"/>
    <n v="77.900000000000006"/>
    <n v="155.80000000000001"/>
    <n v="0"/>
    <n v="19.5"/>
    <n v="0"/>
    <n v="0"/>
  </r>
  <r>
    <x v="12"/>
    <n v="13"/>
    <x v="3"/>
    <x v="0"/>
    <n v="1"/>
    <x v="1"/>
    <x v="0"/>
    <n v="2"/>
    <n v="24"/>
    <n v="435071"/>
    <n v="59331"/>
    <n v="494426"/>
    <n v="0"/>
    <n v="0"/>
    <n v="0"/>
    <n v="118"/>
    <n v="0.71"/>
    <n v="9.1999999999999998E-2"/>
    <n v="8850"/>
    <n v="77.900000000000006"/>
    <n v="155.80000000000001"/>
    <n v="0"/>
    <n v="19.5"/>
    <n v="0"/>
    <n v="0"/>
  </r>
  <r>
    <x v="12"/>
    <n v="13"/>
    <x v="3"/>
    <x v="0"/>
    <n v="1"/>
    <x v="2"/>
    <x v="0"/>
    <n v="3"/>
    <n v="13"/>
    <n v="187461"/>
    <n v="16302"/>
    <n v="203776"/>
    <n v="0.01"/>
    <n v="0"/>
    <n v="0"/>
    <n v="118"/>
    <n v="0.71"/>
    <n v="9.1999999999999998E-2"/>
    <n v="8850"/>
    <n v="77.900000000000006"/>
    <n v="155.80000000000001"/>
    <n v="0"/>
    <n v="19.5"/>
    <n v="0"/>
    <n v="0"/>
  </r>
  <r>
    <x v="12"/>
    <n v="13"/>
    <x v="3"/>
    <x v="1"/>
    <n v="2"/>
    <x v="0"/>
    <x v="0"/>
    <n v="1"/>
    <n v="5"/>
    <n v="80838"/>
    <n v="53892"/>
    <n v="134735"/>
    <n v="0"/>
    <n v="36"/>
    <n v="2"/>
    <n v="126"/>
    <n v="0.72299999999999998"/>
    <n v="8.7999999999999995E-2"/>
    <n v="8960"/>
    <n v="77.599999999999994"/>
    <n v="157.5"/>
    <n v="0"/>
    <n v="21.5"/>
    <n v="0"/>
    <n v="0"/>
  </r>
  <r>
    <x v="12"/>
    <n v="13"/>
    <x v="3"/>
    <x v="1"/>
    <n v="2"/>
    <x v="1"/>
    <x v="0"/>
    <n v="2"/>
    <n v="55"/>
    <n v="486471"/>
    <n v="66337"/>
    <n v="552863"/>
    <n v="0.01"/>
    <n v="36"/>
    <n v="2"/>
    <n v="126"/>
    <n v="0.72299999999999998"/>
    <n v="8.7999999999999995E-2"/>
    <n v="8960"/>
    <n v="77.599999999999994"/>
    <n v="157.5"/>
    <n v="0"/>
    <n v="21.5"/>
    <n v="129.16999999999999"/>
    <n v="0"/>
  </r>
  <r>
    <x v="12"/>
    <n v="13"/>
    <x v="3"/>
    <x v="1"/>
    <n v="2"/>
    <x v="2"/>
    <x v="0"/>
    <n v="3"/>
    <n v="33"/>
    <n v="211164"/>
    <n v="18362"/>
    <n v="229559"/>
    <n v="0.01"/>
    <n v="36"/>
    <n v="2"/>
    <n v="126"/>
    <n v="0.72299999999999998"/>
    <n v="8.7999999999999995E-2"/>
    <n v="8960"/>
    <n v="77.599999999999994"/>
    <n v="157.5"/>
    <n v="0"/>
    <n v="21.5"/>
    <n v="153.85"/>
    <n v="0"/>
  </r>
  <r>
    <x v="12"/>
    <n v="13"/>
    <x v="3"/>
    <x v="2"/>
    <n v="3"/>
    <x v="0"/>
    <x v="0"/>
    <n v="1"/>
    <n v="5"/>
    <n v="88548"/>
    <n v="59032"/>
    <n v="147585"/>
    <n v="0"/>
    <n v="76"/>
    <n v="4.0999999999999996"/>
    <n v="124"/>
    <n v="0.747"/>
    <n v="8.4000000000000005E-2"/>
    <n v="9072"/>
    <n v="78.7"/>
    <n v="160.1"/>
    <n v="0"/>
    <n v="21.4"/>
    <n v="0"/>
    <n v="0"/>
  </r>
  <r>
    <x v="12"/>
    <n v="13"/>
    <x v="3"/>
    <x v="2"/>
    <n v="3"/>
    <x v="1"/>
    <x v="0"/>
    <n v="2"/>
    <n v="59"/>
    <n v="514964"/>
    <n v="70222"/>
    <n v="585245"/>
    <n v="0.01"/>
    <n v="76"/>
    <n v="4.0999999999999996"/>
    <n v="124"/>
    <n v="0.747"/>
    <n v="8.4000000000000005E-2"/>
    <n v="9072"/>
    <n v="78.7"/>
    <n v="160.1"/>
    <n v="0"/>
    <n v="21.4"/>
    <n v="56.79"/>
    <n v="0"/>
  </r>
  <r>
    <x v="12"/>
    <n v="13"/>
    <x v="3"/>
    <x v="2"/>
    <n v="3"/>
    <x v="2"/>
    <x v="0"/>
    <n v="3"/>
    <n v="35"/>
    <n v="224701"/>
    <n v="19539"/>
    <n v="244275"/>
    <n v="0.01"/>
    <n v="76"/>
    <n v="4.0999999999999996"/>
    <n v="124"/>
    <n v="0.747"/>
    <n v="8.4000000000000005E-2"/>
    <n v="9072"/>
    <n v="78.7"/>
    <n v="160.1"/>
    <n v="0"/>
    <n v="21.4"/>
    <n v="64.08"/>
    <n v="0"/>
  </r>
  <r>
    <x v="12"/>
    <n v="13"/>
    <x v="3"/>
    <x v="3"/>
    <n v="4"/>
    <x v="0"/>
    <x v="0"/>
    <n v="1"/>
    <n v="11"/>
    <n v="95363"/>
    <n v="63576"/>
    <n v="158950"/>
    <n v="0.01"/>
    <n v="112"/>
    <n v="6.2"/>
    <n v="133"/>
    <n v="0.75700000000000001"/>
    <n v="8.4000000000000005E-2"/>
    <n v="9043"/>
    <n v="78.5"/>
    <n v="164.3"/>
    <n v="0"/>
    <n v="23.1"/>
    <n v="30.06"/>
    <n v="0"/>
  </r>
  <r>
    <x v="12"/>
    <n v="13"/>
    <x v="3"/>
    <x v="3"/>
    <n v="4"/>
    <x v="1"/>
    <x v="0"/>
    <n v="2"/>
    <n v="125"/>
    <n v="548574"/>
    <n v="74806"/>
    <n v="623505"/>
    <n v="0.02"/>
    <n v="112"/>
    <n v="6.2"/>
    <n v="133"/>
    <n v="0.75700000000000001"/>
    <n v="8.4000000000000005E-2"/>
    <n v="9043"/>
    <n v="78.5"/>
    <n v="164.3"/>
    <n v="0"/>
    <n v="23.1"/>
    <n v="73.34"/>
    <n v="0"/>
  </r>
  <r>
    <x v="12"/>
    <n v="13"/>
    <x v="3"/>
    <x v="3"/>
    <n v="4"/>
    <x v="2"/>
    <x v="0"/>
    <n v="3"/>
    <n v="77"/>
    <n v="243095"/>
    <n v="21139"/>
    <n v="264311"/>
    <n v="0.03"/>
    <n v="112"/>
    <n v="6.2"/>
    <n v="133"/>
    <n v="0.75700000000000001"/>
    <n v="8.4000000000000005E-2"/>
    <n v="9043"/>
    <n v="78.5"/>
    <n v="164.3"/>
    <n v="0"/>
    <n v="23.1"/>
    <n v="80.930000000000007"/>
    <n v="0"/>
  </r>
  <r>
    <x v="12"/>
    <n v="13"/>
    <x v="3"/>
    <x v="4"/>
    <n v="5"/>
    <x v="0"/>
    <x v="0"/>
    <n v="1"/>
    <n v="13"/>
    <n v="109105"/>
    <n v="72736"/>
    <n v="181854"/>
    <n v="0.01"/>
    <n v="150"/>
    <n v="8.1999999999999993"/>
    <n v="152"/>
    <n v="0.77700000000000002"/>
    <n v="8.1000000000000003E-2"/>
    <n v="9138"/>
    <n v="78.900000000000006"/>
    <n v="167.8"/>
    <n v="0"/>
    <n v="24.4"/>
    <n v="37.51"/>
    <n v="0"/>
  </r>
  <r>
    <x v="12"/>
    <n v="13"/>
    <x v="3"/>
    <x v="4"/>
    <n v="5"/>
    <x v="1"/>
    <x v="0"/>
    <n v="2"/>
    <n v="146"/>
    <n v="643959"/>
    <n v="87813"/>
    <n v="731918"/>
    <n v="0.02"/>
    <n v="150"/>
    <n v="8.1999999999999993"/>
    <n v="152"/>
    <n v="0.77700000000000002"/>
    <n v="8.1000000000000003E-2"/>
    <n v="9138"/>
    <n v="78.900000000000006"/>
    <n v="167.8"/>
    <n v="0"/>
    <n v="24.4"/>
    <n v="16.8"/>
    <n v="0"/>
  </r>
  <r>
    <x v="12"/>
    <n v="13"/>
    <x v="3"/>
    <x v="4"/>
    <n v="5"/>
    <x v="2"/>
    <x v="0"/>
    <n v="3"/>
    <n v="88"/>
    <n v="279802"/>
    <n v="24331"/>
    <n v="304221"/>
    <n v="0.03"/>
    <n v="150"/>
    <n v="8.1999999999999993"/>
    <n v="152"/>
    <n v="0.77700000000000002"/>
    <n v="8.1000000000000003E-2"/>
    <n v="9138"/>
    <n v="78.900000000000006"/>
    <n v="167.8"/>
    <n v="0"/>
    <n v="24.4"/>
    <n v="38.67"/>
    <n v="0"/>
  </r>
  <r>
    <x v="12"/>
    <n v="13"/>
    <x v="3"/>
    <x v="5"/>
    <n v="6"/>
    <x v="0"/>
    <x v="0"/>
    <n v="1"/>
    <n v="14"/>
    <n v="118034"/>
    <n v="78689"/>
    <n v="196737"/>
    <n v="0.01"/>
    <n v="191"/>
    <n v="10.199999999999999"/>
    <n v="155"/>
    <n v="0.8"/>
    <n v="0.08"/>
    <n v="9144"/>
    <n v="79"/>
    <n v="169.1"/>
    <n v="0"/>
    <n v="24.9"/>
    <n v="40.950000000000003"/>
    <n v="0"/>
  </r>
  <r>
    <x v="12"/>
    <n v="13"/>
    <x v="3"/>
    <x v="5"/>
    <n v="6"/>
    <x v="1"/>
    <x v="0"/>
    <n v="2"/>
    <n v="154"/>
    <n v="679464"/>
    <n v="92654"/>
    <n v="772272"/>
    <n v="0.02"/>
    <n v="191"/>
    <n v="10.199999999999999"/>
    <n v="155"/>
    <n v="0.8"/>
    <n v="0.08"/>
    <n v="9144"/>
    <n v="79"/>
    <n v="169.1"/>
    <n v="0"/>
    <n v="24.9"/>
    <n v="5.48"/>
    <n v="0"/>
  </r>
  <r>
    <x v="12"/>
    <n v="13"/>
    <x v="3"/>
    <x v="5"/>
    <n v="6"/>
    <x v="2"/>
    <x v="0"/>
    <n v="3"/>
    <n v="95"/>
    <n v="302244"/>
    <n v="26282"/>
    <n v="328621"/>
    <n v="0.03"/>
    <n v="191"/>
    <n v="10.199999999999999"/>
    <n v="155"/>
    <n v="0.8"/>
    <n v="0.08"/>
    <n v="9144"/>
    <n v="79"/>
    <n v="169.1"/>
    <n v="0"/>
    <n v="24.9"/>
    <n v="39.49"/>
    <n v="0"/>
  </r>
  <r>
    <x v="12"/>
    <n v="13"/>
    <x v="3"/>
    <x v="6"/>
    <n v="7"/>
    <x v="0"/>
    <x v="0"/>
    <n v="1"/>
    <n v="23"/>
    <n v="130316"/>
    <n v="86878"/>
    <n v="217217"/>
    <n v="0.01"/>
    <n v="216"/>
    <n v="10.3"/>
    <n v="175"/>
    <n v="0.84699999999999998"/>
    <n v="7.9000000000000001E-2"/>
    <n v="9476"/>
    <n v="79.599999999999994"/>
    <n v="168.9"/>
    <n v="0"/>
    <n v="27.2"/>
    <n v="27.87"/>
    <n v="0"/>
  </r>
  <r>
    <x v="12"/>
    <n v="13"/>
    <x v="3"/>
    <x v="6"/>
    <n v="7"/>
    <x v="1"/>
    <x v="0"/>
    <n v="2"/>
    <n v="255"/>
    <n v="746750"/>
    <n v="101829"/>
    <n v="848834"/>
    <n v="0.03"/>
    <n v="216"/>
    <n v="10.3"/>
    <n v="175"/>
    <n v="0.84699999999999998"/>
    <n v="7.9000000000000001E-2"/>
    <n v="9476"/>
    <n v="79.599999999999994"/>
    <n v="168.9"/>
    <n v="0"/>
    <n v="27.2"/>
    <n v="65.58"/>
    <n v="0"/>
  </r>
  <r>
    <x v="12"/>
    <n v="13"/>
    <x v="3"/>
    <x v="6"/>
    <n v="7"/>
    <x v="2"/>
    <x v="0"/>
    <n v="3"/>
    <n v="154"/>
    <n v="325890"/>
    <n v="28338"/>
    <n v="354382"/>
    <n v="0.04"/>
    <n v="216"/>
    <n v="10.3"/>
    <n v="175"/>
    <n v="0.84699999999999998"/>
    <n v="7.9000000000000001E-2"/>
    <n v="9476"/>
    <n v="79.599999999999994"/>
    <n v="168.9"/>
    <n v="0"/>
    <n v="27.2"/>
    <n v="25.99"/>
    <n v="0"/>
  </r>
  <r>
    <x v="12"/>
    <n v="13"/>
    <x v="3"/>
    <x v="7"/>
    <n v="8"/>
    <x v="0"/>
    <x v="0"/>
    <n v="1"/>
    <n v="40"/>
    <n v="138659"/>
    <n v="92439"/>
    <n v="231138"/>
    <n v="0.02"/>
    <n v="250"/>
    <n v="11.4"/>
    <n v="201"/>
    <n v="0.89700000000000002"/>
    <n v="7.8E-2"/>
    <n v="9541"/>
    <n v="79.7"/>
    <n v="170.9"/>
    <n v="0"/>
    <n v="29"/>
    <n v="45.45"/>
    <n v="0"/>
  </r>
  <r>
    <x v="12"/>
    <n v="13"/>
    <x v="3"/>
    <x v="7"/>
    <n v="8"/>
    <x v="1"/>
    <x v="0"/>
    <n v="2"/>
    <n v="465"/>
    <n v="818499"/>
    <n v="111613"/>
    <n v="930577"/>
    <n v="0.05"/>
    <n v="250"/>
    <n v="11.4"/>
    <n v="201"/>
    <n v="0.89700000000000002"/>
    <n v="7.8E-2"/>
    <n v="9541"/>
    <n v="79.7"/>
    <n v="170.9"/>
    <n v="0"/>
    <n v="29"/>
    <n v="82.35"/>
    <n v="0"/>
  </r>
  <r>
    <x v="12"/>
    <n v="13"/>
    <x v="3"/>
    <x v="7"/>
    <n v="8"/>
    <x v="2"/>
    <x v="0"/>
    <n v="3"/>
    <n v="279"/>
    <n v="354150"/>
    <n v="30796"/>
    <n v="385225"/>
    <n v="7.0000000000000007E-2"/>
    <n v="250"/>
    <n v="11.4"/>
    <n v="201"/>
    <n v="0.89700000000000002"/>
    <n v="7.8E-2"/>
    <n v="9541"/>
    <n v="79.7"/>
    <n v="170.9"/>
    <n v="0"/>
    <n v="29"/>
    <n v="81.17"/>
    <n v="0"/>
  </r>
  <r>
    <x v="12"/>
    <n v="13"/>
    <x v="3"/>
    <x v="8"/>
    <n v="9"/>
    <x v="0"/>
    <x v="0"/>
    <n v="1"/>
    <n v="53"/>
    <n v="128654"/>
    <n v="85770"/>
    <n v="214477"/>
    <n v="0.02"/>
    <n v="288"/>
    <n v="13.2"/>
    <n v="246"/>
    <n v="0.95299999999999996"/>
    <n v="7.8E-2"/>
    <n v="9843"/>
    <n v="80.2"/>
    <n v="172.8"/>
    <n v="0"/>
    <n v="31.8"/>
    <n v="55.85"/>
    <n v="0"/>
  </r>
  <r>
    <x v="12"/>
    <n v="13"/>
    <x v="3"/>
    <x v="8"/>
    <n v="9"/>
    <x v="1"/>
    <x v="0"/>
    <n v="2"/>
    <n v="600"/>
    <n v="754024"/>
    <n v="102821"/>
    <n v="857445"/>
    <n v="7.0000000000000007E-2"/>
    <n v="288"/>
    <n v="13.2"/>
    <n v="246"/>
    <n v="0.95299999999999996"/>
    <n v="7.8E-2"/>
    <n v="9843"/>
    <n v="80.2"/>
    <n v="172.8"/>
    <n v="0"/>
    <n v="31.8"/>
    <n v="29.03"/>
    <n v="0"/>
  </r>
  <r>
    <x v="12"/>
    <n v="13"/>
    <x v="3"/>
    <x v="8"/>
    <n v="9"/>
    <x v="2"/>
    <x v="0"/>
    <n v="3"/>
    <n v="365"/>
    <n v="330374"/>
    <n v="28728"/>
    <n v="359467"/>
    <n v="0.1"/>
    <n v="288"/>
    <n v="13.2"/>
    <n v="246"/>
    <n v="0.95299999999999996"/>
    <n v="7.8E-2"/>
    <n v="9843"/>
    <n v="80.2"/>
    <n v="172.8"/>
    <n v="0"/>
    <n v="31.8"/>
    <n v="30.82"/>
    <n v="0"/>
  </r>
  <r>
    <x v="12"/>
    <n v="13"/>
    <x v="3"/>
    <x v="9"/>
    <n v="10"/>
    <x v="0"/>
    <x v="0"/>
    <n v="1"/>
    <n v="76"/>
    <n v="118841"/>
    <n v="79227"/>
    <n v="198144"/>
    <n v="0.04"/>
    <n v="630"/>
    <n v="16"/>
    <n v="277"/>
    <n v="1"/>
    <n v="7.9000000000000001E-2"/>
    <n v="10035"/>
    <n v="80.8"/>
    <n v="166.2"/>
    <n v="0"/>
    <n v="32.700000000000003"/>
    <n v="48.95"/>
    <n v="0"/>
  </r>
  <r>
    <x v="12"/>
    <n v="13"/>
    <x v="3"/>
    <x v="9"/>
    <n v="10"/>
    <x v="1"/>
    <x v="0"/>
    <n v="2"/>
    <n v="873"/>
    <n v="697888"/>
    <n v="95166"/>
    <n v="793927"/>
    <n v="0.11"/>
    <n v="630"/>
    <n v="16"/>
    <n v="277"/>
    <n v="1"/>
    <n v="7.9000000000000001E-2"/>
    <n v="10035"/>
    <n v="80.8"/>
    <n v="166.2"/>
    <n v="0"/>
    <n v="32.700000000000003"/>
    <n v="45.5"/>
    <n v="0"/>
  </r>
  <r>
    <x v="12"/>
    <n v="13"/>
    <x v="3"/>
    <x v="9"/>
    <n v="10"/>
    <x v="2"/>
    <x v="0"/>
    <n v="3"/>
    <n v="530"/>
    <n v="305473"/>
    <n v="26563"/>
    <n v="332566"/>
    <n v="0.16"/>
    <n v="630"/>
    <n v="16"/>
    <n v="277"/>
    <n v="1"/>
    <n v="7.9000000000000001E-2"/>
    <n v="10035"/>
    <n v="80.8"/>
    <n v="166.2"/>
    <n v="0"/>
    <n v="32.700000000000003"/>
    <n v="45.21"/>
    <n v="0"/>
  </r>
  <r>
    <x v="12"/>
    <n v="13"/>
    <x v="3"/>
    <x v="10"/>
    <n v="11"/>
    <x v="0"/>
    <x v="0"/>
    <n v="1"/>
    <n v="110"/>
    <n v="85877"/>
    <n v="57251"/>
    <n v="143238"/>
    <n v="0.08"/>
    <n v="939"/>
    <n v="15.1"/>
    <n v="313"/>
    <n v="1.083"/>
    <n v="8.1000000000000003E-2"/>
    <n v="10289"/>
    <n v="80.8"/>
    <n v="161.30000000000001"/>
    <n v="0"/>
    <n v="36"/>
    <n v="40.1"/>
    <n v="0"/>
  </r>
  <r>
    <x v="12"/>
    <n v="13"/>
    <x v="3"/>
    <x v="10"/>
    <n v="11"/>
    <x v="1"/>
    <x v="0"/>
    <n v="2"/>
    <n v="1255"/>
    <n v="500791"/>
    <n v="68290"/>
    <n v="570336"/>
    <n v="0.22"/>
    <n v="939"/>
    <n v="15.1"/>
    <n v="313"/>
    <n v="1.083"/>
    <n v="8.1000000000000003E-2"/>
    <n v="10289"/>
    <n v="80.8"/>
    <n v="161.30000000000001"/>
    <n v="0"/>
    <n v="36"/>
    <n v="43.76"/>
    <n v="0"/>
  </r>
  <r>
    <x v="12"/>
    <n v="13"/>
    <x v="3"/>
    <x v="10"/>
    <n v="11"/>
    <x v="2"/>
    <x v="0"/>
    <n v="3"/>
    <n v="763"/>
    <n v="219488"/>
    <n v="19086"/>
    <n v="239337"/>
    <n v="0.32"/>
    <n v="939"/>
    <n v="15.1"/>
    <n v="313"/>
    <n v="1.083"/>
    <n v="8.1000000000000003E-2"/>
    <n v="10289"/>
    <n v="80.8"/>
    <n v="161.30000000000001"/>
    <n v="0"/>
    <n v="36"/>
    <n v="43.96"/>
    <n v="0"/>
  </r>
  <r>
    <x v="12"/>
    <n v="13"/>
    <x v="3"/>
    <x v="11"/>
    <n v="12"/>
    <x v="0"/>
    <x v="0"/>
    <n v="1"/>
    <n v="259"/>
    <n v="90323"/>
    <n v="60215"/>
    <n v="150797"/>
    <n v="0.17"/>
    <n v="1443"/>
    <n v="17.7"/>
    <n v="350"/>
    <n v="1.157"/>
    <n v="8.3000000000000004E-2"/>
    <n v="10806"/>
    <n v="81"/>
    <n v="158.19999999999999"/>
    <n v="0"/>
    <n v="39.200000000000003"/>
    <n v="135.44999999999999"/>
    <n v="0"/>
  </r>
  <r>
    <x v="12"/>
    <n v="13"/>
    <x v="3"/>
    <x v="11"/>
    <n v="12"/>
    <x v="1"/>
    <x v="0"/>
    <n v="2"/>
    <n v="3006"/>
    <n v="537222"/>
    <n v="73258"/>
    <n v="613486"/>
    <n v="0.49"/>
    <n v="1443"/>
    <n v="17.7"/>
    <n v="350"/>
    <n v="1.157"/>
    <n v="8.3000000000000004E-2"/>
    <n v="10806"/>
    <n v="81"/>
    <n v="158.19999999999999"/>
    <n v="0"/>
    <n v="39.200000000000003"/>
    <n v="139.52000000000001"/>
    <n v="0"/>
  </r>
  <r>
    <x v="12"/>
    <n v="13"/>
    <x v="3"/>
    <x v="11"/>
    <n v="12"/>
    <x v="2"/>
    <x v="0"/>
    <n v="3"/>
    <n v="1831"/>
    <n v="235445"/>
    <n v="20474"/>
    <n v="257750"/>
    <n v="0.71"/>
    <n v="1443"/>
    <n v="17.7"/>
    <n v="350"/>
    <n v="1.157"/>
    <n v="8.3000000000000004E-2"/>
    <n v="10806"/>
    <n v="81"/>
    <n v="158.19999999999999"/>
    <n v="0"/>
    <n v="39.200000000000003"/>
    <n v="139.97"/>
    <n v="0"/>
  </r>
  <r>
    <x v="12"/>
    <n v="13"/>
    <x v="3"/>
    <x v="12"/>
    <n v="13"/>
    <x v="0"/>
    <x v="0"/>
    <n v="1"/>
    <n v="725"/>
    <n v="96601"/>
    <n v="64400"/>
    <n v="161726"/>
    <n v="0.45"/>
    <n v="2059"/>
    <n v="21.8"/>
    <n v="380"/>
    <n v="1.2270000000000001"/>
    <n v="8.5999999999999993E-2"/>
    <n v="11009"/>
    <n v="81.2"/>
    <n v="163.80000000000001"/>
    <n v="0"/>
    <n v="41.2"/>
    <n v="179.92"/>
    <n v="0"/>
  </r>
  <r>
    <x v="12"/>
    <n v="13"/>
    <x v="3"/>
    <x v="12"/>
    <n v="13"/>
    <x v="1"/>
    <x v="0"/>
    <n v="2"/>
    <n v="8266"/>
    <n v="561012"/>
    <n v="76502"/>
    <n v="645780"/>
    <n v="1.28"/>
    <n v="2059"/>
    <n v="21.8"/>
    <n v="380"/>
    <n v="1.2270000000000001"/>
    <n v="8.5999999999999993E-2"/>
    <n v="11009"/>
    <n v="81.2"/>
    <n v="163.80000000000001"/>
    <n v="0"/>
    <n v="41.2"/>
    <n v="174.98"/>
    <n v="0"/>
  </r>
  <r>
    <x v="12"/>
    <n v="13"/>
    <x v="3"/>
    <x v="12"/>
    <n v="13"/>
    <x v="2"/>
    <x v="0"/>
    <n v="3"/>
    <n v="4954"/>
    <n v="241011"/>
    <n v="20957"/>
    <n v="266922"/>
    <n v="1.86"/>
    <n v="2059"/>
    <n v="21.8"/>
    <n v="380"/>
    <n v="1.2270000000000001"/>
    <n v="8.5999999999999993E-2"/>
    <n v="11009"/>
    <n v="81.2"/>
    <n v="163.80000000000001"/>
    <n v="0"/>
    <n v="41.2"/>
    <n v="170.56"/>
    <n v="0"/>
  </r>
  <r>
    <x v="12"/>
    <n v="13"/>
    <x v="3"/>
    <x v="13"/>
    <n v="14"/>
    <x v="0"/>
    <x v="0"/>
    <n v="1"/>
    <n v="1197"/>
    <n v="114552"/>
    <n v="76368"/>
    <n v="192117"/>
    <n v="0.62"/>
    <n v="3540"/>
    <n v="20.6"/>
    <n v="403"/>
    <n v="1.2130000000000001"/>
    <n v="9.0999999999999998E-2"/>
    <n v="11434"/>
    <n v="81.2"/>
    <n v="164.9"/>
    <n v="0"/>
    <n v="43.6"/>
    <n v="65.099999999999994"/>
    <n v="0"/>
  </r>
  <r>
    <x v="12"/>
    <n v="13"/>
    <x v="3"/>
    <x v="13"/>
    <n v="14"/>
    <x v="1"/>
    <x v="0"/>
    <n v="2"/>
    <n v="13922"/>
    <n v="676027"/>
    <n v="92186"/>
    <n v="782135"/>
    <n v="1.78"/>
    <n v="3540"/>
    <n v="20.6"/>
    <n v="403"/>
    <n v="1.2130000000000001"/>
    <n v="9.0999999999999998E-2"/>
    <n v="11434"/>
    <n v="81.2"/>
    <n v="164.9"/>
    <n v="0"/>
    <n v="43.6"/>
    <n v="68.42"/>
    <n v="0"/>
  </r>
  <r>
    <x v="12"/>
    <n v="13"/>
    <x v="3"/>
    <x v="13"/>
    <n v="14"/>
    <x v="2"/>
    <x v="0"/>
    <n v="3"/>
    <n v="8485"/>
    <n v="294642"/>
    <n v="25621"/>
    <n v="328748"/>
    <n v="2.58"/>
    <n v="3540"/>
    <n v="20.6"/>
    <n v="403"/>
    <n v="1.2130000000000001"/>
    <n v="9.0999999999999998E-2"/>
    <n v="11434"/>
    <n v="81.2"/>
    <n v="164.9"/>
    <n v="0"/>
    <n v="43.6"/>
    <n v="71.28"/>
    <n v="0"/>
  </r>
  <r>
    <x v="12"/>
    <n v="13"/>
    <x v="3"/>
    <x v="14"/>
    <n v="15"/>
    <x v="0"/>
    <x v="0"/>
    <n v="1"/>
    <n v="1771"/>
    <n v="113525"/>
    <n v="75684"/>
    <n v="190980"/>
    <n v="0.93"/>
    <n v="4744"/>
    <n v="23.6"/>
    <n v="433"/>
    <n v="1.177"/>
    <n v="9.6000000000000002E-2"/>
    <n v="11621"/>
    <n v="81.599999999999994"/>
    <n v="164.7"/>
    <n v="0"/>
    <n v="46.6"/>
    <n v="47.95"/>
    <n v="0"/>
  </r>
  <r>
    <x v="12"/>
    <n v="13"/>
    <x v="3"/>
    <x v="14"/>
    <n v="15"/>
    <x v="1"/>
    <x v="0"/>
    <n v="2"/>
    <n v="20646"/>
    <n v="667434"/>
    <n v="91014"/>
    <n v="779094"/>
    <n v="2.65"/>
    <n v="4744"/>
    <n v="23.6"/>
    <n v="433"/>
    <n v="1.177"/>
    <n v="9.6000000000000002E-2"/>
    <n v="11621"/>
    <n v="81.599999999999994"/>
    <n v="164.7"/>
    <n v="0"/>
    <n v="46.6"/>
    <n v="48.3"/>
    <n v="0"/>
  </r>
  <r>
    <x v="12"/>
    <n v="13"/>
    <x v="3"/>
    <x v="14"/>
    <n v="15"/>
    <x v="2"/>
    <x v="0"/>
    <n v="3"/>
    <n v="12489"/>
    <n v="287534"/>
    <n v="25003"/>
    <n v="325026"/>
    <n v="3.84"/>
    <n v="4744"/>
    <n v="23.6"/>
    <n v="433"/>
    <n v="1.177"/>
    <n v="9.6000000000000002E-2"/>
    <n v="11621"/>
    <n v="81.599999999999994"/>
    <n v="164.7"/>
    <n v="0"/>
    <n v="46.6"/>
    <n v="47.19"/>
    <n v="0"/>
  </r>
  <r>
    <x v="12"/>
    <n v="13"/>
    <x v="3"/>
    <x v="15"/>
    <n v="16"/>
    <x v="0"/>
    <x v="0"/>
    <n v="1"/>
    <n v="2468"/>
    <n v="125943"/>
    <n v="83962"/>
    <n v="212373"/>
    <n v="1.1599999999999999"/>
    <n v="7945"/>
    <n v="26"/>
    <n v="447"/>
    <n v="1.1299999999999999"/>
    <n v="0.10100000000000001"/>
    <n v="11927"/>
    <n v="81"/>
    <n v="164"/>
    <n v="0"/>
    <n v="49.7"/>
    <n v="39.36"/>
    <n v="0"/>
  </r>
  <r>
    <x v="12"/>
    <n v="13"/>
    <x v="3"/>
    <x v="15"/>
    <n v="16"/>
    <x v="1"/>
    <x v="0"/>
    <n v="2"/>
    <n v="28384"/>
    <n v="727380"/>
    <n v="99188"/>
    <n v="854952"/>
    <n v="3.32"/>
    <n v="7945"/>
    <n v="26"/>
    <n v="447"/>
    <n v="1.1299999999999999"/>
    <n v="0.10100000000000001"/>
    <n v="11927"/>
    <n v="81"/>
    <n v="164"/>
    <n v="0"/>
    <n v="49.7"/>
    <n v="37.479999999999997"/>
    <n v="0"/>
  </r>
  <r>
    <x v="12"/>
    <n v="13"/>
    <x v="3"/>
    <x v="15"/>
    <n v="16"/>
    <x v="2"/>
    <x v="0"/>
    <n v="3"/>
    <n v="16966"/>
    <n v="308631"/>
    <n v="26837"/>
    <n v="352434"/>
    <n v="4.8099999999999996"/>
    <n v="7945"/>
    <n v="26"/>
    <n v="447"/>
    <n v="1.1299999999999999"/>
    <n v="0.10100000000000001"/>
    <n v="11927"/>
    <n v="81"/>
    <n v="164"/>
    <n v="0"/>
    <n v="49.7"/>
    <n v="35.85"/>
    <n v="0"/>
  </r>
  <r>
    <x v="13"/>
    <n v="14"/>
    <x v="1"/>
    <x v="0"/>
    <n v="1"/>
    <x v="0"/>
    <x v="0"/>
    <n v="1"/>
    <n v="15"/>
    <n v="42900"/>
    <n v="28600"/>
    <n v="71515"/>
    <n v="0.02"/>
    <n v="304"/>
    <n v="2.1"/>
    <n v="121"/>
    <n v="1.75"/>
    <n v="0.19700000000000001"/>
    <n v="50202"/>
    <n v="83"/>
    <n v="34.5"/>
    <n v="0"/>
    <n v="61.2"/>
    <n v="0"/>
    <n v="0"/>
  </r>
  <r>
    <x v="13"/>
    <n v="14"/>
    <x v="1"/>
    <x v="0"/>
    <n v="1"/>
    <x v="1"/>
    <x v="0"/>
    <n v="2"/>
    <n v="170"/>
    <n v="249066"/>
    <n v="33964"/>
    <n v="283200"/>
    <n v="0.06"/>
    <n v="304"/>
    <n v="2.1"/>
    <n v="121"/>
    <n v="1.75"/>
    <n v="0.19700000000000001"/>
    <n v="50202"/>
    <n v="83"/>
    <n v="34.5"/>
    <n v="0"/>
    <n v="61.2"/>
    <n v="0"/>
    <n v="0"/>
  </r>
  <r>
    <x v="13"/>
    <n v="14"/>
    <x v="1"/>
    <x v="0"/>
    <n v="1"/>
    <x v="2"/>
    <x v="0"/>
    <n v="3"/>
    <n v="103"/>
    <n v="109267"/>
    <n v="9502"/>
    <n v="118872"/>
    <n v="0.09"/>
    <n v="304"/>
    <n v="2.1"/>
    <n v="121"/>
    <n v="1.75"/>
    <n v="0.19700000000000001"/>
    <n v="50202"/>
    <n v="83"/>
    <n v="34.5"/>
    <n v="0"/>
    <n v="61.2"/>
    <n v="0"/>
    <n v="0"/>
  </r>
  <r>
    <x v="13"/>
    <n v="14"/>
    <x v="1"/>
    <x v="1"/>
    <n v="2"/>
    <x v="0"/>
    <x v="0"/>
    <n v="1"/>
    <n v="142"/>
    <n v="39753"/>
    <n v="26502"/>
    <n v="66397"/>
    <n v="0.21"/>
    <n v="2175"/>
    <n v="2.6"/>
    <n v="136"/>
    <n v="1.67"/>
    <n v="0.19900000000000001"/>
    <n v="48960"/>
    <n v="84.7"/>
    <n v="34"/>
    <n v="669"/>
    <n v="65.2"/>
    <n v="300"/>
    <n v="0"/>
  </r>
  <r>
    <x v="13"/>
    <n v="14"/>
    <x v="1"/>
    <x v="1"/>
    <n v="2"/>
    <x v="1"/>
    <x v="0"/>
    <n v="2"/>
    <n v="1607"/>
    <n v="230465"/>
    <n v="31427"/>
    <n v="263499"/>
    <n v="0.61"/>
    <n v="2175"/>
    <n v="2.6"/>
    <n v="136"/>
    <n v="1.67"/>
    <n v="0.19900000000000001"/>
    <n v="48960"/>
    <n v="84.7"/>
    <n v="34"/>
    <n v="669"/>
    <n v="65.2"/>
    <n v="300"/>
    <n v="0"/>
  </r>
  <r>
    <x v="13"/>
    <n v="14"/>
    <x v="1"/>
    <x v="1"/>
    <n v="2"/>
    <x v="2"/>
    <x v="0"/>
    <n v="3"/>
    <n v="991"/>
    <n v="102119"/>
    <n v="8880"/>
    <n v="111990"/>
    <n v="0.88"/>
    <n v="2175"/>
    <n v="2.6"/>
    <n v="136"/>
    <n v="1.67"/>
    <n v="0.19900000000000001"/>
    <n v="48960"/>
    <n v="84.7"/>
    <n v="34"/>
    <n v="669"/>
    <n v="65.2"/>
    <n v="300"/>
    <n v="0"/>
  </r>
  <r>
    <x v="13"/>
    <n v="14"/>
    <x v="1"/>
    <x v="2"/>
    <n v="3"/>
    <x v="0"/>
    <x v="0"/>
    <n v="1"/>
    <n v="267"/>
    <n v="38665"/>
    <n v="25776"/>
    <n v="64708"/>
    <n v="0.41"/>
    <n v="3835"/>
    <n v="3.4"/>
    <n v="143"/>
    <n v="1.62"/>
    <n v="0.2"/>
    <n v="48198"/>
    <n v="86.3"/>
    <n v="34.1"/>
    <n v="1334"/>
    <n v="66"/>
    <n v="88.03"/>
    <n v="0"/>
  </r>
  <r>
    <x v="13"/>
    <n v="14"/>
    <x v="1"/>
    <x v="2"/>
    <n v="3"/>
    <x v="1"/>
    <x v="0"/>
    <n v="2"/>
    <n v="3063"/>
    <n v="225738"/>
    <n v="30783"/>
    <n v="259584"/>
    <n v="1.18"/>
    <n v="3835"/>
    <n v="3.4"/>
    <n v="143"/>
    <n v="1.62"/>
    <n v="0.2"/>
    <n v="48198"/>
    <n v="86.3"/>
    <n v="34.1"/>
    <n v="1334"/>
    <n v="66"/>
    <n v="90.6"/>
    <n v="0"/>
  </r>
  <r>
    <x v="13"/>
    <n v="14"/>
    <x v="1"/>
    <x v="2"/>
    <n v="3"/>
    <x v="2"/>
    <x v="0"/>
    <n v="3"/>
    <n v="1818"/>
    <n v="96058"/>
    <n v="8353"/>
    <n v="106229"/>
    <n v="1.71"/>
    <n v="3835"/>
    <n v="3.4"/>
    <n v="143"/>
    <n v="1.62"/>
    <n v="0.2"/>
    <n v="48198"/>
    <n v="86.3"/>
    <n v="34.1"/>
    <n v="1334"/>
    <n v="66"/>
    <n v="83.45"/>
    <n v="0"/>
  </r>
  <r>
    <x v="13"/>
    <n v="14"/>
    <x v="1"/>
    <x v="3"/>
    <n v="4"/>
    <x v="0"/>
    <x v="0"/>
    <n v="1"/>
    <n v="549"/>
    <n v="38369"/>
    <n v="25580"/>
    <n v="64498"/>
    <n v="0.85"/>
    <n v="5912"/>
    <n v="3.6"/>
    <n v="149"/>
    <n v="1.63"/>
    <n v="0.19900000000000001"/>
    <n v="45611"/>
    <n v="87.6"/>
    <n v="34"/>
    <n v="1953"/>
    <n v="68.099999999999994"/>
    <n v="105.62"/>
    <n v="0"/>
  </r>
  <r>
    <x v="13"/>
    <n v="14"/>
    <x v="1"/>
    <x v="3"/>
    <n v="4"/>
    <x v="1"/>
    <x v="0"/>
    <n v="2"/>
    <n v="6149"/>
    <n v="217272"/>
    <n v="29628"/>
    <n v="253049"/>
    <n v="2.4300000000000002"/>
    <n v="5912"/>
    <n v="3.6"/>
    <n v="149"/>
    <n v="1.63"/>
    <n v="0.19900000000000001"/>
    <n v="45611"/>
    <n v="87.6"/>
    <n v="34"/>
    <n v="1953"/>
    <n v="68.099999999999994"/>
    <n v="100.75"/>
    <n v="0"/>
  </r>
  <r>
    <x v="13"/>
    <n v="14"/>
    <x v="1"/>
    <x v="3"/>
    <n v="4"/>
    <x v="2"/>
    <x v="0"/>
    <n v="3"/>
    <n v="3708"/>
    <n v="93395"/>
    <n v="8121"/>
    <n v="105224"/>
    <n v="3.52"/>
    <n v="5912"/>
    <n v="3.6"/>
    <n v="149"/>
    <n v="1.63"/>
    <n v="0.19900000000000001"/>
    <n v="45611"/>
    <n v="87.6"/>
    <n v="34"/>
    <n v="1953"/>
    <n v="68.099999999999994"/>
    <n v="103.96"/>
    <n v="0"/>
  </r>
  <r>
    <x v="13"/>
    <n v="14"/>
    <x v="1"/>
    <x v="4"/>
    <n v="5"/>
    <x v="0"/>
    <x v="0"/>
    <n v="1"/>
    <n v="797"/>
    <n v="37688"/>
    <n v="25126"/>
    <n v="63611"/>
    <n v="1.25"/>
    <n v="12010"/>
    <n v="4.2"/>
    <n v="168"/>
    <n v="1.63"/>
    <n v="0.19800000000000001"/>
    <n v="45570"/>
    <n v="88.8"/>
    <n v="34.6"/>
    <n v="2641"/>
    <n v="69.5"/>
    <n v="45.17"/>
    <n v="0"/>
  </r>
  <r>
    <x v="13"/>
    <n v="14"/>
    <x v="1"/>
    <x v="4"/>
    <n v="5"/>
    <x v="1"/>
    <x v="0"/>
    <n v="2"/>
    <n v="9111"/>
    <n v="215948"/>
    <n v="29448"/>
    <n v="254507"/>
    <n v="3.58"/>
    <n v="12010"/>
    <n v="4.2"/>
    <n v="168"/>
    <n v="1.63"/>
    <n v="0.19800000000000001"/>
    <n v="45570"/>
    <n v="88.8"/>
    <n v="34.6"/>
    <n v="2641"/>
    <n v="69.5"/>
    <n v="48.17"/>
    <n v="0"/>
  </r>
  <r>
    <x v="13"/>
    <n v="14"/>
    <x v="1"/>
    <x v="4"/>
    <n v="5"/>
    <x v="2"/>
    <x v="0"/>
    <n v="3"/>
    <n v="5500"/>
    <n v="92410"/>
    <n v="8036"/>
    <n v="105946"/>
    <n v="5.19"/>
    <n v="12010"/>
    <n v="4.2"/>
    <n v="168"/>
    <n v="1.63"/>
    <n v="0.19800000000000001"/>
    <n v="45570"/>
    <n v="88.8"/>
    <n v="34.6"/>
    <n v="2641"/>
    <n v="69.5"/>
    <n v="48.33"/>
    <n v="0"/>
  </r>
  <r>
    <x v="13"/>
    <n v="14"/>
    <x v="1"/>
    <x v="5"/>
    <n v="6"/>
    <x v="0"/>
    <x v="0"/>
    <n v="1"/>
    <n v="1068"/>
    <n v="39613"/>
    <n v="26408"/>
    <n v="67089"/>
    <n v="1.59"/>
    <n v="17818"/>
    <n v="4.9000000000000004"/>
    <n v="175"/>
    <n v="1.637"/>
    <n v="0.2"/>
    <n v="44713"/>
    <n v="90.5"/>
    <n v="34.1"/>
    <n v="3343"/>
    <n v="71.5"/>
    <n v="34"/>
    <n v="0"/>
  </r>
  <r>
    <x v="13"/>
    <n v="14"/>
    <x v="1"/>
    <x v="5"/>
    <n v="6"/>
    <x v="1"/>
    <x v="0"/>
    <n v="2"/>
    <n v="12426"/>
    <n v="229398"/>
    <n v="31281"/>
    <n v="273105"/>
    <n v="4.55"/>
    <n v="17818"/>
    <n v="4.9000000000000004"/>
    <n v="175"/>
    <n v="1.637"/>
    <n v="0.2"/>
    <n v="44713"/>
    <n v="90.5"/>
    <n v="34.1"/>
    <n v="3343"/>
    <n v="71.5"/>
    <n v="36.380000000000003"/>
    <n v="0"/>
  </r>
  <r>
    <x v="13"/>
    <n v="14"/>
    <x v="1"/>
    <x v="5"/>
    <n v="6"/>
    <x v="2"/>
    <x v="0"/>
    <n v="3"/>
    <n v="7525"/>
    <n v="98007"/>
    <n v="8522"/>
    <n v="114054"/>
    <n v="6.6"/>
    <n v="17818"/>
    <n v="4.9000000000000004"/>
    <n v="175"/>
    <n v="1.637"/>
    <n v="0.2"/>
    <n v="44713"/>
    <n v="90.5"/>
    <n v="34.1"/>
    <n v="3343"/>
    <n v="71.5"/>
    <n v="36.82"/>
    <n v="0"/>
  </r>
  <r>
    <x v="13"/>
    <n v="14"/>
    <x v="1"/>
    <x v="6"/>
    <n v="7"/>
    <x v="0"/>
    <x v="0"/>
    <n v="1"/>
    <n v="1252"/>
    <n v="37978"/>
    <n v="25319"/>
    <n v="64549"/>
    <n v="1.94"/>
    <n v="25616"/>
    <n v="5.3"/>
    <n v="200"/>
    <n v="1.637"/>
    <n v="0.20499999999999999"/>
    <n v="47547"/>
    <n v="91.1"/>
    <n v="34.1"/>
    <n v="4051"/>
    <n v="73.900000000000006"/>
    <n v="17.23"/>
    <n v="0"/>
  </r>
  <r>
    <x v="13"/>
    <n v="14"/>
    <x v="1"/>
    <x v="6"/>
    <n v="7"/>
    <x v="1"/>
    <x v="0"/>
    <n v="2"/>
    <n v="14281"/>
    <n v="214282"/>
    <n v="29220"/>
    <n v="257783"/>
    <n v="5.54"/>
    <n v="25616"/>
    <n v="5.3"/>
    <n v="200"/>
    <n v="1.637"/>
    <n v="0.20499999999999999"/>
    <n v="47547"/>
    <n v="91.1"/>
    <n v="34.1"/>
    <n v="4051"/>
    <n v="73.900000000000006"/>
    <n v="14.93"/>
    <n v="0"/>
  </r>
  <r>
    <x v="13"/>
    <n v="14"/>
    <x v="1"/>
    <x v="6"/>
    <n v="7"/>
    <x v="2"/>
    <x v="0"/>
    <n v="3"/>
    <n v="8540"/>
    <n v="89953"/>
    <n v="7822"/>
    <n v="106315"/>
    <n v="8.0299999999999994"/>
    <n v="25616"/>
    <n v="5.3"/>
    <n v="200"/>
    <n v="1.637"/>
    <n v="0.20499999999999999"/>
    <n v="47547"/>
    <n v="91.1"/>
    <n v="34.1"/>
    <n v="4051"/>
    <n v="73.900000000000006"/>
    <n v="13.49"/>
    <n v="0"/>
  </r>
  <r>
    <x v="13"/>
    <n v="14"/>
    <x v="1"/>
    <x v="7"/>
    <n v="8"/>
    <x v="0"/>
    <x v="0"/>
    <n v="1"/>
    <n v="1342"/>
    <n v="37346"/>
    <n v="24897"/>
    <n v="63585"/>
    <n v="2.11"/>
    <n v="31883"/>
    <n v="6.3"/>
    <n v="227"/>
    <n v="1.67"/>
    <n v="0.20899999999999999"/>
    <n v="48401"/>
    <n v="90.9"/>
    <n v="33.5"/>
    <n v="4083"/>
    <n v="77.400000000000006"/>
    <n v="7.19"/>
    <n v="0"/>
  </r>
  <r>
    <x v="13"/>
    <n v="14"/>
    <x v="1"/>
    <x v="7"/>
    <n v="8"/>
    <x v="1"/>
    <x v="0"/>
    <n v="2"/>
    <n v="14838"/>
    <n v="203482"/>
    <n v="27747"/>
    <n v="246067"/>
    <n v="6.03"/>
    <n v="31883"/>
    <n v="6.3"/>
    <n v="227"/>
    <n v="1.67"/>
    <n v="0.20899999999999999"/>
    <n v="48401"/>
    <n v="90.9"/>
    <n v="33.5"/>
    <n v="4083"/>
    <n v="77.400000000000006"/>
    <n v="3.9"/>
    <n v="0"/>
  </r>
  <r>
    <x v="13"/>
    <n v="14"/>
    <x v="1"/>
    <x v="7"/>
    <n v="8"/>
    <x v="2"/>
    <x v="0"/>
    <n v="3"/>
    <n v="9243"/>
    <n v="88756"/>
    <n v="7718"/>
    <n v="105717"/>
    <n v="8.74"/>
    <n v="31883"/>
    <n v="6.3"/>
    <n v="227"/>
    <n v="1.67"/>
    <n v="0.20899999999999999"/>
    <n v="48401"/>
    <n v="90.9"/>
    <n v="33.5"/>
    <n v="4083"/>
    <n v="77.400000000000006"/>
    <n v="8.23"/>
    <n v="0"/>
  </r>
  <r>
    <x v="13"/>
    <n v="14"/>
    <x v="1"/>
    <x v="8"/>
    <n v="9"/>
    <x v="0"/>
    <x v="0"/>
    <n v="1"/>
    <n v="1317"/>
    <n v="37417"/>
    <n v="24945"/>
    <n v="63679"/>
    <n v="2.0699999999999998"/>
    <n v="42365"/>
    <n v="7.4"/>
    <n v="272"/>
    <n v="1.7170000000000001"/>
    <n v="0.21099999999999999"/>
    <n v="50428"/>
    <n v="91.8"/>
    <n v="33.700000000000003"/>
    <n v="4104"/>
    <n v="79.3"/>
    <n v="-1.86"/>
    <n v="0"/>
  </r>
  <r>
    <x v="13"/>
    <n v="14"/>
    <x v="1"/>
    <x v="8"/>
    <n v="9"/>
    <x v="1"/>
    <x v="0"/>
    <n v="2"/>
    <n v="14945"/>
    <n v="209386"/>
    <n v="28553"/>
    <n v="252884"/>
    <n v="5.91"/>
    <n v="42365"/>
    <n v="7.4"/>
    <n v="272"/>
    <n v="1.7170000000000001"/>
    <n v="0.21099999999999999"/>
    <n v="50428"/>
    <n v="91.8"/>
    <n v="33.700000000000003"/>
    <n v="4104"/>
    <n v="79.3"/>
    <n v="0.72"/>
    <n v="0"/>
  </r>
  <r>
    <x v="13"/>
    <n v="14"/>
    <x v="1"/>
    <x v="8"/>
    <n v="9"/>
    <x v="2"/>
    <x v="0"/>
    <n v="3"/>
    <n v="9091"/>
    <n v="89231"/>
    <n v="7759"/>
    <n v="106081"/>
    <n v="8.57"/>
    <n v="42365"/>
    <n v="7.4"/>
    <n v="272"/>
    <n v="1.7170000000000001"/>
    <n v="0.21099999999999999"/>
    <n v="50428"/>
    <n v="91.8"/>
    <n v="33.700000000000003"/>
    <n v="4104"/>
    <n v="79.3"/>
    <n v="-1.64"/>
    <n v="0"/>
  </r>
  <r>
    <x v="13"/>
    <n v="14"/>
    <x v="1"/>
    <x v="9"/>
    <n v="10"/>
    <x v="0"/>
    <x v="0"/>
    <n v="1"/>
    <n v="3524"/>
    <n v="37871"/>
    <n v="25248"/>
    <n v="66643"/>
    <n v="5.29"/>
    <n v="51265"/>
    <n v="8.1"/>
    <n v="307"/>
    <n v="1.8069999999999999"/>
    <n v="0.21299999999999999"/>
    <n v="53138"/>
    <n v="91.6"/>
    <n v="32.1"/>
    <n v="4053"/>
    <n v="82.9"/>
    <n v="167.58"/>
    <n v="0"/>
  </r>
  <r>
    <x v="13"/>
    <n v="14"/>
    <x v="1"/>
    <x v="9"/>
    <n v="10"/>
    <x v="1"/>
    <x v="0"/>
    <n v="2"/>
    <n v="41419"/>
    <n v="204775"/>
    <n v="27924"/>
    <n v="274118"/>
    <n v="15.11"/>
    <n v="51265"/>
    <n v="8.1"/>
    <n v="307"/>
    <n v="1.8069999999999999"/>
    <n v="0.21299999999999999"/>
    <n v="53138"/>
    <n v="91.6"/>
    <n v="32.1"/>
    <n v="4053"/>
    <n v="82.9"/>
    <n v="177.14"/>
    <n v="0"/>
  </r>
  <r>
    <x v="13"/>
    <n v="14"/>
    <x v="1"/>
    <x v="9"/>
    <n v="10"/>
    <x v="2"/>
    <x v="0"/>
    <n v="3"/>
    <n v="24488"/>
    <n v="80297"/>
    <n v="6982"/>
    <n v="111767"/>
    <n v="21.91"/>
    <n v="51265"/>
    <n v="8.1"/>
    <n v="307"/>
    <n v="1.8069999999999999"/>
    <n v="0.21299999999999999"/>
    <n v="53138"/>
    <n v="91.6"/>
    <n v="32.1"/>
    <n v="4053"/>
    <n v="82.9"/>
    <n v="169.37"/>
    <n v="0"/>
  </r>
  <r>
    <x v="13"/>
    <n v="14"/>
    <x v="1"/>
    <x v="10"/>
    <n v="11"/>
    <x v="0"/>
    <x v="0"/>
    <n v="1"/>
    <n v="3652"/>
    <n v="30366"/>
    <n v="20244"/>
    <n v="54262"/>
    <n v="6.73"/>
    <n v="70476"/>
    <n v="9.3000000000000007"/>
    <n v="344"/>
    <n v="1.96"/>
    <n v="0.24199999999999999"/>
    <n v="54427"/>
    <n v="92.4"/>
    <n v="30.7"/>
    <n v="3985"/>
    <n v="83.9"/>
    <n v="3.63"/>
    <n v="0"/>
  </r>
  <r>
    <x v="13"/>
    <n v="14"/>
    <x v="1"/>
    <x v="10"/>
    <n v="11"/>
    <x v="1"/>
    <x v="0"/>
    <n v="2"/>
    <n v="40703"/>
    <n v="150445"/>
    <n v="20515"/>
    <n v="211663"/>
    <n v="19.23"/>
    <n v="70476"/>
    <n v="9.3000000000000007"/>
    <n v="344"/>
    <n v="1.96"/>
    <n v="0.24199999999999999"/>
    <n v="54427"/>
    <n v="92.4"/>
    <n v="30.7"/>
    <n v="3985"/>
    <n v="83.9"/>
    <n v="-1.73"/>
    <n v="0"/>
  </r>
  <r>
    <x v="13"/>
    <n v="14"/>
    <x v="1"/>
    <x v="10"/>
    <n v="11"/>
    <x v="2"/>
    <x v="0"/>
    <n v="3"/>
    <n v="24764"/>
    <n v="58925"/>
    <n v="5124"/>
    <n v="88813"/>
    <n v="27.88"/>
    <n v="70476"/>
    <n v="9.3000000000000007"/>
    <n v="344"/>
    <n v="1.96"/>
    <n v="0.24199999999999999"/>
    <n v="54427"/>
    <n v="92.4"/>
    <n v="30.7"/>
    <n v="3985"/>
    <n v="83.9"/>
    <n v="1.1299999999999999"/>
    <n v="0"/>
  </r>
  <r>
    <x v="13"/>
    <n v="14"/>
    <x v="1"/>
    <x v="11"/>
    <n v="12"/>
    <x v="0"/>
    <x v="0"/>
    <n v="1"/>
    <n v="3305"/>
    <n v="30338"/>
    <n v="20225"/>
    <n v="53868"/>
    <n v="6.14"/>
    <n v="88840"/>
    <n v="11.3"/>
    <n v="385"/>
    <n v="2.153"/>
    <n v="0.28699999999999998"/>
    <n v="55259"/>
    <n v="92.5"/>
    <n v="29.8"/>
    <n v="3444"/>
    <n v="86.4"/>
    <n v="-9.5"/>
    <n v="0"/>
  </r>
  <r>
    <x v="13"/>
    <n v="14"/>
    <x v="1"/>
    <x v="11"/>
    <n v="12"/>
    <x v="1"/>
    <x v="0"/>
    <n v="2"/>
    <n v="37412"/>
    <n v="154885"/>
    <n v="21121"/>
    <n v="213418"/>
    <n v="17.53"/>
    <n v="88840"/>
    <n v="11.3"/>
    <n v="385"/>
    <n v="2.153"/>
    <n v="0.28699999999999998"/>
    <n v="55259"/>
    <n v="92.5"/>
    <n v="29.8"/>
    <n v="3444"/>
    <n v="86.4"/>
    <n v="-8.09"/>
    <n v="0"/>
  </r>
  <r>
    <x v="13"/>
    <n v="14"/>
    <x v="1"/>
    <x v="11"/>
    <n v="12"/>
    <x v="2"/>
    <x v="0"/>
    <n v="3"/>
    <n v="23402"/>
    <n v="60016"/>
    <n v="5293"/>
    <n v="88711"/>
    <n v="26.38"/>
    <n v="88840"/>
    <n v="11.3"/>
    <n v="385"/>
    <n v="2.153"/>
    <n v="0.28699999999999998"/>
    <n v="55259"/>
    <n v="92.5"/>
    <n v="29.8"/>
    <n v="3444"/>
    <n v="86.4"/>
    <n v="-5.5"/>
    <n v="0"/>
  </r>
  <r>
    <x v="13"/>
    <n v="14"/>
    <x v="1"/>
    <x v="12"/>
    <n v="13"/>
    <x v="0"/>
    <x v="0"/>
    <n v="1"/>
    <n v="3992"/>
    <n v="26116"/>
    <n v="17411"/>
    <n v="47519"/>
    <n v="8.4"/>
    <n v="114826"/>
    <n v="12.1"/>
    <n v="414"/>
    <n v="2.153"/>
    <n v="0.32500000000000001"/>
    <n v="57360"/>
    <n v="92.4"/>
    <n v="30.3"/>
    <n v="2910"/>
    <n v="90.6"/>
    <n v="20.79"/>
    <n v="0"/>
  </r>
  <r>
    <x v="13"/>
    <n v="14"/>
    <x v="1"/>
    <x v="12"/>
    <n v="13"/>
    <x v="1"/>
    <x v="0"/>
    <n v="2"/>
    <n v="44907"/>
    <n v="125140"/>
    <n v="17065"/>
    <n v="187112"/>
    <n v="24"/>
    <n v="114826"/>
    <n v="12.1"/>
    <n v="414"/>
    <n v="2.153"/>
    <n v="0.32500000000000001"/>
    <n v="57360"/>
    <n v="92.4"/>
    <n v="30.3"/>
    <n v="2910"/>
    <n v="90.6"/>
    <n v="20.03"/>
    <n v="0"/>
  </r>
  <r>
    <x v="13"/>
    <n v="14"/>
    <x v="1"/>
    <x v="12"/>
    <n v="13"/>
    <x v="2"/>
    <x v="0"/>
    <n v="3"/>
    <n v="27143"/>
    <n v="46785"/>
    <n v="4068"/>
    <n v="77996"/>
    <n v="34.799999999999997"/>
    <n v="114826"/>
    <n v="12.1"/>
    <n v="414"/>
    <n v="2.153"/>
    <n v="0.32500000000000001"/>
    <n v="57360"/>
    <n v="92.4"/>
    <n v="30.3"/>
    <n v="2910"/>
    <n v="90.6"/>
    <n v="15.99"/>
    <n v="0"/>
  </r>
  <r>
    <x v="13"/>
    <n v="14"/>
    <x v="1"/>
    <x v="13"/>
    <n v="14"/>
    <x v="0"/>
    <x v="0"/>
    <n v="1"/>
    <n v="6254"/>
    <n v="30479"/>
    <n v="20320"/>
    <n v="57053"/>
    <n v="10.96"/>
    <n v="145934"/>
    <n v="14.4"/>
    <n v="434"/>
    <n v="2.153"/>
    <n v="0.33"/>
    <n v="59804"/>
    <n v="92.9"/>
    <n v="29.8"/>
    <n v="2962"/>
    <n v="90.9"/>
    <n v="56.66"/>
    <n v="0"/>
  </r>
  <r>
    <x v="13"/>
    <n v="14"/>
    <x v="1"/>
    <x v="13"/>
    <n v="14"/>
    <x v="1"/>
    <x v="0"/>
    <n v="2"/>
    <n v="73058"/>
    <n v="140980"/>
    <n v="19225"/>
    <n v="233263"/>
    <n v="31.32"/>
    <n v="145934"/>
    <n v="14.4"/>
    <n v="434"/>
    <n v="2.153"/>
    <n v="0.33"/>
    <n v="59804"/>
    <n v="92.9"/>
    <n v="29.8"/>
    <n v="2962"/>
    <n v="90.9"/>
    <n v="62.69"/>
    <n v="0"/>
  </r>
  <r>
    <x v="13"/>
    <n v="14"/>
    <x v="1"/>
    <x v="13"/>
    <n v="14"/>
    <x v="2"/>
    <x v="1"/>
    <n v="4"/>
    <n v="43592"/>
    <n v="48204"/>
    <n v="4192"/>
    <n v="95988"/>
    <n v="45.41"/>
    <n v="145934"/>
    <n v="14.4"/>
    <n v="434"/>
    <n v="2.153"/>
    <n v="0.33"/>
    <n v="59804"/>
    <n v="92.9"/>
    <n v="29.8"/>
    <n v="2962"/>
    <n v="90.9"/>
    <n v="60.6"/>
    <n v="0"/>
  </r>
  <r>
    <x v="13"/>
    <n v="14"/>
    <x v="1"/>
    <x v="14"/>
    <n v="15"/>
    <x v="0"/>
    <x v="0"/>
    <n v="1"/>
    <n v="6999"/>
    <n v="31402"/>
    <n v="20934"/>
    <n v="59335"/>
    <n v="11.8"/>
    <n v="174072"/>
    <n v="15.2"/>
    <n v="474"/>
    <n v="2.153"/>
    <n v="0.30599999999999999"/>
    <n v="60653"/>
    <n v="93.1"/>
    <n v="28.7"/>
    <n v="2947"/>
    <n v="92.7"/>
    <n v="11.91"/>
    <n v="0"/>
  </r>
  <r>
    <x v="13"/>
    <n v="14"/>
    <x v="1"/>
    <x v="14"/>
    <n v="15"/>
    <x v="1"/>
    <x v="0"/>
    <n v="2"/>
    <n v="80462"/>
    <n v="139303"/>
    <n v="18996"/>
    <n v="238761"/>
    <n v="33.700000000000003"/>
    <n v="174072"/>
    <n v="15.2"/>
    <n v="474"/>
    <n v="2.153"/>
    <n v="0.30599999999999999"/>
    <n v="60653"/>
    <n v="93.1"/>
    <n v="28.7"/>
    <n v="2947"/>
    <n v="92.7"/>
    <n v="10.130000000000001"/>
    <n v="0"/>
  </r>
  <r>
    <x v="13"/>
    <n v="14"/>
    <x v="1"/>
    <x v="14"/>
    <n v="15"/>
    <x v="2"/>
    <x v="1"/>
    <n v="4"/>
    <n v="48474"/>
    <n v="46668"/>
    <n v="4058"/>
    <n v="99200"/>
    <n v="48.86"/>
    <n v="174072"/>
    <n v="15.2"/>
    <n v="474"/>
    <n v="2.153"/>
    <n v="0.30599999999999999"/>
    <n v="60653"/>
    <n v="93.1"/>
    <n v="28.7"/>
    <n v="2947"/>
    <n v="92.7"/>
    <n v="11.2"/>
    <n v="0"/>
  </r>
  <r>
    <x v="13"/>
    <n v="14"/>
    <x v="1"/>
    <x v="15"/>
    <n v="16"/>
    <x v="0"/>
    <x v="0"/>
    <n v="1"/>
    <n v="7865"/>
    <n v="32150"/>
    <n v="21434"/>
    <n v="61449"/>
    <n v="12.8"/>
    <n v="196516"/>
    <n v="18.5"/>
    <n v="488"/>
    <n v="2.08"/>
    <n v="0.27900000000000003"/>
    <n v="63891"/>
    <n v="92.7"/>
    <n v="27.6"/>
    <n v="2934"/>
    <n v="94.9"/>
    <n v="12.37"/>
    <n v="0"/>
  </r>
  <r>
    <x v="13"/>
    <n v="14"/>
    <x v="1"/>
    <x v="15"/>
    <n v="16"/>
    <x v="1"/>
    <x v="0"/>
    <n v="2"/>
    <n v="90352"/>
    <n v="137908"/>
    <n v="18806"/>
    <n v="247066"/>
    <n v="36.57"/>
    <n v="196516"/>
    <n v="18.5"/>
    <n v="488"/>
    <n v="2.08"/>
    <n v="0.27900000000000003"/>
    <n v="63891"/>
    <n v="92.7"/>
    <n v="27.6"/>
    <n v="2934"/>
    <n v="94.9"/>
    <n v="12.29"/>
    <n v="0"/>
  </r>
  <r>
    <x v="13"/>
    <n v="14"/>
    <x v="1"/>
    <x v="15"/>
    <n v="16"/>
    <x v="2"/>
    <x v="1"/>
    <n v="4"/>
    <n v="54703"/>
    <n v="44581"/>
    <n v="3877"/>
    <n v="103161"/>
    <n v="53.03"/>
    <n v="196516"/>
    <n v="18.5"/>
    <n v="488"/>
    <n v="2.08"/>
    <n v="0.27900000000000003"/>
    <n v="63891"/>
    <n v="92.7"/>
    <n v="27.6"/>
    <n v="2934"/>
    <n v="94.9"/>
    <n v="12.85"/>
    <n v="1"/>
  </r>
  <r>
    <x v="14"/>
    <n v="15"/>
    <x v="1"/>
    <x v="0"/>
    <n v="1"/>
    <x v="0"/>
    <x v="0"/>
    <n v="1"/>
    <n v="20"/>
    <n v="11782"/>
    <n v="7854"/>
    <n v="19656"/>
    <n v="0.1"/>
    <n v="205"/>
    <n v="5.0999999999999996"/>
    <n v="128"/>
    <n v="1.8"/>
    <n v="0.12"/>
    <n v="87808"/>
    <n v="79.400000000000006"/>
    <n v="10.7"/>
    <n v="0"/>
    <n v="69.900000000000006"/>
    <n v="0"/>
    <n v="0"/>
  </r>
  <r>
    <x v="14"/>
    <n v="15"/>
    <x v="1"/>
    <x v="0"/>
    <n v="1"/>
    <x v="1"/>
    <x v="0"/>
    <n v="2"/>
    <n v="230"/>
    <n v="69659"/>
    <n v="9499"/>
    <n v="79388"/>
    <n v="0.28999999999999998"/>
    <n v="205"/>
    <n v="5.0999999999999996"/>
    <n v="128"/>
    <n v="1.8"/>
    <n v="0.12"/>
    <n v="87808"/>
    <n v="79.400000000000006"/>
    <n v="10.7"/>
    <n v="0"/>
    <n v="69.900000000000006"/>
    <n v="0"/>
    <n v="0"/>
  </r>
  <r>
    <x v="14"/>
    <n v="15"/>
    <x v="1"/>
    <x v="0"/>
    <n v="1"/>
    <x v="2"/>
    <x v="0"/>
    <n v="3"/>
    <n v="141"/>
    <n v="30624"/>
    <n v="2663"/>
    <n v="33428"/>
    <n v="0.42"/>
    <n v="205"/>
    <n v="5.0999999999999996"/>
    <n v="128"/>
    <n v="1.8"/>
    <n v="0.12"/>
    <n v="87808"/>
    <n v="79.400000000000006"/>
    <n v="10.7"/>
    <n v="0"/>
    <n v="69.900000000000006"/>
    <n v="0"/>
    <n v="0"/>
  </r>
  <r>
    <x v="14"/>
    <n v="15"/>
    <x v="1"/>
    <x v="1"/>
    <n v="2"/>
    <x v="0"/>
    <x v="0"/>
    <n v="1"/>
    <n v="115"/>
    <n v="12425"/>
    <n v="8283"/>
    <n v="20823"/>
    <n v="0.55000000000000004"/>
    <n v="797"/>
    <n v="8.6"/>
    <n v="130"/>
    <n v="1.7669999999999999"/>
    <n v="0.113"/>
    <n v="86544"/>
    <n v="79.5"/>
    <n v="10.5"/>
    <n v="0"/>
    <n v="72.7"/>
    <n v="300"/>
    <n v="0"/>
  </r>
  <r>
    <x v="14"/>
    <n v="15"/>
    <x v="1"/>
    <x v="1"/>
    <n v="2"/>
    <x v="1"/>
    <x v="0"/>
    <n v="2"/>
    <n v="1294"/>
    <n v="70947"/>
    <n v="9675"/>
    <n v="81916"/>
    <n v="1.58"/>
    <n v="797"/>
    <n v="8.6"/>
    <n v="130"/>
    <n v="1.7669999999999999"/>
    <n v="0.113"/>
    <n v="86544"/>
    <n v="79.5"/>
    <n v="10.5"/>
    <n v="0"/>
    <n v="72.7"/>
    <n v="300"/>
    <n v="0"/>
  </r>
  <r>
    <x v="14"/>
    <n v="15"/>
    <x v="1"/>
    <x v="1"/>
    <n v="2"/>
    <x v="2"/>
    <x v="0"/>
    <n v="3"/>
    <n v="785"/>
    <n v="30812"/>
    <n v="2679"/>
    <n v="34276"/>
    <n v="2.29"/>
    <n v="797"/>
    <n v="8.6"/>
    <n v="130"/>
    <n v="1.7669999999999999"/>
    <n v="0.113"/>
    <n v="86544"/>
    <n v="79.5"/>
    <n v="10.5"/>
    <n v="0"/>
    <n v="72.7"/>
    <n v="300"/>
    <n v="0"/>
  </r>
  <r>
    <x v="14"/>
    <n v="15"/>
    <x v="1"/>
    <x v="2"/>
    <n v="3"/>
    <x v="0"/>
    <x v="0"/>
    <n v="1"/>
    <n v="209"/>
    <n v="12631"/>
    <n v="8421"/>
    <n v="21261"/>
    <n v="0.98"/>
    <n v="1367"/>
    <n v="9.6999999999999993"/>
    <n v="146"/>
    <n v="1.7130000000000001"/>
    <n v="0.108"/>
    <n v="82489"/>
    <n v="79.7"/>
    <n v="10.3"/>
    <n v="0"/>
    <n v="75"/>
    <n v="81.739999999999995"/>
    <n v="0"/>
  </r>
  <r>
    <x v="14"/>
    <n v="15"/>
    <x v="1"/>
    <x v="2"/>
    <n v="3"/>
    <x v="1"/>
    <x v="0"/>
    <n v="2"/>
    <n v="2373"/>
    <n v="72230"/>
    <n v="9849"/>
    <n v="84452"/>
    <n v="2.81"/>
    <n v="1367"/>
    <n v="9.6999999999999993"/>
    <n v="146"/>
    <n v="1.7130000000000001"/>
    <n v="0.108"/>
    <n v="82489"/>
    <n v="79.7"/>
    <n v="10.3"/>
    <n v="0"/>
    <n v="75"/>
    <n v="83.38"/>
    <n v="0"/>
  </r>
  <r>
    <x v="14"/>
    <n v="15"/>
    <x v="1"/>
    <x v="2"/>
    <n v="3"/>
    <x v="2"/>
    <x v="0"/>
    <n v="3"/>
    <n v="1414"/>
    <n v="30618"/>
    <n v="2662"/>
    <n v="34694"/>
    <n v="4.08"/>
    <n v="1367"/>
    <n v="9.6999999999999993"/>
    <n v="146"/>
    <n v="1.7130000000000001"/>
    <n v="0.108"/>
    <n v="82489"/>
    <n v="79.7"/>
    <n v="10.3"/>
    <n v="0"/>
    <n v="75"/>
    <n v="80.13"/>
    <n v="0"/>
  </r>
  <r>
    <x v="14"/>
    <n v="15"/>
    <x v="1"/>
    <x v="3"/>
    <n v="4"/>
    <x v="0"/>
    <x v="0"/>
    <n v="1"/>
    <n v="584"/>
    <n v="12158"/>
    <n v="8106"/>
    <n v="20848"/>
    <n v="2.8"/>
    <n v="1841"/>
    <n v="13"/>
    <n v="156"/>
    <n v="1.637"/>
    <n v="0.10299999999999999"/>
    <n v="81142"/>
    <n v="80.2"/>
    <n v="10.199999999999999"/>
    <n v="0"/>
    <n v="77.7"/>
    <n v="179.43"/>
    <n v="0"/>
  </r>
  <r>
    <x v="14"/>
    <n v="15"/>
    <x v="1"/>
    <x v="3"/>
    <n v="4"/>
    <x v="1"/>
    <x v="0"/>
    <n v="2"/>
    <n v="6809"/>
    <n v="68819"/>
    <n v="9384"/>
    <n v="85012"/>
    <n v="8.01"/>
    <n v="1841"/>
    <n v="13"/>
    <n v="156"/>
    <n v="1.637"/>
    <n v="0.10299999999999999"/>
    <n v="81142"/>
    <n v="80.2"/>
    <n v="10.199999999999999"/>
    <n v="0"/>
    <n v="77.7"/>
    <n v="186.94"/>
    <n v="0"/>
  </r>
  <r>
    <x v="14"/>
    <n v="15"/>
    <x v="1"/>
    <x v="3"/>
    <n v="4"/>
    <x v="2"/>
    <x v="0"/>
    <n v="3"/>
    <n v="4015"/>
    <n v="28106"/>
    <n v="2444"/>
    <n v="34565"/>
    <n v="11.62"/>
    <n v="1841"/>
    <n v="13"/>
    <n v="156"/>
    <n v="1.637"/>
    <n v="0.10299999999999999"/>
    <n v="81142"/>
    <n v="80.2"/>
    <n v="10.199999999999999"/>
    <n v="0"/>
    <n v="77.7"/>
    <n v="183.95"/>
    <n v="0"/>
  </r>
  <r>
    <x v="14"/>
    <n v="15"/>
    <x v="1"/>
    <x v="4"/>
    <n v="5"/>
    <x v="0"/>
    <x v="0"/>
    <n v="1"/>
    <n v="964"/>
    <n v="12587"/>
    <n v="8392"/>
    <n v="21943"/>
    <n v="4.3899999999999997"/>
    <n v="4086"/>
    <n v="14.7"/>
    <n v="163"/>
    <n v="1.61"/>
    <n v="9.8000000000000004E-2"/>
    <n v="77067"/>
    <n v="80.099999999999994"/>
    <n v="10.1"/>
    <n v="0"/>
    <n v="79.8"/>
    <n v="65.069999999999993"/>
    <n v="0"/>
  </r>
  <r>
    <x v="14"/>
    <n v="15"/>
    <x v="1"/>
    <x v="4"/>
    <n v="5"/>
    <x v="1"/>
    <x v="0"/>
    <n v="2"/>
    <n v="11158"/>
    <n v="68419"/>
    <n v="9330"/>
    <n v="88907"/>
    <n v="12.55"/>
    <n v="4086"/>
    <n v="14.7"/>
    <n v="163"/>
    <n v="1.61"/>
    <n v="9.8000000000000004E-2"/>
    <n v="77067"/>
    <n v="80.099999999999994"/>
    <n v="10.1"/>
    <n v="0"/>
    <n v="79.8"/>
    <n v="63.87"/>
    <n v="0"/>
  </r>
  <r>
    <x v="14"/>
    <n v="15"/>
    <x v="1"/>
    <x v="4"/>
    <n v="5"/>
    <x v="2"/>
    <x v="0"/>
    <n v="3"/>
    <n v="6630"/>
    <n v="27421"/>
    <n v="2384"/>
    <n v="36435"/>
    <n v="18.2"/>
    <n v="4086"/>
    <n v="14.7"/>
    <n v="163"/>
    <n v="1.61"/>
    <n v="9.8000000000000004E-2"/>
    <n v="77067"/>
    <n v="80.099999999999994"/>
    <n v="10.1"/>
    <n v="0"/>
    <n v="79.8"/>
    <n v="65.13"/>
    <n v="0"/>
  </r>
  <r>
    <x v="14"/>
    <n v="15"/>
    <x v="1"/>
    <x v="5"/>
    <n v="6"/>
    <x v="0"/>
    <x v="0"/>
    <n v="1"/>
    <n v="1141"/>
    <n v="13093"/>
    <n v="8728"/>
    <n v="22962"/>
    <n v="4.97"/>
    <n v="5738"/>
    <n v="17.7"/>
    <n v="182"/>
    <n v="1.593"/>
    <n v="9.1999999999999998E-2"/>
    <n v="76226"/>
    <n v="80.599999999999994"/>
    <n v="9.9"/>
    <n v="0"/>
    <n v="82.5"/>
    <n v="18.36"/>
    <n v="0"/>
  </r>
  <r>
    <x v="14"/>
    <n v="15"/>
    <x v="1"/>
    <x v="5"/>
    <n v="6"/>
    <x v="1"/>
    <x v="0"/>
    <n v="2"/>
    <n v="13041"/>
    <n v="69343"/>
    <n v="9456"/>
    <n v="91840"/>
    <n v="14.2"/>
    <n v="5738"/>
    <n v="17.7"/>
    <n v="182"/>
    <n v="1.593"/>
    <n v="9.1999999999999998E-2"/>
    <n v="76226"/>
    <n v="80.599999999999994"/>
    <n v="9.9"/>
    <n v="0"/>
    <n v="82.5"/>
    <n v="16.88"/>
    <n v="0"/>
  </r>
  <r>
    <x v="14"/>
    <n v="15"/>
    <x v="1"/>
    <x v="5"/>
    <n v="6"/>
    <x v="2"/>
    <x v="0"/>
    <n v="3"/>
    <n v="7829"/>
    <n v="27780"/>
    <n v="2416"/>
    <n v="38025"/>
    <n v="20.59"/>
    <n v="5738"/>
    <n v="17.7"/>
    <n v="182"/>
    <n v="1.593"/>
    <n v="9.1999999999999998E-2"/>
    <n v="76226"/>
    <n v="80.599999999999994"/>
    <n v="9.9"/>
    <n v="0"/>
    <n v="82.5"/>
    <n v="18.079999999999998"/>
    <n v="0"/>
  </r>
  <r>
    <x v="14"/>
    <n v="15"/>
    <x v="1"/>
    <x v="6"/>
    <n v="7"/>
    <x v="0"/>
    <x v="0"/>
    <n v="1"/>
    <n v="1256"/>
    <n v="12946"/>
    <n v="8630"/>
    <n v="22832"/>
    <n v="5.5"/>
    <n v="8227"/>
    <n v="20.399999999999999"/>
    <n v="199"/>
    <n v="1.62"/>
    <n v="8.7999999999999995E-2"/>
    <n v="73325"/>
    <n v="81"/>
    <n v="9.8000000000000007"/>
    <n v="0"/>
    <n v="84.9"/>
    <n v="10.08"/>
    <n v="0"/>
  </r>
  <r>
    <x v="14"/>
    <n v="15"/>
    <x v="1"/>
    <x v="6"/>
    <n v="7"/>
    <x v="1"/>
    <x v="0"/>
    <n v="2"/>
    <n v="14309"/>
    <n v="67512"/>
    <n v="9206"/>
    <n v="91027"/>
    <n v="15.72"/>
    <n v="8227"/>
    <n v="20.399999999999999"/>
    <n v="199"/>
    <n v="1.62"/>
    <n v="8.7999999999999995E-2"/>
    <n v="73325"/>
    <n v="81"/>
    <n v="9.8000000000000007"/>
    <n v="0"/>
    <n v="84.9"/>
    <n v="9.7200000000000006"/>
    <n v="0"/>
  </r>
  <r>
    <x v="14"/>
    <n v="15"/>
    <x v="1"/>
    <x v="6"/>
    <n v="7"/>
    <x v="2"/>
    <x v="0"/>
    <n v="3"/>
    <n v="8747"/>
    <n v="27255"/>
    <n v="2370"/>
    <n v="38372"/>
    <n v="22.8"/>
    <n v="8227"/>
    <n v="20.399999999999999"/>
    <n v="199"/>
    <n v="1.62"/>
    <n v="8.7999999999999995E-2"/>
    <n v="73325"/>
    <n v="81"/>
    <n v="9.8000000000000007"/>
    <n v="0"/>
    <n v="84.9"/>
    <n v="11.73"/>
    <n v="0"/>
  </r>
  <r>
    <x v="14"/>
    <n v="15"/>
    <x v="1"/>
    <x v="7"/>
    <n v="8"/>
    <x v="0"/>
    <x v="0"/>
    <n v="1"/>
    <n v="1866"/>
    <n v="12693"/>
    <n v="8462"/>
    <n v="23021"/>
    <n v="8.11"/>
    <n v="9998"/>
    <n v="21.9"/>
    <n v="243"/>
    <n v="1.647"/>
    <n v="8.5999999999999993E-2"/>
    <n v="75584"/>
    <n v="81.3"/>
    <n v="9.6"/>
    <n v="0"/>
    <n v="87"/>
    <n v="48.57"/>
    <n v="0"/>
  </r>
  <r>
    <x v="14"/>
    <n v="15"/>
    <x v="1"/>
    <x v="7"/>
    <n v="8"/>
    <x v="1"/>
    <x v="0"/>
    <n v="2"/>
    <n v="20923"/>
    <n v="61088"/>
    <n v="8330"/>
    <n v="90341"/>
    <n v="23.16"/>
    <n v="9998"/>
    <n v="21.9"/>
    <n v="243"/>
    <n v="1.647"/>
    <n v="8.5999999999999993E-2"/>
    <n v="75584"/>
    <n v="81.3"/>
    <n v="9.6"/>
    <n v="0"/>
    <n v="87"/>
    <n v="46.22"/>
    <n v="0"/>
  </r>
  <r>
    <x v="14"/>
    <n v="15"/>
    <x v="1"/>
    <x v="7"/>
    <n v="8"/>
    <x v="2"/>
    <x v="0"/>
    <n v="3"/>
    <n v="12765"/>
    <n v="23226"/>
    <n v="2020"/>
    <n v="38011"/>
    <n v="33.58"/>
    <n v="9998"/>
    <n v="21.9"/>
    <n v="243"/>
    <n v="1.647"/>
    <n v="8.5999999999999993E-2"/>
    <n v="75584"/>
    <n v="81.3"/>
    <n v="9.6"/>
    <n v="0"/>
    <n v="87"/>
    <n v="45.94"/>
    <n v="0"/>
  </r>
  <r>
    <x v="14"/>
    <n v="15"/>
    <x v="1"/>
    <x v="8"/>
    <n v="9"/>
    <x v="0"/>
    <x v="0"/>
    <n v="1"/>
    <n v="2411"/>
    <n v="12374"/>
    <n v="8249"/>
    <n v="23034"/>
    <n v="10.47"/>
    <n v="11916"/>
    <n v="21.6"/>
    <n v="278"/>
    <n v="1.6830000000000001"/>
    <n v="8.4000000000000005E-2"/>
    <n v="75116"/>
    <n v="81.8"/>
    <n v="9.3000000000000007"/>
    <n v="0"/>
    <n v="89.3"/>
    <n v="29.21"/>
    <n v="0"/>
  </r>
  <r>
    <x v="14"/>
    <n v="15"/>
    <x v="1"/>
    <x v="8"/>
    <n v="9"/>
    <x v="1"/>
    <x v="0"/>
    <n v="2"/>
    <n v="27031"/>
    <n v="55743"/>
    <n v="7601"/>
    <n v="90375"/>
    <n v="29.91"/>
    <n v="11916"/>
    <n v="21.6"/>
    <n v="278"/>
    <n v="1.6830000000000001"/>
    <n v="8.4000000000000005E-2"/>
    <n v="75116"/>
    <n v="81.8"/>
    <n v="9.3000000000000007"/>
    <n v="0"/>
    <n v="89.3"/>
    <n v="29.19"/>
    <n v="0"/>
  </r>
  <r>
    <x v="14"/>
    <n v="15"/>
    <x v="1"/>
    <x v="8"/>
    <n v="9"/>
    <x v="2"/>
    <x v="1"/>
    <n v="4"/>
    <n v="16251"/>
    <n v="19523"/>
    <n v="1698"/>
    <n v="37472"/>
    <n v="43.37"/>
    <n v="11916"/>
    <n v="21.6"/>
    <n v="278"/>
    <n v="1.6830000000000001"/>
    <n v="8.4000000000000005E-2"/>
    <n v="75116"/>
    <n v="81.8"/>
    <n v="9.3000000000000007"/>
    <n v="0"/>
    <n v="89.3"/>
    <n v="27.31"/>
    <n v="0"/>
  </r>
  <r>
    <x v="14"/>
    <n v="15"/>
    <x v="1"/>
    <x v="9"/>
    <n v="10"/>
    <x v="0"/>
    <x v="0"/>
    <n v="1"/>
    <n v="3132"/>
    <n v="10927"/>
    <n v="7285"/>
    <n v="21344"/>
    <n v="14.67"/>
    <n v="14779"/>
    <n v="24.7"/>
    <n v="319"/>
    <n v="1.7470000000000001"/>
    <n v="8.2000000000000003E-2"/>
    <n v="74492"/>
    <n v="82.1"/>
    <n v="8.8000000000000007"/>
    <n v="0"/>
    <n v="88.8"/>
    <n v="29.9"/>
    <n v="0"/>
  </r>
  <r>
    <x v="14"/>
    <n v="15"/>
    <x v="1"/>
    <x v="9"/>
    <n v="10"/>
    <x v="1"/>
    <x v="1"/>
    <n v="5"/>
    <n v="35179"/>
    <n v="42892"/>
    <n v="5849"/>
    <n v="83920"/>
    <n v="41.92"/>
    <n v="14779"/>
    <n v="24.7"/>
    <n v="319"/>
    <n v="1.7470000000000001"/>
    <n v="8.2000000000000003E-2"/>
    <n v="74492"/>
    <n v="82.1"/>
    <n v="8.8000000000000007"/>
    <n v="0"/>
    <n v="88.8"/>
    <n v="30.14"/>
    <n v="0"/>
  </r>
  <r>
    <x v="14"/>
    <n v="15"/>
    <x v="1"/>
    <x v="9"/>
    <n v="10"/>
    <x v="2"/>
    <x v="1"/>
    <n v="4"/>
    <n v="21828"/>
    <n v="12955"/>
    <n v="1127"/>
    <n v="35910"/>
    <n v="60.79"/>
    <n v="14779"/>
    <n v="24.7"/>
    <n v="319"/>
    <n v="1.7470000000000001"/>
    <n v="8.2000000000000003E-2"/>
    <n v="74492"/>
    <n v="82.1"/>
    <n v="8.8000000000000007"/>
    <n v="0"/>
    <n v="88.8"/>
    <n v="34.32"/>
    <n v="1"/>
  </r>
  <r>
    <x v="14"/>
    <n v="15"/>
    <x v="1"/>
    <x v="10"/>
    <n v="11"/>
    <x v="0"/>
    <x v="0"/>
    <n v="1"/>
    <n v="4027"/>
    <n v="10167"/>
    <n v="6778"/>
    <n v="20972"/>
    <n v="19.2"/>
    <n v="17949"/>
    <n v="26.6"/>
    <n v="360"/>
    <n v="1.887"/>
    <n v="9.7000000000000003E-2"/>
    <n v="84775"/>
    <n v="82.6"/>
    <n v="8.1999999999999993"/>
    <n v="0"/>
    <n v="91.2"/>
    <n v="28.58"/>
    <n v="0"/>
  </r>
  <r>
    <x v="14"/>
    <n v="15"/>
    <x v="1"/>
    <x v="10"/>
    <n v="11"/>
    <x v="1"/>
    <x v="1"/>
    <n v="5"/>
    <n v="46610"/>
    <n v="33749"/>
    <n v="4602"/>
    <n v="84961"/>
    <n v="54.86"/>
    <n v="17949"/>
    <n v="26.6"/>
    <n v="360"/>
    <n v="1.887"/>
    <n v="9.7000000000000003E-2"/>
    <n v="84775"/>
    <n v="82.6"/>
    <n v="8.1999999999999993"/>
    <n v="0"/>
    <n v="91.2"/>
    <n v="32.49"/>
    <n v="1"/>
  </r>
  <r>
    <x v="14"/>
    <n v="15"/>
    <x v="1"/>
    <x v="10"/>
    <n v="11"/>
    <x v="2"/>
    <x v="1"/>
    <n v="4"/>
    <n v="28030"/>
    <n v="6630"/>
    <n v="577"/>
    <n v="35237"/>
    <n v="79.55"/>
    <n v="17949"/>
    <n v="26.6"/>
    <n v="360"/>
    <n v="1.887"/>
    <n v="9.7000000000000003E-2"/>
    <n v="84775"/>
    <n v="82.6"/>
    <n v="8.1999999999999993"/>
    <n v="0"/>
    <n v="91.2"/>
    <n v="28.41"/>
    <n v="1"/>
  </r>
  <r>
    <x v="14"/>
    <n v="15"/>
    <x v="1"/>
    <x v="11"/>
    <n v="12"/>
    <x v="0"/>
    <x v="0"/>
    <n v="1"/>
    <n v="6253"/>
    <n v="12215"/>
    <n v="8143"/>
    <n v="26611"/>
    <n v="23.5"/>
    <n v="19829"/>
    <n v="30.1"/>
    <n v="395"/>
    <n v="2.0630000000000002"/>
    <n v="0.13100000000000001"/>
    <n v="95275"/>
    <n v="82.8"/>
    <n v="7.7"/>
    <n v="0"/>
    <n v="92.2"/>
    <n v="55.28"/>
    <n v="0"/>
  </r>
  <r>
    <x v="14"/>
    <n v="15"/>
    <x v="1"/>
    <x v="11"/>
    <n v="12"/>
    <x v="1"/>
    <x v="1"/>
    <n v="5"/>
    <n v="72162"/>
    <n v="31080"/>
    <n v="4238"/>
    <n v="107480"/>
    <n v="67.14"/>
    <n v="19829"/>
    <n v="30.1"/>
    <n v="395"/>
    <n v="2.0630000000000002"/>
    <n v="0.13100000000000001"/>
    <n v="95275"/>
    <n v="82.8"/>
    <n v="7.7"/>
    <n v="0"/>
    <n v="92.2"/>
    <n v="54.82"/>
    <n v="1"/>
  </r>
  <r>
    <x v="14"/>
    <n v="15"/>
    <x v="1"/>
    <x v="11"/>
    <n v="12"/>
    <x v="2"/>
    <x v="1"/>
    <n v="4"/>
    <n v="42451"/>
    <n v="2055"/>
    <n v="179"/>
    <n v="44685"/>
    <n v="95"/>
    <n v="19829"/>
    <n v="30.1"/>
    <n v="395"/>
    <n v="2.0630000000000002"/>
    <n v="0.13100000000000001"/>
    <n v="95275"/>
    <n v="82.8"/>
    <n v="7.7"/>
    <n v="0"/>
    <n v="92.2"/>
    <n v="51.45"/>
    <n v="1"/>
  </r>
  <r>
    <x v="14"/>
    <n v="15"/>
    <x v="1"/>
    <x v="12"/>
    <n v="13"/>
    <x v="0"/>
    <x v="0"/>
    <n v="1"/>
    <n v="7229"/>
    <n v="9462"/>
    <n v="6308"/>
    <n v="22999"/>
    <n v="31.43"/>
    <n v="24419"/>
    <n v="31.8"/>
    <n v="420"/>
    <n v="2.1429999999999998"/>
    <n v="0.159"/>
    <n v="103437"/>
    <n v="83.4"/>
    <n v="7.2"/>
    <n v="0"/>
    <n v="95.602000000000004"/>
    <n v="15.61"/>
    <n v="0"/>
  </r>
  <r>
    <x v="14"/>
    <n v="15"/>
    <x v="1"/>
    <x v="12"/>
    <n v="13"/>
    <x v="1"/>
    <x v="1"/>
    <n v="5"/>
    <n v="82306"/>
    <n v="8218"/>
    <n v="1121"/>
    <n v="91645"/>
    <n v="89.81"/>
    <n v="24419"/>
    <n v="31.8"/>
    <n v="420"/>
    <n v="2.1429999999999998"/>
    <n v="0.159"/>
    <n v="103437"/>
    <n v="83.4"/>
    <n v="7.2"/>
    <n v="0"/>
    <n v="95.602000000000004"/>
    <n v="14.06"/>
    <n v="1"/>
  </r>
  <r>
    <x v="14"/>
    <n v="15"/>
    <x v="1"/>
    <x v="12"/>
    <n v="13"/>
    <x v="2"/>
    <x v="1"/>
    <n v="4"/>
    <n v="36110"/>
    <n v="1748"/>
    <n v="152"/>
    <n v="38010"/>
    <n v="95"/>
    <n v="24419"/>
    <n v="31.8"/>
    <n v="420"/>
    <n v="2.1429999999999998"/>
    <n v="0.159"/>
    <n v="103437"/>
    <n v="83.4"/>
    <n v="7.2"/>
    <n v="0"/>
    <n v="95.602000000000004"/>
    <n v="-14.94"/>
    <n v="1"/>
  </r>
  <r>
    <x v="14"/>
    <n v="15"/>
    <x v="1"/>
    <x v="13"/>
    <n v="14"/>
    <x v="0"/>
    <x v="0"/>
    <n v="1"/>
    <n v="6780"/>
    <n v="9069"/>
    <n v="6804"/>
    <n v="22653"/>
    <n v="29.93"/>
    <n v="29628"/>
    <n v="32.9"/>
    <n v="442"/>
    <n v="2.153"/>
    <n v="0.16800000000000001"/>
    <n v="100025"/>
    <n v="83.5"/>
    <n v="6.7"/>
    <n v="0"/>
    <n v="95.6"/>
    <n v="-6.21"/>
    <n v="0"/>
  </r>
  <r>
    <x v="14"/>
    <n v="15"/>
    <x v="1"/>
    <x v="13"/>
    <n v="14"/>
    <x v="1"/>
    <x v="1"/>
    <n v="5"/>
    <n v="79933"/>
    <n v="7450"/>
    <n v="3131"/>
    <n v="90514"/>
    <n v="88.31"/>
    <n v="29628"/>
    <n v="32.9"/>
    <n v="442"/>
    <n v="2.153"/>
    <n v="0.16800000000000001"/>
    <n v="100025"/>
    <n v="83.5"/>
    <n v="6.7"/>
    <n v="0"/>
    <n v="95.6"/>
    <n v="-2.88"/>
    <n v="1"/>
  </r>
  <r>
    <x v="14"/>
    <n v="15"/>
    <x v="1"/>
    <x v="13"/>
    <n v="14"/>
    <x v="2"/>
    <x v="1"/>
    <n v="4"/>
    <n v="35655"/>
    <n v="1727"/>
    <n v="150"/>
    <n v="37532"/>
    <n v="95"/>
    <n v="29628"/>
    <n v="32.9"/>
    <n v="442"/>
    <n v="2.153"/>
    <n v="0.16800000000000001"/>
    <n v="100025"/>
    <n v="83.5"/>
    <n v="6.7"/>
    <n v="0"/>
    <n v="95.6"/>
    <n v="-1.26"/>
    <n v="1"/>
  </r>
  <r>
    <x v="14"/>
    <n v="15"/>
    <x v="1"/>
    <x v="14"/>
    <n v="15"/>
    <x v="0"/>
    <x v="0"/>
    <n v="1"/>
    <n v="6792"/>
    <n v="10069"/>
    <n v="6713"/>
    <n v="23574"/>
    <n v="28.81"/>
    <n v="33158"/>
    <n v="31.7"/>
    <n v="481"/>
    <n v="2.09"/>
    <n v="0.155"/>
    <n v="94974"/>
    <n v="83.5"/>
    <n v="6"/>
    <n v="0"/>
    <n v="95.602000000000004"/>
    <n v="0.18"/>
    <n v="0"/>
  </r>
  <r>
    <x v="14"/>
    <n v="15"/>
    <x v="1"/>
    <x v="14"/>
    <n v="15"/>
    <x v="1"/>
    <x v="1"/>
    <n v="5"/>
    <n v="82124"/>
    <n v="10471"/>
    <n v="2007"/>
    <n v="94602"/>
    <n v="86.81"/>
    <n v="33158"/>
    <n v="31.7"/>
    <n v="481"/>
    <n v="2.09"/>
    <n v="0.155"/>
    <n v="94974"/>
    <n v="83.5"/>
    <n v="6"/>
    <n v="0"/>
    <n v="95.602000000000004"/>
    <n v="2.74"/>
    <n v="1"/>
  </r>
  <r>
    <x v="14"/>
    <n v="15"/>
    <x v="1"/>
    <x v="14"/>
    <n v="15"/>
    <x v="2"/>
    <x v="1"/>
    <n v="4"/>
    <n v="36884"/>
    <n v="1786"/>
    <n v="155"/>
    <n v="38825"/>
    <n v="95"/>
    <n v="33158"/>
    <n v="31.7"/>
    <n v="481"/>
    <n v="2.09"/>
    <n v="0.155"/>
    <n v="94974"/>
    <n v="83.5"/>
    <n v="6"/>
    <n v="0"/>
    <n v="95.602000000000004"/>
    <n v="3.45"/>
    <n v="1"/>
  </r>
  <r>
    <x v="14"/>
    <n v="15"/>
    <x v="1"/>
    <x v="15"/>
    <n v="16"/>
    <x v="0"/>
    <x v="0"/>
    <n v="1"/>
    <n v="7082"/>
    <n v="9845"/>
    <n v="6563"/>
    <n v="23490"/>
    <n v="30.15"/>
    <n v="35915"/>
    <n v="32.200000000000003"/>
    <n v="507"/>
    <n v="2.04"/>
    <n v="0.14399999999999999"/>
    <n v="96351"/>
    <n v="84.3"/>
    <n v="5.4"/>
    <n v="0"/>
    <n v="95.602000000000004"/>
    <n v="4.2699999999999996"/>
    <n v="0"/>
  </r>
  <r>
    <x v="14"/>
    <n v="15"/>
    <x v="1"/>
    <x v="15"/>
    <n v="16"/>
    <x v="1"/>
    <x v="1"/>
    <n v="5"/>
    <n v="80945"/>
    <n v="11461"/>
    <n v="1563"/>
    <n v="93969"/>
    <n v="86.14"/>
    <n v="35915"/>
    <n v="32.200000000000003"/>
    <n v="507"/>
    <n v="2.04"/>
    <n v="0.14399999999999999"/>
    <n v="96351"/>
    <n v="84.3"/>
    <n v="5.4"/>
    <n v="0"/>
    <n v="95.602000000000004"/>
    <n v="-1.44"/>
    <n v="1"/>
  </r>
  <r>
    <x v="14"/>
    <n v="15"/>
    <x v="1"/>
    <x v="15"/>
    <n v="16"/>
    <x v="2"/>
    <x v="1"/>
    <n v="4"/>
    <n v="37238"/>
    <n v="1803"/>
    <n v="157"/>
    <n v="39198"/>
    <n v="95"/>
    <n v="35915"/>
    <n v="32.200000000000003"/>
    <n v="507"/>
    <n v="2.04"/>
    <n v="0.14399999999999999"/>
    <n v="96351"/>
    <n v="84.3"/>
    <n v="5.4"/>
    <n v="0"/>
    <n v="95.602000000000004"/>
    <n v="0.96"/>
    <n v="1"/>
  </r>
  <r>
    <x v="15"/>
    <n v="16"/>
    <x v="1"/>
    <x v="0"/>
    <n v="1"/>
    <x v="0"/>
    <x v="0"/>
    <n v="1"/>
    <n v="5"/>
    <n v="30458"/>
    <n v="20309"/>
    <n v="50772"/>
    <n v="0.01"/>
    <n v="0"/>
    <n v="0"/>
    <n v="111"/>
    <n v="1.26"/>
    <n v="0.14299999999999999"/>
    <n v="12774"/>
    <n v="60.9"/>
    <n v="42.9"/>
    <n v="0"/>
    <n v="35.5"/>
    <n v="0"/>
    <n v="0"/>
  </r>
  <r>
    <x v="15"/>
    <n v="16"/>
    <x v="1"/>
    <x v="0"/>
    <n v="1"/>
    <x v="1"/>
    <x v="0"/>
    <n v="2"/>
    <n v="15"/>
    <n v="179802"/>
    <n v="24520"/>
    <n v="204337"/>
    <n v="0.01"/>
    <n v="0"/>
    <n v="0"/>
    <n v="111"/>
    <n v="1.26"/>
    <n v="0.14299999999999999"/>
    <n v="12774"/>
    <n v="60.9"/>
    <n v="42.9"/>
    <n v="0"/>
    <n v="35.5"/>
    <n v="0"/>
    <n v="0"/>
  </r>
  <r>
    <x v="15"/>
    <n v="16"/>
    <x v="1"/>
    <x v="0"/>
    <n v="1"/>
    <x v="2"/>
    <x v="0"/>
    <n v="3"/>
    <n v="10"/>
    <n v="77444"/>
    <n v="6735"/>
    <n v="84189"/>
    <n v="0.01"/>
    <n v="0"/>
    <n v="0"/>
    <n v="111"/>
    <n v="1.26"/>
    <n v="0.14299999999999999"/>
    <n v="12774"/>
    <n v="60.9"/>
    <n v="42.9"/>
    <n v="0"/>
    <n v="35.5"/>
    <n v="0"/>
    <n v="0"/>
  </r>
  <r>
    <x v="15"/>
    <n v="16"/>
    <x v="1"/>
    <x v="1"/>
    <n v="2"/>
    <x v="0"/>
    <x v="0"/>
    <n v="1"/>
    <n v="5"/>
    <n v="30688"/>
    <n v="20461"/>
    <n v="51154"/>
    <n v="0.01"/>
    <n v="33"/>
    <n v="1.1000000000000001"/>
    <n v="133"/>
    <n v="1.22"/>
    <n v="0.14199999999999999"/>
    <n v="12432"/>
    <n v="60.4"/>
    <n v="43.5"/>
    <n v="461"/>
    <n v="36.299999999999997"/>
    <n v="0"/>
    <n v="0"/>
  </r>
  <r>
    <x v="15"/>
    <n v="16"/>
    <x v="1"/>
    <x v="1"/>
    <n v="2"/>
    <x v="1"/>
    <x v="0"/>
    <n v="2"/>
    <n v="20"/>
    <n v="179407"/>
    <n v="24465"/>
    <n v="203892"/>
    <n v="0.01"/>
    <n v="33"/>
    <n v="1.1000000000000001"/>
    <n v="133"/>
    <n v="1.22"/>
    <n v="0.14199999999999999"/>
    <n v="12432"/>
    <n v="60.4"/>
    <n v="43.5"/>
    <n v="461"/>
    <n v="36.299999999999997"/>
    <n v="33.33"/>
    <n v="0"/>
  </r>
  <r>
    <x v="15"/>
    <n v="16"/>
    <x v="1"/>
    <x v="1"/>
    <n v="2"/>
    <x v="2"/>
    <x v="0"/>
    <n v="3"/>
    <n v="12"/>
    <n v="76516"/>
    <n v="6654"/>
    <n v="83182"/>
    <n v="0.01"/>
    <n v="33"/>
    <n v="1.1000000000000001"/>
    <n v="133"/>
    <n v="1.22"/>
    <n v="0.14199999999999999"/>
    <n v="12432"/>
    <n v="60.4"/>
    <n v="43.5"/>
    <n v="461"/>
    <n v="36.299999999999997"/>
    <n v="20"/>
    <n v="0"/>
  </r>
  <r>
    <x v="15"/>
    <n v="16"/>
    <x v="1"/>
    <x v="2"/>
    <n v="3"/>
    <x v="0"/>
    <x v="0"/>
    <n v="1"/>
    <n v="10"/>
    <n v="29335"/>
    <n v="19562"/>
    <n v="48907"/>
    <n v="0.02"/>
    <n v="69"/>
    <n v="1.9"/>
    <n v="148"/>
    <n v="1.1870000000000001"/>
    <n v="0.14000000000000001"/>
    <n v="12537"/>
    <n v="60.5"/>
    <n v="44.9"/>
    <n v="908"/>
    <n v="37.799999999999997"/>
    <n v="41.42"/>
    <n v="0"/>
  </r>
  <r>
    <x v="15"/>
    <n v="16"/>
    <x v="1"/>
    <x v="2"/>
    <n v="3"/>
    <x v="1"/>
    <x v="0"/>
    <n v="2"/>
    <n v="39"/>
    <n v="170818"/>
    <n v="23293"/>
    <n v="194150"/>
    <n v="0.02"/>
    <n v="69"/>
    <n v="1.9"/>
    <n v="148"/>
    <n v="1.1870000000000001"/>
    <n v="0.14000000000000001"/>
    <n v="12537"/>
    <n v="60.5"/>
    <n v="44.9"/>
    <n v="908"/>
    <n v="37.799999999999997"/>
    <n v="61.25"/>
    <n v="0"/>
  </r>
  <r>
    <x v="15"/>
    <n v="16"/>
    <x v="1"/>
    <x v="2"/>
    <n v="3"/>
    <x v="2"/>
    <x v="0"/>
    <n v="3"/>
    <n v="24"/>
    <n v="75579"/>
    <n v="6572"/>
    <n v="82175"/>
    <n v="0.03"/>
    <n v="69"/>
    <n v="1.9"/>
    <n v="148"/>
    <n v="1.1870000000000001"/>
    <n v="0.14000000000000001"/>
    <n v="12537"/>
    <n v="60.5"/>
    <n v="44.9"/>
    <n v="908"/>
    <n v="37.799999999999997"/>
    <n v="54.92"/>
    <n v="0"/>
  </r>
  <r>
    <x v="15"/>
    <n v="16"/>
    <x v="1"/>
    <x v="3"/>
    <n v="4"/>
    <x v="0"/>
    <x v="0"/>
    <n v="1"/>
    <n v="8"/>
    <n v="29076"/>
    <n v="19388"/>
    <n v="48472"/>
    <n v="0.02"/>
    <n v="108"/>
    <n v="3.2"/>
    <n v="130"/>
    <n v="1.153"/>
    <n v="0.13900000000000001"/>
    <n v="12431"/>
    <n v="60.7"/>
    <n v="46"/>
    <n v="1382"/>
    <n v="39.9"/>
    <n v="16.96"/>
    <n v="0"/>
  </r>
  <r>
    <x v="15"/>
    <n v="16"/>
    <x v="1"/>
    <x v="3"/>
    <n v="4"/>
    <x v="1"/>
    <x v="0"/>
    <n v="2"/>
    <n v="39"/>
    <n v="172737"/>
    <n v="23555"/>
    <n v="196331"/>
    <n v="0.02"/>
    <n v="108"/>
    <n v="3.2"/>
    <n v="130"/>
    <n v="1.153"/>
    <n v="0.13900000000000001"/>
    <n v="12431"/>
    <n v="60.7"/>
    <n v="46"/>
    <n v="1382"/>
    <n v="39.9"/>
    <n v="37.51"/>
    <n v="0"/>
  </r>
  <r>
    <x v="15"/>
    <n v="16"/>
    <x v="1"/>
    <x v="3"/>
    <n v="4"/>
    <x v="2"/>
    <x v="0"/>
    <n v="3"/>
    <n v="24"/>
    <n v="75395"/>
    <n v="6556"/>
    <n v="81975"/>
    <n v="0.03"/>
    <n v="108"/>
    <n v="3.2"/>
    <n v="130"/>
    <n v="1.153"/>
    <n v="0.13900000000000001"/>
    <n v="12431"/>
    <n v="60.7"/>
    <n v="46"/>
    <n v="1382"/>
    <n v="39.9"/>
    <n v="33.89"/>
    <n v="0"/>
  </r>
  <r>
    <x v="15"/>
    <n v="16"/>
    <x v="1"/>
    <x v="4"/>
    <n v="5"/>
    <x v="0"/>
    <x v="0"/>
    <n v="1"/>
    <n v="6"/>
    <n v="34065"/>
    <n v="22710"/>
    <n v="56781"/>
    <n v="0.01"/>
    <n v="131"/>
    <n v="4"/>
    <n v="148"/>
    <n v="1.127"/>
    <n v="0.14099999999999999"/>
    <n v="12560"/>
    <n v="60.3"/>
    <n v="47.3"/>
    <n v="1820"/>
    <n v="40.200000000000003"/>
    <n v="6.27"/>
    <n v="0"/>
  </r>
  <r>
    <x v="15"/>
    <n v="16"/>
    <x v="1"/>
    <x v="4"/>
    <n v="5"/>
    <x v="1"/>
    <x v="0"/>
    <n v="2"/>
    <n v="66"/>
    <n v="193494"/>
    <n v="26385"/>
    <n v="219945"/>
    <n v="0.03"/>
    <n v="131"/>
    <n v="4"/>
    <n v="148"/>
    <n v="1.127"/>
    <n v="0.14099999999999999"/>
    <n v="12560"/>
    <n v="60.3"/>
    <n v="47.3"/>
    <n v="1820"/>
    <n v="40.200000000000003"/>
    <n v="48.88"/>
    <n v="0"/>
  </r>
  <r>
    <x v="15"/>
    <n v="16"/>
    <x v="1"/>
    <x v="4"/>
    <n v="5"/>
    <x v="2"/>
    <x v="0"/>
    <n v="3"/>
    <n v="40"/>
    <n v="85002"/>
    <n v="7391"/>
    <n v="92433"/>
    <n v="0.04"/>
    <n v="131"/>
    <n v="4"/>
    <n v="148"/>
    <n v="1.127"/>
    <n v="0.14099999999999999"/>
    <n v="12560"/>
    <n v="60.3"/>
    <n v="47.3"/>
    <n v="1820"/>
    <n v="40.200000000000003"/>
    <n v="49.38"/>
    <n v="0"/>
  </r>
  <r>
    <x v="15"/>
    <n v="16"/>
    <x v="1"/>
    <x v="5"/>
    <n v="6"/>
    <x v="0"/>
    <x v="0"/>
    <n v="1"/>
    <n v="15"/>
    <n v="36476"/>
    <n v="24318"/>
    <n v="60809"/>
    <n v="0.02"/>
    <n v="153"/>
    <n v="5.3"/>
    <n v="175"/>
    <n v="1.113"/>
    <n v="0.14299999999999999"/>
    <n v="12237"/>
    <n v="60.1"/>
    <n v="48.3"/>
    <n v="2277"/>
    <n v="42.6"/>
    <n v="14.47"/>
    <n v="0"/>
  </r>
  <r>
    <x v="15"/>
    <n v="16"/>
    <x v="1"/>
    <x v="5"/>
    <n v="6"/>
    <x v="1"/>
    <x v="0"/>
    <n v="2"/>
    <n v="171"/>
    <n v="214912"/>
    <n v="29306"/>
    <n v="244389"/>
    <n v="7.0000000000000007E-2"/>
    <n v="153"/>
    <n v="5.3"/>
    <n v="175"/>
    <n v="1.113"/>
    <n v="0.14299999999999999"/>
    <n v="12237"/>
    <n v="60.1"/>
    <n v="48.3"/>
    <n v="2277"/>
    <n v="42.6"/>
    <n v="63.67"/>
    <n v="0"/>
  </r>
  <r>
    <x v="15"/>
    <n v="16"/>
    <x v="1"/>
    <x v="5"/>
    <n v="6"/>
    <x v="2"/>
    <x v="0"/>
    <n v="3"/>
    <n v="102"/>
    <n v="92290"/>
    <n v="8025"/>
    <n v="100417"/>
    <n v="0.1"/>
    <n v="153"/>
    <n v="5.3"/>
    <n v="175"/>
    <n v="1.113"/>
    <n v="0.14299999999999999"/>
    <n v="12237"/>
    <n v="60.1"/>
    <n v="48.3"/>
    <n v="2277"/>
    <n v="42.6"/>
    <n v="61.98"/>
    <n v="0"/>
  </r>
  <r>
    <x v="15"/>
    <n v="16"/>
    <x v="1"/>
    <x v="6"/>
    <n v="7"/>
    <x v="0"/>
    <x v="0"/>
    <n v="1"/>
    <n v="28"/>
    <n v="40343"/>
    <n v="26895"/>
    <n v="67266"/>
    <n v="0.04"/>
    <n v="193"/>
    <n v="6.2"/>
    <n v="193"/>
    <n v="1.1200000000000001"/>
    <n v="0.14599999999999999"/>
    <n v="13412"/>
    <n v="60.1"/>
    <n v="49.4"/>
    <n v="2813"/>
    <n v="44.6"/>
    <n v="51.83"/>
    <n v="0"/>
  </r>
  <r>
    <x v="15"/>
    <n v="16"/>
    <x v="1"/>
    <x v="6"/>
    <n v="7"/>
    <x v="1"/>
    <x v="0"/>
    <n v="2"/>
    <n v="316"/>
    <n v="231719"/>
    <n v="31598"/>
    <n v="263633"/>
    <n v="0.12"/>
    <n v="193"/>
    <n v="6.2"/>
    <n v="193"/>
    <n v="1.1200000000000001"/>
    <n v="0.14599999999999999"/>
    <n v="13412"/>
    <n v="60.1"/>
    <n v="49.4"/>
    <n v="2813"/>
    <n v="44.6"/>
    <n v="84.8"/>
    <n v="0"/>
  </r>
  <r>
    <x v="15"/>
    <n v="16"/>
    <x v="1"/>
    <x v="6"/>
    <n v="7"/>
    <x v="2"/>
    <x v="0"/>
    <n v="3"/>
    <n v="196"/>
    <n v="103600"/>
    <n v="9009"/>
    <n v="112805"/>
    <n v="0.17"/>
    <n v="193"/>
    <n v="6.2"/>
    <n v="193"/>
    <n v="1.1200000000000001"/>
    <n v="0.14599999999999999"/>
    <n v="13412"/>
    <n v="60.1"/>
    <n v="49.4"/>
    <n v="2813"/>
    <n v="44.6"/>
    <n v="92.16"/>
    <n v="0"/>
  </r>
  <r>
    <x v="15"/>
    <n v="16"/>
    <x v="1"/>
    <x v="7"/>
    <n v="8"/>
    <x v="0"/>
    <x v="0"/>
    <n v="1"/>
    <n v="63"/>
    <n v="43333"/>
    <n v="28889"/>
    <n v="72285"/>
    <n v="0.09"/>
    <n v="493"/>
    <n v="9"/>
    <n v="219"/>
    <n v="1.133"/>
    <n v="0.153"/>
    <n v="14136"/>
    <n v="60"/>
    <n v="50.9"/>
    <n v="3230"/>
    <n v="47"/>
    <n v="118.98"/>
    <n v="0"/>
  </r>
  <r>
    <x v="15"/>
    <n v="16"/>
    <x v="1"/>
    <x v="7"/>
    <n v="8"/>
    <x v="1"/>
    <x v="0"/>
    <n v="2"/>
    <n v="738"/>
    <n v="259167"/>
    <n v="35341"/>
    <n v="295246"/>
    <n v="0.25"/>
    <n v="493"/>
    <n v="9"/>
    <n v="219"/>
    <n v="1.133"/>
    <n v="0.153"/>
    <n v="14136"/>
    <n v="60"/>
    <n v="50.9"/>
    <n v="3230"/>
    <n v="47"/>
    <n v="133.54"/>
    <n v="0"/>
  </r>
  <r>
    <x v="15"/>
    <n v="16"/>
    <x v="1"/>
    <x v="7"/>
    <n v="8"/>
    <x v="2"/>
    <x v="0"/>
    <n v="3"/>
    <n v="447"/>
    <n v="112972"/>
    <n v="9824"/>
    <n v="123243"/>
    <n v="0.36"/>
    <n v="493"/>
    <n v="9"/>
    <n v="219"/>
    <n v="1.133"/>
    <n v="0.153"/>
    <n v="14136"/>
    <n v="60"/>
    <n v="50.9"/>
    <n v="3230"/>
    <n v="47"/>
    <n v="128.06"/>
    <n v="0"/>
  </r>
  <r>
    <x v="15"/>
    <n v="16"/>
    <x v="1"/>
    <x v="8"/>
    <n v="9"/>
    <x v="0"/>
    <x v="0"/>
    <n v="1"/>
    <n v="106"/>
    <n v="46607"/>
    <n v="31071"/>
    <n v="77784"/>
    <n v="0.14000000000000001"/>
    <n v="839"/>
    <n v="9.8000000000000007"/>
    <n v="257"/>
    <n v="1.157"/>
    <n v="0.161"/>
    <n v="14976"/>
    <n v="60.2"/>
    <n v="53.3"/>
    <n v="3696"/>
    <n v="49.6"/>
    <n v="91.9"/>
    <n v="0"/>
  </r>
  <r>
    <x v="15"/>
    <n v="16"/>
    <x v="1"/>
    <x v="8"/>
    <n v="9"/>
    <x v="1"/>
    <x v="0"/>
    <n v="2"/>
    <n v="1209"/>
    <n v="271637"/>
    <n v="37041"/>
    <n v="309887"/>
    <n v="0.39"/>
    <n v="839"/>
    <n v="9.8000000000000007"/>
    <n v="257"/>
    <n v="1.157"/>
    <n v="0.161"/>
    <n v="14976"/>
    <n v="60.2"/>
    <n v="53.3"/>
    <n v="3696"/>
    <n v="49.6"/>
    <n v="63.82"/>
    <n v="0"/>
  </r>
  <r>
    <x v="15"/>
    <n v="16"/>
    <x v="1"/>
    <x v="8"/>
    <n v="9"/>
    <x v="2"/>
    <x v="0"/>
    <n v="3"/>
    <n v="728"/>
    <n v="117738"/>
    <n v="10238"/>
    <n v="128704"/>
    <n v="0.56999999999999995"/>
    <n v="839"/>
    <n v="9.8000000000000007"/>
    <n v="257"/>
    <n v="1.157"/>
    <n v="0.161"/>
    <n v="14976"/>
    <n v="60.2"/>
    <n v="53.3"/>
    <n v="3696"/>
    <n v="49.6"/>
    <n v="62.86"/>
    <n v="0"/>
  </r>
  <r>
    <x v="15"/>
    <n v="16"/>
    <x v="1"/>
    <x v="9"/>
    <n v="10"/>
    <x v="0"/>
    <x v="0"/>
    <n v="1"/>
    <n v="149"/>
    <n v="51111"/>
    <n v="34074"/>
    <n v="85334"/>
    <n v="0.17"/>
    <n v="1260"/>
    <n v="11.4"/>
    <n v="303"/>
    <n v="1.2370000000000001"/>
    <n v="0.17"/>
    <n v="15509"/>
    <n v="60"/>
    <n v="52.6"/>
    <n v="4064"/>
    <n v="53.8"/>
    <n v="40.57"/>
    <n v="0"/>
  </r>
  <r>
    <x v="15"/>
    <n v="16"/>
    <x v="1"/>
    <x v="9"/>
    <n v="10"/>
    <x v="1"/>
    <x v="0"/>
    <n v="2"/>
    <n v="1708"/>
    <n v="299075"/>
    <n v="40783"/>
    <n v="341566"/>
    <n v="0.5"/>
    <n v="1260"/>
    <n v="11.4"/>
    <n v="303"/>
    <n v="1.2370000000000001"/>
    <n v="0.17"/>
    <n v="15509"/>
    <n v="60"/>
    <n v="52.6"/>
    <n v="4064"/>
    <n v="53.8"/>
    <n v="41.27"/>
    <n v="0"/>
  </r>
  <r>
    <x v="15"/>
    <n v="16"/>
    <x v="1"/>
    <x v="9"/>
    <n v="10"/>
    <x v="2"/>
    <x v="0"/>
    <n v="3"/>
    <n v="1019"/>
    <n v="128419"/>
    <n v="11167"/>
    <n v="140605"/>
    <n v="0.72"/>
    <n v="1260"/>
    <n v="11.4"/>
    <n v="303"/>
    <n v="1.2370000000000001"/>
    <n v="0.17"/>
    <n v="15509"/>
    <n v="60"/>
    <n v="52.6"/>
    <n v="4064"/>
    <n v="53.8"/>
    <n v="39.97"/>
    <n v="0"/>
  </r>
  <r>
    <x v="15"/>
    <n v="16"/>
    <x v="1"/>
    <x v="10"/>
    <n v="11"/>
    <x v="0"/>
    <x v="0"/>
    <n v="1"/>
    <n v="490"/>
    <n v="37373"/>
    <n v="24916"/>
    <n v="62779"/>
    <n v="0.78"/>
    <n v="1992"/>
    <n v="13.1"/>
    <n v="349"/>
    <n v="1.367"/>
    <n v="0.17599999999999999"/>
    <n v="16573"/>
    <n v="59.9"/>
    <n v="51.8"/>
    <n v="4593"/>
    <n v="56.1"/>
    <n v="228.86"/>
    <n v="0"/>
  </r>
  <r>
    <x v="15"/>
    <n v="16"/>
    <x v="1"/>
    <x v="10"/>
    <n v="11"/>
    <x v="1"/>
    <x v="0"/>
    <n v="2"/>
    <n v="5688"/>
    <n v="219472"/>
    <n v="29928"/>
    <n v="255088"/>
    <n v="2.23"/>
    <n v="1992"/>
    <n v="13.1"/>
    <n v="349"/>
    <n v="1.367"/>
    <n v="0.17599999999999999"/>
    <n v="16573"/>
    <n v="59.9"/>
    <n v="51.8"/>
    <n v="4593"/>
    <n v="56.1"/>
    <n v="233.02"/>
    <n v="0"/>
  </r>
  <r>
    <x v="15"/>
    <n v="16"/>
    <x v="1"/>
    <x v="10"/>
    <n v="11"/>
    <x v="2"/>
    <x v="0"/>
    <n v="3"/>
    <n v="3407"/>
    <n v="93811"/>
    <n v="8158"/>
    <n v="105376"/>
    <n v="3.23"/>
    <n v="1992"/>
    <n v="13.1"/>
    <n v="349"/>
    <n v="1.367"/>
    <n v="0.17599999999999999"/>
    <n v="16573"/>
    <n v="59.9"/>
    <n v="51.8"/>
    <n v="4593"/>
    <n v="56.1"/>
    <n v="234.35"/>
    <n v="0"/>
  </r>
  <r>
    <x v="15"/>
    <n v="16"/>
    <x v="1"/>
    <x v="11"/>
    <n v="12"/>
    <x v="0"/>
    <x v="0"/>
    <n v="1"/>
    <n v="1102"/>
    <n v="41026"/>
    <n v="27351"/>
    <n v="69479"/>
    <n v="1.59"/>
    <n v="2871"/>
    <n v="17.100000000000001"/>
    <n v="374"/>
    <n v="1.52"/>
    <n v="0.183"/>
    <n v="17483"/>
    <n v="59.8"/>
    <n v="50.1"/>
    <n v="4576"/>
    <n v="58.6"/>
    <n v="124.9"/>
    <n v="0"/>
  </r>
  <r>
    <x v="15"/>
    <n v="16"/>
    <x v="1"/>
    <x v="11"/>
    <n v="12"/>
    <x v="1"/>
    <x v="0"/>
    <n v="2"/>
    <n v="12559"/>
    <n v="232928"/>
    <n v="31763"/>
    <n v="277250"/>
    <n v="4.53"/>
    <n v="2871"/>
    <n v="17.100000000000001"/>
    <n v="374"/>
    <n v="1.52"/>
    <n v="0.183"/>
    <n v="17483"/>
    <n v="59.8"/>
    <n v="50.1"/>
    <n v="4576"/>
    <n v="58.6"/>
    <n v="120.8"/>
    <n v="0"/>
  </r>
  <r>
    <x v="15"/>
    <n v="16"/>
    <x v="1"/>
    <x v="11"/>
    <n v="12"/>
    <x v="2"/>
    <x v="0"/>
    <n v="3"/>
    <n v="7626"/>
    <n v="99794"/>
    <n v="8678"/>
    <n v="116098"/>
    <n v="6.57"/>
    <n v="2871"/>
    <n v="17.100000000000001"/>
    <n v="374"/>
    <n v="1.52"/>
    <n v="0.183"/>
    <n v="17483"/>
    <n v="59.8"/>
    <n v="50.1"/>
    <n v="4576"/>
    <n v="58.6"/>
    <n v="123.83"/>
    <n v="0"/>
  </r>
  <r>
    <x v="15"/>
    <n v="16"/>
    <x v="1"/>
    <x v="12"/>
    <n v="13"/>
    <x v="0"/>
    <x v="0"/>
    <n v="1"/>
    <n v="1275"/>
    <n v="36659"/>
    <n v="24440"/>
    <n v="62374"/>
    <n v="2.04"/>
    <n v="3706"/>
    <n v="18"/>
    <n v="413"/>
    <n v="1.587"/>
    <n v="0.192"/>
    <n v="17979"/>
    <n v="59.8"/>
    <n v="51.5"/>
    <n v="4565"/>
    <n v="61.8"/>
    <n v="15.7"/>
    <n v="0"/>
  </r>
  <r>
    <x v="15"/>
    <n v="16"/>
    <x v="1"/>
    <x v="12"/>
    <n v="13"/>
    <x v="1"/>
    <x v="0"/>
    <n v="2"/>
    <n v="14464"/>
    <n v="205221"/>
    <n v="27985"/>
    <n v="247670"/>
    <n v="5.84"/>
    <n v="3706"/>
    <n v="18"/>
    <n v="413"/>
    <n v="1.587"/>
    <n v="0.192"/>
    <n v="17979"/>
    <n v="59.8"/>
    <n v="51.5"/>
    <n v="4565"/>
    <n v="61.8"/>
    <n v="15.17"/>
    <n v="0"/>
  </r>
  <r>
    <x v="15"/>
    <n v="16"/>
    <x v="1"/>
    <x v="12"/>
    <n v="13"/>
    <x v="2"/>
    <x v="0"/>
    <n v="3"/>
    <n v="8901"/>
    <n v="88520"/>
    <n v="7697"/>
    <n v="105118"/>
    <n v="8.4700000000000006"/>
    <n v="3706"/>
    <n v="18"/>
    <n v="413"/>
    <n v="1.587"/>
    <n v="0.192"/>
    <n v="17979"/>
    <n v="59.8"/>
    <n v="51.5"/>
    <n v="4565"/>
    <n v="61.8"/>
    <n v="16.72"/>
    <n v="0"/>
  </r>
  <r>
    <x v="15"/>
    <n v="16"/>
    <x v="1"/>
    <x v="13"/>
    <n v="14"/>
    <x v="0"/>
    <x v="0"/>
    <n v="1"/>
    <n v="1743"/>
    <n v="41951"/>
    <n v="27968"/>
    <n v="71662"/>
    <n v="2.4300000000000002"/>
    <n v="6012"/>
    <n v="20.6"/>
    <n v="435"/>
    <n v="1.573"/>
    <n v="0.20100000000000001"/>
    <n v="18919"/>
    <n v="60.1"/>
    <n v="52.1"/>
    <n v="4615"/>
    <n v="65.7"/>
    <n v="36.71"/>
    <n v="0"/>
  </r>
  <r>
    <x v="15"/>
    <n v="16"/>
    <x v="1"/>
    <x v="13"/>
    <n v="14"/>
    <x v="1"/>
    <x v="0"/>
    <n v="2"/>
    <n v="19746"/>
    <n v="232642"/>
    <n v="31724"/>
    <n v="284112"/>
    <n v="6.95"/>
    <n v="6012"/>
    <n v="20.6"/>
    <n v="435"/>
    <n v="1.573"/>
    <n v="0.20100000000000001"/>
    <n v="18919"/>
    <n v="60.1"/>
    <n v="52.1"/>
    <n v="4615"/>
    <n v="65.7"/>
    <n v="36.520000000000003"/>
    <n v="0"/>
  </r>
  <r>
    <x v="15"/>
    <n v="16"/>
    <x v="1"/>
    <x v="13"/>
    <n v="14"/>
    <x v="2"/>
    <x v="0"/>
    <n v="3"/>
    <n v="12221"/>
    <n v="100326"/>
    <n v="8724"/>
    <n v="121271"/>
    <n v="10.08"/>
    <n v="6012"/>
    <n v="20.6"/>
    <n v="435"/>
    <n v="1.573"/>
    <n v="0.20100000000000001"/>
    <n v="18919"/>
    <n v="60.1"/>
    <n v="52.1"/>
    <n v="4615"/>
    <n v="65.7"/>
    <n v="37.299999999999997"/>
    <n v="0"/>
  </r>
  <r>
    <x v="15"/>
    <n v="16"/>
    <x v="1"/>
    <x v="14"/>
    <n v="15"/>
    <x v="0"/>
    <x v="0"/>
    <n v="1"/>
    <n v="2028"/>
    <n v="45012"/>
    <n v="30008"/>
    <n v="77048"/>
    <n v="2.63"/>
    <n v="7734"/>
    <n v="21.9"/>
    <n v="456"/>
    <n v="1.5169999999999999"/>
    <n v="0.21"/>
    <n v="19914"/>
    <n v="60.4"/>
    <n v="50.3"/>
    <n v="4544"/>
    <n v="66.5"/>
    <n v="16.350000000000001"/>
    <n v="0"/>
  </r>
  <r>
    <x v="15"/>
    <n v="16"/>
    <x v="1"/>
    <x v="14"/>
    <n v="15"/>
    <x v="1"/>
    <x v="0"/>
    <n v="2"/>
    <n v="22966"/>
    <n v="248546"/>
    <n v="33893"/>
    <n v="305405"/>
    <n v="7.52"/>
    <n v="7734"/>
    <n v="21.9"/>
    <n v="456"/>
    <n v="1.5169999999999999"/>
    <n v="0.21"/>
    <n v="19914"/>
    <n v="60.4"/>
    <n v="50.3"/>
    <n v="4544"/>
    <n v="66.5"/>
    <n v="16.309999999999999"/>
    <n v="0"/>
  </r>
  <r>
    <x v="15"/>
    <n v="16"/>
    <x v="1"/>
    <x v="14"/>
    <n v="15"/>
    <x v="2"/>
    <x v="0"/>
    <n v="3"/>
    <n v="13898"/>
    <n v="104478"/>
    <n v="9085"/>
    <n v="127461"/>
    <n v="10.9"/>
    <n v="7734"/>
    <n v="21.9"/>
    <n v="456"/>
    <n v="1.5169999999999999"/>
    <n v="0.21"/>
    <n v="19914"/>
    <n v="60.4"/>
    <n v="50.3"/>
    <n v="4544"/>
    <n v="66.5"/>
    <n v="13.72"/>
    <n v="0"/>
  </r>
  <r>
    <x v="15"/>
    <n v="16"/>
    <x v="1"/>
    <x v="15"/>
    <n v="16"/>
    <x v="0"/>
    <x v="0"/>
    <n v="1"/>
    <n v="2578"/>
    <n v="47227"/>
    <n v="31485"/>
    <n v="81290"/>
    <n v="3.17"/>
    <n v="10596"/>
    <n v="26.5"/>
    <n v="472"/>
    <n v="1.48"/>
    <n v="0.218"/>
    <n v="20523"/>
    <n v="60.6"/>
    <n v="46.6"/>
    <n v="4658"/>
    <n v="70.400000000000006"/>
    <n v="27.12"/>
    <n v="0"/>
  </r>
  <r>
    <x v="15"/>
    <n v="16"/>
    <x v="1"/>
    <x v="15"/>
    <n v="16"/>
    <x v="1"/>
    <x v="0"/>
    <n v="2"/>
    <n v="28676"/>
    <n v="253297"/>
    <n v="34540"/>
    <n v="316513"/>
    <n v="9.06"/>
    <n v="10596"/>
    <n v="26.5"/>
    <n v="472"/>
    <n v="1.48"/>
    <n v="0.218"/>
    <n v="20523"/>
    <n v="60.6"/>
    <n v="46.6"/>
    <n v="4658"/>
    <n v="70.400000000000006"/>
    <n v="24.86"/>
    <n v="0"/>
  </r>
  <r>
    <x v="15"/>
    <n v="16"/>
    <x v="1"/>
    <x v="15"/>
    <n v="16"/>
    <x v="2"/>
    <x v="0"/>
    <n v="3"/>
    <n v="17421"/>
    <n v="105973"/>
    <n v="9215"/>
    <n v="132609"/>
    <n v="13.14"/>
    <n v="10596"/>
    <n v="26.5"/>
    <n v="472"/>
    <n v="1.48"/>
    <n v="0.218"/>
    <n v="20523"/>
    <n v="60.6"/>
    <n v="46.6"/>
    <n v="4658"/>
    <n v="70.400000000000006"/>
    <n v="25.35"/>
    <n v="0"/>
  </r>
  <r>
    <x v="16"/>
    <n v="17"/>
    <x v="1"/>
    <x v="0"/>
    <n v="1"/>
    <x v="0"/>
    <x v="0"/>
    <n v="1"/>
    <n v="8"/>
    <n v="20810"/>
    <n v="13878"/>
    <n v="34696"/>
    <n v="0.02"/>
    <n v="49"/>
    <n v="2.1"/>
    <n v="121"/>
    <n v="1.41"/>
    <n v="0.16900000000000001"/>
    <n v="22798"/>
    <n v="60.6"/>
    <n v="18"/>
    <n v="0"/>
    <n v="49.4"/>
    <n v="0"/>
    <n v="0"/>
  </r>
  <r>
    <x v="16"/>
    <n v="17"/>
    <x v="1"/>
    <x v="0"/>
    <n v="1"/>
    <x v="1"/>
    <x v="0"/>
    <n v="2"/>
    <n v="28"/>
    <n v="122492"/>
    <n v="16703"/>
    <n v="139223"/>
    <n v="0.02"/>
    <n v="49"/>
    <n v="2.1"/>
    <n v="121"/>
    <n v="1.41"/>
    <n v="0.16900000000000001"/>
    <n v="22798"/>
    <n v="60.6"/>
    <n v="18"/>
    <n v="0"/>
    <n v="49.4"/>
    <n v="0"/>
    <n v="0"/>
  </r>
  <r>
    <x v="16"/>
    <n v="17"/>
    <x v="1"/>
    <x v="0"/>
    <n v="1"/>
    <x v="2"/>
    <x v="0"/>
    <n v="3"/>
    <n v="17"/>
    <n v="53142"/>
    <n v="4621"/>
    <n v="57780"/>
    <n v="0.03"/>
    <n v="49"/>
    <n v="2.1"/>
    <n v="121"/>
    <n v="1.41"/>
    <n v="0.16900000000000001"/>
    <n v="22798"/>
    <n v="60.6"/>
    <n v="18"/>
    <n v="0"/>
    <n v="49.4"/>
    <n v="0"/>
    <n v="0"/>
  </r>
  <r>
    <x v="16"/>
    <n v="17"/>
    <x v="1"/>
    <x v="1"/>
    <n v="2"/>
    <x v="0"/>
    <x v="0"/>
    <n v="1"/>
    <n v="6"/>
    <n v="16483"/>
    <n v="10988"/>
    <n v="27477"/>
    <n v="0.02"/>
    <n v="429"/>
    <n v="2.9"/>
    <n v="128"/>
    <n v="1.38"/>
    <n v="0.18099999999999999"/>
    <n v="21749"/>
    <n v="61.2"/>
    <n v="17.7"/>
    <n v="376"/>
    <n v="50.1"/>
    <n v="-25"/>
    <n v="0"/>
  </r>
  <r>
    <x v="16"/>
    <n v="17"/>
    <x v="1"/>
    <x v="1"/>
    <n v="2"/>
    <x v="1"/>
    <x v="0"/>
    <n v="2"/>
    <n v="66"/>
    <n v="97297"/>
    <n v="13268"/>
    <n v="110631"/>
    <n v="0.06"/>
    <n v="429"/>
    <n v="2.9"/>
    <n v="128"/>
    <n v="1.38"/>
    <n v="0.18099999999999999"/>
    <n v="21749"/>
    <n v="61.2"/>
    <n v="17.7"/>
    <n v="376"/>
    <n v="50.1"/>
    <n v="135.71"/>
    <n v="0"/>
  </r>
  <r>
    <x v="16"/>
    <n v="17"/>
    <x v="1"/>
    <x v="1"/>
    <n v="2"/>
    <x v="2"/>
    <x v="0"/>
    <n v="3"/>
    <n v="40"/>
    <n v="42700"/>
    <n v="3713"/>
    <n v="46453"/>
    <n v="0.09"/>
    <n v="429"/>
    <n v="2.9"/>
    <n v="128"/>
    <n v="1.38"/>
    <n v="0.18099999999999999"/>
    <n v="21749"/>
    <n v="61.2"/>
    <n v="17.7"/>
    <n v="376"/>
    <n v="50.1"/>
    <n v="135.29"/>
    <n v="0"/>
  </r>
  <r>
    <x v="16"/>
    <n v="17"/>
    <x v="1"/>
    <x v="2"/>
    <n v="3"/>
    <x v="0"/>
    <x v="0"/>
    <n v="1"/>
    <n v="7"/>
    <n v="14078"/>
    <n v="9385"/>
    <n v="23470"/>
    <n v="0.03"/>
    <n v="875"/>
    <n v="4.2"/>
    <n v="136"/>
    <n v="1.38"/>
    <n v="0.192"/>
    <n v="21225"/>
    <n v="62"/>
    <n v="17.100000000000001"/>
    <n v="749"/>
    <n v="51.5"/>
    <n v="-6.46"/>
    <n v="0"/>
  </r>
  <r>
    <x v="16"/>
    <n v="17"/>
    <x v="1"/>
    <x v="2"/>
    <n v="3"/>
    <x v="1"/>
    <x v="0"/>
    <n v="2"/>
    <n v="84"/>
    <n v="81786"/>
    <n v="11153"/>
    <n v="93023"/>
    <n v="0.09"/>
    <n v="875"/>
    <n v="4.2"/>
    <n v="136"/>
    <n v="1.38"/>
    <n v="0.192"/>
    <n v="21225"/>
    <n v="62"/>
    <n v="17.100000000000001"/>
    <n v="749"/>
    <n v="51.5"/>
    <n v="73.209999999999994"/>
    <n v="0"/>
  </r>
  <r>
    <x v="16"/>
    <n v="17"/>
    <x v="1"/>
    <x v="2"/>
    <n v="3"/>
    <x v="2"/>
    <x v="0"/>
    <n v="3"/>
    <n v="50"/>
    <n v="35212"/>
    <n v="3062"/>
    <n v="38324"/>
    <n v="0.13"/>
    <n v="875"/>
    <n v="4.2"/>
    <n v="136"/>
    <n v="1.38"/>
    <n v="0.192"/>
    <n v="21225"/>
    <n v="62"/>
    <n v="17.100000000000001"/>
    <n v="749"/>
    <n v="51.5"/>
    <n v="71.5"/>
    <n v="0"/>
  </r>
  <r>
    <x v="16"/>
    <n v="17"/>
    <x v="1"/>
    <x v="3"/>
    <n v="4"/>
    <x v="0"/>
    <x v="0"/>
    <n v="1"/>
    <n v="10"/>
    <n v="10482"/>
    <n v="6988"/>
    <n v="17480"/>
    <n v="0.06"/>
    <n v="1243"/>
    <n v="5.6"/>
    <n v="147"/>
    <n v="1.38"/>
    <n v="0.20399999999999999"/>
    <n v="20646"/>
    <n v="62.4"/>
    <n v="16.7"/>
    <n v="1095"/>
    <n v="51.8"/>
    <n v="7.72"/>
    <n v="0"/>
  </r>
  <r>
    <x v="16"/>
    <n v="17"/>
    <x v="1"/>
    <x v="3"/>
    <n v="4"/>
    <x v="1"/>
    <x v="0"/>
    <n v="2"/>
    <n v="116"/>
    <n v="59897"/>
    <n v="8168"/>
    <n v="68181"/>
    <n v="0.17"/>
    <n v="1243"/>
    <n v="5.6"/>
    <n v="147"/>
    <n v="1.38"/>
    <n v="0.20399999999999999"/>
    <n v="20646"/>
    <n v="62.4"/>
    <n v="16.7"/>
    <n v="1095"/>
    <n v="51.8"/>
    <n v="60.61"/>
    <n v="0"/>
  </r>
  <r>
    <x v="16"/>
    <n v="17"/>
    <x v="1"/>
    <x v="3"/>
    <n v="4"/>
    <x v="2"/>
    <x v="0"/>
    <n v="3"/>
    <n v="71"/>
    <n v="26519"/>
    <n v="2306"/>
    <n v="28896"/>
    <n v="0.25"/>
    <n v="1243"/>
    <n v="5.6"/>
    <n v="147"/>
    <n v="1.38"/>
    <n v="0.20399999999999999"/>
    <n v="20646"/>
    <n v="62.4"/>
    <n v="16.7"/>
    <n v="1095"/>
    <n v="51.8"/>
    <n v="61.04"/>
    <n v="0"/>
  </r>
  <r>
    <x v="16"/>
    <n v="17"/>
    <x v="1"/>
    <x v="4"/>
    <n v="5"/>
    <x v="0"/>
    <x v="0"/>
    <n v="1"/>
    <n v="44"/>
    <n v="13321"/>
    <n v="8880"/>
    <n v="22245"/>
    <n v="0.2"/>
    <n v="1363"/>
    <n v="6.8"/>
    <n v="152"/>
    <n v="1.357"/>
    <n v="0.21199999999999999"/>
    <n v="19761"/>
    <n v="63.1"/>
    <n v="16.2"/>
    <n v="1508"/>
    <n v="55.7"/>
    <n v="94.28"/>
    <n v="0"/>
  </r>
  <r>
    <x v="16"/>
    <n v="17"/>
    <x v="1"/>
    <x v="4"/>
    <n v="5"/>
    <x v="1"/>
    <x v="0"/>
    <n v="2"/>
    <n v="505"/>
    <n v="77530"/>
    <n v="10572"/>
    <n v="88607"/>
    <n v="0.56999999999999995"/>
    <n v="1363"/>
    <n v="6.8"/>
    <n v="152"/>
    <n v="1.357"/>
    <n v="0.21199999999999999"/>
    <n v="19761"/>
    <n v="63.1"/>
    <n v="16.2"/>
    <n v="1508"/>
    <n v="55.7"/>
    <n v="300"/>
    <n v="0"/>
  </r>
  <r>
    <x v="16"/>
    <n v="17"/>
    <x v="1"/>
    <x v="4"/>
    <n v="5"/>
    <x v="2"/>
    <x v="0"/>
    <n v="3"/>
    <n v="310"/>
    <n v="34206"/>
    <n v="2974"/>
    <n v="37490"/>
    <n v="0.83"/>
    <n v="1363"/>
    <n v="6.8"/>
    <n v="152"/>
    <n v="1.357"/>
    <n v="0.21199999999999999"/>
    <n v="19761"/>
    <n v="63.1"/>
    <n v="16.2"/>
    <n v="1508"/>
    <n v="55.7"/>
    <n v="97.89"/>
    <n v="0"/>
  </r>
  <r>
    <x v="16"/>
    <n v="17"/>
    <x v="1"/>
    <x v="5"/>
    <n v="6"/>
    <x v="0"/>
    <x v="0"/>
    <n v="1"/>
    <n v="76"/>
    <n v="15697"/>
    <n v="10464"/>
    <n v="26237"/>
    <n v="0.28999999999999998"/>
    <n v="1501"/>
    <n v="8.1999999999999993"/>
    <n v="170"/>
    <n v="1.347"/>
    <n v="0.217"/>
    <n v="19169"/>
    <n v="63.7"/>
    <n v="16.399999999999999"/>
    <n v="1870"/>
    <n v="55.9"/>
    <n v="121.43"/>
    <n v="0"/>
  </r>
  <r>
    <x v="16"/>
    <n v="17"/>
    <x v="1"/>
    <x v="5"/>
    <n v="6"/>
    <x v="1"/>
    <x v="0"/>
    <n v="2"/>
    <n v="893"/>
    <n v="93878"/>
    <n v="12802"/>
    <n v="107573"/>
    <n v="0.83"/>
    <n v="1501"/>
    <n v="8.1999999999999993"/>
    <n v="170"/>
    <n v="1.347"/>
    <n v="0.217"/>
    <n v="19169"/>
    <n v="63.7"/>
    <n v="16.399999999999999"/>
    <n v="1870"/>
    <n v="55.9"/>
    <n v="76.83"/>
    <n v="0"/>
  </r>
  <r>
    <x v="16"/>
    <n v="17"/>
    <x v="1"/>
    <x v="5"/>
    <n v="6"/>
    <x v="2"/>
    <x v="0"/>
    <n v="3"/>
    <n v="538"/>
    <n v="40647"/>
    <n v="3534"/>
    <n v="44719"/>
    <n v="1.2"/>
    <n v="1501"/>
    <n v="8.1999999999999993"/>
    <n v="170"/>
    <n v="1.347"/>
    <n v="0.217"/>
    <n v="19169"/>
    <n v="63.7"/>
    <n v="16.399999999999999"/>
    <n v="1870"/>
    <n v="55.9"/>
    <n v="73.55"/>
    <n v="0"/>
  </r>
  <r>
    <x v="16"/>
    <n v="17"/>
    <x v="1"/>
    <x v="6"/>
    <n v="7"/>
    <x v="0"/>
    <x v="0"/>
    <n v="1"/>
    <n v="116"/>
    <n v="18361"/>
    <n v="12240"/>
    <n v="30717"/>
    <n v="0.38"/>
    <n v="1739"/>
    <n v="9.3000000000000007"/>
    <n v="182"/>
    <n v="1.373"/>
    <n v="0.218"/>
    <n v="20325"/>
    <n v="64.099999999999994"/>
    <n v="16.5"/>
    <n v="2291"/>
    <n v="60"/>
    <n v="126.37"/>
    <n v="0"/>
  </r>
  <r>
    <x v="16"/>
    <n v="17"/>
    <x v="1"/>
    <x v="6"/>
    <n v="7"/>
    <x v="1"/>
    <x v="0"/>
    <n v="2"/>
    <n v="1340"/>
    <n v="108005"/>
    <n v="14728"/>
    <n v="124073"/>
    <n v="1.08"/>
    <n v="1739"/>
    <n v="9.3000000000000007"/>
    <n v="182"/>
    <n v="1.373"/>
    <n v="0.218"/>
    <n v="20325"/>
    <n v="64.099999999999994"/>
    <n v="16.5"/>
    <n v="2291"/>
    <n v="60"/>
    <n v="50.06"/>
    <n v="0"/>
  </r>
  <r>
    <x v="16"/>
    <n v="17"/>
    <x v="1"/>
    <x v="6"/>
    <n v="7"/>
    <x v="2"/>
    <x v="0"/>
    <n v="3"/>
    <n v="794"/>
    <n v="45891"/>
    <n v="3990"/>
    <n v="50675"/>
    <n v="1.57"/>
    <n v="1739"/>
    <n v="9.3000000000000007"/>
    <n v="182"/>
    <n v="1.373"/>
    <n v="0.218"/>
    <n v="20325"/>
    <n v="64.099999999999994"/>
    <n v="16.5"/>
    <n v="2291"/>
    <n v="60"/>
    <n v="47.58"/>
    <n v="0"/>
  </r>
  <r>
    <x v="16"/>
    <n v="17"/>
    <x v="1"/>
    <x v="7"/>
    <n v="8"/>
    <x v="0"/>
    <x v="0"/>
    <n v="1"/>
    <n v="157"/>
    <n v="19738"/>
    <n v="13159"/>
    <n v="33054"/>
    <n v="0.47"/>
    <n v="1932"/>
    <n v="10.7"/>
    <n v="217"/>
    <n v="1.4370000000000001"/>
    <n v="0.217"/>
    <n v="21696"/>
    <n v="64.5"/>
    <n v="16.899999999999999"/>
    <n v="2498"/>
    <n v="62"/>
    <n v="35.340000000000003"/>
    <n v="0"/>
  </r>
  <r>
    <x v="16"/>
    <n v="17"/>
    <x v="1"/>
    <x v="7"/>
    <n v="8"/>
    <x v="1"/>
    <x v="0"/>
    <n v="2"/>
    <n v="1815"/>
    <n v="115847"/>
    <n v="15797"/>
    <n v="133459"/>
    <n v="1.36"/>
    <n v="1932"/>
    <n v="10.7"/>
    <n v="217"/>
    <n v="1.4370000000000001"/>
    <n v="0.217"/>
    <n v="21696"/>
    <n v="64.5"/>
    <n v="16.899999999999999"/>
    <n v="2498"/>
    <n v="62"/>
    <n v="35.450000000000003"/>
    <n v="0"/>
  </r>
  <r>
    <x v="16"/>
    <n v="17"/>
    <x v="1"/>
    <x v="7"/>
    <n v="8"/>
    <x v="2"/>
    <x v="0"/>
    <n v="3"/>
    <n v="1088"/>
    <n v="49744"/>
    <n v="4326"/>
    <n v="55158"/>
    <n v="1.97"/>
    <n v="1932"/>
    <n v="10.7"/>
    <n v="217"/>
    <n v="1.4370000000000001"/>
    <n v="0.217"/>
    <n v="21696"/>
    <n v="64.5"/>
    <n v="16.899999999999999"/>
    <n v="2498"/>
    <n v="62"/>
    <n v="37.03"/>
    <n v="0"/>
  </r>
  <r>
    <x v="16"/>
    <n v="17"/>
    <x v="1"/>
    <x v="8"/>
    <n v="9"/>
    <x v="0"/>
    <x v="0"/>
    <n v="1"/>
    <n v="395"/>
    <n v="21907"/>
    <n v="14604"/>
    <n v="36906"/>
    <n v="1.07"/>
    <n v="2257"/>
    <n v="11"/>
    <n v="266"/>
    <n v="1.4470000000000001"/>
    <n v="0.219"/>
    <n v="21825"/>
    <n v="64.599999999999994"/>
    <n v="17.2"/>
    <n v="2757"/>
    <n v="64.400000000000006"/>
    <n v="151.59"/>
    <n v="0"/>
  </r>
  <r>
    <x v="16"/>
    <n v="17"/>
    <x v="1"/>
    <x v="8"/>
    <n v="9"/>
    <x v="1"/>
    <x v="0"/>
    <n v="2"/>
    <n v="4587"/>
    <n v="127886"/>
    <n v="17439"/>
    <n v="149912"/>
    <n v="3.06"/>
    <n v="2257"/>
    <n v="11"/>
    <n v="266"/>
    <n v="1.4470000000000001"/>
    <n v="0.219"/>
    <n v="21825"/>
    <n v="64.599999999999994"/>
    <n v="17.2"/>
    <n v="2757"/>
    <n v="64.400000000000006"/>
    <n v="152.72999999999999"/>
    <n v="0"/>
  </r>
  <r>
    <x v="16"/>
    <n v="17"/>
    <x v="1"/>
    <x v="8"/>
    <n v="9"/>
    <x v="2"/>
    <x v="0"/>
    <n v="3"/>
    <n v="2754"/>
    <n v="54575"/>
    <n v="4746"/>
    <n v="62075"/>
    <n v="4.4400000000000004"/>
    <n v="2257"/>
    <n v="11"/>
    <n v="266"/>
    <n v="1.4470000000000001"/>
    <n v="0.219"/>
    <n v="21825"/>
    <n v="64.599999999999994"/>
    <n v="17.2"/>
    <n v="2757"/>
    <n v="64.400000000000006"/>
    <n v="153.12"/>
    <n v="0"/>
  </r>
  <r>
    <x v="16"/>
    <n v="17"/>
    <x v="1"/>
    <x v="9"/>
    <n v="10"/>
    <x v="0"/>
    <x v="0"/>
    <n v="1"/>
    <n v="601"/>
    <n v="22952"/>
    <n v="15302"/>
    <n v="38855"/>
    <n v="1.55"/>
    <n v="3013"/>
    <n v="13.6"/>
    <n v="295"/>
    <n v="1.5269999999999999"/>
    <n v="0.219"/>
    <n v="22947"/>
    <n v="65.5"/>
    <n v="16.5"/>
    <n v="2984"/>
    <n v="67.8"/>
    <n v="52.15"/>
    <n v="0"/>
  </r>
  <r>
    <x v="16"/>
    <n v="17"/>
    <x v="1"/>
    <x v="9"/>
    <n v="10"/>
    <x v="1"/>
    <x v="0"/>
    <n v="2"/>
    <n v="6792"/>
    <n v="129248"/>
    <n v="17625"/>
    <n v="153665"/>
    <n v="4.42"/>
    <n v="3013"/>
    <n v="13.6"/>
    <n v="295"/>
    <n v="1.5269999999999999"/>
    <n v="0.219"/>
    <n v="22947"/>
    <n v="65.5"/>
    <n v="16.5"/>
    <n v="2984"/>
    <n v="67.8"/>
    <n v="48.07"/>
    <n v="0"/>
  </r>
  <r>
    <x v="16"/>
    <n v="17"/>
    <x v="1"/>
    <x v="9"/>
    <n v="10"/>
    <x v="2"/>
    <x v="0"/>
    <n v="3"/>
    <n v="4272"/>
    <n v="57398"/>
    <n v="4991"/>
    <n v="66661"/>
    <n v="6.41"/>
    <n v="3013"/>
    <n v="13.6"/>
    <n v="295"/>
    <n v="1.5269999999999999"/>
    <n v="0.219"/>
    <n v="22947"/>
    <n v="65.5"/>
    <n v="16.5"/>
    <n v="2984"/>
    <n v="67.8"/>
    <n v="55.12"/>
    <n v="0"/>
  </r>
  <r>
    <x v="16"/>
    <n v="17"/>
    <x v="1"/>
    <x v="10"/>
    <n v="11"/>
    <x v="0"/>
    <x v="0"/>
    <n v="1"/>
    <n v="953"/>
    <n v="15551"/>
    <n v="10368"/>
    <n v="26872"/>
    <n v="3.55"/>
    <n v="3578"/>
    <n v="17.5"/>
    <n v="340"/>
    <n v="1.64"/>
    <n v="0.222"/>
    <n v="23176"/>
    <n v="65.8"/>
    <n v="15.8"/>
    <n v="3333"/>
    <n v="69.7"/>
    <n v="58.57"/>
    <n v="0"/>
  </r>
  <r>
    <x v="16"/>
    <n v="17"/>
    <x v="1"/>
    <x v="10"/>
    <n v="11"/>
    <x v="1"/>
    <x v="0"/>
    <n v="2"/>
    <n v="10643"/>
    <n v="83093"/>
    <n v="11331"/>
    <n v="105067"/>
    <n v="10.130000000000001"/>
    <n v="3578"/>
    <n v="17.5"/>
    <n v="340"/>
    <n v="1.64"/>
    <n v="0.222"/>
    <n v="23176"/>
    <n v="65.8"/>
    <n v="15.8"/>
    <n v="3333"/>
    <n v="69.7"/>
    <n v="56.7"/>
    <n v="0"/>
  </r>
  <r>
    <x v="16"/>
    <n v="17"/>
    <x v="1"/>
    <x v="10"/>
    <n v="11"/>
    <x v="2"/>
    <x v="0"/>
    <n v="3"/>
    <n v="6419"/>
    <n v="34299"/>
    <n v="2982"/>
    <n v="43700"/>
    <n v="14.69"/>
    <n v="3578"/>
    <n v="17.5"/>
    <n v="340"/>
    <n v="1.64"/>
    <n v="0.222"/>
    <n v="23176"/>
    <n v="65.8"/>
    <n v="15.8"/>
    <n v="3333"/>
    <n v="69.7"/>
    <n v="50.26"/>
    <n v="0"/>
  </r>
  <r>
    <x v="16"/>
    <n v="17"/>
    <x v="1"/>
    <x v="11"/>
    <n v="12"/>
    <x v="0"/>
    <x v="0"/>
    <n v="1"/>
    <n v="1517"/>
    <n v="16851"/>
    <n v="11234"/>
    <n v="29602"/>
    <n v="5.12"/>
    <n v="5374"/>
    <n v="18.399999999999999"/>
    <n v="373"/>
    <n v="1.8129999999999999"/>
    <n v="0.224"/>
    <n v="23680"/>
    <n v="66.900000000000006"/>
    <n v="15.4"/>
    <n v="3685"/>
    <n v="72.599999999999994"/>
    <n v="59.18"/>
    <n v="0"/>
  </r>
  <r>
    <x v="16"/>
    <n v="17"/>
    <x v="1"/>
    <x v="11"/>
    <n v="12"/>
    <x v="1"/>
    <x v="0"/>
    <n v="2"/>
    <n v="17313"/>
    <n v="88830"/>
    <n v="12113"/>
    <n v="118256"/>
    <n v="14.64"/>
    <n v="5374"/>
    <n v="18.399999999999999"/>
    <n v="373"/>
    <n v="1.8129999999999999"/>
    <n v="0.224"/>
    <n v="23680"/>
    <n v="66.900000000000006"/>
    <n v="15.4"/>
    <n v="3685"/>
    <n v="72.599999999999994"/>
    <n v="62.67"/>
    <n v="0"/>
  </r>
  <r>
    <x v="16"/>
    <n v="17"/>
    <x v="1"/>
    <x v="11"/>
    <n v="12"/>
    <x v="2"/>
    <x v="0"/>
    <n v="3"/>
    <n v="10419"/>
    <n v="35568"/>
    <n v="3093"/>
    <n v="49080"/>
    <n v="21.23"/>
    <n v="5374"/>
    <n v="18.399999999999999"/>
    <n v="373"/>
    <n v="1.8129999999999999"/>
    <n v="0.224"/>
    <n v="23680"/>
    <n v="66.900000000000006"/>
    <n v="15.4"/>
    <n v="3685"/>
    <n v="72.599999999999994"/>
    <n v="62.32"/>
    <n v="0"/>
  </r>
  <r>
    <x v="16"/>
    <n v="17"/>
    <x v="1"/>
    <x v="12"/>
    <n v="13"/>
    <x v="0"/>
    <x v="0"/>
    <n v="1"/>
    <n v="1663"/>
    <n v="14831"/>
    <n v="9888"/>
    <n v="26382"/>
    <n v="6.3"/>
    <n v="6903"/>
    <n v="21.5"/>
    <n v="407"/>
    <n v="1.893"/>
    <n v="0.23"/>
    <n v="24734"/>
    <n v="66.900000000000006"/>
    <n v="15.8"/>
    <n v="4001"/>
    <n v="76.099999999999994"/>
    <n v="9.6199999999999992"/>
    <n v="0"/>
  </r>
  <r>
    <x v="16"/>
    <n v="17"/>
    <x v="1"/>
    <x v="12"/>
    <n v="13"/>
    <x v="1"/>
    <x v="0"/>
    <n v="2"/>
    <n v="18855"/>
    <n v="75537"/>
    <n v="10301"/>
    <n v="104693"/>
    <n v="18.010000000000002"/>
    <n v="6903"/>
    <n v="21.5"/>
    <n v="407"/>
    <n v="1.893"/>
    <n v="0.23"/>
    <n v="24734"/>
    <n v="66.900000000000006"/>
    <n v="15.8"/>
    <n v="4001"/>
    <n v="76.099999999999994"/>
    <n v="8.91"/>
    <n v="0"/>
  </r>
  <r>
    <x v="16"/>
    <n v="17"/>
    <x v="1"/>
    <x v="12"/>
    <n v="13"/>
    <x v="2"/>
    <x v="0"/>
    <n v="3"/>
    <n v="11655"/>
    <n v="30336"/>
    <n v="2638"/>
    <n v="44629"/>
    <n v="26.12"/>
    <n v="6903"/>
    <n v="21.5"/>
    <n v="407"/>
    <n v="1.893"/>
    <n v="0.23"/>
    <n v="24734"/>
    <n v="66.900000000000006"/>
    <n v="15.8"/>
    <n v="4001"/>
    <n v="76.099999999999994"/>
    <n v="11.86"/>
    <n v="0"/>
  </r>
  <r>
    <x v="16"/>
    <n v="17"/>
    <x v="1"/>
    <x v="13"/>
    <n v="14"/>
    <x v="0"/>
    <x v="0"/>
    <n v="1"/>
    <n v="2234"/>
    <n v="17279"/>
    <n v="11519"/>
    <n v="31032"/>
    <n v="7.2"/>
    <n v="10197"/>
    <n v="21.9"/>
    <n v="441"/>
    <n v="1.903"/>
    <n v="0.23300000000000001"/>
    <n v="26212"/>
    <n v="67.099999999999994"/>
    <n v="15.7"/>
    <n v="4041"/>
    <n v="77.8"/>
    <n v="34.340000000000003"/>
    <n v="0"/>
  </r>
  <r>
    <x v="16"/>
    <n v="17"/>
    <x v="1"/>
    <x v="13"/>
    <n v="14"/>
    <x v="1"/>
    <x v="0"/>
    <n v="2"/>
    <n v="25210"/>
    <n v="85664"/>
    <n v="11682"/>
    <n v="122556"/>
    <n v="20.57"/>
    <n v="10197"/>
    <n v="21.9"/>
    <n v="441"/>
    <n v="1.903"/>
    <n v="0.23300000000000001"/>
    <n v="26212"/>
    <n v="67.099999999999994"/>
    <n v="15.7"/>
    <n v="4041"/>
    <n v="77.8"/>
    <n v="33.700000000000003"/>
    <n v="0"/>
  </r>
  <r>
    <x v="16"/>
    <n v="17"/>
    <x v="1"/>
    <x v="13"/>
    <n v="14"/>
    <x v="2"/>
    <x v="0"/>
    <n v="3"/>
    <n v="15526"/>
    <n v="33606"/>
    <n v="2922"/>
    <n v="52054"/>
    <n v="29.83"/>
    <n v="10197"/>
    <n v="21.9"/>
    <n v="441"/>
    <n v="1.903"/>
    <n v="0.23300000000000001"/>
    <n v="26212"/>
    <n v="67.099999999999994"/>
    <n v="15.7"/>
    <n v="4041"/>
    <n v="77.8"/>
    <n v="33.21"/>
    <n v="0"/>
  </r>
  <r>
    <x v="16"/>
    <n v="17"/>
    <x v="1"/>
    <x v="14"/>
    <n v="15"/>
    <x v="0"/>
    <x v="0"/>
    <n v="1"/>
    <n v="2794"/>
    <n v="18281"/>
    <n v="12188"/>
    <n v="33263"/>
    <n v="8.4"/>
    <n v="13503"/>
    <n v="25.2"/>
    <n v="455"/>
    <n v="1.83"/>
    <n v="0.23499999999999999"/>
    <n v="27719"/>
    <n v="67.599999999999994"/>
    <n v="14.9"/>
    <n v="4012"/>
    <n v="81.7"/>
    <n v="25.07"/>
    <n v="0"/>
  </r>
  <r>
    <x v="16"/>
    <n v="17"/>
    <x v="1"/>
    <x v="14"/>
    <n v="15"/>
    <x v="1"/>
    <x v="0"/>
    <n v="2"/>
    <n v="31173"/>
    <n v="86870"/>
    <n v="11846"/>
    <n v="129889"/>
    <n v="24"/>
    <n v="13503"/>
    <n v="25.2"/>
    <n v="455"/>
    <n v="1.83"/>
    <n v="0.23499999999999999"/>
    <n v="27719"/>
    <n v="67.599999999999994"/>
    <n v="14.9"/>
    <n v="4012"/>
    <n v="81.7"/>
    <n v="23.65"/>
    <n v="0"/>
  </r>
  <r>
    <x v="16"/>
    <n v="17"/>
    <x v="1"/>
    <x v="14"/>
    <n v="15"/>
    <x v="2"/>
    <x v="0"/>
    <n v="3"/>
    <n v="18839"/>
    <n v="32473"/>
    <n v="2824"/>
    <n v="54136"/>
    <n v="34.799999999999997"/>
    <n v="13503"/>
    <n v="25.2"/>
    <n v="455"/>
    <n v="1.83"/>
    <n v="0.23499999999999999"/>
    <n v="27719"/>
    <n v="67.599999999999994"/>
    <n v="14.9"/>
    <n v="4012"/>
    <n v="81.7"/>
    <n v="21.34"/>
    <n v="0"/>
  </r>
  <r>
    <x v="16"/>
    <n v="17"/>
    <x v="1"/>
    <x v="15"/>
    <n v="16"/>
    <x v="0"/>
    <x v="0"/>
    <n v="1"/>
    <n v="3052"/>
    <n v="18297"/>
    <n v="12198"/>
    <n v="33547"/>
    <n v="9.1"/>
    <n v="17905"/>
    <n v="25.3"/>
    <n v="480"/>
    <n v="1.71"/>
    <n v="0.23300000000000001"/>
    <n v="28316"/>
    <n v="68"/>
    <n v="14"/>
    <n v="3961"/>
    <n v="85.3"/>
    <n v="9.23"/>
    <n v="0"/>
  </r>
  <r>
    <x v="16"/>
    <n v="17"/>
    <x v="1"/>
    <x v="15"/>
    <n v="16"/>
    <x v="1"/>
    <x v="0"/>
    <n v="2"/>
    <n v="34942"/>
    <n v="87563"/>
    <n v="11940"/>
    <n v="134445"/>
    <n v="25.99"/>
    <n v="17905"/>
    <n v="25.3"/>
    <n v="480"/>
    <n v="1.71"/>
    <n v="0.23300000000000001"/>
    <n v="28316"/>
    <n v="68"/>
    <n v="14"/>
    <n v="3961"/>
    <n v="85.3"/>
    <n v="12.09"/>
    <n v="0"/>
  </r>
  <r>
    <x v="16"/>
    <n v="17"/>
    <x v="1"/>
    <x v="15"/>
    <n v="16"/>
    <x v="2"/>
    <x v="0"/>
    <n v="3"/>
    <n v="21237"/>
    <n v="32307"/>
    <n v="2809"/>
    <n v="56353"/>
    <n v="37.69"/>
    <n v="17905"/>
    <n v="25.3"/>
    <n v="480"/>
    <n v="1.71"/>
    <n v="0.23300000000000001"/>
    <n v="28316"/>
    <n v="68"/>
    <n v="14"/>
    <n v="3961"/>
    <n v="85.3"/>
    <n v="12.73"/>
    <n v="0"/>
  </r>
  <r>
    <x v="17"/>
    <n v="18"/>
    <x v="4"/>
    <x v="0"/>
    <n v="1"/>
    <x v="0"/>
    <x v="0"/>
    <n v="1"/>
    <n v="8"/>
    <n v="132527"/>
    <n v="88351"/>
    <n v="220886"/>
    <n v="0"/>
    <n v="94"/>
    <n v="4.7"/>
    <n v="122"/>
    <n v="1.4"/>
    <n v="7.8E-2"/>
    <n v="22535"/>
    <n v="82.4"/>
    <n v="99.3"/>
    <n v="0"/>
    <n v="41.8"/>
    <n v="0"/>
    <n v="0"/>
  </r>
  <r>
    <x v="17"/>
    <n v="18"/>
    <x v="4"/>
    <x v="0"/>
    <n v="1"/>
    <x v="1"/>
    <x v="0"/>
    <n v="2"/>
    <n v="88"/>
    <n v="776204"/>
    <n v="105846"/>
    <n v="882138"/>
    <n v="0.01"/>
    <n v="94"/>
    <n v="4.7"/>
    <n v="122"/>
    <n v="1.4"/>
    <n v="7.8E-2"/>
    <n v="22535"/>
    <n v="82.4"/>
    <n v="99.3"/>
    <n v="0"/>
    <n v="41.8"/>
    <n v="0"/>
    <n v="0"/>
  </r>
  <r>
    <x v="17"/>
    <n v="18"/>
    <x v="4"/>
    <x v="0"/>
    <n v="1"/>
    <x v="2"/>
    <x v="0"/>
    <n v="3"/>
    <n v="53"/>
    <n v="338527"/>
    <n v="29437"/>
    <n v="368017"/>
    <n v="0.01"/>
    <n v="94"/>
    <n v="4.7"/>
    <n v="122"/>
    <n v="1.4"/>
    <n v="7.8E-2"/>
    <n v="22535"/>
    <n v="82.4"/>
    <n v="99.3"/>
    <n v="0"/>
    <n v="41.8"/>
    <n v="0"/>
    <n v="0"/>
  </r>
  <r>
    <x v="17"/>
    <n v="18"/>
    <x v="4"/>
    <x v="1"/>
    <n v="2"/>
    <x v="0"/>
    <x v="0"/>
    <n v="1"/>
    <n v="16"/>
    <n v="135049"/>
    <n v="90033"/>
    <n v="225098"/>
    <n v="0.01"/>
    <n v="226"/>
    <n v="7.8"/>
    <n v="127"/>
    <n v="1.347"/>
    <n v="8.4000000000000005E-2"/>
    <n v="22707"/>
    <n v="82"/>
    <n v="98.5"/>
    <n v="1253"/>
    <n v="44.6"/>
    <n v="100"/>
    <n v="0"/>
  </r>
  <r>
    <x v="17"/>
    <n v="18"/>
    <x v="4"/>
    <x v="1"/>
    <n v="2"/>
    <x v="1"/>
    <x v="0"/>
    <n v="2"/>
    <n v="180"/>
    <n v="793239"/>
    <n v="108169"/>
    <n v="901588"/>
    <n v="0.02"/>
    <n v="226"/>
    <n v="7.8"/>
    <n v="127"/>
    <n v="1.347"/>
    <n v="8.4000000000000005E-2"/>
    <n v="22707"/>
    <n v="82"/>
    <n v="98.5"/>
    <n v="1253"/>
    <n v="44.6"/>
    <n v="104.55"/>
    <n v="0"/>
  </r>
  <r>
    <x v="17"/>
    <n v="18"/>
    <x v="4"/>
    <x v="1"/>
    <n v="2"/>
    <x v="2"/>
    <x v="0"/>
    <n v="3"/>
    <n v="110"/>
    <n v="347858"/>
    <n v="30249"/>
    <n v="378217"/>
    <n v="0.03"/>
    <n v="226"/>
    <n v="7.8"/>
    <n v="127"/>
    <n v="1.347"/>
    <n v="8.4000000000000005E-2"/>
    <n v="22707"/>
    <n v="82"/>
    <n v="98.5"/>
    <n v="1253"/>
    <n v="44.6"/>
    <n v="107.55"/>
    <n v="0"/>
  </r>
  <r>
    <x v="17"/>
    <n v="18"/>
    <x v="4"/>
    <x v="2"/>
    <n v="3"/>
    <x v="0"/>
    <x v="0"/>
    <n v="1"/>
    <n v="25"/>
    <n v="141188"/>
    <n v="94126"/>
    <n v="235339"/>
    <n v="0.01"/>
    <n v="362"/>
    <n v="11.6"/>
    <n v="127"/>
    <n v="1.3029999999999999"/>
    <n v="8.8999999999999996E-2"/>
    <n v="24299"/>
    <n v="81.7"/>
    <n v="99.2"/>
    <n v="2566"/>
    <n v="46.1"/>
    <n v="76.78"/>
    <n v="0"/>
  </r>
  <r>
    <x v="17"/>
    <n v="18"/>
    <x v="4"/>
    <x v="2"/>
    <n v="3"/>
    <x v="1"/>
    <x v="0"/>
    <n v="2"/>
    <n v="276"/>
    <n v="808794"/>
    <n v="110290"/>
    <n v="919360"/>
    <n v="0.03"/>
    <n v="362"/>
    <n v="11.6"/>
    <n v="127"/>
    <n v="1.3029999999999999"/>
    <n v="8.8999999999999996E-2"/>
    <n v="24299"/>
    <n v="81.7"/>
    <n v="99.2"/>
    <n v="2566"/>
    <n v="46.1"/>
    <n v="53.33"/>
    <n v="0"/>
  </r>
  <r>
    <x v="17"/>
    <n v="18"/>
    <x v="4"/>
    <x v="2"/>
    <n v="3"/>
    <x v="2"/>
    <x v="0"/>
    <n v="3"/>
    <n v="172"/>
    <n v="362744"/>
    <n v="31543"/>
    <n v="394459"/>
    <n v="0.04"/>
    <n v="362"/>
    <n v="11.6"/>
    <n v="127"/>
    <n v="1.3029999999999999"/>
    <n v="8.8999999999999996E-2"/>
    <n v="24299"/>
    <n v="81.7"/>
    <n v="99.2"/>
    <n v="2566"/>
    <n v="46.1"/>
    <n v="56.36"/>
    <n v="0"/>
  </r>
  <r>
    <x v="17"/>
    <n v="18"/>
    <x v="4"/>
    <x v="3"/>
    <n v="4"/>
    <x v="0"/>
    <x v="0"/>
    <n v="1"/>
    <n v="95"/>
    <n v="135405"/>
    <n v="90270"/>
    <n v="225770"/>
    <n v="0.04"/>
    <n v="522"/>
    <n v="14.1"/>
    <n v="147"/>
    <n v="1.26"/>
    <n v="9.4E-2"/>
    <n v="25261"/>
    <n v="81.599999999999994"/>
    <n v="101.7"/>
    <n v="3736"/>
    <n v="48.8"/>
    <n v="128.15"/>
    <n v="0"/>
  </r>
  <r>
    <x v="17"/>
    <n v="18"/>
    <x v="4"/>
    <x v="3"/>
    <n v="4"/>
    <x v="1"/>
    <x v="0"/>
    <n v="2"/>
    <n v="1054"/>
    <n v="771844"/>
    <n v="105252"/>
    <n v="878150"/>
    <n v="0.12"/>
    <n v="522"/>
    <n v="14.1"/>
    <n v="147"/>
    <n v="1.26"/>
    <n v="9.4E-2"/>
    <n v="25261"/>
    <n v="81.599999999999994"/>
    <n v="101.7"/>
    <n v="3736"/>
    <n v="48.8"/>
    <n v="281.88"/>
    <n v="0"/>
  </r>
  <r>
    <x v="17"/>
    <n v="18"/>
    <x v="4"/>
    <x v="3"/>
    <n v="4"/>
    <x v="2"/>
    <x v="0"/>
    <n v="3"/>
    <n v="669"/>
    <n v="353288"/>
    <n v="30721"/>
    <n v="384678"/>
    <n v="0.17"/>
    <n v="522"/>
    <n v="14.1"/>
    <n v="147"/>
    <n v="1.26"/>
    <n v="9.4E-2"/>
    <n v="25261"/>
    <n v="81.599999999999994"/>
    <n v="101.7"/>
    <n v="3736"/>
    <n v="48.8"/>
    <n v="288.95"/>
    <n v="0"/>
  </r>
  <r>
    <x v="17"/>
    <n v="18"/>
    <x v="4"/>
    <x v="4"/>
    <n v="5"/>
    <x v="0"/>
    <x v="0"/>
    <n v="1"/>
    <n v="159"/>
    <n v="150940"/>
    <n v="100627"/>
    <n v="251726"/>
    <n v="0.06"/>
    <n v="1746"/>
    <n v="15.5"/>
    <n v="161"/>
    <n v="1.2370000000000001"/>
    <n v="9.7000000000000003E-2"/>
    <n v="26036"/>
    <n v="81.5"/>
    <n v="102.4"/>
    <n v="4893"/>
    <n v="50.9"/>
    <n v="114.99"/>
    <n v="0"/>
  </r>
  <r>
    <x v="17"/>
    <n v="18"/>
    <x v="4"/>
    <x v="4"/>
    <n v="5"/>
    <x v="1"/>
    <x v="0"/>
    <n v="2"/>
    <n v="1813"/>
    <n v="884602"/>
    <n v="120627"/>
    <n v="1007042"/>
    <n v="0.18"/>
    <n v="1746"/>
    <n v="15.5"/>
    <n v="161"/>
    <n v="1.2370000000000001"/>
    <n v="9.7000000000000003E-2"/>
    <n v="26036"/>
    <n v="81.5"/>
    <n v="102.4"/>
    <n v="4893"/>
    <n v="50.9"/>
    <n v="72.010000000000005"/>
    <n v="0"/>
  </r>
  <r>
    <x v="17"/>
    <n v="18"/>
    <x v="4"/>
    <x v="4"/>
    <n v="5"/>
    <x v="2"/>
    <x v="0"/>
    <n v="3"/>
    <n v="1113"/>
    <n v="391455"/>
    <n v="34040"/>
    <n v="426608"/>
    <n v="0.26"/>
    <n v="1746"/>
    <n v="15.5"/>
    <n v="161"/>
    <n v="1.2370000000000001"/>
    <n v="9.7000000000000003E-2"/>
    <n v="26036"/>
    <n v="81.5"/>
    <n v="102.4"/>
    <n v="4893"/>
    <n v="50.9"/>
    <n v="66.37"/>
    <n v="0"/>
  </r>
  <r>
    <x v="17"/>
    <n v="18"/>
    <x v="4"/>
    <x v="5"/>
    <n v="6"/>
    <x v="0"/>
    <x v="0"/>
    <n v="1"/>
    <n v="383"/>
    <n v="172691"/>
    <n v="115128"/>
    <n v="288202"/>
    <n v="0.13"/>
    <n v="2993"/>
    <n v="20.3"/>
    <n v="171"/>
    <n v="1.22"/>
    <n v="0.1"/>
    <n v="27373"/>
    <n v="81.599999999999994"/>
    <n v="103.3"/>
    <n v="5367"/>
    <n v="51.5"/>
    <n v="140.88"/>
    <n v="0"/>
  </r>
  <r>
    <x v="17"/>
    <n v="18"/>
    <x v="4"/>
    <x v="5"/>
    <n v="6"/>
    <x v="1"/>
    <x v="0"/>
    <n v="2"/>
    <n v="4455"/>
    <n v="1027725"/>
    <n v="140144"/>
    <n v="1172324"/>
    <n v="0.38"/>
    <n v="2993"/>
    <n v="20.3"/>
    <n v="171"/>
    <n v="1.22"/>
    <n v="0.1"/>
    <n v="27373"/>
    <n v="81.599999999999994"/>
    <n v="103.3"/>
    <n v="5367"/>
    <n v="51.5"/>
    <n v="145.72999999999999"/>
    <n v="0"/>
  </r>
  <r>
    <x v="17"/>
    <n v="18"/>
    <x v="4"/>
    <x v="5"/>
    <n v="6"/>
    <x v="2"/>
    <x v="0"/>
    <n v="3"/>
    <n v="2636"/>
    <n v="437685"/>
    <n v="38060"/>
    <n v="478381"/>
    <n v="0.55000000000000004"/>
    <n v="2993"/>
    <n v="20.3"/>
    <n v="171"/>
    <n v="1.22"/>
    <n v="0.1"/>
    <n v="27373"/>
    <n v="81.599999999999994"/>
    <n v="103.3"/>
    <n v="5367"/>
    <n v="51.5"/>
    <n v="136.84"/>
    <n v="0"/>
  </r>
  <r>
    <x v="17"/>
    <n v="18"/>
    <x v="4"/>
    <x v="6"/>
    <n v="7"/>
    <x v="0"/>
    <x v="0"/>
    <n v="1"/>
    <n v="601"/>
    <n v="163106"/>
    <n v="108738"/>
    <n v="272445"/>
    <n v="0.22"/>
    <n v="5735"/>
    <n v="23.8"/>
    <n v="193"/>
    <n v="1.2330000000000001"/>
    <n v="0.10100000000000001"/>
    <n v="28247"/>
    <n v="81.8"/>
    <n v="102.6"/>
    <n v="5706"/>
    <n v="55.9"/>
    <n v="56.92"/>
    <n v="0"/>
  </r>
  <r>
    <x v="17"/>
    <n v="18"/>
    <x v="4"/>
    <x v="6"/>
    <n v="7"/>
    <x v="1"/>
    <x v="0"/>
    <n v="2"/>
    <n v="6875"/>
    <n v="954205"/>
    <n v="130119"/>
    <n v="1091199"/>
    <n v="0.63"/>
    <n v="5735"/>
    <n v="23.8"/>
    <n v="193"/>
    <n v="1.2330000000000001"/>
    <n v="0.10100000000000001"/>
    <n v="28247"/>
    <n v="81.8"/>
    <n v="102.6"/>
    <n v="5706"/>
    <n v="55.9"/>
    <n v="54.32"/>
    <n v="0"/>
  </r>
  <r>
    <x v="17"/>
    <n v="18"/>
    <x v="4"/>
    <x v="6"/>
    <n v="7"/>
    <x v="2"/>
    <x v="0"/>
    <n v="3"/>
    <n v="4139"/>
    <n v="413048"/>
    <n v="35917"/>
    <n v="453104"/>
    <n v="0.91"/>
    <n v="5735"/>
    <n v="23.8"/>
    <n v="193"/>
    <n v="1.2330000000000001"/>
    <n v="0.10100000000000001"/>
    <n v="28247"/>
    <n v="81.8"/>
    <n v="102.6"/>
    <n v="5706"/>
    <n v="55.9"/>
    <n v="57.02"/>
    <n v="0"/>
  </r>
  <r>
    <x v="17"/>
    <n v="18"/>
    <x v="4"/>
    <x v="7"/>
    <n v="8"/>
    <x v="0"/>
    <x v="0"/>
    <n v="1"/>
    <n v="1104"/>
    <n v="163948"/>
    <n v="109298"/>
    <n v="274350"/>
    <n v="0.4"/>
    <n v="9749"/>
    <n v="27.1"/>
    <n v="213"/>
    <n v="1.25"/>
    <n v="0.10100000000000001"/>
    <n v="29706"/>
    <n v="81.599999999999994"/>
    <n v="102.7"/>
    <n v="6151"/>
    <n v="60.3"/>
    <n v="83.69"/>
    <n v="0"/>
  </r>
  <r>
    <x v="17"/>
    <n v="18"/>
    <x v="4"/>
    <x v="7"/>
    <n v="8"/>
    <x v="1"/>
    <x v="0"/>
    <n v="2"/>
    <n v="12482"/>
    <n v="944137"/>
    <n v="128746"/>
    <n v="1085365"/>
    <n v="1.1499999999999999"/>
    <n v="9749"/>
    <n v="27.1"/>
    <n v="213"/>
    <n v="1.25"/>
    <n v="0.10100000000000001"/>
    <n v="29706"/>
    <n v="81.599999999999994"/>
    <n v="102.7"/>
    <n v="6151"/>
    <n v="60.3"/>
    <n v="81.56"/>
    <n v="0"/>
  </r>
  <r>
    <x v="17"/>
    <n v="18"/>
    <x v="4"/>
    <x v="7"/>
    <n v="8"/>
    <x v="2"/>
    <x v="0"/>
    <n v="3"/>
    <n v="7561"/>
    <n v="410177"/>
    <n v="35668"/>
    <n v="453406"/>
    <n v="1.67"/>
    <n v="9749"/>
    <n v="27.1"/>
    <n v="213"/>
    <n v="1.25"/>
    <n v="0.10100000000000001"/>
    <n v="29706"/>
    <n v="81.599999999999994"/>
    <n v="102.7"/>
    <n v="6151"/>
    <n v="60.3"/>
    <n v="82.68"/>
    <n v="0"/>
  </r>
  <r>
    <x v="17"/>
    <n v="18"/>
    <x v="4"/>
    <x v="8"/>
    <n v="9"/>
    <x v="0"/>
    <x v="0"/>
    <n v="1"/>
    <n v="1696"/>
    <n v="160513"/>
    <n v="107009"/>
    <n v="269218"/>
    <n v="0.63"/>
    <n v="22623"/>
    <n v="29.5"/>
    <n v="266"/>
    <n v="1.27"/>
    <n v="0.10100000000000001"/>
    <n v="30357"/>
    <n v="81.400000000000006"/>
    <n v="101.5"/>
    <n v="6456"/>
    <n v="62.5"/>
    <n v="53.62"/>
    <n v="0"/>
  </r>
  <r>
    <x v="17"/>
    <n v="18"/>
    <x v="4"/>
    <x v="8"/>
    <n v="9"/>
    <x v="1"/>
    <x v="0"/>
    <n v="2"/>
    <n v="19841"/>
    <n v="952523"/>
    <n v="129890"/>
    <n v="1102254"/>
    <n v="1.8"/>
    <n v="22623"/>
    <n v="29.5"/>
    <n v="266"/>
    <n v="1.27"/>
    <n v="0.10100000000000001"/>
    <n v="30357"/>
    <n v="81.400000000000006"/>
    <n v="101.5"/>
    <n v="6456"/>
    <n v="62.5"/>
    <n v="58.96"/>
    <n v="0"/>
  </r>
  <r>
    <x v="17"/>
    <n v="18"/>
    <x v="4"/>
    <x v="8"/>
    <n v="9"/>
    <x v="2"/>
    <x v="0"/>
    <n v="3"/>
    <n v="11922"/>
    <n v="409273"/>
    <n v="35589"/>
    <n v="456784"/>
    <n v="2.61"/>
    <n v="22623"/>
    <n v="29.5"/>
    <n v="266"/>
    <n v="1.27"/>
    <n v="0.10100000000000001"/>
    <n v="30357"/>
    <n v="81.400000000000006"/>
    <n v="101.5"/>
    <n v="6456"/>
    <n v="62.5"/>
    <n v="57.68"/>
    <n v="0"/>
  </r>
  <r>
    <x v="17"/>
    <n v="18"/>
    <x v="4"/>
    <x v="9"/>
    <n v="10"/>
    <x v="0"/>
    <x v="0"/>
    <n v="1"/>
    <n v="2242"/>
    <n v="158104"/>
    <n v="105403"/>
    <n v="265749"/>
    <n v="0.84"/>
    <n v="31425"/>
    <n v="32.299999999999997"/>
    <n v="298"/>
    <n v="1.327"/>
    <n v="9.9000000000000005E-2"/>
    <n v="31971"/>
    <n v="81.7"/>
    <n v="98.4"/>
    <n v="6351"/>
    <n v="66.099999999999994"/>
    <n v="32.19"/>
    <n v="0"/>
  </r>
  <r>
    <x v="17"/>
    <n v="18"/>
    <x v="4"/>
    <x v="9"/>
    <n v="10"/>
    <x v="1"/>
    <x v="0"/>
    <n v="2"/>
    <n v="25517"/>
    <n v="909285"/>
    <n v="123993"/>
    <n v="1058795"/>
    <n v="2.41"/>
    <n v="31425"/>
    <n v="32.299999999999997"/>
    <n v="298"/>
    <n v="1.327"/>
    <n v="9.9000000000000005E-2"/>
    <n v="31971"/>
    <n v="81.7"/>
    <n v="98.4"/>
    <n v="6351"/>
    <n v="66.099999999999994"/>
    <n v="28.61"/>
    <n v="0"/>
  </r>
  <r>
    <x v="17"/>
    <n v="18"/>
    <x v="4"/>
    <x v="9"/>
    <n v="10"/>
    <x v="2"/>
    <x v="0"/>
    <n v="3"/>
    <n v="15642"/>
    <n v="397430"/>
    <n v="34559"/>
    <n v="447631"/>
    <n v="3.49"/>
    <n v="31425"/>
    <n v="32.299999999999997"/>
    <n v="298"/>
    <n v="1.327"/>
    <n v="9.9000000000000005E-2"/>
    <n v="31971"/>
    <n v="81.7"/>
    <n v="98.4"/>
    <n v="6351"/>
    <n v="66.099999999999994"/>
    <n v="31.2"/>
    <n v="0"/>
  </r>
  <r>
    <x v="17"/>
    <n v="18"/>
    <x v="4"/>
    <x v="10"/>
    <n v="11"/>
    <x v="0"/>
    <x v="0"/>
    <n v="1"/>
    <n v="2353"/>
    <n v="168775"/>
    <n v="112517"/>
    <n v="283645"/>
    <n v="0.83"/>
    <n v="56558"/>
    <n v="33.6"/>
    <n v="344"/>
    <n v="1.41"/>
    <n v="0.10100000000000001"/>
    <n v="31531"/>
    <n v="81.400000000000006"/>
    <n v="96"/>
    <n v="6386"/>
    <n v="67.900000000000006"/>
    <n v="4.95"/>
    <n v="0"/>
  </r>
  <r>
    <x v="17"/>
    <n v="18"/>
    <x v="4"/>
    <x v="10"/>
    <n v="11"/>
    <x v="1"/>
    <x v="0"/>
    <n v="2"/>
    <n v="26865"/>
    <n v="973863"/>
    <n v="132800"/>
    <n v="1133528"/>
    <n v="2.37"/>
    <n v="56558"/>
    <n v="33.6"/>
    <n v="344"/>
    <n v="1.41"/>
    <n v="0.10100000000000001"/>
    <n v="31531"/>
    <n v="81.400000000000006"/>
    <n v="96"/>
    <n v="6386"/>
    <n v="67.900000000000006"/>
    <n v="5.28"/>
    <n v="0"/>
  </r>
  <r>
    <x v="17"/>
    <n v="18"/>
    <x v="4"/>
    <x v="10"/>
    <n v="11"/>
    <x v="2"/>
    <x v="0"/>
    <n v="3"/>
    <n v="16229"/>
    <n v="419556"/>
    <n v="36483"/>
    <n v="472268"/>
    <n v="3.44"/>
    <n v="56558"/>
    <n v="33.6"/>
    <n v="344"/>
    <n v="1.41"/>
    <n v="0.10100000000000001"/>
    <n v="31531"/>
    <n v="81.400000000000006"/>
    <n v="96"/>
    <n v="6386"/>
    <n v="67.900000000000006"/>
    <n v="3.75"/>
    <n v="0"/>
  </r>
  <r>
    <x v="17"/>
    <n v="18"/>
    <x v="4"/>
    <x v="11"/>
    <n v="12"/>
    <x v="0"/>
    <x v="0"/>
    <n v="1"/>
    <n v="4968"/>
    <n v="151579"/>
    <n v="101053"/>
    <n v="257600"/>
    <n v="1.93"/>
    <n v="91122"/>
    <n v="38.200000000000003"/>
    <n v="371"/>
    <n v="1.5269999999999999"/>
    <n v="0.10299999999999999"/>
    <n v="32350"/>
    <n v="81.2"/>
    <n v="94.6"/>
    <n v="5930"/>
    <n v="72.099999999999994"/>
    <n v="111.13"/>
    <n v="0"/>
  </r>
  <r>
    <x v="17"/>
    <n v="18"/>
    <x v="4"/>
    <x v="11"/>
    <n v="12"/>
    <x v="1"/>
    <x v="0"/>
    <n v="2"/>
    <n v="56488"/>
    <n v="852459"/>
    <n v="116244"/>
    <n v="1025191"/>
    <n v="5.51"/>
    <n v="91122"/>
    <n v="38.200000000000003"/>
    <n v="371"/>
    <n v="1.5269999999999999"/>
    <n v="0.10299999999999999"/>
    <n v="32350"/>
    <n v="81.2"/>
    <n v="94.6"/>
    <n v="5930"/>
    <n v="72.099999999999994"/>
    <n v="110.27"/>
    <n v="0"/>
  </r>
  <r>
    <x v="17"/>
    <n v="18"/>
    <x v="4"/>
    <x v="11"/>
    <n v="12"/>
    <x v="2"/>
    <x v="0"/>
    <n v="3"/>
    <n v="33891"/>
    <n v="359081"/>
    <n v="31224"/>
    <n v="424196"/>
    <n v="7.99"/>
    <n v="91122"/>
    <n v="38.200000000000003"/>
    <n v="371"/>
    <n v="1.5269999999999999"/>
    <n v="0.10299999999999999"/>
    <n v="32350"/>
    <n v="81.2"/>
    <n v="94.6"/>
    <n v="5930"/>
    <n v="72.099999999999994"/>
    <n v="108.83"/>
    <n v="0"/>
  </r>
  <r>
    <x v="17"/>
    <n v="18"/>
    <x v="4"/>
    <x v="12"/>
    <n v="13"/>
    <x v="0"/>
    <x v="0"/>
    <n v="1"/>
    <n v="9271"/>
    <n v="149487"/>
    <n v="99658"/>
    <n v="258416"/>
    <n v="3.59"/>
    <n v="127353"/>
    <n v="38"/>
    <n v="402"/>
    <n v="1.573"/>
    <n v="0.111"/>
    <n v="32123"/>
    <n v="81.3"/>
    <n v="93.9"/>
    <n v="5455"/>
    <n v="74.599999999999994"/>
    <n v="86.61"/>
    <n v="0"/>
  </r>
  <r>
    <x v="17"/>
    <n v="18"/>
    <x v="4"/>
    <x v="12"/>
    <n v="13"/>
    <x v="1"/>
    <x v="0"/>
    <n v="2"/>
    <n v="103921"/>
    <n v="800753"/>
    <n v="109194"/>
    <n v="1013868"/>
    <n v="10.25"/>
    <n v="127353"/>
    <n v="38"/>
    <n v="402"/>
    <n v="1.573"/>
    <n v="0.111"/>
    <n v="32123"/>
    <n v="81.3"/>
    <n v="93.9"/>
    <n v="5455"/>
    <n v="74.599999999999994"/>
    <n v="83.97"/>
    <n v="0"/>
  </r>
  <r>
    <x v="17"/>
    <n v="18"/>
    <x v="4"/>
    <x v="12"/>
    <n v="13"/>
    <x v="2"/>
    <x v="0"/>
    <n v="3"/>
    <n v="63946"/>
    <n v="337000"/>
    <n v="29304"/>
    <n v="430250"/>
    <n v="14.86"/>
    <n v="127353"/>
    <n v="38"/>
    <n v="402"/>
    <n v="1.573"/>
    <n v="0.111"/>
    <n v="32123"/>
    <n v="81.3"/>
    <n v="93.9"/>
    <n v="5455"/>
    <n v="74.599999999999994"/>
    <n v="88.68"/>
    <n v="0"/>
  </r>
  <r>
    <x v="17"/>
    <n v="18"/>
    <x v="4"/>
    <x v="13"/>
    <n v="14"/>
    <x v="0"/>
    <x v="0"/>
    <n v="1"/>
    <n v="9985"/>
    <n v="147944"/>
    <n v="98630"/>
    <n v="256559"/>
    <n v="3.89"/>
    <n v="172705"/>
    <n v="39.6"/>
    <n v="430"/>
    <n v="1.587"/>
    <n v="0.11700000000000001"/>
    <n v="33307"/>
    <n v="81.400000000000006"/>
    <n v="91.9"/>
    <n v="5356"/>
    <n v="76.2"/>
    <n v="7.7"/>
    <n v="0"/>
  </r>
  <r>
    <x v="17"/>
    <n v="18"/>
    <x v="4"/>
    <x v="13"/>
    <n v="14"/>
    <x v="1"/>
    <x v="0"/>
    <n v="2"/>
    <n v="115542"/>
    <n v="812687"/>
    <n v="110821"/>
    <n v="1039050"/>
    <n v="11.12"/>
    <n v="172705"/>
    <n v="39.6"/>
    <n v="430"/>
    <n v="1.587"/>
    <n v="0.11700000000000001"/>
    <n v="33307"/>
    <n v="81.400000000000006"/>
    <n v="91.9"/>
    <n v="5356"/>
    <n v="76.2"/>
    <n v="11.18"/>
    <n v="0"/>
  </r>
  <r>
    <x v="17"/>
    <n v="18"/>
    <x v="4"/>
    <x v="13"/>
    <n v="14"/>
    <x v="2"/>
    <x v="0"/>
    <n v="3"/>
    <n v="68756"/>
    <n v="329053"/>
    <n v="28613"/>
    <n v="426422"/>
    <n v="16.12"/>
    <n v="172705"/>
    <n v="39.6"/>
    <n v="430"/>
    <n v="1.587"/>
    <n v="0.11700000000000001"/>
    <n v="33307"/>
    <n v="81.400000000000006"/>
    <n v="91.9"/>
    <n v="5356"/>
    <n v="76.2"/>
    <n v="7.52"/>
    <n v="0"/>
  </r>
  <r>
    <x v="17"/>
    <n v="18"/>
    <x v="4"/>
    <x v="14"/>
    <n v="15"/>
    <x v="0"/>
    <x v="0"/>
    <n v="1"/>
    <n v="11947"/>
    <n v="144313"/>
    <n v="96208"/>
    <n v="252468"/>
    <n v="4.7300000000000004"/>
    <n v="211626"/>
    <n v="42.4"/>
    <n v="456"/>
    <n v="1.5469999999999999"/>
    <n v="0.125"/>
    <n v="34764"/>
    <n v="81.5"/>
    <n v="88.9"/>
    <n v="5171"/>
    <n v="79.099999999999994"/>
    <n v="19.649999999999999"/>
    <n v="0"/>
  </r>
  <r>
    <x v="17"/>
    <n v="18"/>
    <x v="4"/>
    <x v="14"/>
    <n v="15"/>
    <x v="1"/>
    <x v="0"/>
    <n v="2"/>
    <n v="138551"/>
    <n v="779889"/>
    <n v="106348"/>
    <n v="1024788"/>
    <n v="13.52"/>
    <n v="211626"/>
    <n v="42.4"/>
    <n v="456"/>
    <n v="1.5469999999999999"/>
    <n v="0.125"/>
    <n v="34764"/>
    <n v="81.5"/>
    <n v="88.9"/>
    <n v="5171"/>
    <n v="79.099999999999994"/>
    <n v="19.91"/>
    <n v="0"/>
  </r>
  <r>
    <x v="17"/>
    <n v="18"/>
    <x v="4"/>
    <x v="14"/>
    <n v="15"/>
    <x v="2"/>
    <x v="0"/>
    <n v="3"/>
    <n v="82777"/>
    <n v="312313"/>
    <n v="27158"/>
    <n v="422248"/>
    <n v="19.600000000000001"/>
    <n v="211626"/>
    <n v="42.4"/>
    <n v="456"/>
    <n v="1.5469999999999999"/>
    <n v="0.125"/>
    <n v="34764"/>
    <n v="81.5"/>
    <n v="88.9"/>
    <n v="5171"/>
    <n v="79.099999999999994"/>
    <n v="20.39"/>
    <n v="0"/>
  </r>
  <r>
    <x v="17"/>
    <n v="18"/>
    <x v="4"/>
    <x v="15"/>
    <n v="16"/>
    <x v="0"/>
    <x v="0"/>
    <n v="1"/>
    <n v="13924"/>
    <n v="145444"/>
    <n v="96962"/>
    <n v="256330"/>
    <n v="5.43"/>
    <n v="249268"/>
    <n v="44.6"/>
    <n v="480"/>
    <n v="1.51"/>
    <n v="0.13"/>
    <n v="35678"/>
    <n v="81.400000000000006"/>
    <n v="87.1"/>
    <n v="5060"/>
    <n v="83.3"/>
    <n v="16.55"/>
    <n v="0"/>
  </r>
  <r>
    <x v="17"/>
    <n v="18"/>
    <x v="4"/>
    <x v="15"/>
    <n v="16"/>
    <x v="1"/>
    <x v="0"/>
    <n v="2"/>
    <n v="161254"/>
    <n v="772425"/>
    <n v="105331"/>
    <n v="1039010"/>
    <n v="15.52"/>
    <n v="249268"/>
    <n v="44.6"/>
    <n v="480"/>
    <n v="1.51"/>
    <n v="0.13"/>
    <n v="35678"/>
    <n v="81.400000000000006"/>
    <n v="87.1"/>
    <n v="5060"/>
    <n v="83.3"/>
    <n v="16.39"/>
    <n v="0"/>
  </r>
  <r>
    <x v="17"/>
    <n v="18"/>
    <x v="4"/>
    <x v="15"/>
    <n v="16"/>
    <x v="2"/>
    <x v="0"/>
    <n v="3"/>
    <n v="97283"/>
    <n v="308206"/>
    <n v="26801"/>
    <n v="432290"/>
    <n v="22.5"/>
    <n v="249268"/>
    <n v="44.6"/>
    <n v="480"/>
    <n v="1.51"/>
    <n v="0.13"/>
    <n v="35678"/>
    <n v="81.400000000000006"/>
    <n v="87.1"/>
    <n v="5060"/>
    <n v="83.3"/>
    <n v="17.52"/>
    <n v="0"/>
  </r>
  <r>
    <x v="18"/>
    <n v="19"/>
    <x v="1"/>
    <x v="0"/>
    <n v="1"/>
    <x v="0"/>
    <x v="0"/>
    <n v="1"/>
    <n v="5"/>
    <n v="87781"/>
    <n v="58520"/>
    <n v="146306"/>
    <n v="0"/>
    <n v="51"/>
    <n v="2.2000000000000002"/>
    <n v="125"/>
    <n v="1.21"/>
    <n v="0.18099999999999999"/>
    <n v="30720"/>
    <n v="78.7"/>
    <n v="89.9"/>
    <n v="0"/>
    <n v="47.5"/>
    <n v="0"/>
    <n v="0"/>
  </r>
  <r>
    <x v="18"/>
    <n v="19"/>
    <x v="1"/>
    <x v="0"/>
    <n v="1"/>
    <x v="1"/>
    <x v="0"/>
    <n v="2"/>
    <n v="57"/>
    <n v="503052"/>
    <n v="68598"/>
    <n v="571707"/>
    <n v="0.01"/>
    <n v="51"/>
    <n v="2.2000000000000002"/>
    <n v="125"/>
    <n v="1.21"/>
    <n v="0.18099999999999999"/>
    <n v="30720"/>
    <n v="78.7"/>
    <n v="89.9"/>
    <n v="0"/>
    <n v="47.5"/>
    <n v="0"/>
    <n v="0"/>
  </r>
  <r>
    <x v="18"/>
    <n v="19"/>
    <x v="1"/>
    <x v="0"/>
    <n v="1"/>
    <x v="2"/>
    <x v="0"/>
    <n v="3"/>
    <n v="36"/>
    <n v="225706"/>
    <n v="19627"/>
    <n v="245369"/>
    <n v="0.01"/>
    <n v="51"/>
    <n v="2.2000000000000002"/>
    <n v="125"/>
    <n v="1.21"/>
    <n v="0.18099999999999999"/>
    <n v="30720"/>
    <n v="78.7"/>
    <n v="89.9"/>
    <n v="0"/>
    <n v="47.5"/>
    <n v="0"/>
    <n v="0"/>
  </r>
  <r>
    <x v="18"/>
    <n v="19"/>
    <x v="1"/>
    <x v="1"/>
    <n v="2"/>
    <x v="0"/>
    <x v="0"/>
    <n v="1"/>
    <n v="9"/>
    <n v="79589"/>
    <n v="53059"/>
    <n v="132657"/>
    <n v="0.01"/>
    <n v="194"/>
    <n v="2.6"/>
    <n v="129"/>
    <n v="1.1870000000000001"/>
    <n v="0.191"/>
    <n v="29742"/>
    <n v="78.7"/>
    <n v="87.8"/>
    <n v="684"/>
    <n v="49"/>
    <n v="80"/>
    <n v="0"/>
  </r>
  <r>
    <x v="18"/>
    <n v="19"/>
    <x v="1"/>
    <x v="1"/>
    <n v="2"/>
    <x v="1"/>
    <x v="0"/>
    <n v="2"/>
    <n v="109"/>
    <n v="478930"/>
    <n v="65309"/>
    <n v="544348"/>
    <n v="0.02"/>
    <n v="194"/>
    <n v="2.6"/>
    <n v="129"/>
    <n v="1.1870000000000001"/>
    <n v="0.191"/>
    <n v="29742"/>
    <n v="78.7"/>
    <n v="87.8"/>
    <n v="684"/>
    <n v="49"/>
    <n v="91.23"/>
    <n v="0"/>
  </r>
  <r>
    <x v="18"/>
    <n v="19"/>
    <x v="1"/>
    <x v="1"/>
    <n v="2"/>
    <x v="2"/>
    <x v="0"/>
    <n v="3"/>
    <n v="65"/>
    <n v="206014"/>
    <n v="17914"/>
    <n v="223993"/>
    <n v="0.03"/>
    <n v="194"/>
    <n v="2.6"/>
    <n v="129"/>
    <n v="1.1870000000000001"/>
    <n v="0.191"/>
    <n v="29742"/>
    <n v="78.7"/>
    <n v="87.8"/>
    <n v="684"/>
    <n v="49"/>
    <n v="80.56"/>
    <n v="0"/>
  </r>
  <r>
    <x v="18"/>
    <n v="19"/>
    <x v="1"/>
    <x v="2"/>
    <n v="3"/>
    <x v="0"/>
    <x v="0"/>
    <n v="1"/>
    <n v="17"/>
    <n v="70979"/>
    <n v="47320"/>
    <n v="118316"/>
    <n v="0.01"/>
    <n v="343"/>
    <n v="2.9"/>
    <n v="146"/>
    <n v="1.173"/>
    <n v="0.19800000000000001"/>
    <n v="28432"/>
    <n v="78.7"/>
    <n v="85.6"/>
    <n v="1392"/>
    <n v="49.2"/>
    <n v="84.39"/>
    <n v="0"/>
  </r>
  <r>
    <x v="18"/>
    <n v="19"/>
    <x v="1"/>
    <x v="2"/>
    <n v="3"/>
    <x v="1"/>
    <x v="0"/>
    <n v="2"/>
    <n v="197"/>
    <n v="432966"/>
    <n v="59041"/>
    <n v="492204"/>
    <n v="0.04"/>
    <n v="343"/>
    <n v="2.9"/>
    <n v="146"/>
    <n v="1.173"/>
    <n v="0.19800000000000001"/>
    <n v="28432"/>
    <n v="78.7"/>
    <n v="85.6"/>
    <n v="1392"/>
    <n v="49.2"/>
    <n v="80.73"/>
    <n v="0"/>
  </r>
  <r>
    <x v="18"/>
    <n v="19"/>
    <x v="1"/>
    <x v="2"/>
    <n v="3"/>
    <x v="2"/>
    <x v="0"/>
    <n v="3"/>
    <n v="115"/>
    <n v="181784"/>
    <n v="15807"/>
    <n v="197706"/>
    <n v="0.06"/>
    <n v="343"/>
    <n v="2.9"/>
    <n v="146"/>
    <n v="1.173"/>
    <n v="0.19800000000000001"/>
    <n v="28432"/>
    <n v="78.7"/>
    <n v="85.6"/>
    <n v="1392"/>
    <n v="49.2"/>
    <n v="78.73"/>
    <n v="0"/>
  </r>
  <r>
    <x v="18"/>
    <n v="19"/>
    <x v="1"/>
    <x v="3"/>
    <n v="4"/>
    <x v="0"/>
    <x v="0"/>
    <n v="1"/>
    <n v="48"/>
    <n v="63243"/>
    <n v="42162"/>
    <n v="105453"/>
    <n v="0.05"/>
    <n v="513"/>
    <n v="3.6"/>
    <n v="151"/>
    <n v="1.17"/>
    <n v="0.20599999999999999"/>
    <n v="27959"/>
    <n v="79.3"/>
    <n v="84.3"/>
    <n v="2102"/>
    <n v="53.6"/>
    <n v="112.53"/>
    <n v="0"/>
  </r>
  <r>
    <x v="18"/>
    <n v="19"/>
    <x v="1"/>
    <x v="3"/>
    <n v="4"/>
    <x v="1"/>
    <x v="0"/>
    <n v="2"/>
    <n v="559"/>
    <n v="377628"/>
    <n v="51495"/>
    <n v="429682"/>
    <n v="0.13"/>
    <n v="513"/>
    <n v="3.6"/>
    <n v="151"/>
    <n v="1.17"/>
    <n v="0.20599999999999999"/>
    <n v="27959"/>
    <n v="79.3"/>
    <n v="84.3"/>
    <n v="2102"/>
    <n v="53.6"/>
    <n v="183.76"/>
    <n v="0"/>
  </r>
  <r>
    <x v="18"/>
    <n v="19"/>
    <x v="1"/>
    <x v="3"/>
    <n v="4"/>
    <x v="2"/>
    <x v="0"/>
    <n v="3"/>
    <n v="334"/>
    <n v="162708"/>
    <n v="14148"/>
    <n v="177190"/>
    <n v="0.19"/>
    <n v="513"/>
    <n v="3.6"/>
    <n v="151"/>
    <n v="1.17"/>
    <n v="0.20599999999999999"/>
    <n v="27959"/>
    <n v="79.3"/>
    <n v="84.3"/>
    <n v="2102"/>
    <n v="53.6"/>
    <n v="190.43"/>
    <n v="0"/>
  </r>
  <r>
    <x v="18"/>
    <n v="19"/>
    <x v="1"/>
    <x v="4"/>
    <n v="5"/>
    <x v="0"/>
    <x v="0"/>
    <n v="1"/>
    <n v="84"/>
    <n v="79781"/>
    <n v="53187"/>
    <n v="133052"/>
    <n v="0.06"/>
    <n v="1289"/>
    <n v="4.4000000000000004"/>
    <n v="159"/>
    <n v="1.17"/>
    <n v="0.216"/>
    <n v="26581"/>
    <n v="79.7"/>
    <n v="82.6"/>
    <n v="2788"/>
    <n v="54.9"/>
    <n v="110.55"/>
    <n v="0"/>
  </r>
  <r>
    <x v="18"/>
    <n v="19"/>
    <x v="1"/>
    <x v="4"/>
    <n v="5"/>
    <x v="1"/>
    <x v="0"/>
    <n v="2"/>
    <n v="963"/>
    <n v="470168"/>
    <n v="64114"/>
    <n v="535245"/>
    <n v="0.18"/>
    <n v="1289"/>
    <n v="4.4000000000000004"/>
    <n v="159"/>
    <n v="1.17"/>
    <n v="0.216"/>
    <n v="26581"/>
    <n v="79.7"/>
    <n v="82.6"/>
    <n v="2788"/>
    <n v="54.9"/>
    <n v="72.27"/>
    <n v="0"/>
  </r>
  <r>
    <x v="18"/>
    <n v="19"/>
    <x v="1"/>
    <x v="4"/>
    <n v="5"/>
    <x v="2"/>
    <x v="0"/>
    <n v="3"/>
    <n v="582"/>
    <n v="204450"/>
    <n v="17778"/>
    <n v="222810"/>
    <n v="0.26"/>
    <n v="1289"/>
    <n v="4.4000000000000004"/>
    <n v="159"/>
    <n v="1.17"/>
    <n v="0.216"/>
    <n v="26581"/>
    <n v="79.7"/>
    <n v="82.6"/>
    <n v="2788"/>
    <n v="54.9"/>
    <n v="74.25"/>
    <n v="0"/>
  </r>
  <r>
    <x v="18"/>
    <n v="19"/>
    <x v="1"/>
    <x v="5"/>
    <n v="6"/>
    <x v="0"/>
    <x v="0"/>
    <n v="1"/>
    <n v="156"/>
    <n v="92038"/>
    <n v="61358"/>
    <n v="153552"/>
    <n v="0.1"/>
    <n v="2016"/>
    <n v="5.0999999999999996"/>
    <n v="172"/>
    <n v="1.173"/>
    <n v="0.221"/>
    <n v="25880"/>
    <n v="79.8"/>
    <n v="83"/>
    <n v="3514"/>
    <n v="56.1"/>
    <n v="109.36"/>
    <n v="0"/>
  </r>
  <r>
    <x v="18"/>
    <n v="19"/>
    <x v="1"/>
    <x v="5"/>
    <n v="6"/>
    <x v="1"/>
    <x v="0"/>
    <n v="2"/>
    <n v="1785"/>
    <n v="540115"/>
    <n v="73652"/>
    <n v="615552"/>
    <n v="0.28999999999999998"/>
    <n v="2016"/>
    <n v="5.0999999999999996"/>
    <n v="172"/>
    <n v="1.173"/>
    <n v="0.221"/>
    <n v="25880"/>
    <n v="79.8"/>
    <n v="83"/>
    <n v="3514"/>
    <n v="56.1"/>
    <n v="85.36"/>
    <n v="0"/>
  </r>
  <r>
    <x v="18"/>
    <n v="19"/>
    <x v="1"/>
    <x v="5"/>
    <n v="6"/>
    <x v="2"/>
    <x v="0"/>
    <n v="3"/>
    <n v="1071"/>
    <n v="233344"/>
    <n v="20291"/>
    <n v="254706"/>
    <n v="0.42"/>
    <n v="2016"/>
    <n v="5.0999999999999996"/>
    <n v="172"/>
    <n v="1.173"/>
    <n v="0.221"/>
    <n v="25880"/>
    <n v="79.8"/>
    <n v="83"/>
    <n v="3514"/>
    <n v="56.1"/>
    <n v="84.02"/>
    <n v="0"/>
  </r>
  <r>
    <x v="18"/>
    <n v="19"/>
    <x v="1"/>
    <x v="6"/>
    <n v="7"/>
    <x v="0"/>
    <x v="0"/>
    <n v="1"/>
    <n v="230"/>
    <n v="103535"/>
    <n v="69023"/>
    <n v="172788"/>
    <n v="0.13"/>
    <n v="2922"/>
    <n v="5.9"/>
    <n v="186"/>
    <n v="1.2"/>
    <n v="0.22"/>
    <n v="26400"/>
    <n v="79.8"/>
    <n v="82"/>
    <n v="3964"/>
    <n v="57.4"/>
    <n v="47.44"/>
    <n v="0"/>
  </r>
  <r>
    <x v="18"/>
    <n v="19"/>
    <x v="1"/>
    <x v="6"/>
    <n v="7"/>
    <x v="1"/>
    <x v="0"/>
    <n v="2"/>
    <n v="2653"/>
    <n v="612062"/>
    <n v="83463"/>
    <n v="698178"/>
    <n v="0.38"/>
    <n v="2922"/>
    <n v="5.9"/>
    <n v="186"/>
    <n v="1.2"/>
    <n v="0.22"/>
    <n v="26400"/>
    <n v="79.8"/>
    <n v="82"/>
    <n v="3964"/>
    <n v="57.4"/>
    <n v="48.63"/>
    <n v="0"/>
  </r>
  <r>
    <x v="18"/>
    <n v="19"/>
    <x v="1"/>
    <x v="6"/>
    <n v="7"/>
    <x v="2"/>
    <x v="0"/>
    <n v="3"/>
    <n v="1589"/>
    <n v="263788"/>
    <n v="22938"/>
    <n v="288315"/>
    <n v="0.55000000000000004"/>
    <n v="2922"/>
    <n v="5.9"/>
    <n v="186"/>
    <n v="1.2"/>
    <n v="0.22"/>
    <n v="26400"/>
    <n v="79.8"/>
    <n v="82"/>
    <n v="3964"/>
    <n v="57.4"/>
    <n v="48.37"/>
    <n v="0"/>
  </r>
  <r>
    <x v="18"/>
    <n v="19"/>
    <x v="1"/>
    <x v="7"/>
    <n v="8"/>
    <x v="0"/>
    <x v="0"/>
    <n v="1"/>
    <n v="483"/>
    <n v="111517"/>
    <n v="74345"/>
    <n v="186345"/>
    <n v="0.26"/>
    <n v="3895"/>
    <n v="7.8"/>
    <n v="225"/>
    <n v="1.2370000000000001"/>
    <n v="0.216"/>
    <n v="27770"/>
    <n v="80.2"/>
    <n v="83.6"/>
    <n v="4460"/>
    <n v="61.7"/>
    <n v="110"/>
    <n v="0"/>
  </r>
  <r>
    <x v="18"/>
    <n v="19"/>
    <x v="1"/>
    <x v="7"/>
    <n v="8"/>
    <x v="1"/>
    <x v="0"/>
    <n v="2"/>
    <n v="5682"/>
    <n v="670676"/>
    <n v="91456"/>
    <n v="767814"/>
    <n v="0.74"/>
    <n v="3895"/>
    <n v="7.8"/>
    <n v="225"/>
    <n v="1.2370000000000001"/>
    <n v="0.216"/>
    <n v="27770"/>
    <n v="80.2"/>
    <n v="83.6"/>
    <n v="4460"/>
    <n v="61.7"/>
    <n v="114.17"/>
    <n v="0"/>
  </r>
  <r>
    <x v="18"/>
    <n v="19"/>
    <x v="1"/>
    <x v="7"/>
    <n v="8"/>
    <x v="2"/>
    <x v="0"/>
    <n v="3"/>
    <n v="3417"/>
    <n v="289810"/>
    <n v="25201"/>
    <n v="318428"/>
    <n v="1.07"/>
    <n v="3895"/>
    <n v="7.8"/>
    <n v="225"/>
    <n v="1.2370000000000001"/>
    <n v="0.216"/>
    <n v="27770"/>
    <n v="80.2"/>
    <n v="83.6"/>
    <n v="4460"/>
    <n v="61.7"/>
    <n v="115.04"/>
    <n v="0"/>
  </r>
  <r>
    <x v="18"/>
    <n v="19"/>
    <x v="1"/>
    <x v="8"/>
    <n v="9"/>
    <x v="0"/>
    <x v="0"/>
    <n v="1"/>
    <n v="711"/>
    <n v="112464"/>
    <n v="74976"/>
    <n v="188151"/>
    <n v="0.38"/>
    <n v="5672"/>
    <n v="9.1"/>
    <n v="262"/>
    <n v="1.2729999999999999"/>
    <n v="0.217"/>
    <n v="28848"/>
    <n v="80.2"/>
    <n v="83.7"/>
    <n v="5013"/>
    <n v="63.6"/>
    <n v="47.2"/>
    <n v="0"/>
  </r>
  <r>
    <x v="18"/>
    <n v="19"/>
    <x v="1"/>
    <x v="8"/>
    <n v="9"/>
    <x v="1"/>
    <x v="0"/>
    <n v="2"/>
    <n v="8223"/>
    <n v="662790"/>
    <n v="90380"/>
    <n v="761393"/>
    <n v="1.08"/>
    <n v="5672"/>
    <n v="9.1"/>
    <n v="262"/>
    <n v="1.2729999999999999"/>
    <n v="0.217"/>
    <n v="28848"/>
    <n v="80.2"/>
    <n v="83.7"/>
    <n v="5013"/>
    <n v="63.6"/>
    <n v="44.72"/>
    <n v="0"/>
  </r>
  <r>
    <x v="18"/>
    <n v="19"/>
    <x v="1"/>
    <x v="8"/>
    <n v="9"/>
    <x v="2"/>
    <x v="0"/>
    <n v="3"/>
    <n v="4873"/>
    <n v="281824"/>
    <n v="24506"/>
    <n v="311203"/>
    <n v="1.57"/>
    <n v="5672"/>
    <n v="9.1"/>
    <n v="262"/>
    <n v="1.2729999999999999"/>
    <n v="0.217"/>
    <n v="28848"/>
    <n v="80.2"/>
    <n v="83.7"/>
    <n v="5013"/>
    <n v="63.6"/>
    <n v="42.61"/>
    <n v="0"/>
  </r>
  <r>
    <x v="18"/>
    <n v="19"/>
    <x v="1"/>
    <x v="9"/>
    <n v="10"/>
    <x v="0"/>
    <x v="0"/>
    <n v="1"/>
    <n v="957"/>
    <n v="110233"/>
    <n v="73488"/>
    <n v="184678"/>
    <n v="0.52"/>
    <n v="8112"/>
    <n v="9.1999999999999993"/>
    <n v="290"/>
    <n v="1.34"/>
    <n v="0.219"/>
    <n v="29815"/>
    <n v="80.5"/>
    <n v="79.099999999999994"/>
    <n v="5540"/>
    <n v="67.599999999999994"/>
    <n v="34.6"/>
    <n v="0"/>
  </r>
  <r>
    <x v="18"/>
    <n v="19"/>
    <x v="1"/>
    <x v="9"/>
    <n v="10"/>
    <x v="1"/>
    <x v="0"/>
    <n v="2"/>
    <n v="10973"/>
    <n v="642819"/>
    <n v="87657"/>
    <n v="741449"/>
    <n v="1.48"/>
    <n v="8112"/>
    <n v="9.1999999999999993"/>
    <n v="290"/>
    <n v="1.34"/>
    <n v="0.219"/>
    <n v="29815"/>
    <n v="80.5"/>
    <n v="79.099999999999994"/>
    <n v="5540"/>
    <n v="67.599999999999994"/>
    <n v="33.44"/>
    <n v="0"/>
  </r>
  <r>
    <x v="18"/>
    <n v="19"/>
    <x v="1"/>
    <x v="9"/>
    <n v="10"/>
    <x v="2"/>
    <x v="0"/>
    <n v="3"/>
    <n v="6702"/>
    <n v="281138"/>
    <n v="24447"/>
    <n v="312287"/>
    <n v="2.15"/>
    <n v="8112"/>
    <n v="9.1999999999999993"/>
    <n v="290"/>
    <n v="1.34"/>
    <n v="0.219"/>
    <n v="29815"/>
    <n v="80.5"/>
    <n v="79.099999999999994"/>
    <n v="5540"/>
    <n v="67.599999999999994"/>
    <n v="37.53"/>
    <n v="0"/>
  </r>
  <r>
    <x v="18"/>
    <n v="19"/>
    <x v="1"/>
    <x v="10"/>
    <n v="11"/>
    <x v="0"/>
    <x v="0"/>
    <n v="1"/>
    <n v="1863"/>
    <n v="76196"/>
    <n v="50798"/>
    <n v="128857"/>
    <n v="1.45"/>
    <n v="10324"/>
    <n v="12.5"/>
    <n v="342"/>
    <n v="1.48"/>
    <n v="0.24"/>
    <n v="29562"/>
    <n v="80.8"/>
    <n v="75.2"/>
    <n v="6020"/>
    <n v="69.5"/>
    <n v="94.67"/>
    <n v="0"/>
  </r>
  <r>
    <x v="18"/>
    <n v="19"/>
    <x v="1"/>
    <x v="10"/>
    <n v="11"/>
    <x v="1"/>
    <x v="0"/>
    <n v="2"/>
    <n v="21262"/>
    <n v="434320"/>
    <n v="59225"/>
    <n v="514807"/>
    <n v="4.13"/>
    <n v="10324"/>
    <n v="12.5"/>
    <n v="342"/>
    <n v="1.48"/>
    <n v="0.24"/>
    <n v="29562"/>
    <n v="80.8"/>
    <n v="75.2"/>
    <n v="6020"/>
    <n v="69.5"/>
    <n v="93.77"/>
    <n v="0"/>
  </r>
  <r>
    <x v="18"/>
    <n v="19"/>
    <x v="1"/>
    <x v="10"/>
    <n v="11"/>
    <x v="2"/>
    <x v="0"/>
    <n v="3"/>
    <n v="12601"/>
    <n v="181987"/>
    <n v="15825"/>
    <n v="210413"/>
    <n v="5.99"/>
    <n v="10324"/>
    <n v="12.5"/>
    <n v="342"/>
    <n v="1.48"/>
    <n v="0.24"/>
    <n v="29562"/>
    <n v="80.8"/>
    <n v="75.2"/>
    <n v="6020"/>
    <n v="69.5"/>
    <n v="88.02"/>
    <n v="0"/>
  </r>
  <r>
    <x v="18"/>
    <n v="19"/>
    <x v="1"/>
    <x v="11"/>
    <n v="12"/>
    <x v="0"/>
    <x v="0"/>
    <n v="1"/>
    <n v="3409"/>
    <n v="78002"/>
    <n v="52001"/>
    <n v="133412"/>
    <n v="2.56"/>
    <n v="15373"/>
    <n v="14.9"/>
    <n v="363"/>
    <n v="1.673"/>
    <n v="0.28000000000000003"/>
    <n v="30251"/>
    <n v="81.2"/>
    <n v="72"/>
    <n v="6568"/>
    <n v="72.8"/>
    <n v="82.98"/>
    <n v="0"/>
  </r>
  <r>
    <x v="18"/>
    <n v="19"/>
    <x v="1"/>
    <x v="11"/>
    <n v="12"/>
    <x v="1"/>
    <x v="0"/>
    <n v="2"/>
    <n v="38644"/>
    <n v="431842"/>
    <n v="58888"/>
    <n v="529374"/>
    <n v="7.3"/>
    <n v="15373"/>
    <n v="14.9"/>
    <n v="363"/>
    <n v="1.673"/>
    <n v="0.28000000000000003"/>
    <n v="30251"/>
    <n v="81.2"/>
    <n v="72"/>
    <n v="6568"/>
    <n v="72.8"/>
    <n v="81.75"/>
    <n v="0"/>
  </r>
  <r>
    <x v="18"/>
    <n v="19"/>
    <x v="1"/>
    <x v="11"/>
    <n v="12"/>
    <x v="2"/>
    <x v="0"/>
    <n v="3"/>
    <n v="23271"/>
    <n v="180855"/>
    <n v="15726"/>
    <n v="219852"/>
    <n v="10.58"/>
    <n v="15373"/>
    <n v="14.9"/>
    <n v="363"/>
    <n v="1.673"/>
    <n v="0.28000000000000003"/>
    <n v="30251"/>
    <n v="81.2"/>
    <n v="72"/>
    <n v="6568"/>
    <n v="72.8"/>
    <n v="84.68"/>
    <n v="0"/>
  </r>
  <r>
    <x v="18"/>
    <n v="19"/>
    <x v="1"/>
    <x v="12"/>
    <n v="13"/>
    <x v="0"/>
    <x v="0"/>
    <n v="1"/>
    <n v="3540"/>
    <n v="71603"/>
    <n v="47736"/>
    <n v="122879"/>
    <n v="2.88"/>
    <n v="23376"/>
    <n v="15.3"/>
    <n v="398"/>
    <n v="1.7969999999999999"/>
    <n v="0.307"/>
    <n v="29259"/>
    <n v="81.2"/>
    <n v="75.2"/>
    <n v="7044"/>
    <n v="75.7"/>
    <n v="3.84"/>
    <n v="0"/>
  </r>
  <r>
    <x v="18"/>
    <n v="19"/>
    <x v="1"/>
    <x v="12"/>
    <n v="13"/>
    <x v="1"/>
    <x v="0"/>
    <n v="2"/>
    <n v="40060"/>
    <n v="393097"/>
    <n v="53604"/>
    <n v="486761"/>
    <n v="8.23"/>
    <n v="23376"/>
    <n v="15.3"/>
    <n v="398"/>
    <n v="1.7969999999999999"/>
    <n v="0.307"/>
    <n v="29259"/>
    <n v="81.2"/>
    <n v="75.2"/>
    <n v="7044"/>
    <n v="75.7"/>
    <n v="3.66"/>
    <n v="0"/>
  </r>
  <r>
    <x v="18"/>
    <n v="19"/>
    <x v="1"/>
    <x v="12"/>
    <n v="13"/>
    <x v="2"/>
    <x v="0"/>
    <n v="3"/>
    <n v="24337"/>
    <n v="165236"/>
    <n v="14368"/>
    <n v="203941"/>
    <n v="11.93"/>
    <n v="23376"/>
    <n v="15.3"/>
    <n v="398"/>
    <n v="1.7969999999999999"/>
    <n v="0.307"/>
    <n v="29259"/>
    <n v="81.2"/>
    <n v="75.2"/>
    <n v="7044"/>
    <n v="75.7"/>
    <n v="4.58"/>
    <n v="0"/>
  </r>
  <r>
    <x v="18"/>
    <n v="19"/>
    <x v="1"/>
    <x v="13"/>
    <n v="14"/>
    <x v="0"/>
    <x v="0"/>
    <n v="1"/>
    <n v="4203"/>
    <n v="83449"/>
    <n v="55632"/>
    <n v="143284"/>
    <n v="2.93"/>
    <n v="32345"/>
    <n v="17.5"/>
    <n v="431"/>
    <n v="1.8129999999999999"/>
    <n v="0.309"/>
    <n v="32207"/>
    <n v="81.2"/>
    <n v="75.599999999999994"/>
    <n v="7094"/>
    <n v="78.400000000000006"/>
    <n v="18.73"/>
    <n v="0"/>
  </r>
  <r>
    <x v="18"/>
    <n v="19"/>
    <x v="1"/>
    <x v="13"/>
    <n v="14"/>
    <x v="1"/>
    <x v="0"/>
    <n v="2"/>
    <n v="48369"/>
    <n v="465367"/>
    <n v="63459"/>
    <n v="577195"/>
    <n v="8.3800000000000008"/>
    <n v="32345"/>
    <n v="17.5"/>
    <n v="431"/>
    <n v="1.8129999999999999"/>
    <n v="0.309"/>
    <n v="32207"/>
    <n v="81.2"/>
    <n v="75.599999999999994"/>
    <n v="7094"/>
    <n v="78.400000000000006"/>
    <n v="20.74"/>
    <n v="0"/>
  </r>
  <r>
    <x v="18"/>
    <n v="19"/>
    <x v="1"/>
    <x v="13"/>
    <n v="14"/>
    <x v="2"/>
    <x v="0"/>
    <n v="3"/>
    <n v="29006"/>
    <n v="192930"/>
    <n v="16777"/>
    <n v="238713"/>
    <n v="12.15"/>
    <n v="32345"/>
    <n v="17.5"/>
    <n v="431"/>
    <n v="1.8129999999999999"/>
    <n v="0.309"/>
    <n v="32207"/>
    <n v="81.2"/>
    <n v="75.599999999999994"/>
    <n v="7094"/>
    <n v="78.400000000000006"/>
    <n v="19.18"/>
    <n v="0"/>
  </r>
  <r>
    <x v="18"/>
    <n v="19"/>
    <x v="1"/>
    <x v="14"/>
    <n v="15"/>
    <x v="0"/>
    <x v="0"/>
    <n v="1"/>
    <n v="5138"/>
    <n v="83531"/>
    <n v="55687"/>
    <n v="144356"/>
    <n v="3.56"/>
    <n v="42696"/>
    <n v="20.6"/>
    <n v="461"/>
    <n v="1.72"/>
    <n v="0.28100000000000003"/>
    <n v="33322"/>
    <n v="81.3"/>
    <n v="74.2"/>
    <n v="7109"/>
    <n v="80.099999999999994"/>
    <n v="22.25"/>
    <n v="0"/>
  </r>
  <r>
    <x v="18"/>
    <n v="19"/>
    <x v="1"/>
    <x v="14"/>
    <n v="15"/>
    <x v="1"/>
    <x v="0"/>
    <n v="2"/>
    <n v="60168"/>
    <n v="467681"/>
    <n v="63775"/>
    <n v="591624"/>
    <n v="10.17"/>
    <n v="42696"/>
    <n v="20.6"/>
    <n v="461"/>
    <n v="1.72"/>
    <n v="0.28100000000000003"/>
    <n v="33322"/>
    <n v="81.3"/>
    <n v="74.2"/>
    <n v="7109"/>
    <n v="80.099999999999994"/>
    <n v="24.39"/>
    <n v="0"/>
  </r>
  <r>
    <x v="18"/>
    <n v="19"/>
    <x v="1"/>
    <x v="14"/>
    <n v="15"/>
    <x v="2"/>
    <x v="0"/>
    <n v="3"/>
    <n v="35282"/>
    <n v="187658"/>
    <n v="16318"/>
    <n v="239258"/>
    <n v="14.75"/>
    <n v="42696"/>
    <n v="20.6"/>
    <n v="461"/>
    <n v="1.72"/>
    <n v="0.28100000000000003"/>
    <n v="33322"/>
    <n v="81.3"/>
    <n v="74.2"/>
    <n v="7109"/>
    <n v="80.099999999999994"/>
    <n v="21.64"/>
    <n v="0"/>
  </r>
  <r>
    <x v="18"/>
    <n v="19"/>
    <x v="1"/>
    <x v="15"/>
    <n v="16"/>
    <x v="0"/>
    <x v="0"/>
    <n v="1"/>
    <n v="6460"/>
    <n v="89337"/>
    <n v="59558"/>
    <n v="155355"/>
    <n v="4.16"/>
    <n v="50087"/>
    <n v="22.6"/>
    <n v="477"/>
    <n v="1.59"/>
    <n v="0.25600000000000001"/>
    <n v="34583"/>
    <n v="81.2"/>
    <n v="70.5"/>
    <n v="6986"/>
    <n v="83.4"/>
    <n v="25.73"/>
    <n v="0"/>
  </r>
  <r>
    <x v="18"/>
    <n v="19"/>
    <x v="1"/>
    <x v="15"/>
    <n v="16"/>
    <x v="1"/>
    <x v="0"/>
    <n v="2"/>
    <n v="73568"/>
    <n v="480205"/>
    <n v="65483"/>
    <n v="619256"/>
    <n v="11.88"/>
    <n v="50087"/>
    <n v="22.6"/>
    <n v="477"/>
    <n v="1.59"/>
    <n v="0.25600000000000001"/>
    <n v="34583"/>
    <n v="81.2"/>
    <n v="70.5"/>
    <n v="6986"/>
    <n v="83.4"/>
    <n v="22.27"/>
    <n v="0"/>
  </r>
  <r>
    <x v="18"/>
    <n v="19"/>
    <x v="1"/>
    <x v="15"/>
    <n v="16"/>
    <x v="2"/>
    <x v="0"/>
    <n v="3"/>
    <n v="43923"/>
    <n v="194172"/>
    <n v="16885"/>
    <n v="254980"/>
    <n v="17.23"/>
    <n v="50087"/>
    <n v="22.6"/>
    <n v="477"/>
    <n v="1.59"/>
    <n v="0.25600000000000001"/>
    <n v="34583"/>
    <n v="81.2"/>
    <n v="70.5"/>
    <n v="6986"/>
    <n v="83.4"/>
    <n v="24.49"/>
    <n v="0"/>
  </r>
  <r>
    <x v="19"/>
    <n v="20"/>
    <x v="1"/>
    <x v="0"/>
    <n v="1"/>
    <x v="0"/>
    <x v="0"/>
    <n v="1"/>
    <n v="5"/>
    <n v="27387"/>
    <n v="18258"/>
    <n v="45650"/>
    <n v="0.01"/>
    <n v="109"/>
    <n v="2.9"/>
    <n v="121"/>
    <n v="1.56"/>
    <n v="0.13200000000000001"/>
    <n v="52754"/>
    <n v="85.1"/>
    <n v="19.5"/>
    <n v="0"/>
    <n v="64.5"/>
    <n v="0"/>
    <n v="0"/>
  </r>
  <r>
    <x v="19"/>
    <n v="20"/>
    <x v="1"/>
    <x v="0"/>
    <n v="1"/>
    <x v="1"/>
    <x v="0"/>
    <n v="2"/>
    <n v="54"/>
    <n v="157706"/>
    <n v="21505"/>
    <n v="179265"/>
    <n v="0.03"/>
    <n v="109"/>
    <n v="2.9"/>
    <n v="121"/>
    <n v="1.56"/>
    <n v="0.13200000000000001"/>
    <n v="52754"/>
    <n v="85.1"/>
    <n v="19.5"/>
    <n v="0"/>
    <n v="64.5"/>
    <n v="0"/>
    <n v="0"/>
  </r>
  <r>
    <x v="19"/>
    <n v="20"/>
    <x v="1"/>
    <x v="0"/>
    <n v="1"/>
    <x v="2"/>
    <x v="0"/>
    <n v="3"/>
    <n v="32"/>
    <n v="67925"/>
    <n v="5907"/>
    <n v="73864"/>
    <n v="0.04"/>
    <n v="109"/>
    <n v="2.9"/>
    <n v="121"/>
    <n v="1.56"/>
    <n v="0.13200000000000001"/>
    <n v="52754"/>
    <n v="85.1"/>
    <n v="19.5"/>
    <n v="0"/>
    <n v="64.5"/>
    <n v="0"/>
    <n v="0"/>
  </r>
  <r>
    <x v="19"/>
    <n v="20"/>
    <x v="1"/>
    <x v="1"/>
    <n v="2"/>
    <x v="0"/>
    <x v="0"/>
    <n v="1"/>
    <n v="29"/>
    <n v="25180"/>
    <n v="16786"/>
    <n v="41995"/>
    <n v="7.0000000000000007E-2"/>
    <n v="432"/>
    <n v="4.8"/>
    <n v="131"/>
    <n v="1.5129999999999999"/>
    <n v="0.124"/>
    <n v="51125"/>
    <n v="84.7"/>
    <n v="19.5"/>
    <n v="2235"/>
    <n v="66"/>
    <n v="300"/>
    <n v="0"/>
  </r>
  <r>
    <x v="19"/>
    <n v="20"/>
    <x v="1"/>
    <x v="1"/>
    <n v="2"/>
    <x v="1"/>
    <x v="0"/>
    <n v="2"/>
    <n v="336"/>
    <n v="147374"/>
    <n v="20096"/>
    <n v="167806"/>
    <n v="0.2"/>
    <n v="432"/>
    <n v="4.8"/>
    <n v="131"/>
    <n v="1.5129999999999999"/>
    <n v="0.124"/>
    <n v="51125"/>
    <n v="84.7"/>
    <n v="19.5"/>
    <n v="2235"/>
    <n v="66"/>
    <n v="300"/>
    <n v="0"/>
  </r>
  <r>
    <x v="19"/>
    <n v="20"/>
    <x v="1"/>
    <x v="1"/>
    <n v="2"/>
    <x v="2"/>
    <x v="0"/>
    <n v="3"/>
    <n v="203"/>
    <n v="64347"/>
    <n v="5595"/>
    <n v="70145"/>
    <n v="0.28999999999999998"/>
    <n v="432"/>
    <n v="4.8"/>
    <n v="131"/>
    <n v="1.5129999999999999"/>
    <n v="0.124"/>
    <n v="51125"/>
    <n v="84.7"/>
    <n v="19.5"/>
    <n v="2235"/>
    <n v="66"/>
    <n v="300"/>
    <n v="0"/>
  </r>
  <r>
    <x v="19"/>
    <n v="20"/>
    <x v="1"/>
    <x v="2"/>
    <n v="3"/>
    <x v="0"/>
    <x v="0"/>
    <n v="1"/>
    <n v="54"/>
    <n v="24205"/>
    <n v="16136"/>
    <n v="40395"/>
    <n v="0.13"/>
    <n v="720"/>
    <n v="6.9"/>
    <n v="150"/>
    <n v="1.4830000000000001"/>
    <n v="0.11700000000000001"/>
    <n v="52345"/>
    <n v="85.1"/>
    <n v="19.399999999999999"/>
    <n v="4560"/>
    <n v="68.900000000000006"/>
    <n v="228.63"/>
    <n v="0"/>
  </r>
  <r>
    <x v="19"/>
    <n v="20"/>
    <x v="1"/>
    <x v="2"/>
    <n v="3"/>
    <x v="1"/>
    <x v="0"/>
    <n v="2"/>
    <n v="614"/>
    <n v="141675"/>
    <n v="19319"/>
    <n v="161608"/>
    <n v="0.38"/>
    <n v="720"/>
    <n v="6.9"/>
    <n v="150"/>
    <n v="1.4830000000000001"/>
    <n v="0.11700000000000001"/>
    <n v="52345"/>
    <n v="85.1"/>
    <n v="19.399999999999999"/>
    <n v="4560"/>
    <n v="68.900000000000006"/>
    <n v="82.74"/>
    <n v="0"/>
  </r>
  <r>
    <x v="19"/>
    <n v="20"/>
    <x v="1"/>
    <x v="2"/>
    <n v="3"/>
    <x v="2"/>
    <x v="0"/>
    <n v="3"/>
    <n v="372"/>
    <n v="61715"/>
    <n v="5367"/>
    <n v="67454"/>
    <n v="0.55000000000000004"/>
    <n v="720"/>
    <n v="6.9"/>
    <n v="150"/>
    <n v="1.4830000000000001"/>
    <n v="0.11700000000000001"/>
    <n v="52345"/>
    <n v="85.1"/>
    <n v="19.399999999999999"/>
    <n v="4560"/>
    <n v="68.900000000000006"/>
    <n v="83.25"/>
    <n v="0"/>
  </r>
  <r>
    <x v="19"/>
    <n v="20"/>
    <x v="1"/>
    <x v="3"/>
    <n v="4"/>
    <x v="0"/>
    <x v="0"/>
    <n v="1"/>
    <n v="131"/>
    <n v="23731"/>
    <n v="15820"/>
    <n v="39682"/>
    <n v="0.33"/>
    <n v="974"/>
    <n v="8.8000000000000007"/>
    <n v="160"/>
    <n v="1.4470000000000001"/>
    <n v="0.111"/>
    <n v="52102"/>
    <n v="85.5"/>
    <n v="19.2"/>
    <n v="4548"/>
    <n v="71.8"/>
    <n v="197.01"/>
    <n v="0"/>
  </r>
  <r>
    <x v="19"/>
    <n v="20"/>
    <x v="1"/>
    <x v="3"/>
    <n v="4"/>
    <x v="1"/>
    <x v="0"/>
    <n v="2"/>
    <n v="1546"/>
    <n v="143390"/>
    <n v="19553"/>
    <n v="164489"/>
    <n v="0.94"/>
    <n v="974"/>
    <n v="8.8000000000000007"/>
    <n v="160"/>
    <n v="1.4470000000000001"/>
    <n v="0.111"/>
    <n v="52102"/>
    <n v="85.5"/>
    <n v="19.2"/>
    <n v="4548"/>
    <n v="71.8"/>
    <n v="151.79"/>
    <n v="0"/>
  </r>
  <r>
    <x v="19"/>
    <n v="20"/>
    <x v="1"/>
    <x v="3"/>
    <n v="4"/>
    <x v="2"/>
    <x v="0"/>
    <n v="3"/>
    <n v="909"/>
    <n v="60510"/>
    <n v="5262"/>
    <n v="66681"/>
    <n v="1.36"/>
    <n v="974"/>
    <n v="8.8000000000000007"/>
    <n v="160"/>
    <n v="1.4470000000000001"/>
    <n v="0.111"/>
    <n v="52102"/>
    <n v="85.5"/>
    <n v="19.2"/>
    <n v="4548"/>
    <n v="71.8"/>
    <n v="144.35"/>
    <n v="0"/>
  </r>
  <r>
    <x v="19"/>
    <n v="20"/>
    <x v="1"/>
    <x v="4"/>
    <n v="5"/>
    <x v="0"/>
    <x v="0"/>
    <n v="1"/>
    <n v="208"/>
    <n v="27668"/>
    <n v="18445"/>
    <n v="46321"/>
    <n v="0.45"/>
    <n v="1843"/>
    <n v="11.2"/>
    <n v="154"/>
    <n v="1.4370000000000001"/>
    <n v="0.106"/>
    <n v="50923"/>
    <n v="85.7"/>
    <n v="19.100000000000001"/>
    <n v="4539"/>
    <n v="72.900000000000006"/>
    <n v="58.78"/>
    <n v="0"/>
  </r>
  <r>
    <x v="19"/>
    <n v="20"/>
    <x v="1"/>
    <x v="4"/>
    <n v="5"/>
    <x v="1"/>
    <x v="0"/>
    <n v="2"/>
    <n v="2394"/>
    <n v="162453"/>
    <n v="22153"/>
    <n v="187000"/>
    <n v="1.28"/>
    <n v="1843"/>
    <n v="11.2"/>
    <n v="154"/>
    <n v="1.4370000000000001"/>
    <n v="0.106"/>
    <n v="50923"/>
    <n v="85.7"/>
    <n v="19.100000000000001"/>
    <n v="4539"/>
    <n v="72.900000000000006"/>
    <n v="54.85"/>
    <n v="0"/>
  </r>
  <r>
    <x v="19"/>
    <n v="20"/>
    <x v="1"/>
    <x v="4"/>
    <n v="5"/>
    <x v="2"/>
    <x v="0"/>
    <n v="3"/>
    <n v="1398"/>
    <n v="68033"/>
    <n v="5916"/>
    <n v="75347"/>
    <n v="1.86"/>
    <n v="1843"/>
    <n v="11.2"/>
    <n v="154"/>
    <n v="1.4370000000000001"/>
    <n v="0.106"/>
    <n v="50923"/>
    <n v="85.7"/>
    <n v="19.100000000000001"/>
    <n v="4539"/>
    <n v="72.900000000000006"/>
    <n v="53.8"/>
    <n v="0"/>
  </r>
  <r>
    <x v="19"/>
    <n v="20"/>
    <x v="1"/>
    <x v="5"/>
    <n v="6"/>
    <x v="0"/>
    <x v="0"/>
    <n v="1"/>
    <n v="451"/>
    <n v="31009"/>
    <n v="20673"/>
    <n v="52133"/>
    <n v="0.87"/>
    <n v="2970"/>
    <n v="13"/>
    <n v="177"/>
    <n v="1.43"/>
    <n v="0.10199999999999999"/>
    <n v="51149"/>
    <n v="86.1"/>
    <n v="19.2"/>
    <n v="4442"/>
    <n v="76.3"/>
    <n v="116.83"/>
    <n v="0"/>
  </r>
  <r>
    <x v="19"/>
    <n v="20"/>
    <x v="1"/>
    <x v="5"/>
    <n v="6"/>
    <x v="1"/>
    <x v="0"/>
    <n v="2"/>
    <n v="5040"/>
    <n v="175132"/>
    <n v="23882"/>
    <n v="204054"/>
    <n v="2.4700000000000002"/>
    <n v="2970"/>
    <n v="13"/>
    <n v="177"/>
    <n v="1.43"/>
    <n v="0.10199999999999999"/>
    <n v="51149"/>
    <n v="86.1"/>
    <n v="19.2"/>
    <n v="4442"/>
    <n v="76.3"/>
    <n v="110.53"/>
    <n v="0"/>
  </r>
  <r>
    <x v="19"/>
    <n v="20"/>
    <x v="1"/>
    <x v="5"/>
    <n v="6"/>
    <x v="2"/>
    <x v="0"/>
    <n v="3"/>
    <n v="3079"/>
    <n v="76271"/>
    <n v="6632"/>
    <n v="85982"/>
    <n v="3.58"/>
    <n v="2970"/>
    <n v="13"/>
    <n v="177"/>
    <n v="1.43"/>
    <n v="0.10199999999999999"/>
    <n v="51149"/>
    <n v="86.1"/>
    <n v="19.2"/>
    <n v="4442"/>
    <n v="76.3"/>
    <n v="120.24"/>
    <n v="0"/>
  </r>
  <r>
    <x v="19"/>
    <n v="20"/>
    <x v="1"/>
    <x v="6"/>
    <n v="7"/>
    <x v="0"/>
    <x v="0"/>
    <n v="1"/>
    <n v="663"/>
    <n v="32090"/>
    <n v="21393"/>
    <n v="54146"/>
    <n v="1.22"/>
    <n v="4094"/>
    <n v="14.3"/>
    <n v="193"/>
    <n v="1.4370000000000001"/>
    <n v="0.1"/>
    <n v="51881"/>
    <n v="86.3"/>
    <n v="18.7"/>
    <n v="4903"/>
    <n v="77.3"/>
    <n v="47.01"/>
    <n v="0"/>
  </r>
  <r>
    <x v="19"/>
    <n v="20"/>
    <x v="1"/>
    <x v="6"/>
    <n v="7"/>
    <x v="1"/>
    <x v="0"/>
    <n v="2"/>
    <n v="7643"/>
    <n v="185429"/>
    <n v="25286"/>
    <n v="218358"/>
    <n v="3.5"/>
    <n v="4094"/>
    <n v="14.3"/>
    <n v="193"/>
    <n v="1.4370000000000001"/>
    <n v="0.1"/>
    <n v="51881"/>
    <n v="86.3"/>
    <n v="18.7"/>
    <n v="4903"/>
    <n v="77.3"/>
    <n v="51.65"/>
    <n v="0"/>
  </r>
  <r>
    <x v="19"/>
    <n v="20"/>
    <x v="1"/>
    <x v="6"/>
    <n v="7"/>
    <x v="2"/>
    <x v="0"/>
    <n v="3"/>
    <n v="4600"/>
    <n v="79155"/>
    <n v="6883"/>
    <n v="90638"/>
    <n v="5.08"/>
    <n v="4094"/>
    <n v="14.3"/>
    <n v="193"/>
    <n v="1.4370000000000001"/>
    <n v="0.1"/>
    <n v="51881"/>
    <n v="86.3"/>
    <n v="18.7"/>
    <n v="4903"/>
    <n v="77.3"/>
    <n v="49.4"/>
    <n v="0"/>
  </r>
  <r>
    <x v="19"/>
    <n v="20"/>
    <x v="1"/>
    <x v="7"/>
    <n v="8"/>
    <x v="0"/>
    <x v="0"/>
    <n v="1"/>
    <n v="1093"/>
    <n v="32384"/>
    <n v="21590"/>
    <n v="55067"/>
    <n v="1.98"/>
    <n v="5258"/>
    <n v="15.5"/>
    <n v="229"/>
    <n v="1.4670000000000001"/>
    <n v="0.1"/>
    <n v="51106"/>
    <n v="86.5"/>
    <n v="18.5"/>
    <n v="5281"/>
    <n v="79.7"/>
    <n v="64.86"/>
    <n v="0"/>
  </r>
  <r>
    <x v="19"/>
    <n v="20"/>
    <x v="1"/>
    <x v="7"/>
    <n v="8"/>
    <x v="1"/>
    <x v="0"/>
    <n v="2"/>
    <n v="12432"/>
    <n v="182010"/>
    <n v="24820"/>
    <n v="219262"/>
    <n v="5.67"/>
    <n v="5258"/>
    <n v="15.5"/>
    <n v="229"/>
    <n v="1.4670000000000001"/>
    <n v="0.1"/>
    <n v="51106"/>
    <n v="86.5"/>
    <n v="18.5"/>
    <n v="5281"/>
    <n v="79.7"/>
    <n v="62.66"/>
    <n v="0"/>
  </r>
  <r>
    <x v="19"/>
    <n v="20"/>
    <x v="1"/>
    <x v="7"/>
    <n v="8"/>
    <x v="2"/>
    <x v="0"/>
    <n v="3"/>
    <n v="7607"/>
    <n v="78123"/>
    <n v="6793"/>
    <n v="92523"/>
    <n v="8.2200000000000006"/>
    <n v="5258"/>
    <n v="15.5"/>
    <n v="229"/>
    <n v="1.4670000000000001"/>
    <n v="0.1"/>
    <n v="51106"/>
    <n v="86.5"/>
    <n v="18.5"/>
    <n v="5281"/>
    <n v="79.7"/>
    <n v="65.37"/>
    <n v="0"/>
  </r>
  <r>
    <x v="19"/>
    <n v="20"/>
    <x v="1"/>
    <x v="8"/>
    <n v="9"/>
    <x v="0"/>
    <x v="0"/>
    <n v="1"/>
    <n v="1500"/>
    <n v="33332"/>
    <n v="22222"/>
    <n v="57054"/>
    <n v="2.63"/>
    <n v="7633"/>
    <n v="17.5"/>
    <n v="262"/>
    <n v="1.4970000000000001"/>
    <n v="0.10100000000000001"/>
    <n v="51422"/>
    <n v="87"/>
    <n v="17.7"/>
    <n v="5618"/>
    <n v="83"/>
    <n v="37.24"/>
    <n v="0"/>
  </r>
  <r>
    <x v="19"/>
    <n v="20"/>
    <x v="1"/>
    <x v="8"/>
    <n v="9"/>
    <x v="1"/>
    <x v="0"/>
    <n v="2"/>
    <n v="16733"/>
    <n v="181347"/>
    <n v="24729"/>
    <n v="222809"/>
    <n v="7.51"/>
    <n v="7633"/>
    <n v="17.5"/>
    <n v="262"/>
    <n v="1.4970000000000001"/>
    <n v="0.10100000000000001"/>
    <n v="51422"/>
    <n v="87"/>
    <n v="17.7"/>
    <n v="5618"/>
    <n v="83"/>
    <n v="34.6"/>
    <n v="0"/>
  </r>
  <r>
    <x v="19"/>
    <n v="20"/>
    <x v="1"/>
    <x v="8"/>
    <n v="9"/>
    <x v="2"/>
    <x v="0"/>
    <n v="3"/>
    <n v="10303"/>
    <n v="77569"/>
    <n v="6745"/>
    <n v="94617"/>
    <n v="10.89"/>
    <n v="7633"/>
    <n v="17.5"/>
    <n v="262"/>
    <n v="1.4970000000000001"/>
    <n v="0.10100000000000001"/>
    <n v="51422"/>
    <n v="87"/>
    <n v="17.7"/>
    <n v="5618"/>
    <n v="83"/>
    <n v="35.44"/>
    <n v="0"/>
  </r>
  <r>
    <x v="19"/>
    <n v="20"/>
    <x v="1"/>
    <x v="9"/>
    <n v="10"/>
    <x v="0"/>
    <x v="0"/>
    <n v="1"/>
    <n v="2120"/>
    <n v="30580"/>
    <n v="20386"/>
    <n v="53086"/>
    <n v="3.99"/>
    <n v="10289"/>
    <n v="17.7"/>
    <n v="307"/>
    <n v="1.617"/>
    <n v="0.10100000000000001"/>
    <n v="51731"/>
    <n v="88"/>
    <n v="17.100000000000001"/>
    <n v="5894"/>
    <n v="83.8"/>
    <n v="41.33"/>
    <n v="0"/>
  </r>
  <r>
    <x v="19"/>
    <n v="20"/>
    <x v="1"/>
    <x v="9"/>
    <n v="10"/>
    <x v="1"/>
    <x v="0"/>
    <n v="2"/>
    <n v="24617"/>
    <n v="168195"/>
    <n v="22936"/>
    <n v="215748"/>
    <n v="11.41"/>
    <n v="10289"/>
    <n v="17.7"/>
    <n v="307"/>
    <n v="1.617"/>
    <n v="0.10100000000000001"/>
    <n v="51731"/>
    <n v="88"/>
    <n v="17.100000000000001"/>
    <n v="5894"/>
    <n v="83.8"/>
    <n v="47.12"/>
    <n v="0"/>
  </r>
  <r>
    <x v="19"/>
    <n v="20"/>
    <x v="1"/>
    <x v="9"/>
    <n v="10"/>
    <x v="2"/>
    <x v="0"/>
    <n v="3"/>
    <n v="14999"/>
    <n v="69608"/>
    <n v="6053"/>
    <n v="90660"/>
    <n v="16.54"/>
    <n v="10289"/>
    <n v="17.7"/>
    <n v="307"/>
    <n v="1.617"/>
    <n v="0.10100000000000001"/>
    <n v="51731"/>
    <n v="88"/>
    <n v="17.100000000000001"/>
    <n v="5894"/>
    <n v="83.8"/>
    <n v="45.58"/>
    <n v="0"/>
  </r>
  <r>
    <x v="19"/>
    <n v="20"/>
    <x v="1"/>
    <x v="10"/>
    <n v="11"/>
    <x v="0"/>
    <x v="0"/>
    <n v="1"/>
    <n v="3595"/>
    <n v="23507"/>
    <n v="15672"/>
    <n v="42774"/>
    <n v="8.4"/>
    <n v="14330"/>
    <n v="18.8"/>
    <n v="347"/>
    <n v="1.7569999999999999"/>
    <n v="0.114"/>
    <n v="53986"/>
    <n v="88.7"/>
    <n v="16.100000000000001"/>
    <n v="5725"/>
    <n v="89.3"/>
    <n v="69.58"/>
    <n v="0"/>
  </r>
  <r>
    <x v="19"/>
    <n v="20"/>
    <x v="1"/>
    <x v="10"/>
    <n v="11"/>
    <x v="1"/>
    <x v="0"/>
    <n v="2"/>
    <n v="41275"/>
    <n v="114957"/>
    <n v="15676"/>
    <n v="171908"/>
    <n v="24.01"/>
    <n v="14330"/>
    <n v="18.8"/>
    <n v="347"/>
    <n v="1.7569999999999999"/>
    <n v="0.114"/>
    <n v="53986"/>
    <n v="88.7"/>
    <n v="16.100000000000001"/>
    <n v="5725"/>
    <n v="89.3"/>
    <n v="67.67"/>
    <n v="0"/>
  </r>
  <r>
    <x v="19"/>
    <n v="20"/>
    <x v="1"/>
    <x v="10"/>
    <n v="11"/>
    <x v="2"/>
    <x v="0"/>
    <n v="3"/>
    <n v="24658"/>
    <n v="42475"/>
    <n v="3694"/>
    <n v="70827"/>
    <n v="34.81"/>
    <n v="14330"/>
    <n v="18.8"/>
    <n v="347"/>
    <n v="1.7569999999999999"/>
    <n v="0.114"/>
    <n v="53986"/>
    <n v="88.7"/>
    <n v="16.100000000000001"/>
    <n v="5725"/>
    <n v="89.3"/>
    <n v="64.400000000000006"/>
    <n v="0"/>
  </r>
  <r>
    <x v="19"/>
    <n v="20"/>
    <x v="1"/>
    <x v="11"/>
    <n v="12"/>
    <x v="0"/>
    <x v="0"/>
    <n v="1"/>
    <n v="6335"/>
    <n v="23368"/>
    <n v="15579"/>
    <n v="45282"/>
    <n v="13.99"/>
    <n v="15476"/>
    <n v="20.7"/>
    <n v="378"/>
    <n v="1.9830000000000001"/>
    <n v="0.14000000000000001"/>
    <n v="54611"/>
    <n v="88.6"/>
    <n v="15.5"/>
    <n v="5412"/>
    <n v="89.8"/>
    <n v="76.22"/>
    <n v="0"/>
  </r>
  <r>
    <x v="19"/>
    <n v="20"/>
    <x v="1"/>
    <x v="11"/>
    <n v="12"/>
    <x v="1"/>
    <x v="0"/>
    <n v="2"/>
    <n v="73125"/>
    <n v="96645"/>
    <n v="13179"/>
    <n v="182949"/>
    <n v="39.97"/>
    <n v="15476"/>
    <n v="20.7"/>
    <n v="378"/>
    <n v="1.9830000000000001"/>
    <n v="0.14000000000000001"/>
    <n v="54611"/>
    <n v="88.6"/>
    <n v="15.5"/>
    <n v="5412"/>
    <n v="89.8"/>
    <n v="77.17"/>
    <n v="0"/>
  </r>
  <r>
    <x v="19"/>
    <n v="20"/>
    <x v="1"/>
    <x v="11"/>
    <n v="12"/>
    <x v="2"/>
    <x v="1"/>
    <n v="4"/>
    <n v="44384"/>
    <n v="29621"/>
    <n v="2576"/>
    <n v="76581"/>
    <n v="57.96"/>
    <n v="15476"/>
    <n v="20.7"/>
    <n v="378"/>
    <n v="1.9830000000000001"/>
    <n v="0.14000000000000001"/>
    <n v="54611"/>
    <n v="88.6"/>
    <n v="15.5"/>
    <n v="5412"/>
    <n v="89.8"/>
    <n v="80"/>
    <n v="1"/>
  </r>
  <r>
    <x v="19"/>
    <n v="20"/>
    <x v="1"/>
    <x v="12"/>
    <n v="13"/>
    <x v="0"/>
    <x v="0"/>
    <n v="1"/>
    <n v="7293"/>
    <n v="20695"/>
    <n v="13796"/>
    <n v="41784"/>
    <n v="17.45"/>
    <n v="21283"/>
    <n v="21.9"/>
    <n v="408"/>
    <n v="2.093"/>
    <n v="0.16400000000000001"/>
    <n v="55893"/>
    <n v="88.2"/>
    <n v="14.7"/>
    <n v="5061"/>
    <n v="90.9"/>
    <n v="15.12"/>
    <n v="0"/>
  </r>
  <r>
    <x v="19"/>
    <n v="20"/>
    <x v="1"/>
    <x v="12"/>
    <n v="13"/>
    <x v="1"/>
    <x v="1"/>
    <n v="5"/>
    <n v="82922"/>
    <n v="73352"/>
    <n v="10003"/>
    <n v="166277"/>
    <n v="49.87"/>
    <n v="21283"/>
    <n v="21.9"/>
    <n v="408"/>
    <n v="2.093"/>
    <n v="0.16400000000000001"/>
    <n v="55893"/>
    <n v="88.2"/>
    <n v="14.7"/>
    <n v="5061"/>
    <n v="90.9"/>
    <n v="13.4"/>
    <n v="0"/>
  </r>
  <r>
    <x v="19"/>
    <n v="20"/>
    <x v="1"/>
    <x v="12"/>
    <n v="13"/>
    <x v="2"/>
    <x v="1"/>
    <n v="4"/>
    <n v="50761"/>
    <n v="17881"/>
    <n v="1555"/>
    <n v="70197"/>
    <n v="72.31"/>
    <n v="21283"/>
    <n v="21.9"/>
    <n v="408"/>
    <n v="2.093"/>
    <n v="0.16400000000000001"/>
    <n v="55893"/>
    <n v="88.2"/>
    <n v="14.7"/>
    <n v="5061"/>
    <n v="90.9"/>
    <n v="14.37"/>
    <n v="1"/>
  </r>
  <r>
    <x v="19"/>
    <n v="20"/>
    <x v="1"/>
    <x v="13"/>
    <n v="14"/>
    <x v="0"/>
    <x v="0"/>
    <n v="1"/>
    <n v="6977"/>
    <n v="21754"/>
    <n v="14503"/>
    <n v="43234"/>
    <n v="16.14"/>
    <n v="29553"/>
    <n v="25.3"/>
    <n v="438"/>
    <n v="2.097"/>
    <n v="0.16800000000000001"/>
    <n v="56992"/>
    <n v="88.4"/>
    <n v="14.1"/>
    <n v="2456"/>
    <n v="91.6"/>
    <n v="-4.33"/>
    <n v="0"/>
  </r>
  <r>
    <x v="19"/>
    <n v="20"/>
    <x v="1"/>
    <x v="13"/>
    <n v="14"/>
    <x v="1"/>
    <x v="1"/>
    <n v="5"/>
    <n v="84170"/>
    <n v="78590"/>
    <n v="11253"/>
    <n v="174013"/>
    <n v="48.37"/>
    <n v="29553"/>
    <n v="25.3"/>
    <n v="438"/>
    <n v="2.097"/>
    <n v="0.16800000000000001"/>
    <n v="56992"/>
    <n v="88.4"/>
    <n v="14.1"/>
    <n v="2456"/>
    <n v="91.6"/>
    <n v="1.51"/>
    <n v="0"/>
  </r>
  <r>
    <x v="19"/>
    <n v="20"/>
    <x v="1"/>
    <x v="13"/>
    <n v="14"/>
    <x v="2"/>
    <x v="1"/>
    <n v="4"/>
    <n v="51268"/>
    <n v="19214"/>
    <n v="1920"/>
    <n v="72402"/>
    <n v="70.81"/>
    <n v="29553"/>
    <n v="25.3"/>
    <n v="438"/>
    <n v="2.097"/>
    <n v="0.16800000000000001"/>
    <n v="56992"/>
    <n v="88.4"/>
    <n v="14.1"/>
    <n v="2456"/>
    <n v="91.6"/>
    <n v="1"/>
    <n v="1"/>
  </r>
  <r>
    <x v="19"/>
    <n v="20"/>
    <x v="1"/>
    <x v="14"/>
    <n v="15"/>
    <x v="0"/>
    <x v="0"/>
    <n v="1"/>
    <n v="7746"/>
    <n v="21616"/>
    <n v="14411"/>
    <n v="43773"/>
    <n v="17.7"/>
    <n v="35576"/>
    <n v="26.7"/>
    <n v="466"/>
    <n v="2"/>
    <n v="0.155"/>
    <n v="57305"/>
    <n v="88.8"/>
    <n v="13.2"/>
    <n v="0"/>
    <n v="92.7"/>
    <n v="11.02"/>
    <n v="0"/>
  </r>
  <r>
    <x v="19"/>
    <n v="20"/>
    <x v="1"/>
    <x v="14"/>
    <n v="15"/>
    <x v="1"/>
    <x v="1"/>
    <n v="5"/>
    <n v="88121"/>
    <n v="75829"/>
    <n v="10340"/>
    <n v="174290"/>
    <n v="50.56"/>
    <n v="35576"/>
    <n v="26.7"/>
    <n v="466"/>
    <n v="2"/>
    <n v="0.155"/>
    <n v="57305"/>
    <n v="88.8"/>
    <n v="13.2"/>
    <n v="0"/>
    <n v="92.7"/>
    <n v="4.6900000000000004"/>
    <n v="1"/>
  </r>
  <r>
    <x v="19"/>
    <n v="20"/>
    <x v="1"/>
    <x v="14"/>
    <n v="15"/>
    <x v="2"/>
    <x v="1"/>
    <n v="4"/>
    <n v="54057"/>
    <n v="18104"/>
    <n v="1574"/>
    <n v="73735"/>
    <n v="73.31"/>
    <n v="35576"/>
    <n v="26.7"/>
    <n v="466"/>
    <n v="2"/>
    <n v="0.155"/>
    <n v="57305"/>
    <n v="88.8"/>
    <n v="13.2"/>
    <n v="0"/>
    <n v="92.7"/>
    <n v="5.44"/>
    <n v="1"/>
  </r>
  <r>
    <x v="19"/>
    <n v="20"/>
    <x v="1"/>
    <x v="15"/>
    <n v="16"/>
    <x v="0"/>
    <x v="0"/>
    <n v="1"/>
    <n v="8259"/>
    <n v="22172"/>
    <n v="14781"/>
    <n v="45212"/>
    <n v="18.27"/>
    <n v="45844"/>
    <n v="26.6"/>
    <n v="486"/>
    <n v="1.93"/>
    <n v="0.14099999999999999"/>
    <n v="61242"/>
    <n v="89"/>
    <n v="12.2"/>
    <n v="0"/>
    <n v="95.602000000000004"/>
    <n v="6.62"/>
    <n v="0"/>
  </r>
  <r>
    <x v="19"/>
    <n v="20"/>
    <x v="1"/>
    <x v="15"/>
    <n v="16"/>
    <x v="1"/>
    <x v="1"/>
    <n v="5"/>
    <n v="95051"/>
    <n v="76624"/>
    <n v="10449"/>
    <n v="182124"/>
    <n v="52.19"/>
    <n v="45844"/>
    <n v="26.6"/>
    <n v="486"/>
    <n v="1.93"/>
    <n v="0.14099999999999999"/>
    <n v="61242"/>
    <n v="89"/>
    <n v="12.2"/>
    <n v="0"/>
    <n v="95.602000000000004"/>
    <n v="7.86"/>
    <n v="1"/>
  </r>
  <r>
    <x v="19"/>
    <n v="20"/>
    <x v="1"/>
    <x v="15"/>
    <n v="16"/>
    <x v="2"/>
    <x v="1"/>
    <n v="4"/>
    <n v="57311"/>
    <n v="16948"/>
    <n v="1474"/>
    <n v="75733"/>
    <n v="75.680000000000007"/>
    <n v="45844"/>
    <n v="26.6"/>
    <n v="486"/>
    <n v="1.93"/>
    <n v="0.14099999999999999"/>
    <n v="61242"/>
    <n v="89"/>
    <n v="12.2"/>
    <n v="0"/>
    <n v="95.602000000000004"/>
    <n v="6.02"/>
    <n v="1"/>
  </r>
  <r>
    <x v="20"/>
    <n v="21"/>
    <x v="1"/>
    <x v="0"/>
    <n v="1"/>
    <x v="0"/>
    <x v="0"/>
    <n v="1"/>
    <n v="5"/>
    <n v="25876"/>
    <n v="17250"/>
    <n v="43131"/>
    <n v="0.01"/>
    <n v="98"/>
    <n v="2.9"/>
    <n v="130"/>
    <n v="1.4"/>
    <n v="0.158"/>
    <n v="74958"/>
    <n v="73.099999999999994"/>
    <n v="16.100000000000001"/>
    <n v="0"/>
    <n v="58.1"/>
    <n v="0"/>
    <n v="0"/>
  </r>
  <r>
    <x v="20"/>
    <n v="21"/>
    <x v="1"/>
    <x v="0"/>
    <n v="1"/>
    <x v="1"/>
    <x v="0"/>
    <n v="2"/>
    <n v="51"/>
    <n v="150107"/>
    <n v="20469"/>
    <n v="170627"/>
    <n v="0.03"/>
    <n v="98"/>
    <n v="2.9"/>
    <n v="130"/>
    <n v="1.4"/>
    <n v="0.158"/>
    <n v="74958"/>
    <n v="73.099999999999994"/>
    <n v="16.100000000000001"/>
    <n v="0"/>
    <n v="58.1"/>
    <n v="0"/>
    <n v="0"/>
  </r>
  <r>
    <x v="20"/>
    <n v="21"/>
    <x v="1"/>
    <x v="0"/>
    <n v="1"/>
    <x v="2"/>
    <x v="0"/>
    <n v="3"/>
    <n v="31"/>
    <n v="65942"/>
    <n v="5734"/>
    <n v="71707"/>
    <n v="0.04"/>
    <n v="98"/>
    <n v="2.9"/>
    <n v="130"/>
    <n v="1.4"/>
    <n v="0.158"/>
    <n v="74958"/>
    <n v="73.099999999999994"/>
    <n v="16.100000000000001"/>
    <n v="0"/>
    <n v="58.1"/>
    <n v="0"/>
    <n v="0"/>
  </r>
  <r>
    <x v="20"/>
    <n v="21"/>
    <x v="1"/>
    <x v="1"/>
    <n v="2"/>
    <x v="0"/>
    <x v="0"/>
    <n v="1"/>
    <n v="12"/>
    <n v="25262"/>
    <n v="16842"/>
    <n v="42116"/>
    <n v="0.03"/>
    <n v="230"/>
    <n v="4.2"/>
    <n v="134"/>
    <n v="1.417"/>
    <n v="0.16200000000000001"/>
    <n v="75673"/>
    <n v="73.599999999999994"/>
    <n v="16.2"/>
    <n v="0"/>
    <n v="59.4"/>
    <n v="140"/>
    <n v="0"/>
  </r>
  <r>
    <x v="20"/>
    <n v="21"/>
    <x v="1"/>
    <x v="1"/>
    <n v="2"/>
    <x v="1"/>
    <x v="0"/>
    <n v="2"/>
    <n v="132"/>
    <n v="145420"/>
    <n v="19830"/>
    <n v="165382"/>
    <n v="0.08"/>
    <n v="230"/>
    <n v="4.2"/>
    <n v="134"/>
    <n v="1.417"/>
    <n v="0.16200000000000001"/>
    <n v="75673"/>
    <n v="73.599999999999994"/>
    <n v="16.2"/>
    <n v="0"/>
    <n v="59.4"/>
    <n v="158.82"/>
    <n v="0"/>
  </r>
  <r>
    <x v="20"/>
    <n v="21"/>
    <x v="1"/>
    <x v="1"/>
    <n v="2"/>
    <x v="2"/>
    <x v="0"/>
    <n v="3"/>
    <n v="80"/>
    <n v="62999"/>
    <n v="5478"/>
    <n v="68557"/>
    <n v="0.12"/>
    <n v="230"/>
    <n v="4.2"/>
    <n v="134"/>
    <n v="1.417"/>
    <n v="0.16200000000000001"/>
    <n v="75673"/>
    <n v="73.599999999999994"/>
    <n v="16.2"/>
    <n v="0"/>
    <n v="59.4"/>
    <n v="158.06"/>
    <n v="0"/>
  </r>
  <r>
    <x v="20"/>
    <n v="21"/>
    <x v="1"/>
    <x v="2"/>
    <n v="3"/>
    <x v="0"/>
    <x v="0"/>
    <n v="1"/>
    <n v="21"/>
    <n v="27242"/>
    <n v="18162"/>
    <n v="45425"/>
    <n v="0.05"/>
    <n v="361"/>
    <n v="5.9"/>
    <n v="149"/>
    <n v="1.407"/>
    <n v="0.16700000000000001"/>
    <n v="77325"/>
    <n v="73.599999999999994"/>
    <n v="15.9"/>
    <n v="0"/>
    <n v="61.1"/>
    <n v="104.94"/>
    <n v="0"/>
  </r>
  <r>
    <x v="20"/>
    <n v="21"/>
    <x v="1"/>
    <x v="2"/>
    <n v="3"/>
    <x v="1"/>
    <x v="0"/>
    <n v="2"/>
    <n v="226"/>
    <n v="152449"/>
    <n v="20789"/>
    <n v="173464"/>
    <n v="0.13"/>
    <n v="361"/>
    <n v="5.9"/>
    <n v="149"/>
    <n v="1.407"/>
    <n v="0.16700000000000001"/>
    <n v="77325"/>
    <n v="73.599999999999994"/>
    <n v="15.9"/>
    <n v="0"/>
    <n v="61.1"/>
    <n v="71.209999999999994"/>
    <n v="0"/>
  </r>
  <r>
    <x v="20"/>
    <n v="21"/>
    <x v="1"/>
    <x v="2"/>
    <n v="3"/>
    <x v="2"/>
    <x v="0"/>
    <n v="3"/>
    <n v="140"/>
    <n v="68093"/>
    <n v="5921"/>
    <n v="74154"/>
    <n v="0.19"/>
    <n v="361"/>
    <n v="5.9"/>
    <n v="149"/>
    <n v="1.407"/>
    <n v="0.16700000000000001"/>
    <n v="77325"/>
    <n v="73.599999999999994"/>
    <n v="15.9"/>
    <n v="0"/>
    <n v="61.1"/>
    <n v="112.51"/>
    <n v="0"/>
  </r>
  <r>
    <x v="20"/>
    <n v="21"/>
    <x v="1"/>
    <x v="3"/>
    <n v="4"/>
    <x v="0"/>
    <x v="0"/>
    <n v="1"/>
    <n v="25"/>
    <n v="26645"/>
    <n v="17763"/>
    <n v="44433"/>
    <n v="0.06"/>
    <n v="468"/>
    <n v="6.8"/>
    <n v="144"/>
    <n v="1.373"/>
    <n v="0.17199999999999999"/>
    <n v="79469"/>
    <n v="73.7"/>
    <n v="15.9"/>
    <n v="0"/>
    <n v="64"/>
    <n v="71"/>
    <n v="0"/>
  </r>
  <r>
    <x v="20"/>
    <n v="21"/>
    <x v="1"/>
    <x v="3"/>
    <n v="4"/>
    <x v="1"/>
    <x v="0"/>
    <n v="2"/>
    <n v="287"/>
    <n v="157620"/>
    <n v="21494"/>
    <n v="179401"/>
    <n v="0.16"/>
    <n v="468"/>
    <n v="6.8"/>
    <n v="144"/>
    <n v="1.373"/>
    <n v="0.17199999999999999"/>
    <n v="79469"/>
    <n v="73.7"/>
    <n v="15.9"/>
    <n v="0"/>
    <n v="64"/>
    <n v="26.99"/>
    <n v="0"/>
  </r>
  <r>
    <x v="20"/>
    <n v="21"/>
    <x v="1"/>
    <x v="3"/>
    <n v="4"/>
    <x v="2"/>
    <x v="0"/>
    <n v="3"/>
    <n v="172"/>
    <n v="68096"/>
    <n v="5921"/>
    <n v="74189"/>
    <n v="0.23"/>
    <n v="468"/>
    <n v="6.8"/>
    <n v="144"/>
    <n v="1.373"/>
    <n v="0.17199999999999999"/>
    <n v="79469"/>
    <n v="73.7"/>
    <n v="15.9"/>
    <n v="0"/>
    <n v="64"/>
    <n v="22.86"/>
    <n v="0"/>
  </r>
  <r>
    <x v="20"/>
    <n v="21"/>
    <x v="1"/>
    <x v="4"/>
    <n v="5"/>
    <x v="0"/>
    <x v="0"/>
    <n v="1"/>
    <n v="121"/>
    <n v="28420"/>
    <n v="18947"/>
    <n v="47488"/>
    <n v="0.25"/>
    <n v="1271"/>
    <n v="8.1999999999999993"/>
    <n v="156"/>
    <n v="1.347"/>
    <n v="0.17699999999999999"/>
    <n v="79105"/>
    <n v="73.7"/>
    <n v="15.8"/>
    <n v="0"/>
    <n v="66.7"/>
    <n v="116.04"/>
    <n v="0"/>
  </r>
  <r>
    <x v="20"/>
    <n v="21"/>
    <x v="1"/>
    <x v="4"/>
    <n v="5"/>
    <x v="1"/>
    <x v="0"/>
    <n v="2"/>
    <n v="1378"/>
    <n v="164924"/>
    <n v="22490"/>
    <n v="188792"/>
    <n v="0.73"/>
    <n v="1271"/>
    <n v="8.1999999999999993"/>
    <n v="156"/>
    <n v="1.347"/>
    <n v="0.17699999999999999"/>
    <n v="79105"/>
    <n v="73.7"/>
    <n v="15.8"/>
    <n v="0"/>
    <n v="66.7"/>
    <n v="300"/>
    <n v="0"/>
  </r>
  <r>
    <x v="20"/>
    <n v="21"/>
    <x v="1"/>
    <x v="4"/>
    <n v="5"/>
    <x v="2"/>
    <x v="0"/>
    <n v="3"/>
    <n v="837"/>
    <n v="72005"/>
    <n v="6261"/>
    <n v="79103"/>
    <n v="1.06"/>
    <n v="1271"/>
    <n v="8.1999999999999993"/>
    <n v="156"/>
    <n v="1.347"/>
    <n v="0.17699999999999999"/>
    <n v="79105"/>
    <n v="73.7"/>
    <n v="15.8"/>
    <n v="0"/>
    <n v="66.7"/>
    <n v="300"/>
    <n v="0"/>
  </r>
  <r>
    <x v="20"/>
    <n v="21"/>
    <x v="1"/>
    <x v="5"/>
    <n v="6"/>
    <x v="0"/>
    <x v="0"/>
    <n v="1"/>
    <n v="201"/>
    <n v="28646"/>
    <n v="19098"/>
    <n v="47945"/>
    <n v="0.42"/>
    <n v="2022"/>
    <n v="10"/>
    <n v="175"/>
    <n v="1.343"/>
    <n v="0.17899999999999999"/>
    <n v="82996"/>
    <n v="73.5"/>
    <n v="15.9"/>
    <n v="0"/>
    <n v="67.5"/>
    <n v="66.12"/>
    <n v="0"/>
  </r>
  <r>
    <x v="20"/>
    <n v="21"/>
    <x v="1"/>
    <x v="5"/>
    <n v="6"/>
    <x v="1"/>
    <x v="0"/>
    <n v="2"/>
    <n v="2342"/>
    <n v="169677"/>
    <n v="23138"/>
    <n v="195157"/>
    <n v="1.2"/>
    <n v="2022"/>
    <n v="10"/>
    <n v="175"/>
    <n v="1.343"/>
    <n v="0.17899999999999999"/>
    <n v="82996"/>
    <n v="73.5"/>
    <n v="15.9"/>
    <n v="0"/>
    <n v="67.5"/>
    <n v="69.959999999999994"/>
    <n v="0"/>
  </r>
  <r>
    <x v="20"/>
    <n v="21"/>
    <x v="1"/>
    <x v="5"/>
    <n v="6"/>
    <x v="2"/>
    <x v="0"/>
    <n v="3"/>
    <n v="1399"/>
    <n v="72659"/>
    <n v="6318"/>
    <n v="80376"/>
    <n v="1.74"/>
    <n v="2022"/>
    <n v="10"/>
    <n v="175"/>
    <n v="1.343"/>
    <n v="0.17899999999999999"/>
    <n v="82996"/>
    <n v="73.5"/>
    <n v="15.9"/>
    <n v="0"/>
    <n v="67.5"/>
    <n v="67.14"/>
    <n v="0"/>
  </r>
  <r>
    <x v="20"/>
    <n v="21"/>
    <x v="1"/>
    <x v="6"/>
    <n v="7"/>
    <x v="0"/>
    <x v="0"/>
    <n v="1"/>
    <n v="266"/>
    <n v="29057"/>
    <n v="19371"/>
    <n v="48694"/>
    <n v="0.55000000000000004"/>
    <n v="2937"/>
    <n v="12.1"/>
    <n v="197"/>
    <n v="1.387"/>
    <n v="0.18099999999999999"/>
    <n v="82128"/>
    <n v="74.099999999999994"/>
    <n v="15.7"/>
    <n v="0"/>
    <n v="71.2"/>
    <n v="32.340000000000003"/>
    <n v="0"/>
  </r>
  <r>
    <x v="20"/>
    <n v="21"/>
    <x v="1"/>
    <x v="6"/>
    <n v="7"/>
    <x v="1"/>
    <x v="0"/>
    <n v="2"/>
    <n v="3011"/>
    <n v="167228"/>
    <n v="22804"/>
    <n v="193043"/>
    <n v="1.56"/>
    <n v="2937"/>
    <n v="12.1"/>
    <n v="197"/>
    <n v="1.387"/>
    <n v="0.18099999999999999"/>
    <n v="82128"/>
    <n v="74.099999999999994"/>
    <n v="15.7"/>
    <n v="0"/>
    <n v="71.2"/>
    <n v="28.57"/>
    <n v="0"/>
  </r>
  <r>
    <x v="20"/>
    <n v="21"/>
    <x v="1"/>
    <x v="6"/>
    <n v="7"/>
    <x v="2"/>
    <x v="0"/>
    <n v="3"/>
    <n v="1836"/>
    <n v="73003"/>
    <n v="6348"/>
    <n v="81187"/>
    <n v="2.2599999999999998"/>
    <n v="2937"/>
    <n v="12.1"/>
    <n v="197"/>
    <n v="1.387"/>
    <n v="0.18099999999999999"/>
    <n v="82128"/>
    <n v="74.099999999999994"/>
    <n v="15.7"/>
    <n v="0"/>
    <n v="71.2"/>
    <n v="31.24"/>
    <n v="0"/>
  </r>
  <r>
    <x v="20"/>
    <n v="21"/>
    <x v="1"/>
    <x v="7"/>
    <n v="8"/>
    <x v="0"/>
    <x v="0"/>
    <n v="1"/>
    <n v="314"/>
    <n v="27889"/>
    <n v="18593"/>
    <n v="46796"/>
    <n v="0.67"/>
    <n v="3886"/>
    <n v="13.6"/>
    <n v="226"/>
    <n v="1.427"/>
    <n v="0.183"/>
    <n v="83563"/>
    <n v="74.099999999999994"/>
    <n v="15.5"/>
    <n v="0"/>
    <n v="74.5"/>
    <n v="18.05"/>
    <n v="0"/>
  </r>
  <r>
    <x v="20"/>
    <n v="21"/>
    <x v="1"/>
    <x v="7"/>
    <n v="8"/>
    <x v="1"/>
    <x v="0"/>
    <n v="2"/>
    <n v="3582"/>
    <n v="161008"/>
    <n v="21956"/>
    <n v="186546"/>
    <n v="1.92"/>
    <n v="3886"/>
    <n v="13.6"/>
    <n v="226"/>
    <n v="1.427"/>
    <n v="0.183"/>
    <n v="83563"/>
    <n v="74.099999999999994"/>
    <n v="15.5"/>
    <n v="0"/>
    <n v="74.5"/>
    <n v="18.96"/>
    <n v="0"/>
  </r>
  <r>
    <x v="20"/>
    <n v="21"/>
    <x v="1"/>
    <x v="7"/>
    <n v="8"/>
    <x v="2"/>
    <x v="0"/>
    <n v="3"/>
    <n v="2153"/>
    <n v="69173"/>
    <n v="6015"/>
    <n v="77341"/>
    <n v="2.78"/>
    <n v="3886"/>
    <n v="13.6"/>
    <n v="226"/>
    <n v="1.427"/>
    <n v="0.183"/>
    <n v="83563"/>
    <n v="74.099999999999994"/>
    <n v="15.5"/>
    <n v="0"/>
    <n v="74.5"/>
    <n v="17.27"/>
    <n v="0"/>
  </r>
  <r>
    <x v="20"/>
    <n v="21"/>
    <x v="1"/>
    <x v="8"/>
    <n v="9"/>
    <x v="0"/>
    <x v="0"/>
    <n v="1"/>
    <n v="471"/>
    <n v="27455"/>
    <n v="18304"/>
    <n v="46230"/>
    <n v="1.02"/>
    <n v="5609"/>
    <n v="15.4"/>
    <n v="268"/>
    <n v="1.47"/>
    <n v="0.189"/>
    <n v="83171"/>
    <n v="73.599999999999994"/>
    <n v="15.4"/>
    <n v="0"/>
    <n v="77.5"/>
    <n v="50"/>
    <n v="0"/>
  </r>
  <r>
    <x v="20"/>
    <n v="21"/>
    <x v="1"/>
    <x v="8"/>
    <n v="9"/>
    <x v="1"/>
    <x v="0"/>
    <n v="2"/>
    <n v="5483"/>
    <n v="160987"/>
    <n v="21953"/>
    <n v="188423"/>
    <n v="2.91"/>
    <n v="5609"/>
    <n v="15.4"/>
    <n v="268"/>
    <n v="1.47"/>
    <n v="0.189"/>
    <n v="83171"/>
    <n v="73.599999999999994"/>
    <n v="15.4"/>
    <n v="0"/>
    <n v="77.5"/>
    <n v="53.07"/>
    <n v="0"/>
  </r>
  <r>
    <x v="20"/>
    <n v="21"/>
    <x v="1"/>
    <x v="8"/>
    <n v="9"/>
    <x v="2"/>
    <x v="0"/>
    <n v="3"/>
    <n v="3295"/>
    <n v="68804"/>
    <n v="5983"/>
    <n v="78082"/>
    <n v="4.22"/>
    <n v="5609"/>
    <n v="15.4"/>
    <n v="268"/>
    <n v="1.47"/>
    <n v="0.189"/>
    <n v="83171"/>
    <n v="73.599999999999994"/>
    <n v="15.4"/>
    <n v="0"/>
    <n v="77.5"/>
    <n v="53.04"/>
    <n v="0"/>
  </r>
  <r>
    <x v="20"/>
    <n v="21"/>
    <x v="1"/>
    <x v="9"/>
    <n v="10"/>
    <x v="0"/>
    <x v="0"/>
    <n v="1"/>
    <n v="678"/>
    <n v="27316"/>
    <n v="18211"/>
    <n v="46205"/>
    <n v="1.47"/>
    <n v="6779"/>
    <n v="16"/>
    <n v="310"/>
    <n v="1.5269999999999999"/>
    <n v="0.192"/>
    <n v="83108"/>
    <n v="74"/>
    <n v="14.5"/>
    <n v="0"/>
    <n v="78.3"/>
    <n v="43.95"/>
    <n v="0"/>
  </r>
  <r>
    <x v="20"/>
    <n v="21"/>
    <x v="1"/>
    <x v="9"/>
    <n v="10"/>
    <x v="1"/>
    <x v="0"/>
    <n v="2"/>
    <n v="7735"/>
    <n v="155643"/>
    <n v="21224"/>
    <n v="184602"/>
    <n v="4.1900000000000004"/>
    <n v="6779"/>
    <n v="16"/>
    <n v="310"/>
    <n v="1.5269999999999999"/>
    <n v="0.192"/>
    <n v="83108"/>
    <n v="74"/>
    <n v="14.5"/>
    <n v="0"/>
    <n v="78.3"/>
    <n v="41.07"/>
    <n v="0"/>
  </r>
  <r>
    <x v="20"/>
    <n v="21"/>
    <x v="1"/>
    <x v="9"/>
    <n v="10"/>
    <x v="2"/>
    <x v="0"/>
    <n v="3"/>
    <n v="4659"/>
    <n v="66262"/>
    <n v="5762"/>
    <n v="76683"/>
    <n v="6.08"/>
    <n v="6779"/>
    <n v="16"/>
    <n v="310"/>
    <n v="1.5269999999999999"/>
    <n v="0.192"/>
    <n v="83108"/>
    <n v="74"/>
    <n v="14.5"/>
    <n v="0"/>
    <n v="78.3"/>
    <n v="41.4"/>
    <n v="0"/>
  </r>
  <r>
    <x v="20"/>
    <n v="21"/>
    <x v="1"/>
    <x v="10"/>
    <n v="11"/>
    <x v="0"/>
    <x v="0"/>
    <n v="1"/>
    <n v="1304"/>
    <n v="20696"/>
    <n v="13798"/>
    <n v="35798"/>
    <n v="3.64"/>
    <n v="9057"/>
    <n v="17"/>
    <n v="347"/>
    <n v="1.653"/>
    <n v="0.19800000000000001"/>
    <n v="87934"/>
    <n v="74.2"/>
    <n v="13.7"/>
    <n v="0"/>
    <n v="82"/>
    <n v="92.33"/>
    <n v="0"/>
  </r>
  <r>
    <x v="20"/>
    <n v="21"/>
    <x v="1"/>
    <x v="10"/>
    <n v="11"/>
    <x v="1"/>
    <x v="0"/>
    <n v="2"/>
    <n v="14913"/>
    <n v="112939"/>
    <n v="15401"/>
    <n v="143253"/>
    <n v="10.41"/>
    <n v="9057"/>
    <n v="17"/>
    <n v="347"/>
    <n v="1.653"/>
    <n v="0.19800000000000001"/>
    <n v="87934"/>
    <n v="74.2"/>
    <n v="13.7"/>
    <n v="0"/>
    <n v="82"/>
    <n v="92.8"/>
    <n v="0"/>
  </r>
  <r>
    <x v="20"/>
    <n v="21"/>
    <x v="1"/>
    <x v="10"/>
    <n v="11"/>
    <x v="2"/>
    <x v="0"/>
    <n v="3"/>
    <n v="8956"/>
    <n v="46346"/>
    <n v="4030"/>
    <n v="59332"/>
    <n v="15.09"/>
    <n v="9057"/>
    <n v="17"/>
    <n v="347"/>
    <n v="1.653"/>
    <n v="0.19800000000000001"/>
    <n v="87934"/>
    <n v="74.2"/>
    <n v="13.7"/>
    <n v="0"/>
    <n v="82"/>
    <n v="92.23"/>
    <n v="0"/>
  </r>
  <r>
    <x v="20"/>
    <n v="21"/>
    <x v="1"/>
    <x v="11"/>
    <n v="12"/>
    <x v="0"/>
    <x v="0"/>
    <n v="1"/>
    <n v="2189"/>
    <n v="19672"/>
    <n v="13114"/>
    <n v="34975"/>
    <n v="6.26"/>
    <n v="12084"/>
    <n v="18.2"/>
    <n v="386"/>
    <n v="1.8169999999999999"/>
    <n v="0.20200000000000001"/>
    <n v="90562"/>
    <n v="73.599999999999994"/>
    <n v="13.1"/>
    <n v="0"/>
    <n v="84.3"/>
    <n v="67.87"/>
    <n v="0"/>
  </r>
  <r>
    <x v="20"/>
    <n v="21"/>
    <x v="1"/>
    <x v="11"/>
    <n v="12"/>
    <x v="1"/>
    <x v="0"/>
    <n v="2"/>
    <n v="24555"/>
    <n v="99246"/>
    <n v="13534"/>
    <n v="137335"/>
    <n v="17.88"/>
    <n v="12084"/>
    <n v="18.2"/>
    <n v="386"/>
    <n v="1.8169999999999999"/>
    <n v="0.20200000000000001"/>
    <n v="90562"/>
    <n v="73.599999999999994"/>
    <n v="13.1"/>
    <n v="0"/>
    <n v="84.3"/>
    <n v="64.650000000000006"/>
    <n v="0"/>
  </r>
  <r>
    <x v="20"/>
    <n v="21"/>
    <x v="1"/>
    <x v="11"/>
    <n v="12"/>
    <x v="2"/>
    <x v="0"/>
    <n v="3"/>
    <n v="14992"/>
    <n v="39409"/>
    <n v="3427"/>
    <n v="57828"/>
    <n v="25.93"/>
    <n v="12084"/>
    <n v="18.2"/>
    <n v="386"/>
    <n v="1.8169999999999999"/>
    <n v="0.20200000000000001"/>
    <n v="90562"/>
    <n v="73.599999999999994"/>
    <n v="13.1"/>
    <n v="0"/>
    <n v="84.3"/>
    <n v="67.400000000000006"/>
    <n v="0"/>
  </r>
  <r>
    <x v="20"/>
    <n v="21"/>
    <x v="1"/>
    <x v="12"/>
    <n v="13"/>
    <x v="0"/>
    <x v="0"/>
    <n v="1"/>
    <n v="2725"/>
    <n v="18906"/>
    <n v="12604"/>
    <n v="34235"/>
    <n v="7.96"/>
    <n v="15350"/>
    <n v="21.1"/>
    <n v="419"/>
    <n v="1.9370000000000001"/>
    <n v="0.21099999999999999"/>
    <n v="94194"/>
    <n v="74.5"/>
    <n v="13.2"/>
    <n v="0"/>
    <n v="85.4"/>
    <n v="24.49"/>
    <n v="0"/>
  </r>
  <r>
    <x v="20"/>
    <n v="21"/>
    <x v="1"/>
    <x v="12"/>
    <n v="13"/>
    <x v="1"/>
    <x v="0"/>
    <n v="2"/>
    <n v="30949"/>
    <n v="92534"/>
    <n v="12618"/>
    <n v="136101"/>
    <n v="22.74"/>
    <n v="15350"/>
    <n v="21.1"/>
    <n v="419"/>
    <n v="1.9370000000000001"/>
    <n v="0.21099999999999999"/>
    <n v="94194"/>
    <n v="74.5"/>
    <n v="13.2"/>
    <n v="0"/>
    <n v="85.4"/>
    <n v="26.04"/>
    <n v="0"/>
  </r>
  <r>
    <x v="20"/>
    <n v="21"/>
    <x v="1"/>
    <x v="12"/>
    <n v="13"/>
    <x v="2"/>
    <x v="0"/>
    <n v="3"/>
    <n v="18872"/>
    <n v="35293"/>
    <n v="3069"/>
    <n v="57234"/>
    <n v="32.97"/>
    <n v="15350"/>
    <n v="21.1"/>
    <n v="419"/>
    <n v="1.9370000000000001"/>
    <n v="0.21099999999999999"/>
    <n v="94194"/>
    <n v="74.5"/>
    <n v="13.2"/>
    <n v="0"/>
    <n v="85.4"/>
    <n v="25.88"/>
    <n v="0"/>
  </r>
  <r>
    <x v="20"/>
    <n v="21"/>
    <x v="1"/>
    <x v="13"/>
    <n v="14"/>
    <x v="0"/>
    <x v="0"/>
    <n v="1"/>
    <n v="3070"/>
    <n v="20185"/>
    <n v="13456"/>
    <n v="36711"/>
    <n v="8.36"/>
    <n v="18901"/>
    <n v="26"/>
    <n v="444"/>
    <n v="1.93"/>
    <n v="0.219"/>
    <n v="95322"/>
    <n v="74.599999999999994"/>
    <n v="13.1"/>
    <n v="0"/>
    <n v="88.4"/>
    <n v="12.66"/>
    <n v="0"/>
  </r>
  <r>
    <x v="20"/>
    <n v="21"/>
    <x v="1"/>
    <x v="13"/>
    <n v="14"/>
    <x v="1"/>
    <x v="0"/>
    <n v="2"/>
    <n v="35725"/>
    <n v="100156"/>
    <n v="13658"/>
    <n v="149539"/>
    <n v="23.89"/>
    <n v="18901"/>
    <n v="26"/>
    <n v="444"/>
    <n v="1.93"/>
    <n v="0.219"/>
    <n v="95322"/>
    <n v="74.599999999999994"/>
    <n v="13.1"/>
    <n v="0"/>
    <n v="88.4"/>
    <n v="15.43"/>
    <n v="0"/>
  </r>
  <r>
    <x v="20"/>
    <n v="21"/>
    <x v="1"/>
    <x v="13"/>
    <n v="14"/>
    <x v="2"/>
    <x v="0"/>
    <n v="3"/>
    <n v="21298"/>
    <n v="36971"/>
    <n v="3215"/>
    <n v="61484"/>
    <n v="34.64"/>
    <n v="18901"/>
    <n v="26"/>
    <n v="444"/>
    <n v="1.93"/>
    <n v="0.219"/>
    <n v="95322"/>
    <n v="74.599999999999994"/>
    <n v="13.1"/>
    <n v="0"/>
    <n v="88.4"/>
    <n v="12.86"/>
    <n v="0"/>
  </r>
  <r>
    <x v="20"/>
    <n v="21"/>
    <x v="1"/>
    <x v="14"/>
    <n v="15"/>
    <x v="0"/>
    <x v="0"/>
    <n v="1"/>
    <n v="3342"/>
    <n v="20731"/>
    <n v="13821"/>
    <n v="37894"/>
    <n v="8.82"/>
    <n v="23201"/>
    <n v="27.3"/>
    <n v="466"/>
    <n v="1.867"/>
    <n v="0.22700000000000001"/>
    <n v="97910"/>
    <n v="74.400000000000006"/>
    <n v="12.6"/>
    <n v="0"/>
    <n v="90.3"/>
    <n v="8.86"/>
    <n v="0"/>
  </r>
  <r>
    <x v="20"/>
    <n v="21"/>
    <x v="1"/>
    <x v="14"/>
    <n v="15"/>
    <x v="1"/>
    <x v="0"/>
    <n v="2"/>
    <n v="38017"/>
    <n v="99303"/>
    <n v="13541"/>
    <n v="150861"/>
    <n v="25.2"/>
    <n v="23201"/>
    <n v="27.3"/>
    <n v="466"/>
    <n v="1.867"/>
    <n v="0.22700000000000001"/>
    <n v="97910"/>
    <n v="74.400000000000006"/>
    <n v="12.6"/>
    <n v="0"/>
    <n v="90.3"/>
    <n v="6.42"/>
    <n v="0"/>
  </r>
  <r>
    <x v="20"/>
    <n v="21"/>
    <x v="1"/>
    <x v="14"/>
    <n v="15"/>
    <x v="2"/>
    <x v="0"/>
    <n v="3"/>
    <n v="22949"/>
    <n v="36668"/>
    <n v="3188"/>
    <n v="62805"/>
    <n v="36.54"/>
    <n v="23201"/>
    <n v="27.3"/>
    <n v="466"/>
    <n v="1.867"/>
    <n v="0.22700000000000001"/>
    <n v="97910"/>
    <n v="74.400000000000006"/>
    <n v="12.6"/>
    <n v="0"/>
    <n v="90.3"/>
    <n v="7.75"/>
    <n v="0"/>
  </r>
  <r>
    <x v="20"/>
    <n v="21"/>
    <x v="1"/>
    <x v="15"/>
    <n v="16"/>
    <x v="0"/>
    <x v="0"/>
    <n v="1"/>
    <n v="3872"/>
    <n v="21231"/>
    <n v="14154"/>
    <n v="39257"/>
    <n v="9.86"/>
    <n v="28251"/>
    <n v="27.5"/>
    <n v="503"/>
    <n v="1.79"/>
    <n v="0.23200000000000001"/>
    <n v="99664"/>
    <n v="74.7"/>
    <n v="12.1"/>
    <n v="0"/>
    <n v="93.1"/>
    <n v="15.86"/>
    <n v="0"/>
  </r>
  <r>
    <x v="20"/>
    <n v="21"/>
    <x v="1"/>
    <x v="15"/>
    <n v="16"/>
    <x v="1"/>
    <x v="0"/>
    <n v="2"/>
    <n v="43731"/>
    <n v="98079"/>
    <n v="13374"/>
    <n v="155184"/>
    <n v="28.18"/>
    <n v="28251"/>
    <n v="27.5"/>
    <n v="503"/>
    <n v="1.79"/>
    <n v="0.23200000000000001"/>
    <n v="99664"/>
    <n v="74.7"/>
    <n v="12.1"/>
    <n v="0"/>
    <n v="93.1"/>
    <n v="15.03"/>
    <n v="0"/>
  </r>
  <r>
    <x v="20"/>
    <n v="21"/>
    <x v="1"/>
    <x v="15"/>
    <n v="16"/>
    <x v="2"/>
    <x v="1"/>
    <n v="4"/>
    <n v="26536"/>
    <n v="35333"/>
    <n v="3072"/>
    <n v="64941"/>
    <n v="40.86"/>
    <n v="28251"/>
    <n v="27.5"/>
    <n v="503"/>
    <n v="1.79"/>
    <n v="0.23200000000000001"/>
    <n v="99664"/>
    <n v="74.7"/>
    <n v="12.1"/>
    <n v="0"/>
    <n v="93.1"/>
    <n v="15.63"/>
    <n v="0"/>
  </r>
  <r>
    <x v="21"/>
    <n v="22"/>
    <x v="4"/>
    <x v="0"/>
    <n v="1"/>
    <x v="0"/>
    <x v="0"/>
    <n v="1"/>
    <n v="5"/>
    <n v="74582"/>
    <n v="49724"/>
    <n v="124311"/>
    <n v="0"/>
    <n v="0"/>
    <n v="0"/>
    <n v="119"/>
    <n v="0.9"/>
    <n v="6.9000000000000006E-2"/>
    <n v="5170"/>
    <n v="44"/>
    <n v="68.3"/>
    <n v="0"/>
    <n v="20.8"/>
    <n v="0"/>
    <n v="0"/>
  </r>
  <r>
    <x v="21"/>
    <n v="22"/>
    <x v="4"/>
    <x v="0"/>
    <n v="1"/>
    <x v="1"/>
    <x v="0"/>
    <n v="2"/>
    <n v="15"/>
    <n v="427070"/>
    <n v="58239"/>
    <n v="485324"/>
    <n v="0"/>
    <n v="0"/>
    <n v="0"/>
    <n v="119"/>
    <n v="0.9"/>
    <n v="6.9000000000000006E-2"/>
    <n v="5170"/>
    <n v="44"/>
    <n v="68.3"/>
    <n v="0"/>
    <n v="20.8"/>
    <n v="0"/>
    <n v="0"/>
  </r>
  <r>
    <x v="21"/>
    <n v="22"/>
    <x v="4"/>
    <x v="0"/>
    <n v="1"/>
    <x v="2"/>
    <x v="0"/>
    <n v="3"/>
    <n v="10"/>
    <n v="184012"/>
    <n v="16002"/>
    <n v="200024"/>
    <n v="0"/>
    <n v="0"/>
    <n v="0"/>
    <n v="119"/>
    <n v="0.9"/>
    <n v="6.9000000000000006E-2"/>
    <n v="5170"/>
    <n v="44"/>
    <n v="68.3"/>
    <n v="0"/>
    <n v="20.8"/>
    <n v="0"/>
    <n v="0"/>
  </r>
  <r>
    <x v="21"/>
    <n v="22"/>
    <x v="4"/>
    <x v="1"/>
    <n v="2"/>
    <x v="0"/>
    <x v="0"/>
    <n v="1"/>
    <n v="5"/>
    <n v="85329"/>
    <n v="56890"/>
    <n v="142224"/>
    <n v="0"/>
    <n v="13"/>
    <n v="1"/>
    <n v="124"/>
    <n v="0.88300000000000001"/>
    <n v="7.2999999999999995E-2"/>
    <n v="5316"/>
    <n v="45.2"/>
    <n v="70"/>
    <n v="251"/>
    <n v="20.5"/>
    <n v="0"/>
    <n v="0"/>
  </r>
  <r>
    <x v="21"/>
    <n v="22"/>
    <x v="4"/>
    <x v="1"/>
    <n v="2"/>
    <x v="1"/>
    <x v="0"/>
    <n v="2"/>
    <n v="30"/>
    <n v="508639"/>
    <n v="69364"/>
    <n v="578033"/>
    <n v="0.01"/>
    <n v="13"/>
    <n v="1"/>
    <n v="124"/>
    <n v="0.88300000000000001"/>
    <n v="7.2999999999999995E-2"/>
    <n v="5316"/>
    <n v="45.2"/>
    <n v="70"/>
    <n v="251"/>
    <n v="20.5"/>
    <n v="100"/>
    <n v="0"/>
  </r>
  <r>
    <x v="21"/>
    <n v="22"/>
    <x v="4"/>
    <x v="1"/>
    <n v="2"/>
    <x v="2"/>
    <x v="0"/>
    <n v="3"/>
    <n v="16"/>
    <n v="219464"/>
    <n v="19085"/>
    <n v="238565"/>
    <n v="0.01"/>
    <n v="13"/>
    <n v="1"/>
    <n v="124"/>
    <n v="0.88300000000000001"/>
    <n v="7.2999999999999995E-2"/>
    <n v="5316"/>
    <n v="45.2"/>
    <n v="70"/>
    <n v="251"/>
    <n v="20.5"/>
    <n v="60"/>
    <n v="0"/>
  </r>
  <r>
    <x v="21"/>
    <n v="22"/>
    <x v="4"/>
    <x v="2"/>
    <n v="3"/>
    <x v="0"/>
    <x v="0"/>
    <n v="1"/>
    <n v="6"/>
    <n v="100324"/>
    <n v="66882"/>
    <n v="167212"/>
    <n v="0"/>
    <n v="24"/>
    <n v="2"/>
    <n v="129"/>
    <n v="0.87"/>
    <n v="7.6999999999999999E-2"/>
    <n v="5415"/>
    <n v="46.1"/>
    <n v="71.7"/>
    <n v="500"/>
    <n v="23.6"/>
    <n v="9.5399999999999991"/>
    <n v="0"/>
  </r>
  <r>
    <x v="21"/>
    <n v="22"/>
    <x v="4"/>
    <x v="2"/>
    <n v="3"/>
    <x v="1"/>
    <x v="0"/>
    <n v="2"/>
    <n v="69"/>
    <n v="608769"/>
    <n v="83014"/>
    <n v="691852"/>
    <n v="0.01"/>
    <n v="24"/>
    <n v="2"/>
    <n v="129"/>
    <n v="0.87"/>
    <n v="7.6999999999999999E-2"/>
    <n v="5415"/>
    <n v="46.1"/>
    <n v="71.7"/>
    <n v="500"/>
    <n v="23.6"/>
    <n v="114.48"/>
    <n v="0"/>
  </r>
  <r>
    <x v="21"/>
    <n v="22"/>
    <x v="4"/>
    <x v="2"/>
    <n v="3"/>
    <x v="2"/>
    <x v="0"/>
    <n v="3"/>
    <n v="41"/>
    <n v="261656"/>
    <n v="22753"/>
    <n v="284450"/>
    <n v="0.01"/>
    <n v="24"/>
    <n v="2"/>
    <n v="129"/>
    <n v="0.87"/>
    <n v="7.6999999999999999E-2"/>
    <n v="5415"/>
    <n v="46.1"/>
    <n v="71.7"/>
    <n v="500"/>
    <n v="23.6"/>
    <n v="102.48"/>
    <n v="0"/>
  </r>
  <r>
    <x v="21"/>
    <n v="22"/>
    <x v="4"/>
    <x v="3"/>
    <n v="4"/>
    <x v="0"/>
    <x v="0"/>
    <n v="1"/>
    <n v="7"/>
    <n v="120778"/>
    <n v="80518"/>
    <n v="201303"/>
    <n v="0"/>
    <n v="36"/>
    <n v="2.8"/>
    <n v="132"/>
    <n v="0.86699999999999999"/>
    <n v="8.1000000000000003E-2"/>
    <n v="5516"/>
    <n v="47"/>
    <n v="73.8"/>
    <n v="751"/>
    <n v="24.4"/>
    <n v="11.87"/>
    <n v="0"/>
  </r>
  <r>
    <x v="21"/>
    <n v="22"/>
    <x v="4"/>
    <x v="3"/>
    <n v="4"/>
    <x v="1"/>
    <x v="0"/>
    <n v="2"/>
    <n v="81"/>
    <n v="709990"/>
    <n v="96817"/>
    <n v="806888"/>
    <n v="0.01"/>
    <n v="36"/>
    <n v="2.8"/>
    <n v="132"/>
    <n v="0.86699999999999999"/>
    <n v="8.1000000000000003E-2"/>
    <n v="5516"/>
    <n v="47"/>
    <n v="73.8"/>
    <n v="751"/>
    <n v="24.4"/>
    <n v="75.44"/>
    <n v="0"/>
  </r>
  <r>
    <x v="21"/>
    <n v="22"/>
    <x v="4"/>
    <x v="3"/>
    <n v="4"/>
    <x v="2"/>
    <x v="0"/>
    <n v="3"/>
    <n v="48"/>
    <n v="303500"/>
    <n v="26391"/>
    <n v="329939"/>
    <n v="0.01"/>
    <n v="36"/>
    <n v="2.8"/>
    <n v="132"/>
    <n v="0.86699999999999999"/>
    <n v="8.1000000000000003E-2"/>
    <n v="5516"/>
    <n v="47"/>
    <n v="73.8"/>
    <n v="751"/>
    <n v="24.4"/>
    <n v="68.69"/>
    <n v="0"/>
  </r>
  <r>
    <x v="21"/>
    <n v="22"/>
    <x v="4"/>
    <x v="4"/>
    <n v="5"/>
    <x v="0"/>
    <x v="0"/>
    <n v="1"/>
    <n v="6"/>
    <n v="95716"/>
    <n v="63811"/>
    <n v="159533"/>
    <n v="0"/>
    <n v="48"/>
    <n v="4"/>
    <n v="142"/>
    <n v="0.85699999999999998"/>
    <n v="8.5000000000000006E-2"/>
    <n v="5586"/>
    <n v="48.1"/>
    <n v="75.900000000000006"/>
    <n v="1002"/>
    <n v="26.4"/>
    <n v="6.27"/>
    <n v="0"/>
  </r>
  <r>
    <x v="21"/>
    <n v="22"/>
    <x v="4"/>
    <x v="4"/>
    <n v="5"/>
    <x v="1"/>
    <x v="0"/>
    <n v="2"/>
    <n v="65"/>
    <n v="570301"/>
    <n v="77768"/>
    <n v="648134"/>
    <n v="0.01"/>
    <n v="48"/>
    <n v="4"/>
    <n v="142"/>
    <n v="0.85699999999999998"/>
    <n v="8.5000000000000006E-2"/>
    <n v="5586"/>
    <n v="48.1"/>
    <n v="75.900000000000006"/>
    <n v="1002"/>
    <n v="26.4"/>
    <n v="29.4"/>
    <n v="0"/>
  </r>
  <r>
    <x v="21"/>
    <n v="22"/>
    <x v="4"/>
    <x v="4"/>
    <n v="5"/>
    <x v="2"/>
    <x v="0"/>
    <n v="3"/>
    <n v="39"/>
    <n v="247279"/>
    <n v="21503"/>
    <n v="268821"/>
    <n v="0.01"/>
    <n v="48"/>
    <n v="4"/>
    <n v="142"/>
    <n v="0.85699999999999998"/>
    <n v="8.5000000000000006E-2"/>
    <n v="5586"/>
    <n v="48.1"/>
    <n v="75.900000000000006"/>
    <n v="1002"/>
    <n v="26.4"/>
    <n v="34.58"/>
    <n v="0"/>
  </r>
  <r>
    <x v="21"/>
    <n v="22"/>
    <x v="4"/>
    <x v="5"/>
    <n v="6"/>
    <x v="0"/>
    <x v="0"/>
    <n v="1"/>
    <n v="9"/>
    <n v="74111"/>
    <n v="49408"/>
    <n v="123528"/>
    <n v="0.01"/>
    <n v="62"/>
    <n v="4.5999999999999996"/>
    <n v="153"/>
    <n v="0.86699999999999999"/>
    <n v="8.8999999999999996E-2"/>
    <n v="5869"/>
    <n v="49.1"/>
    <n v="78.599999999999994"/>
    <n v="1242"/>
    <n v="29"/>
    <n v="14.47"/>
    <n v="0"/>
  </r>
  <r>
    <x v="21"/>
    <n v="22"/>
    <x v="4"/>
    <x v="5"/>
    <n v="6"/>
    <x v="1"/>
    <x v="0"/>
    <n v="2"/>
    <n v="100"/>
    <n v="438130"/>
    <n v="59745"/>
    <n v="497975"/>
    <n v="0.02"/>
    <n v="62"/>
    <n v="4.5999999999999996"/>
    <n v="153"/>
    <n v="0.86699999999999999"/>
    <n v="8.8999999999999996E-2"/>
    <n v="5869"/>
    <n v="49.1"/>
    <n v="78.599999999999994"/>
    <n v="1242"/>
    <n v="29"/>
    <n v="13.17"/>
    <n v="0"/>
  </r>
  <r>
    <x v="21"/>
    <n v="22"/>
    <x v="4"/>
    <x v="5"/>
    <n v="6"/>
    <x v="2"/>
    <x v="0"/>
    <n v="3"/>
    <n v="60"/>
    <n v="191086"/>
    <n v="16616"/>
    <n v="207762"/>
    <n v="0.03"/>
    <n v="62"/>
    <n v="4.5999999999999996"/>
    <n v="153"/>
    <n v="0.86699999999999999"/>
    <n v="8.8999999999999996E-2"/>
    <n v="5869"/>
    <n v="49.1"/>
    <n v="78.599999999999994"/>
    <n v="1242"/>
    <n v="29"/>
    <n v="13.53"/>
    <n v="0"/>
  </r>
  <r>
    <x v="21"/>
    <n v="22"/>
    <x v="4"/>
    <x v="6"/>
    <n v="7"/>
    <x v="0"/>
    <x v="0"/>
    <n v="1"/>
    <n v="14"/>
    <n v="78422"/>
    <n v="52281"/>
    <n v="130717"/>
    <n v="0.01"/>
    <n v="77"/>
    <n v="5.9"/>
    <n v="186"/>
    <n v="0.88300000000000001"/>
    <n v="9.2999999999999999E-2"/>
    <n v="6192"/>
    <n v="49.6"/>
    <n v="81.3"/>
    <n v="1499"/>
    <n v="30"/>
    <n v="25.99"/>
    <n v="0"/>
  </r>
  <r>
    <x v="21"/>
    <n v="22"/>
    <x v="4"/>
    <x v="6"/>
    <n v="7"/>
    <x v="1"/>
    <x v="0"/>
    <n v="2"/>
    <n v="153"/>
    <n v="448242"/>
    <n v="61124"/>
    <n v="509519"/>
    <n v="0.03"/>
    <n v="77"/>
    <n v="5.9"/>
    <n v="186"/>
    <n v="0.88300000000000001"/>
    <n v="9.2999999999999999E-2"/>
    <n v="6192"/>
    <n v="49.6"/>
    <n v="81.3"/>
    <n v="1499"/>
    <n v="30"/>
    <n v="53"/>
    <n v="0"/>
  </r>
  <r>
    <x v="21"/>
    <n v="22"/>
    <x v="4"/>
    <x v="6"/>
    <n v="7"/>
    <x v="2"/>
    <x v="0"/>
    <n v="3"/>
    <n v="93"/>
    <n v="196633"/>
    <n v="17098"/>
    <n v="213824"/>
    <n v="0.04"/>
    <n v="77"/>
    <n v="5.9"/>
    <n v="186"/>
    <n v="0.88300000000000001"/>
    <n v="9.2999999999999999E-2"/>
    <n v="6192"/>
    <n v="49.6"/>
    <n v="81.3"/>
    <n v="1499"/>
    <n v="30"/>
    <n v="24.67"/>
    <n v="0"/>
  </r>
  <r>
    <x v="21"/>
    <n v="22"/>
    <x v="4"/>
    <x v="7"/>
    <n v="8"/>
    <x v="0"/>
    <x v="0"/>
    <n v="1"/>
    <n v="22"/>
    <n v="76564"/>
    <n v="51042"/>
    <n v="127628"/>
    <n v="0.02"/>
    <n v="92"/>
    <n v="6.5"/>
    <n v="213"/>
    <n v="0.92700000000000005"/>
    <n v="9.5000000000000001E-2"/>
    <n v="6696"/>
    <n v="49.9"/>
    <n v="82.7"/>
    <n v="1745"/>
    <n v="31.7"/>
    <n v="54.2"/>
    <n v="0"/>
  </r>
  <r>
    <x v="21"/>
    <n v="22"/>
    <x v="4"/>
    <x v="7"/>
    <n v="8"/>
    <x v="1"/>
    <x v="0"/>
    <n v="2"/>
    <n v="252"/>
    <n v="442709"/>
    <n v="60369"/>
    <n v="503330"/>
    <n v="0.05"/>
    <n v="92"/>
    <n v="6.5"/>
    <n v="213"/>
    <n v="0.92700000000000005"/>
    <n v="9.5000000000000001E-2"/>
    <n v="6696"/>
    <n v="49.9"/>
    <n v="82.7"/>
    <n v="1745"/>
    <n v="31.7"/>
    <n v="64.709999999999994"/>
    <n v="0"/>
  </r>
  <r>
    <x v="21"/>
    <n v="22"/>
    <x v="4"/>
    <x v="7"/>
    <n v="8"/>
    <x v="2"/>
    <x v="0"/>
    <n v="3"/>
    <n v="157"/>
    <n v="198848"/>
    <n v="17291"/>
    <n v="216296"/>
    <n v="7.0000000000000007E-2"/>
    <n v="92"/>
    <n v="6.5"/>
    <n v="213"/>
    <n v="0.92700000000000005"/>
    <n v="9.5000000000000001E-2"/>
    <n v="6696"/>
    <n v="49.9"/>
    <n v="82.7"/>
    <n v="1745"/>
    <n v="31.7"/>
    <n v="59.08"/>
    <n v="0"/>
  </r>
  <r>
    <x v="21"/>
    <n v="22"/>
    <x v="4"/>
    <x v="8"/>
    <n v="9"/>
    <x v="0"/>
    <x v="0"/>
    <n v="1"/>
    <n v="25"/>
    <n v="85724"/>
    <n v="57149"/>
    <n v="142898"/>
    <n v="0.02"/>
    <n v="107"/>
    <n v="8.1"/>
    <n v="251"/>
    <n v="0.97"/>
    <n v="9.6000000000000002E-2"/>
    <n v="7199"/>
    <n v="50.7"/>
    <n v="84.9"/>
    <n v="2004"/>
    <n v="34.700000000000003"/>
    <n v="40.57"/>
    <n v="0"/>
  </r>
  <r>
    <x v="21"/>
    <n v="22"/>
    <x v="4"/>
    <x v="8"/>
    <n v="9"/>
    <x v="1"/>
    <x v="0"/>
    <n v="2"/>
    <n v="284"/>
    <n v="498869"/>
    <n v="68028"/>
    <n v="567181"/>
    <n v="0.05"/>
    <n v="107"/>
    <n v="8.1"/>
    <n v="251"/>
    <n v="0.97"/>
    <n v="9.6000000000000002E-2"/>
    <n v="7199"/>
    <n v="50.7"/>
    <n v="84.9"/>
    <n v="2004"/>
    <n v="34.700000000000003"/>
    <n v="12.7"/>
    <n v="0"/>
  </r>
  <r>
    <x v="21"/>
    <n v="22"/>
    <x v="4"/>
    <x v="8"/>
    <n v="9"/>
    <x v="2"/>
    <x v="0"/>
    <n v="3"/>
    <n v="169"/>
    <n v="213723"/>
    <n v="18585"/>
    <n v="232477"/>
    <n v="7.0000000000000007E-2"/>
    <n v="107"/>
    <n v="8.1"/>
    <n v="251"/>
    <n v="0.97"/>
    <n v="9.6000000000000002E-2"/>
    <n v="7199"/>
    <n v="50.7"/>
    <n v="84.9"/>
    <n v="2004"/>
    <n v="34.700000000000003"/>
    <n v="7.64"/>
    <n v="0"/>
  </r>
  <r>
    <x v="21"/>
    <n v="22"/>
    <x v="4"/>
    <x v="9"/>
    <n v="10"/>
    <x v="0"/>
    <x v="0"/>
    <n v="1"/>
    <n v="78"/>
    <n v="88552"/>
    <n v="59034"/>
    <n v="147664"/>
    <n v="0.05"/>
    <n v="293"/>
    <n v="7.8"/>
    <n v="275"/>
    <n v="1.0169999999999999"/>
    <n v="9.8000000000000004E-2"/>
    <n v="7722"/>
    <n v="51"/>
    <n v="80.599999999999994"/>
    <n v="2238"/>
    <n v="38.1"/>
    <n v="77.28"/>
    <n v="0"/>
  </r>
  <r>
    <x v="21"/>
    <n v="22"/>
    <x v="4"/>
    <x v="9"/>
    <n v="10"/>
    <x v="1"/>
    <x v="0"/>
    <n v="2"/>
    <n v="887"/>
    <n v="519613"/>
    <n v="70856"/>
    <n v="591356"/>
    <n v="0.15"/>
    <n v="293"/>
    <n v="7.8"/>
    <n v="275"/>
    <n v="1.0169999999999999"/>
    <n v="9.8000000000000004E-2"/>
    <n v="7722"/>
    <n v="51"/>
    <n v="80.599999999999994"/>
    <n v="2238"/>
    <n v="38.1"/>
    <n v="212.32"/>
    <n v="0"/>
  </r>
  <r>
    <x v="21"/>
    <n v="22"/>
    <x v="4"/>
    <x v="9"/>
    <n v="10"/>
    <x v="2"/>
    <x v="0"/>
    <n v="3"/>
    <n v="550"/>
    <n v="232206"/>
    <n v="20192"/>
    <n v="252948"/>
    <n v="0.22"/>
    <n v="293"/>
    <n v="7.8"/>
    <n v="275"/>
    <n v="1.0169999999999999"/>
    <n v="9.8000000000000004E-2"/>
    <n v="7722"/>
    <n v="51"/>
    <n v="80.599999999999994"/>
    <n v="2238"/>
    <n v="38.1"/>
    <n v="225.44"/>
    <n v="0"/>
  </r>
  <r>
    <x v="21"/>
    <n v="22"/>
    <x v="4"/>
    <x v="10"/>
    <n v="11"/>
    <x v="0"/>
    <x v="0"/>
    <n v="1"/>
    <n v="104"/>
    <n v="71551"/>
    <n v="47701"/>
    <n v="119356"/>
    <n v="0.09"/>
    <n v="504"/>
    <n v="11.7"/>
    <n v="322"/>
    <n v="1.077"/>
    <n v="9.9000000000000005E-2"/>
    <n v="7613"/>
    <n v="51.5"/>
    <n v="78.400000000000006"/>
    <n v="2479"/>
    <n v="40.6"/>
    <n v="67.83"/>
    <n v="0"/>
  </r>
  <r>
    <x v="21"/>
    <n v="22"/>
    <x v="4"/>
    <x v="10"/>
    <n v="11"/>
    <x v="1"/>
    <x v="0"/>
    <n v="2"/>
    <n v="1179"/>
    <n v="413874"/>
    <n v="56437"/>
    <n v="471490"/>
    <n v="0.25"/>
    <n v="504"/>
    <n v="11.7"/>
    <n v="322"/>
    <n v="1.077"/>
    <n v="9.9000000000000005E-2"/>
    <n v="7613"/>
    <n v="51.5"/>
    <n v="78.400000000000006"/>
    <n v="2479"/>
    <n v="40.6"/>
    <n v="32.92"/>
    <n v="0"/>
  </r>
  <r>
    <x v="21"/>
    <n v="22"/>
    <x v="4"/>
    <x v="10"/>
    <n v="11"/>
    <x v="2"/>
    <x v="0"/>
    <n v="3"/>
    <n v="719"/>
    <n v="181882"/>
    <n v="15816"/>
    <n v="198417"/>
    <n v="0.36"/>
    <n v="504"/>
    <n v="11.7"/>
    <n v="322"/>
    <n v="1.077"/>
    <n v="9.9000000000000005E-2"/>
    <n v="7613"/>
    <n v="51.5"/>
    <n v="78.400000000000006"/>
    <n v="2479"/>
    <n v="40.6"/>
    <n v="30.73"/>
    <n v="0"/>
  </r>
  <r>
    <x v="21"/>
    <n v="22"/>
    <x v="4"/>
    <x v="11"/>
    <n v="12"/>
    <x v="0"/>
    <x v="0"/>
    <n v="1"/>
    <n v="266"/>
    <n v="66785"/>
    <n v="44523"/>
    <n v="111574"/>
    <n v="0.24"/>
    <n v="975"/>
    <n v="16.399999999999999"/>
    <n v="350"/>
    <n v="1.1299999999999999"/>
    <n v="0.10299999999999999"/>
    <n v="7312"/>
    <n v="51.7"/>
    <n v="77.2"/>
    <n v="2732"/>
    <n v="43.6"/>
    <n v="155.77000000000001"/>
    <n v="0"/>
  </r>
  <r>
    <x v="21"/>
    <n v="22"/>
    <x v="4"/>
    <x v="11"/>
    <n v="12"/>
    <x v="1"/>
    <x v="0"/>
    <n v="2"/>
    <n v="3033"/>
    <n v="389774"/>
    <n v="53151"/>
    <n v="445958"/>
    <n v="0.68"/>
    <n v="975"/>
    <n v="16.399999999999999"/>
    <n v="350"/>
    <n v="1.1299999999999999"/>
    <n v="0.10299999999999999"/>
    <n v="7312"/>
    <n v="51.7"/>
    <n v="77.2"/>
    <n v="2732"/>
    <n v="43.6"/>
    <n v="157.25"/>
    <n v="0"/>
  </r>
  <r>
    <x v="21"/>
    <n v="22"/>
    <x v="4"/>
    <x v="11"/>
    <n v="12"/>
    <x v="2"/>
    <x v="0"/>
    <n v="3"/>
    <n v="1855"/>
    <n v="171333"/>
    <n v="14899"/>
    <n v="188087"/>
    <n v="0.99"/>
    <n v="975"/>
    <n v="16.399999999999999"/>
    <n v="350"/>
    <n v="1.1299999999999999"/>
    <n v="0.10299999999999999"/>
    <n v="7312"/>
    <n v="51.7"/>
    <n v="77.2"/>
    <n v="2732"/>
    <n v="43.6"/>
    <n v="158"/>
    <n v="0"/>
  </r>
  <r>
    <x v="21"/>
    <n v="22"/>
    <x v="4"/>
    <x v="12"/>
    <n v="13"/>
    <x v="0"/>
    <x v="0"/>
    <n v="1"/>
    <n v="1310"/>
    <n v="76100"/>
    <n v="50734"/>
    <n v="128144"/>
    <n v="1.02"/>
    <n v="2746"/>
    <n v="19.399999999999999"/>
    <n v="361"/>
    <n v="1.2070000000000001"/>
    <n v="0.107"/>
    <n v="7032"/>
    <n v="52.2"/>
    <n v="80.099999999999994"/>
    <n v="2988"/>
    <n v="48.8"/>
    <n v="300"/>
    <n v="0"/>
  </r>
  <r>
    <x v="21"/>
    <n v="22"/>
    <x v="4"/>
    <x v="12"/>
    <n v="13"/>
    <x v="1"/>
    <x v="0"/>
    <n v="2"/>
    <n v="14960"/>
    <n v="437686"/>
    <n v="59685"/>
    <n v="512331"/>
    <n v="2.92"/>
    <n v="2746"/>
    <n v="19.399999999999999"/>
    <n v="361"/>
    <n v="1.2070000000000001"/>
    <n v="0.107"/>
    <n v="7032"/>
    <n v="52.2"/>
    <n v="80.099999999999994"/>
    <n v="2988"/>
    <n v="48.8"/>
    <n v="300"/>
    <n v="0"/>
  </r>
  <r>
    <x v="21"/>
    <n v="22"/>
    <x v="4"/>
    <x v="12"/>
    <n v="13"/>
    <x v="2"/>
    <x v="0"/>
    <n v="3"/>
    <n v="8993"/>
    <n v="187135"/>
    <n v="16273"/>
    <n v="212401"/>
    <n v="4.2300000000000004"/>
    <n v="2746"/>
    <n v="19.399999999999999"/>
    <n v="361"/>
    <n v="1.2070000000000001"/>
    <n v="0.107"/>
    <n v="7032"/>
    <n v="52.2"/>
    <n v="80.099999999999994"/>
    <n v="2988"/>
    <n v="48.8"/>
    <n v="300"/>
    <n v="0"/>
  </r>
  <r>
    <x v="21"/>
    <n v="22"/>
    <x v="4"/>
    <x v="13"/>
    <n v="14"/>
    <x v="0"/>
    <x v="0"/>
    <n v="1"/>
    <n v="3983"/>
    <n v="74584"/>
    <n v="49722"/>
    <n v="128289"/>
    <n v="3.1"/>
    <n v="8246"/>
    <n v="25.3"/>
    <n v="389"/>
    <n v="1.2030000000000001"/>
    <n v="0.113"/>
    <n v="7181"/>
    <n v="52.9"/>
    <n v="82.3"/>
    <n v="3009"/>
    <n v="49.7"/>
    <n v="204.05"/>
    <n v="0"/>
  </r>
  <r>
    <x v="21"/>
    <n v="22"/>
    <x v="4"/>
    <x v="13"/>
    <n v="14"/>
    <x v="1"/>
    <x v="0"/>
    <n v="2"/>
    <n v="45373"/>
    <n v="410220"/>
    <n v="55939"/>
    <n v="511532"/>
    <n v="8.8699999999999992"/>
    <n v="8246"/>
    <n v="25.3"/>
    <n v="389"/>
    <n v="1.2030000000000001"/>
    <n v="0.113"/>
    <n v="7181"/>
    <n v="52.9"/>
    <n v="82.3"/>
    <n v="3009"/>
    <n v="49.7"/>
    <n v="203.3"/>
    <n v="0"/>
  </r>
  <r>
    <x v="21"/>
    <n v="22"/>
    <x v="4"/>
    <x v="13"/>
    <n v="14"/>
    <x v="2"/>
    <x v="0"/>
    <n v="3"/>
    <n v="28014"/>
    <n v="174615"/>
    <n v="15184"/>
    <n v="217813"/>
    <n v="12.86"/>
    <n v="8246"/>
    <n v="25.3"/>
    <n v="389"/>
    <n v="1.2030000000000001"/>
    <n v="0.113"/>
    <n v="7181"/>
    <n v="52.9"/>
    <n v="82.3"/>
    <n v="3009"/>
    <n v="49.7"/>
    <n v="211.51"/>
    <n v="0"/>
  </r>
  <r>
    <x v="21"/>
    <n v="22"/>
    <x v="4"/>
    <x v="14"/>
    <n v="15"/>
    <x v="0"/>
    <x v="0"/>
    <n v="1"/>
    <n v="5740"/>
    <n v="78083"/>
    <n v="52055"/>
    <n v="135878"/>
    <n v="4.22"/>
    <n v="15198"/>
    <n v="27.7"/>
    <n v="420"/>
    <n v="1.18"/>
    <n v="0.11700000000000001"/>
    <n v="7514"/>
    <n v="53"/>
    <n v="79.8"/>
    <n v="2487"/>
    <n v="53.6"/>
    <n v="44.11"/>
    <n v="0"/>
  </r>
  <r>
    <x v="21"/>
    <n v="22"/>
    <x v="4"/>
    <x v="14"/>
    <n v="15"/>
    <x v="1"/>
    <x v="0"/>
    <n v="2"/>
    <n v="65483"/>
    <n v="419800"/>
    <n v="57245"/>
    <n v="542528"/>
    <n v="12.07"/>
    <n v="15198"/>
    <n v="27.7"/>
    <n v="420"/>
    <n v="1.18"/>
    <n v="0.11700000000000001"/>
    <n v="7514"/>
    <n v="53"/>
    <n v="79.8"/>
    <n v="2487"/>
    <n v="53.6"/>
    <n v="44.32"/>
    <n v="0"/>
  </r>
  <r>
    <x v="21"/>
    <n v="22"/>
    <x v="4"/>
    <x v="14"/>
    <n v="15"/>
    <x v="2"/>
    <x v="0"/>
    <n v="3"/>
    <n v="39818"/>
    <n v="172679"/>
    <n v="15016"/>
    <n v="227513"/>
    <n v="17.5"/>
    <n v="15198"/>
    <n v="27.7"/>
    <n v="420"/>
    <n v="1.18"/>
    <n v="0.11700000000000001"/>
    <n v="7514"/>
    <n v="53"/>
    <n v="79.8"/>
    <n v="2487"/>
    <n v="53.6"/>
    <n v="42.14"/>
    <n v="0"/>
  </r>
  <r>
    <x v="21"/>
    <n v="22"/>
    <x v="4"/>
    <x v="15"/>
    <n v="16"/>
    <x v="0"/>
    <x v="0"/>
    <n v="1"/>
    <n v="7297"/>
    <n v="81953"/>
    <n v="54636"/>
    <n v="143886"/>
    <n v="5.07"/>
    <n v="25686"/>
    <n v="38.200000000000003"/>
    <n v="446"/>
    <n v="1.1100000000000001"/>
    <n v="0.12"/>
    <n v="7908"/>
    <n v="53.7"/>
    <n v="76.900000000000006"/>
    <n v="2519"/>
    <n v="58.8"/>
    <n v="27.13"/>
    <n v="0"/>
  </r>
  <r>
    <x v="21"/>
    <n v="22"/>
    <x v="4"/>
    <x v="15"/>
    <n v="16"/>
    <x v="1"/>
    <x v="0"/>
    <n v="2"/>
    <n v="81541"/>
    <n v="423456"/>
    <n v="57744"/>
    <n v="562741"/>
    <n v="14.49"/>
    <n v="25686"/>
    <n v="38.200000000000003"/>
    <n v="446"/>
    <n v="1.1100000000000001"/>
    <n v="0.12"/>
    <n v="7908"/>
    <n v="53.7"/>
    <n v="76.900000000000006"/>
    <n v="2519"/>
    <n v="58.8"/>
    <n v="24.52"/>
    <n v="0"/>
  </r>
  <r>
    <x v="21"/>
    <n v="22"/>
    <x v="4"/>
    <x v="15"/>
    <n v="16"/>
    <x v="2"/>
    <x v="0"/>
    <n v="3"/>
    <n v="48934"/>
    <n v="169252"/>
    <n v="14718"/>
    <n v="232904"/>
    <n v="21.01"/>
    <n v="25686"/>
    <n v="38.200000000000003"/>
    <n v="446"/>
    <n v="1.1100000000000001"/>
    <n v="0.12"/>
    <n v="7908"/>
    <n v="53.7"/>
    <n v="76.900000000000006"/>
    <n v="2519"/>
    <n v="58.8"/>
    <n v="22.89"/>
    <n v="0"/>
  </r>
  <r>
    <x v="22"/>
    <n v="23"/>
    <x v="1"/>
    <x v="0"/>
    <n v="1"/>
    <x v="0"/>
    <x v="0"/>
    <n v="1"/>
    <n v="5"/>
    <n v="69083"/>
    <n v="46059"/>
    <n v="115147"/>
    <n v="0"/>
    <n v="0"/>
    <n v="0"/>
    <n v="114"/>
    <n v="1.56"/>
    <n v="0.10199999999999999"/>
    <n v="10688"/>
    <n v="70.599999999999994"/>
    <n v="51.3"/>
    <n v="0"/>
    <n v="24.7"/>
    <n v="0"/>
    <n v="0"/>
  </r>
  <r>
    <x v="22"/>
    <n v="23"/>
    <x v="1"/>
    <x v="0"/>
    <n v="1"/>
    <x v="1"/>
    <x v="0"/>
    <n v="2"/>
    <n v="15"/>
    <n v="402048"/>
    <n v="54827"/>
    <n v="456890"/>
    <n v="0"/>
    <n v="0"/>
    <n v="0"/>
    <n v="114"/>
    <n v="1.56"/>
    <n v="0.10199999999999999"/>
    <n v="10688"/>
    <n v="70.599999999999994"/>
    <n v="51.3"/>
    <n v="0"/>
    <n v="24.7"/>
    <n v="0"/>
    <n v="0"/>
  </r>
  <r>
    <x v="22"/>
    <n v="23"/>
    <x v="1"/>
    <x v="0"/>
    <n v="1"/>
    <x v="2"/>
    <x v="0"/>
    <n v="3"/>
    <n v="10"/>
    <n v="177904"/>
    <n v="15471"/>
    <n v="193385"/>
    <n v="0.01"/>
    <n v="0"/>
    <n v="0"/>
    <n v="114"/>
    <n v="1.56"/>
    <n v="0.10199999999999999"/>
    <n v="10688"/>
    <n v="70.599999999999994"/>
    <n v="51.3"/>
    <n v="0"/>
    <n v="24.7"/>
    <n v="0"/>
    <n v="0"/>
  </r>
  <r>
    <x v="22"/>
    <n v="23"/>
    <x v="1"/>
    <x v="1"/>
    <n v="2"/>
    <x v="0"/>
    <x v="0"/>
    <n v="1"/>
    <n v="5"/>
    <n v="73155"/>
    <n v="48774"/>
    <n v="121934"/>
    <n v="0"/>
    <n v="13"/>
    <n v="1"/>
    <n v="118"/>
    <n v="1.5329999999999999"/>
    <n v="0.10100000000000001"/>
    <n v="10943"/>
    <n v="71.099999999999994"/>
    <n v="53.3"/>
    <n v="270"/>
    <n v="26.8"/>
    <n v="0"/>
    <n v="0"/>
  </r>
  <r>
    <x v="22"/>
    <n v="23"/>
    <x v="1"/>
    <x v="1"/>
    <n v="2"/>
    <x v="1"/>
    <x v="0"/>
    <n v="2"/>
    <n v="15"/>
    <n v="434453"/>
    <n v="59246"/>
    <n v="493714"/>
    <n v="0"/>
    <n v="13"/>
    <n v="1"/>
    <n v="118"/>
    <n v="1.5329999999999999"/>
    <n v="0.10100000000000001"/>
    <n v="10943"/>
    <n v="71.099999999999994"/>
    <n v="53.3"/>
    <n v="270"/>
    <n v="26.8"/>
    <n v="0"/>
    <n v="0"/>
  </r>
  <r>
    <x v="22"/>
    <n v="23"/>
    <x v="1"/>
    <x v="1"/>
    <n v="2"/>
    <x v="2"/>
    <x v="0"/>
    <n v="3"/>
    <n v="10"/>
    <n v="184044"/>
    <n v="16005"/>
    <n v="200059"/>
    <n v="0"/>
    <n v="13"/>
    <n v="1"/>
    <n v="118"/>
    <n v="1.5329999999999999"/>
    <n v="0.10100000000000001"/>
    <n v="10943"/>
    <n v="71.099999999999994"/>
    <n v="53.3"/>
    <n v="270"/>
    <n v="26.8"/>
    <n v="0"/>
    <n v="0"/>
  </r>
  <r>
    <x v="22"/>
    <n v="23"/>
    <x v="1"/>
    <x v="2"/>
    <n v="3"/>
    <x v="0"/>
    <x v="0"/>
    <n v="1"/>
    <n v="5"/>
    <n v="75132"/>
    <n v="50092"/>
    <n v="125229"/>
    <n v="0"/>
    <n v="26"/>
    <n v="2.1"/>
    <n v="124"/>
    <n v="1.4870000000000001"/>
    <n v="0.10100000000000001"/>
    <n v="10924"/>
    <n v="71.900000000000006"/>
    <n v="55"/>
    <n v="541"/>
    <n v="27.8"/>
    <n v="0"/>
    <n v="0"/>
  </r>
  <r>
    <x v="22"/>
    <n v="23"/>
    <x v="1"/>
    <x v="2"/>
    <n v="3"/>
    <x v="1"/>
    <x v="0"/>
    <n v="2"/>
    <n v="23"/>
    <n v="439735"/>
    <n v="59967"/>
    <n v="499725"/>
    <n v="0"/>
    <n v="26"/>
    <n v="2.1"/>
    <n v="124"/>
    <n v="1.4870000000000001"/>
    <n v="0.10100000000000001"/>
    <n v="10924"/>
    <n v="71.900000000000006"/>
    <n v="55"/>
    <n v="541"/>
    <n v="27.8"/>
    <n v="23.83"/>
    <n v="0"/>
  </r>
  <r>
    <x v="22"/>
    <n v="23"/>
    <x v="1"/>
    <x v="2"/>
    <n v="3"/>
    <x v="2"/>
    <x v="0"/>
    <n v="3"/>
    <n v="13"/>
    <n v="193955"/>
    <n v="16867"/>
    <n v="210835"/>
    <n v="0.01"/>
    <n v="26"/>
    <n v="2.1"/>
    <n v="124"/>
    <n v="1.4870000000000001"/>
    <n v="0.10100000000000001"/>
    <n v="10924"/>
    <n v="71.900000000000006"/>
    <n v="55"/>
    <n v="541"/>
    <n v="27.8"/>
    <n v="14.02"/>
    <n v="0"/>
  </r>
  <r>
    <x v="22"/>
    <n v="23"/>
    <x v="1"/>
    <x v="3"/>
    <n v="4"/>
    <x v="0"/>
    <x v="0"/>
    <n v="1"/>
    <n v="9"/>
    <n v="75222"/>
    <n v="50152"/>
    <n v="125383"/>
    <n v="0.01"/>
    <n v="39"/>
    <n v="2.8"/>
    <n v="123"/>
    <n v="1.43"/>
    <n v="0.10100000000000001"/>
    <n v="10837"/>
    <n v="72.2"/>
    <n v="56.9"/>
    <n v="819"/>
    <n v="29.6"/>
    <n v="21.64"/>
    <n v="0"/>
  </r>
  <r>
    <x v="22"/>
    <n v="23"/>
    <x v="1"/>
    <x v="3"/>
    <n v="4"/>
    <x v="1"/>
    <x v="0"/>
    <n v="2"/>
    <n v="51"/>
    <n v="449813"/>
    <n v="61338"/>
    <n v="511202"/>
    <n v="0.01"/>
    <n v="39"/>
    <n v="2.8"/>
    <n v="123"/>
    <n v="1.43"/>
    <n v="0.10100000000000001"/>
    <n v="10837"/>
    <n v="72.2"/>
    <n v="56.9"/>
    <n v="819"/>
    <n v="29.6"/>
    <n v="50.37"/>
    <n v="0"/>
  </r>
  <r>
    <x v="22"/>
    <n v="23"/>
    <x v="1"/>
    <x v="3"/>
    <n v="4"/>
    <x v="2"/>
    <x v="0"/>
    <n v="3"/>
    <n v="30"/>
    <n v="193146"/>
    <n v="16795"/>
    <n v="209971"/>
    <n v="0.01"/>
    <n v="39"/>
    <n v="2.8"/>
    <n v="123"/>
    <n v="1.43"/>
    <n v="0.10100000000000001"/>
    <n v="10837"/>
    <n v="72.2"/>
    <n v="56.9"/>
    <n v="819"/>
    <n v="29.6"/>
    <n v="44.22"/>
    <n v="0"/>
  </r>
  <r>
    <x v="22"/>
    <n v="23"/>
    <x v="1"/>
    <x v="4"/>
    <n v="5"/>
    <x v="0"/>
    <x v="0"/>
    <n v="1"/>
    <n v="5"/>
    <n v="78056"/>
    <n v="52038"/>
    <n v="130099"/>
    <n v="0"/>
    <n v="48"/>
    <n v="3.8"/>
    <n v="144"/>
    <n v="1.393"/>
    <n v="0.10199999999999999"/>
    <n v="10796"/>
    <n v="73.099999999999994"/>
    <n v="58.6"/>
    <n v="1067"/>
    <n v="29.8"/>
    <n v="0"/>
    <n v="0"/>
  </r>
  <r>
    <x v="22"/>
    <n v="23"/>
    <x v="1"/>
    <x v="4"/>
    <n v="5"/>
    <x v="1"/>
    <x v="0"/>
    <n v="2"/>
    <n v="52"/>
    <n v="453907"/>
    <n v="61896"/>
    <n v="515855"/>
    <n v="0.01"/>
    <n v="48"/>
    <n v="3.8"/>
    <n v="144"/>
    <n v="1.393"/>
    <n v="0.10199999999999999"/>
    <n v="10796"/>
    <n v="73.099999999999994"/>
    <n v="58.6"/>
    <n v="1067"/>
    <n v="29.8"/>
    <n v="51.35"/>
    <n v="0"/>
  </r>
  <r>
    <x v="22"/>
    <n v="23"/>
    <x v="1"/>
    <x v="4"/>
    <n v="5"/>
    <x v="2"/>
    <x v="0"/>
    <n v="3"/>
    <n v="32"/>
    <n v="205829"/>
    <n v="17898"/>
    <n v="223759"/>
    <n v="0.01"/>
    <n v="48"/>
    <n v="3.8"/>
    <n v="144"/>
    <n v="1.393"/>
    <n v="0.10199999999999999"/>
    <n v="10796"/>
    <n v="73.099999999999994"/>
    <n v="58.6"/>
    <n v="1067"/>
    <n v="29.8"/>
    <n v="47.36"/>
    <n v="0"/>
  </r>
  <r>
    <x v="22"/>
    <n v="23"/>
    <x v="1"/>
    <x v="5"/>
    <n v="6"/>
    <x v="0"/>
    <x v="0"/>
    <n v="1"/>
    <n v="5"/>
    <n v="88113"/>
    <n v="58742"/>
    <n v="146860"/>
    <n v="0"/>
    <n v="65"/>
    <n v="5.0999999999999996"/>
    <n v="162"/>
    <n v="1.36"/>
    <n v="0.1"/>
    <n v="10985"/>
    <n v="73.099999999999994"/>
    <n v="59"/>
    <n v="1374"/>
    <n v="31.8"/>
    <n v="0"/>
    <n v="0"/>
  </r>
  <r>
    <x v="22"/>
    <n v="23"/>
    <x v="1"/>
    <x v="5"/>
    <n v="6"/>
    <x v="1"/>
    <x v="0"/>
    <n v="2"/>
    <n v="58"/>
    <n v="511294"/>
    <n v="69722"/>
    <n v="581074"/>
    <n v="0.01"/>
    <n v="65"/>
    <n v="5.0999999999999996"/>
    <n v="162"/>
    <n v="1.36"/>
    <n v="0.1"/>
    <n v="10985"/>
    <n v="73.099999999999994"/>
    <n v="59"/>
    <n v="1374"/>
    <n v="31.8"/>
    <n v="36.11"/>
    <n v="0"/>
  </r>
  <r>
    <x v="22"/>
    <n v="23"/>
    <x v="1"/>
    <x v="5"/>
    <n v="6"/>
    <x v="2"/>
    <x v="0"/>
    <n v="3"/>
    <n v="35"/>
    <n v="224018"/>
    <n v="19480"/>
    <n v="243533"/>
    <n v="0.01"/>
    <n v="65"/>
    <n v="5.0999999999999996"/>
    <n v="162"/>
    <n v="1.36"/>
    <n v="0.1"/>
    <n v="10985"/>
    <n v="73.099999999999994"/>
    <n v="59"/>
    <n v="1374"/>
    <n v="31.8"/>
    <n v="39.119999999999997"/>
    <n v="0"/>
  </r>
  <r>
    <x v="22"/>
    <n v="23"/>
    <x v="1"/>
    <x v="6"/>
    <n v="7"/>
    <x v="0"/>
    <x v="0"/>
    <n v="1"/>
    <n v="10"/>
    <n v="85497"/>
    <n v="56998"/>
    <n v="142505"/>
    <n v="0.01"/>
    <n v="75"/>
    <n v="5.9"/>
    <n v="177"/>
    <n v="1.3069999999999999"/>
    <n v="9.5000000000000001E-2"/>
    <n v="10520"/>
    <n v="73.7"/>
    <n v="59.3"/>
    <n v="1620"/>
    <n v="35.299999999999997"/>
    <n v="3.57"/>
    <n v="0"/>
  </r>
  <r>
    <x v="22"/>
    <n v="23"/>
    <x v="1"/>
    <x v="6"/>
    <n v="7"/>
    <x v="1"/>
    <x v="0"/>
    <n v="2"/>
    <n v="113"/>
    <n v="497189"/>
    <n v="67798"/>
    <n v="565100"/>
    <n v="0.02"/>
    <n v="75"/>
    <n v="5.9"/>
    <n v="177"/>
    <n v="1.3069999999999999"/>
    <n v="9.5000000000000001E-2"/>
    <n v="10520"/>
    <n v="73.7"/>
    <n v="59.3"/>
    <n v="1620"/>
    <n v="35.299999999999997"/>
    <n v="30.37"/>
    <n v="0"/>
  </r>
  <r>
    <x v="22"/>
    <n v="23"/>
    <x v="1"/>
    <x v="6"/>
    <n v="7"/>
    <x v="2"/>
    <x v="0"/>
    <n v="3"/>
    <n v="69"/>
    <n v="217464"/>
    <n v="18910"/>
    <n v="236443"/>
    <n v="0.03"/>
    <n v="75"/>
    <n v="5.9"/>
    <n v="177"/>
    <n v="1.3069999999999999"/>
    <n v="9.5000000000000001E-2"/>
    <n v="10520"/>
    <n v="73.7"/>
    <n v="59.3"/>
    <n v="1620"/>
    <n v="35.299999999999997"/>
    <n v="32"/>
    <n v="0"/>
  </r>
  <r>
    <x v="22"/>
    <n v="23"/>
    <x v="1"/>
    <x v="7"/>
    <n v="8"/>
    <x v="0"/>
    <x v="0"/>
    <n v="1"/>
    <n v="21"/>
    <n v="88095"/>
    <n v="58730"/>
    <n v="146846"/>
    <n v="0.01"/>
    <n v="85"/>
    <n v="7.1"/>
    <n v="202"/>
    <n v="1.2"/>
    <n v="8.8999999999999996E-2"/>
    <n v="9859"/>
    <n v="74.8"/>
    <n v="58.3"/>
    <n v="1911"/>
    <n v="37"/>
    <n v="61.34"/>
    <n v="0"/>
  </r>
  <r>
    <x v="22"/>
    <n v="23"/>
    <x v="1"/>
    <x v="7"/>
    <n v="8"/>
    <x v="1"/>
    <x v="0"/>
    <n v="2"/>
    <n v="237"/>
    <n v="521165"/>
    <n v="71068"/>
    <n v="592470"/>
    <n v="0.04"/>
    <n v="85"/>
    <n v="7.1"/>
    <n v="202"/>
    <n v="1.2"/>
    <n v="8.8999999999999996E-2"/>
    <n v="9859"/>
    <n v="74.8"/>
    <n v="58.3"/>
    <n v="1911"/>
    <n v="37"/>
    <n v="109.73"/>
    <n v="0"/>
  </r>
  <r>
    <x v="22"/>
    <n v="23"/>
    <x v="1"/>
    <x v="7"/>
    <n v="8"/>
    <x v="2"/>
    <x v="0"/>
    <n v="3"/>
    <n v="142"/>
    <n v="224487"/>
    <n v="19521"/>
    <n v="244150"/>
    <n v="0.06"/>
    <n v="85"/>
    <n v="7.1"/>
    <n v="202"/>
    <n v="1.2"/>
    <n v="8.8999999999999996E-2"/>
    <n v="9859"/>
    <n v="74.8"/>
    <n v="58.3"/>
    <n v="1911"/>
    <n v="37"/>
    <n v="64.33"/>
    <n v="0"/>
  </r>
  <r>
    <x v="22"/>
    <n v="23"/>
    <x v="1"/>
    <x v="8"/>
    <n v="9"/>
    <x v="0"/>
    <x v="0"/>
    <n v="1"/>
    <n v="26"/>
    <n v="62439"/>
    <n v="41626"/>
    <n v="104091"/>
    <n v="0.02"/>
    <n v="102"/>
    <n v="9.5"/>
    <n v="238"/>
    <n v="1.097"/>
    <n v="8.2000000000000003E-2"/>
    <n v="9430"/>
    <n v="75.3"/>
    <n v="58.3"/>
    <n v="2189"/>
    <n v="40.299999999999997"/>
    <n v="73.25"/>
    <n v="0"/>
  </r>
  <r>
    <x v="22"/>
    <n v="23"/>
    <x v="1"/>
    <x v="8"/>
    <n v="9"/>
    <x v="1"/>
    <x v="0"/>
    <n v="2"/>
    <n v="299"/>
    <n v="375306"/>
    <n v="51178"/>
    <n v="426783"/>
    <n v="7.0000000000000007E-2"/>
    <n v="102"/>
    <n v="9.5"/>
    <n v="238"/>
    <n v="1.097"/>
    <n v="8.2000000000000003E-2"/>
    <n v="9430"/>
    <n v="75.3"/>
    <n v="58.3"/>
    <n v="2189"/>
    <n v="40.299999999999997"/>
    <n v="26.16"/>
    <n v="0"/>
  </r>
  <r>
    <x v="22"/>
    <n v="23"/>
    <x v="1"/>
    <x v="8"/>
    <n v="9"/>
    <x v="2"/>
    <x v="0"/>
    <n v="3"/>
    <n v="179"/>
    <n v="161831"/>
    <n v="14072"/>
    <n v="176082"/>
    <n v="0.1"/>
    <n v="102"/>
    <n v="9.5"/>
    <n v="238"/>
    <n v="1.097"/>
    <n v="8.2000000000000003E-2"/>
    <n v="9430"/>
    <n v="75.3"/>
    <n v="58.3"/>
    <n v="2189"/>
    <n v="40.299999999999997"/>
    <n v="26.06"/>
    <n v="0"/>
  </r>
  <r>
    <x v="22"/>
    <n v="23"/>
    <x v="1"/>
    <x v="9"/>
    <n v="10"/>
    <x v="0"/>
    <x v="0"/>
    <n v="1"/>
    <n v="45"/>
    <n v="43151"/>
    <n v="28767"/>
    <n v="71963"/>
    <n v="0.06"/>
    <n v="298"/>
    <n v="9.6999999999999993"/>
    <n v="279"/>
    <n v="1.0329999999999999"/>
    <n v="7.4999999999999997E-2"/>
    <n v="9049"/>
    <n v="75.400000000000006"/>
    <n v="55.6"/>
    <n v="2425"/>
    <n v="42.7"/>
    <n v="65.099999999999994"/>
    <n v="0"/>
  </r>
  <r>
    <x v="22"/>
    <n v="23"/>
    <x v="1"/>
    <x v="9"/>
    <n v="10"/>
    <x v="1"/>
    <x v="0"/>
    <n v="2"/>
    <n v="512"/>
    <n v="249742"/>
    <n v="34056"/>
    <n v="284310"/>
    <n v="0.18"/>
    <n v="298"/>
    <n v="9.6999999999999993"/>
    <n v="279"/>
    <n v="1.0329999999999999"/>
    <n v="7.4999999999999997E-2"/>
    <n v="9049"/>
    <n v="75.400000000000006"/>
    <n v="55.6"/>
    <n v="2425"/>
    <n v="42.7"/>
    <n v="71.239999999999995"/>
    <n v="0"/>
  </r>
  <r>
    <x v="22"/>
    <n v="23"/>
    <x v="1"/>
    <x v="9"/>
    <n v="10"/>
    <x v="2"/>
    <x v="0"/>
    <n v="3"/>
    <n v="310"/>
    <n v="108835"/>
    <n v="9464"/>
    <n v="118609"/>
    <n v="0.26"/>
    <n v="298"/>
    <n v="9.6999999999999993"/>
    <n v="279"/>
    <n v="1.0329999999999999"/>
    <n v="7.4999999999999997E-2"/>
    <n v="9049"/>
    <n v="75.400000000000006"/>
    <n v="55.6"/>
    <n v="2425"/>
    <n v="42.7"/>
    <n v="73.180000000000007"/>
    <n v="0"/>
  </r>
  <r>
    <x v="22"/>
    <n v="23"/>
    <x v="1"/>
    <x v="10"/>
    <n v="11"/>
    <x v="0"/>
    <x v="0"/>
    <n v="1"/>
    <n v="108"/>
    <n v="68430"/>
    <n v="45620"/>
    <n v="114158"/>
    <n v="0.09"/>
    <n v="477"/>
    <n v="13.7"/>
    <n v="308"/>
    <n v="1.0169999999999999"/>
    <n v="7.3999999999999996E-2"/>
    <n v="9518"/>
    <n v="76.5"/>
    <n v="54.1"/>
    <n v="2697"/>
    <n v="46"/>
    <n v="72.61"/>
    <n v="0"/>
  </r>
  <r>
    <x v="22"/>
    <n v="23"/>
    <x v="1"/>
    <x v="10"/>
    <n v="11"/>
    <x v="1"/>
    <x v="0"/>
    <n v="2"/>
    <n v="1213"/>
    <n v="394128"/>
    <n v="53745"/>
    <n v="449086"/>
    <n v="0.27"/>
    <n v="477"/>
    <n v="13.7"/>
    <n v="308"/>
    <n v="1.0169999999999999"/>
    <n v="7.3999999999999996E-2"/>
    <n v="9518"/>
    <n v="76.5"/>
    <n v="54.1"/>
    <n v="2697"/>
    <n v="46"/>
    <n v="136.91"/>
    <n v="0"/>
  </r>
  <r>
    <x v="22"/>
    <n v="23"/>
    <x v="1"/>
    <x v="10"/>
    <n v="11"/>
    <x v="2"/>
    <x v="0"/>
    <n v="3"/>
    <n v="735"/>
    <n v="171968"/>
    <n v="14954"/>
    <n v="187657"/>
    <n v="0.39"/>
    <n v="477"/>
    <n v="13.7"/>
    <n v="308"/>
    <n v="1.0169999999999999"/>
    <n v="7.3999999999999996E-2"/>
    <n v="9518"/>
    <n v="76.5"/>
    <n v="54.1"/>
    <n v="2697"/>
    <n v="46"/>
    <n v="137.1"/>
    <n v="0"/>
  </r>
  <r>
    <x v="22"/>
    <n v="23"/>
    <x v="1"/>
    <x v="11"/>
    <n v="12"/>
    <x v="0"/>
    <x v="0"/>
    <n v="1"/>
    <n v="260"/>
    <n v="68510"/>
    <n v="45674"/>
    <n v="114444"/>
    <n v="0.23"/>
    <n v="952"/>
    <n v="21.5"/>
    <n v="340"/>
    <n v="1.0429999999999999"/>
    <n v="7.6999999999999999E-2"/>
    <n v="10026"/>
    <n v="76.3"/>
    <n v="53.8"/>
    <n v="2977"/>
    <n v="48.6"/>
    <n v="140.74"/>
    <n v="0"/>
  </r>
  <r>
    <x v="22"/>
    <n v="23"/>
    <x v="1"/>
    <x v="11"/>
    <n v="12"/>
    <x v="1"/>
    <x v="0"/>
    <n v="2"/>
    <n v="3108"/>
    <n v="417998"/>
    <n v="57000"/>
    <n v="478106"/>
    <n v="0.65"/>
    <n v="952"/>
    <n v="21.5"/>
    <n v="340"/>
    <n v="1.0429999999999999"/>
    <n v="7.6999999999999999E-2"/>
    <n v="10026"/>
    <n v="76.3"/>
    <n v="53.8"/>
    <n v="2977"/>
    <n v="48.6"/>
    <n v="156.22"/>
    <n v="0"/>
  </r>
  <r>
    <x v="22"/>
    <n v="23"/>
    <x v="1"/>
    <x v="11"/>
    <n v="12"/>
    <x v="2"/>
    <x v="0"/>
    <n v="3"/>
    <n v="1840"/>
    <n v="177944"/>
    <n v="15473"/>
    <n v="195257"/>
    <n v="0.94"/>
    <n v="952"/>
    <n v="21.5"/>
    <n v="340"/>
    <n v="1.0429999999999999"/>
    <n v="7.6999999999999999E-2"/>
    <n v="10026"/>
    <n v="76.3"/>
    <n v="53.8"/>
    <n v="2977"/>
    <n v="48.6"/>
    <n v="150.34"/>
    <n v="0"/>
  </r>
  <r>
    <x v="22"/>
    <n v="23"/>
    <x v="1"/>
    <x v="12"/>
    <n v="13"/>
    <x v="0"/>
    <x v="0"/>
    <n v="1"/>
    <n v="452"/>
    <n v="70795"/>
    <n v="47196"/>
    <n v="118443"/>
    <n v="0.38"/>
    <n v="3026"/>
    <n v="26.3"/>
    <n v="374"/>
    <n v="1.07"/>
    <n v="8.3000000000000004E-2"/>
    <n v="10587"/>
    <n v="76.7"/>
    <n v="55"/>
    <n v="3235"/>
    <n v="52.4"/>
    <n v="73.849999999999994"/>
    <n v="0"/>
  </r>
  <r>
    <x v="22"/>
    <n v="23"/>
    <x v="1"/>
    <x v="12"/>
    <n v="13"/>
    <x v="1"/>
    <x v="0"/>
    <n v="2"/>
    <n v="5149"/>
    <n v="411177"/>
    <n v="56070"/>
    <n v="472396"/>
    <n v="1.0900000000000001"/>
    <n v="3026"/>
    <n v="26.3"/>
    <n v="374"/>
    <n v="1.07"/>
    <n v="8.3000000000000004E-2"/>
    <n v="10587"/>
    <n v="76.7"/>
    <n v="55"/>
    <n v="3235"/>
    <n v="52.4"/>
    <n v="65.67"/>
    <n v="0"/>
  </r>
  <r>
    <x v="22"/>
    <n v="23"/>
    <x v="1"/>
    <x v="12"/>
    <n v="13"/>
    <x v="2"/>
    <x v="0"/>
    <n v="3"/>
    <n v="3139"/>
    <n v="179836"/>
    <n v="15638"/>
    <n v="198613"/>
    <n v="1.58"/>
    <n v="3026"/>
    <n v="26.3"/>
    <n v="374"/>
    <n v="1.07"/>
    <n v="8.3000000000000004E-2"/>
    <n v="10587"/>
    <n v="76.7"/>
    <n v="55"/>
    <n v="3235"/>
    <n v="52.4"/>
    <n v="70.599999999999994"/>
    <n v="0"/>
  </r>
  <r>
    <x v="22"/>
    <n v="23"/>
    <x v="1"/>
    <x v="13"/>
    <n v="14"/>
    <x v="0"/>
    <x v="0"/>
    <n v="1"/>
    <n v="4067"/>
    <n v="104809"/>
    <n v="69873"/>
    <n v="178749"/>
    <n v="2.2799999999999998"/>
    <n v="9970"/>
    <n v="31.1"/>
    <n v="395"/>
    <n v="1.083"/>
    <n v="8.7999999999999995E-2"/>
    <n v="11100"/>
    <n v="77.5"/>
    <n v="55.5"/>
    <n v="3517"/>
    <n v="55.1"/>
    <n v="300"/>
    <n v="0"/>
  </r>
  <r>
    <x v="22"/>
    <n v="23"/>
    <x v="1"/>
    <x v="13"/>
    <n v="14"/>
    <x v="1"/>
    <x v="0"/>
    <n v="2"/>
    <n v="46300"/>
    <n v="586080"/>
    <n v="79920"/>
    <n v="712300"/>
    <n v="6.5"/>
    <n v="9970"/>
    <n v="31.1"/>
    <n v="395"/>
    <n v="1.083"/>
    <n v="8.7999999999999995E-2"/>
    <n v="11100"/>
    <n v="77.5"/>
    <n v="55.5"/>
    <n v="3517"/>
    <n v="55.1"/>
    <n v="300"/>
    <n v="0"/>
  </r>
  <r>
    <x v="22"/>
    <n v="23"/>
    <x v="1"/>
    <x v="13"/>
    <n v="14"/>
    <x v="2"/>
    <x v="0"/>
    <n v="3"/>
    <n v="28260"/>
    <n v="249855"/>
    <n v="21727"/>
    <n v="299842"/>
    <n v="9.42"/>
    <n v="9970"/>
    <n v="31.1"/>
    <n v="395"/>
    <n v="1.083"/>
    <n v="8.7999999999999995E-2"/>
    <n v="11100"/>
    <n v="77.5"/>
    <n v="55.5"/>
    <n v="3517"/>
    <n v="55.1"/>
    <n v="300"/>
    <n v="0"/>
  </r>
  <r>
    <x v="22"/>
    <n v="23"/>
    <x v="1"/>
    <x v="14"/>
    <n v="15"/>
    <x v="0"/>
    <x v="0"/>
    <n v="1"/>
    <n v="5567"/>
    <n v="96900"/>
    <n v="64600"/>
    <n v="167067"/>
    <n v="3.33"/>
    <n v="18314"/>
    <n v="27.7"/>
    <n v="418"/>
    <n v="1.06"/>
    <n v="9.4E-2"/>
    <n v="11175"/>
    <n v="77.7"/>
    <n v="54.4"/>
    <n v="3486"/>
    <n v="58.1"/>
    <n v="36.880000000000003"/>
    <n v="0"/>
  </r>
  <r>
    <x v="22"/>
    <n v="23"/>
    <x v="1"/>
    <x v="14"/>
    <n v="15"/>
    <x v="1"/>
    <x v="0"/>
    <n v="2"/>
    <n v="63742"/>
    <n v="533118"/>
    <n v="72698"/>
    <n v="669558"/>
    <n v="9.52"/>
    <n v="18314"/>
    <n v="27.7"/>
    <n v="418"/>
    <n v="1.06"/>
    <n v="9.4E-2"/>
    <n v="11175"/>
    <n v="77.7"/>
    <n v="54.4"/>
    <n v="3486"/>
    <n v="58.1"/>
    <n v="37.67"/>
    <n v="0"/>
  </r>
  <r>
    <x v="22"/>
    <n v="23"/>
    <x v="1"/>
    <x v="14"/>
    <n v="15"/>
    <x v="2"/>
    <x v="0"/>
    <n v="3"/>
    <n v="38925"/>
    <n v="223612"/>
    <n v="19445"/>
    <n v="281982"/>
    <n v="13.8"/>
    <n v="18314"/>
    <n v="27.7"/>
    <n v="418"/>
    <n v="1.06"/>
    <n v="9.4E-2"/>
    <n v="11175"/>
    <n v="77.7"/>
    <n v="54.4"/>
    <n v="3486"/>
    <n v="58.1"/>
    <n v="37.74"/>
    <n v="0"/>
  </r>
  <r>
    <x v="22"/>
    <n v="23"/>
    <x v="1"/>
    <x v="15"/>
    <n v="16"/>
    <x v="0"/>
    <x v="0"/>
    <n v="1"/>
    <n v="6105"/>
    <n v="93067"/>
    <n v="62044"/>
    <n v="161216"/>
    <n v="3.79"/>
    <n v="27835"/>
    <n v="36.5"/>
    <n v="434"/>
    <n v="1.02"/>
    <n v="0.1"/>
    <n v="11439"/>
    <n v="77.400000000000006"/>
    <n v="53.9"/>
    <n v="3515"/>
    <n v="61"/>
    <n v="9.66"/>
    <n v="0"/>
  </r>
  <r>
    <x v="22"/>
    <n v="23"/>
    <x v="1"/>
    <x v="15"/>
    <n v="16"/>
    <x v="1"/>
    <x v="0"/>
    <n v="2"/>
    <n v="70514"/>
    <n v="511448"/>
    <n v="69743"/>
    <n v="651705"/>
    <n v="10.82"/>
    <n v="27835"/>
    <n v="36.5"/>
    <n v="434"/>
    <n v="1.02"/>
    <n v="0.1"/>
    <n v="11439"/>
    <n v="77.400000000000006"/>
    <n v="53.9"/>
    <n v="3515"/>
    <n v="61"/>
    <n v="10.62"/>
    <n v="0"/>
  </r>
  <r>
    <x v="22"/>
    <n v="23"/>
    <x v="1"/>
    <x v="15"/>
    <n v="16"/>
    <x v="2"/>
    <x v="0"/>
    <n v="3"/>
    <n v="42921"/>
    <n v="212204"/>
    <n v="18452"/>
    <n v="273577"/>
    <n v="15.69"/>
    <n v="27835"/>
    <n v="36.5"/>
    <n v="434"/>
    <n v="1.02"/>
    <n v="0.1"/>
    <n v="11439"/>
    <n v="77.400000000000006"/>
    <n v="53.9"/>
    <n v="3515"/>
    <n v="61"/>
    <n v="10.27"/>
    <n v="0"/>
  </r>
  <r>
    <x v="23"/>
    <n v="24"/>
    <x v="1"/>
    <x v="0"/>
    <n v="1"/>
    <x v="0"/>
    <x v="0"/>
    <n v="1"/>
    <n v="35"/>
    <n v="182996"/>
    <n v="122020"/>
    <n v="305051"/>
    <n v="0.01"/>
    <n v="104"/>
    <n v="3"/>
    <n v="114"/>
    <n v="1.43"/>
    <n v="0.158"/>
    <n v="38619"/>
    <n v="81"/>
    <n v="118.2"/>
    <n v="5030"/>
    <n v="54.9"/>
    <n v="0"/>
    <n v="0"/>
  </r>
  <r>
    <x v="23"/>
    <n v="24"/>
    <x v="1"/>
    <x v="0"/>
    <n v="1"/>
    <x v="1"/>
    <x v="0"/>
    <n v="2"/>
    <n v="414"/>
    <n v="1066605"/>
    <n v="145503"/>
    <n v="1212522"/>
    <n v="0.03"/>
    <n v="104"/>
    <n v="3"/>
    <n v="114"/>
    <n v="1.43"/>
    <n v="0.158"/>
    <n v="38619"/>
    <n v="81"/>
    <n v="118.2"/>
    <n v="5030"/>
    <n v="54.9"/>
    <n v="0"/>
    <n v="0"/>
  </r>
  <r>
    <x v="23"/>
    <n v="24"/>
    <x v="1"/>
    <x v="0"/>
    <n v="1"/>
    <x v="2"/>
    <x v="0"/>
    <n v="3"/>
    <n v="226"/>
    <n v="460859"/>
    <n v="40094"/>
    <n v="501179"/>
    <n v="0.05"/>
    <n v="104"/>
    <n v="3"/>
    <n v="114"/>
    <n v="1.43"/>
    <n v="0.158"/>
    <n v="38619"/>
    <n v="81"/>
    <n v="118.2"/>
    <n v="5030"/>
    <n v="54.9"/>
    <n v="0"/>
    <n v="0"/>
  </r>
  <r>
    <x v="23"/>
    <n v="24"/>
    <x v="1"/>
    <x v="1"/>
    <n v="2"/>
    <x v="0"/>
    <x v="0"/>
    <n v="1"/>
    <n v="76"/>
    <n v="185246"/>
    <n v="123497"/>
    <n v="308819"/>
    <n v="0.02"/>
    <n v="605"/>
    <n v="4.4000000000000004"/>
    <n v="120"/>
    <n v="1.4"/>
    <n v="0.16800000000000001"/>
    <n v="40135"/>
    <n v="81.599999999999994"/>
    <n v="121.8"/>
    <n v="5006"/>
    <n v="56.9"/>
    <n v="117.14"/>
    <n v="0"/>
  </r>
  <r>
    <x v="23"/>
    <n v="24"/>
    <x v="1"/>
    <x v="1"/>
    <n v="2"/>
    <x v="1"/>
    <x v="0"/>
    <n v="2"/>
    <n v="872"/>
    <n v="1095633"/>
    <n v="149404"/>
    <n v="1245909"/>
    <n v="7.0000000000000007E-2"/>
    <n v="605"/>
    <n v="4.4000000000000004"/>
    <n v="120"/>
    <n v="1.4"/>
    <n v="0.16800000000000001"/>
    <n v="40135"/>
    <n v="81.599999999999994"/>
    <n v="121.8"/>
    <n v="5006"/>
    <n v="56.9"/>
    <n v="110.63"/>
    <n v="0"/>
  </r>
  <r>
    <x v="23"/>
    <n v="24"/>
    <x v="1"/>
    <x v="1"/>
    <n v="2"/>
    <x v="2"/>
    <x v="0"/>
    <n v="3"/>
    <n v="520"/>
    <n v="470904"/>
    <n v="40948"/>
    <n v="512372"/>
    <n v="0.1"/>
    <n v="605"/>
    <n v="4.4000000000000004"/>
    <n v="120"/>
    <n v="1.4"/>
    <n v="0.16800000000000001"/>
    <n v="40135"/>
    <n v="81.599999999999994"/>
    <n v="121.8"/>
    <n v="5006"/>
    <n v="56.9"/>
    <n v="130.09"/>
    <n v="0"/>
  </r>
  <r>
    <x v="23"/>
    <n v="24"/>
    <x v="1"/>
    <x v="2"/>
    <n v="3"/>
    <x v="0"/>
    <x v="0"/>
    <n v="1"/>
    <n v="126"/>
    <n v="196380"/>
    <n v="130920"/>
    <n v="327426"/>
    <n v="0.04"/>
    <n v="1046"/>
    <n v="5.3"/>
    <n v="140"/>
    <n v="1.39"/>
    <n v="0.17599999999999999"/>
    <n v="41128"/>
    <n v="81.8"/>
    <n v="124.1"/>
    <n v="5017"/>
    <n v="59.6"/>
    <n v="89.74"/>
    <n v="0"/>
  </r>
  <r>
    <x v="23"/>
    <n v="24"/>
    <x v="1"/>
    <x v="2"/>
    <n v="3"/>
    <x v="1"/>
    <x v="0"/>
    <n v="2"/>
    <n v="1441"/>
    <n v="1151581"/>
    <n v="157034"/>
    <n v="1310056"/>
    <n v="0.11"/>
    <n v="1046"/>
    <n v="5.3"/>
    <n v="140"/>
    <n v="1.39"/>
    <n v="0.17599999999999999"/>
    <n v="41128"/>
    <n v="81.8"/>
    <n v="124.1"/>
    <n v="5017"/>
    <n v="59.6"/>
    <n v="65.25"/>
    <n v="0"/>
  </r>
  <r>
    <x v="23"/>
    <n v="24"/>
    <x v="1"/>
    <x v="2"/>
    <n v="3"/>
    <x v="2"/>
    <x v="0"/>
    <n v="3"/>
    <n v="889"/>
    <n v="511954"/>
    <n v="44518"/>
    <n v="557361"/>
    <n v="0.16"/>
    <n v="1046"/>
    <n v="5.3"/>
    <n v="140"/>
    <n v="1.39"/>
    <n v="0.17599999999999999"/>
    <n v="41128"/>
    <n v="81.8"/>
    <n v="124.1"/>
    <n v="5017"/>
    <n v="59.6"/>
    <n v="70.959999999999994"/>
    <n v="0"/>
  </r>
  <r>
    <x v="23"/>
    <n v="24"/>
    <x v="1"/>
    <x v="3"/>
    <n v="4"/>
    <x v="0"/>
    <x v="0"/>
    <n v="1"/>
    <n v="417"/>
    <n v="198389"/>
    <n v="132259"/>
    <n v="331065"/>
    <n v="0.13"/>
    <n v="1441"/>
    <n v="7.3"/>
    <n v="146"/>
    <n v="1.38"/>
    <n v="0.187"/>
    <n v="42339"/>
    <n v="82.1"/>
    <n v="122.9"/>
    <n v="5083"/>
    <n v="61.2"/>
    <n v="230.95"/>
    <n v="0"/>
  </r>
  <r>
    <x v="23"/>
    <n v="24"/>
    <x v="1"/>
    <x v="3"/>
    <n v="4"/>
    <x v="1"/>
    <x v="0"/>
    <n v="2"/>
    <n v="4898"/>
    <n v="1192990"/>
    <n v="162680"/>
    <n v="1360568"/>
    <n v="0.36"/>
    <n v="1441"/>
    <n v="7.3"/>
    <n v="146"/>
    <n v="1.38"/>
    <n v="0.187"/>
    <n v="42339"/>
    <n v="82.1"/>
    <n v="122.9"/>
    <n v="5083"/>
    <n v="61.2"/>
    <n v="239.9"/>
    <n v="0"/>
  </r>
  <r>
    <x v="23"/>
    <n v="24"/>
    <x v="1"/>
    <x v="3"/>
    <n v="4"/>
    <x v="2"/>
    <x v="0"/>
    <n v="3"/>
    <n v="2890"/>
    <n v="506744"/>
    <n v="44065"/>
    <n v="553699"/>
    <n v="0.52"/>
    <n v="1441"/>
    <n v="7.3"/>
    <n v="146"/>
    <n v="1.38"/>
    <n v="0.187"/>
    <n v="42339"/>
    <n v="82.1"/>
    <n v="122.9"/>
    <n v="5083"/>
    <n v="61.2"/>
    <n v="225.08"/>
    <n v="0"/>
  </r>
  <r>
    <x v="23"/>
    <n v="24"/>
    <x v="1"/>
    <x v="4"/>
    <n v="5"/>
    <x v="0"/>
    <x v="0"/>
    <n v="1"/>
    <n v="710"/>
    <n v="229062"/>
    <n v="152708"/>
    <n v="382480"/>
    <n v="0.19"/>
    <n v="3169"/>
    <n v="8.6"/>
    <n v="149"/>
    <n v="1.367"/>
    <n v="0.20200000000000001"/>
    <n v="43303"/>
    <n v="82.2"/>
    <n v="123.7"/>
    <n v="4930"/>
    <n v="61.8"/>
    <n v="70.260000000000005"/>
    <n v="0"/>
  </r>
  <r>
    <x v="23"/>
    <n v="24"/>
    <x v="1"/>
    <x v="4"/>
    <n v="5"/>
    <x v="1"/>
    <x v="0"/>
    <n v="2"/>
    <n v="8006"/>
    <n v="1322276"/>
    <n v="180310"/>
    <n v="1510592"/>
    <n v="0.53"/>
    <n v="3169"/>
    <n v="8.6"/>
    <n v="149"/>
    <n v="1.367"/>
    <n v="0.20200000000000001"/>
    <n v="43303"/>
    <n v="82.2"/>
    <n v="123.7"/>
    <n v="4930"/>
    <n v="61.8"/>
    <n v="63.45"/>
    <n v="0"/>
  </r>
  <r>
    <x v="23"/>
    <n v="24"/>
    <x v="1"/>
    <x v="4"/>
    <n v="5"/>
    <x v="2"/>
    <x v="0"/>
    <n v="3"/>
    <n v="4750"/>
    <n v="564315"/>
    <n v="49071"/>
    <n v="618136"/>
    <n v="0.77"/>
    <n v="3169"/>
    <n v="8.6"/>
    <n v="149"/>
    <n v="1.367"/>
    <n v="0.20200000000000001"/>
    <n v="43303"/>
    <n v="82.2"/>
    <n v="123.7"/>
    <n v="4930"/>
    <n v="61.8"/>
    <n v="64.36"/>
    <n v="0"/>
  </r>
  <r>
    <x v="23"/>
    <n v="24"/>
    <x v="1"/>
    <x v="5"/>
    <n v="6"/>
    <x v="0"/>
    <x v="0"/>
    <n v="1"/>
    <n v="1279"/>
    <n v="237609"/>
    <n v="158406"/>
    <n v="397294"/>
    <n v="0.32"/>
    <n v="5211"/>
    <n v="9.5"/>
    <n v="165"/>
    <n v="1.373"/>
    <n v="0.21299999999999999"/>
    <n v="44387"/>
    <n v="82.4"/>
    <n v="123.3"/>
    <n v="4971"/>
    <n v="64.5"/>
    <n v="80.14"/>
    <n v="0"/>
  </r>
  <r>
    <x v="23"/>
    <n v="24"/>
    <x v="1"/>
    <x v="5"/>
    <n v="6"/>
    <x v="1"/>
    <x v="0"/>
    <n v="2"/>
    <n v="14359"/>
    <n v="1360865"/>
    <n v="185573"/>
    <n v="1560797"/>
    <n v="0.92"/>
    <n v="5211"/>
    <n v="9.5"/>
    <n v="165"/>
    <n v="1.373"/>
    <n v="0.21299999999999999"/>
    <n v="44387"/>
    <n v="82.4"/>
    <n v="123.3"/>
    <n v="4971"/>
    <n v="64.5"/>
    <n v="79.349999999999994"/>
    <n v="0"/>
  </r>
  <r>
    <x v="23"/>
    <n v="24"/>
    <x v="1"/>
    <x v="5"/>
    <n v="6"/>
    <x v="2"/>
    <x v="0"/>
    <n v="3"/>
    <n v="8793"/>
    <n v="598324"/>
    <n v="52028"/>
    <n v="659145"/>
    <n v="1.33"/>
    <n v="5211"/>
    <n v="9.5"/>
    <n v="165"/>
    <n v="1.373"/>
    <n v="0.21299999999999999"/>
    <n v="44387"/>
    <n v="82.4"/>
    <n v="123.3"/>
    <n v="4971"/>
    <n v="64.5"/>
    <n v="85.12"/>
    <n v="0"/>
  </r>
  <r>
    <x v="23"/>
    <n v="24"/>
    <x v="1"/>
    <x v="6"/>
    <n v="7"/>
    <x v="0"/>
    <x v="0"/>
    <n v="1"/>
    <n v="2053"/>
    <n v="233407"/>
    <n v="155604"/>
    <n v="391064"/>
    <n v="0.52"/>
    <n v="8891"/>
    <n v="11.6"/>
    <n v="190"/>
    <n v="1.387"/>
    <n v="0.219"/>
    <n v="43543"/>
    <n v="83.3"/>
    <n v="122.3"/>
    <n v="4599"/>
    <n v="69.599999999999994"/>
    <n v="60.52"/>
    <n v="0"/>
  </r>
  <r>
    <x v="23"/>
    <n v="24"/>
    <x v="1"/>
    <x v="6"/>
    <n v="7"/>
    <x v="1"/>
    <x v="0"/>
    <n v="2"/>
    <n v="23607"/>
    <n v="1364198"/>
    <n v="186027"/>
    <n v="1573832"/>
    <n v="1.5"/>
    <n v="8891"/>
    <n v="11.6"/>
    <n v="190"/>
    <n v="1.387"/>
    <n v="0.219"/>
    <n v="43543"/>
    <n v="83.3"/>
    <n v="122.3"/>
    <n v="4599"/>
    <n v="69.599999999999994"/>
    <n v="64.41"/>
    <n v="0"/>
  </r>
  <r>
    <x v="23"/>
    <n v="24"/>
    <x v="1"/>
    <x v="6"/>
    <n v="7"/>
    <x v="2"/>
    <x v="0"/>
    <n v="3"/>
    <n v="14237"/>
    <n v="589105"/>
    <n v="51227"/>
    <n v="654569"/>
    <n v="2.1800000000000002"/>
    <n v="8891"/>
    <n v="11.6"/>
    <n v="190"/>
    <n v="1.387"/>
    <n v="0.219"/>
    <n v="43543"/>
    <n v="83.3"/>
    <n v="122.3"/>
    <n v="4599"/>
    <n v="69.599999999999994"/>
    <n v="61.91"/>
    <n v="0"/>
  </r>
  <r>
    <x v="23"/>
    <n v="24"/>
    <x v="1"/>
    <x v="7"/>
    <n v="8"/>
    <x v="0"/>
    <x v="0"/>
    <n v="1"/>
    <n v="2599"/>
    <n v="229292"/>
    <n v="152862"/>
    <n v="384753"/>
    <n v="0.68"/>
    <n v="11246"/>
    <n v="13.5"/>
    <n v="223"/>
    <n v="1.387"/>
    <n v="0.222"/>
    <n v="43598"/>
    <n v="83.2"/>
    <n v="121.2"/>
    <n v="4266"/>
    <n v="71.599999999999994"/>
    <n v="26.6"/>
    <n v="0"/>
  </r>
  <r>
    <x v="23"/>
    <n v="24"/>
    <x v="1"/>
    <x v="7"/>
    <n v="8"/>
    <x v="1"/>
    <x v="0"/>
    <n v="2"/>
    <n v="29540"/>
    <n v="1320914"/>
    <n v="180125"/>
    <n v="1530579"/>
    <n v="1.93"/>
    <n v="11246"/>
    <n v="13.5"/>
    <n v="223"/>
    <n v="1.387"/>
    <n v="0.222"/>
    <n v="43598"/>
    <n v="83.2"/>
    <n v="121.2"/>
    <n v="4266"/>
    <n v="71.599999999999994"/>
    <n v="25.13"/>
    <n v="0"/>
  </r>
  <r>
    <x v="23"/>
    <n v="24"/>
    <x v="1"/>
    <x v="7"/>
    <n v="8"/>
    <x v="2"/>
    <x v="0"/>
    <n v="3"/>
    <n v="17799"/>
    <n v="568772"/>
    <n v="49458"/>
    <n v="636029"/>
    <n v="2.8"/>
    <n v="11246"/>
    <n v="13.5"/>
    <n v="223"/>
    <n v="1.387"/>
    <n v="0.222"/>
    <n v="43598"/>
    <n v="83.2"/>
    <n v="121.2"/>
    <n v="4266"/>
    <n v="71.599999999999994"/>
    <n v="25.02"/>
    <n v="0"/>
  </r>
  <r>
    <x v="23"/>
    <n v="24"/>
    <x v="1"/>
    <x v="8"/>
    <n v="9"/>
    <x v="0"/>
    <x v="0"/>
    <n v="1"/>
    <n v="3231"/>
    <n v="220506"/>
    <n v="147004"/>
    <n v="370741"/>
    <n v="0.87"/>
    <n v="18600"/>
    <n v="16.399999999999999"/>
    <n v="265"/>
    <n v="1.397"/>
    <n v="0.22800000000000001"/>
    <n v="43026"/>
    <n v="83.4"/>
    <n v="119.5"/>
    <n v="3826"/>
    <n v="73.900000000000006"/>
    <n v="24.32"/>
    <n v="0"/>
  </r>
  <r>
    <x v="23"/>
    <n v="24"/>
    <x v="1"/>
    <x v="8"/>
    <n v="9"/>
    <x v="1"/>
    <x v="0"/>
    <n v="2"/>
    <n v="36411"/>
    <n v="1254759"/>
    <n v="171104"/>
    <n v="1462274"/>
    <n v="2.4900000000000002"/>
    <n v="18600"/>
    <n v="16.399999999999999"/>
    <n v="265"/>
    <n v="1.397"/>
    <n v="0.22800000000000001"/>
    <n v="43026"/>
    <n v="83.4"/>
    <n v="119.5"/>
    <n v="3826"/>
    <n v="73.900000000000006"/>
    <n v="23.26"/>
    <n v="0"/>
  </r>
  <r>
    <x v="23"/>
    <n v="24"/>
    <x v="1"/>
    <x v="8"/>
    <n v="9"/>
    <x v="2"/>
    <x v="0"/>
    <n v="3"/>
    <n v="22252"/>
    <n v="546540"/>
    <n v="47525"/>
    <n v="616317"/>
    <n v="3.61"/>
    <n v="18600"/>
    <n v="16.399999999999999"/>
    <n v="265"/>
    <n v="1.397"/>
    <n v="0.22800000000000001"/>
    <n v="43026"/>
    <n v="83.4"/>
    <n v="119.5"/>
    <n v="3826"/>
    <n v="73.900000000000006"/>
    <n v="25.02"/>
    <n v="0"/>
  </r>
  <r>
    <x v="23"/>
    <n v="24"/>
    <x v="1"/>
    <x v="9"/>
    <n v="10"/>
    <x v="0"/>
    <x v="0"/>
    <n v="1"/>
    <n v="3896"/>
    <n v="201883"/>
    <n v="134589"/>
    <n v="340368"/>
    <n v="1.1399999999999999"/>
    <n v="24654"/>
    <n v="18"/>
    <n v="300"/>
    <n v="1.4630000000000001"/>
    <n v="0.23400000000000001"/>
    <n v="42135"/>
    <n v="83.7"/>
    <n v="113.4"/>
    <n v="3485"/>
    <n v="77.099999999999994"/>
    <n v="20.58"/>
    <n v="0"/>
  </r>
  <r>
    <x v="23"/>
    <n v="24"/>
    <x v="1"/>
    <x v="9"/>
    <n v="10"/>
    <x v="1"/>
    <x v="0"/>
    <n v="2"/>
    <n v="45266"/>
    <n v="1178324"/>
    <n v="160680"/>
    <n v="1384270"/>
    <n v="3.27"/>
    <n v="24654"/>
    <n v="18"/>
    <n v="300"/>
    <n v="1.4630000000000001"/>
    <n v="0.23400000000000001"/>
    <n v="42135"/>
    <n v="83.7"/>
    <n v="113.4"/>
    <n v="3485"/>
    <n v="77.099999999999994"/>
    <n v="24.32"/>
    <n v="0"/>
  </r>
  <r>
    <x v="23"/>
    <n v="24"/>
    <x v="1"/>
    <x v="9"/>
    <n v="10"/>
    <x v="2"/>
    <x v="0"/>
    <n v="3"/>
    <n v="26642"/>
    <n v="492430"/>
    <n v="42820"/>
    <n v="561892"/>
    <n v="4.74"/>
    <n v="24654"/>
    <n v="18"/>
    <n v="300"/>
    <n v="1.4630000000000001"/>
    <n v="0.23400000000000001"/>
    <n v="42135"/>
    <n v="83.7"/>
    <n v="113.4"/>
    <n v="3485"/>
    <n v="77.099999999999994"/>
    <n v="19.73"/>
    <n v="0"/>
  </r>
  <r>
    <x v="23"/>
    <n v="24"/>
    <x v="1"/>
    <x v="10"/>
    <n v="11"/>
    <x v="0"/>
    <x v="0"/>
    <n v="1"/>
    <n v="9287"/>
    <n v="140359"/>
    <n v="93573"/>
    <n v="243219"/>
    <n v="3.82"/>
    <n v="36758"/>
    <n v="19.399999999999999"/>
    <n v="338"/>
    <n v="1.627"/>
    <n v="0.25700000000000001"/>
    <n v="44242"/>
    <n v="83.9"/>
    <n v="108.3"/>
    <n v="2955"/>
    <n v="79.400000000000006"/>
    <n v="138.37"/>
    <n v="0"/>
  </r>
  <r>
    <x v="23"/>
    <n v="24"/>
    <x v="1"/>
    <x v="10"/>
    <n v="11"/>
    <x v="1"/>
    <x v="0"/>
    <n v="2"/>
    <n v="104287"/>
    <n v="749402"/>
    <n v="102191"/>
    <n v="955880"/>
    <n v="10.91"/>
    <n v="36758"/>
    <n v="19.399999999999999"/>
    <n v="338"/>
    <n v="1.627"/>
    <n v="0.25700000000000001"/>
    <n v="44242"/>
    <n v="83.9"/>
    <n v="108.3"/>
    <n v="2955"/>
    <n v="79.400000000000006"/>
    <n v="130.38999999999999"/>
    <n v="0"/>
  </r>
  <r>
    <x v="23"/>
    <n v="24"/>
    <x v="1"/>
    <x v="10"/>
    <n v="11"/>
    <x v="2"/>
    <x v="0"/>
    <n v="3"/>
    <n v="64152"/>
    <n v="314061"/>
    <n v="27310"/>
    <n v="405523"/>
    <n v="15.82"/>
    <n v="36758"/>
    <n v="19.399999999999999"/>
    <n v="338"/>
    <n v="1.627"/>
    <n v="0.25700000000000001"/>
    <n v="44242"/>
    <n v="83.9"/>
    <n v="108.3"/>
    <n v="2955"/>
    <n v="79.400000000000006"/>
    <n v="140.79"/>
    <n v="0"/>
  </r>
  <r>
    <x v="23"/>
    <n v="24"/>
    <x v="1"/>
    <x v="11"/>
    <n v="12"/>
    <x v="0"/>
    <x v="0"/>
    <n v="1"/>
    <n v="16747"/>
    <n v="141535"/>
    <n v="94356"/>
    <n v="252638"/>
    <n v="6.63"/>
    <n v="43790"/>
    <n v="22.1"/>
    <n v="370"/>
    <n v="1.7829999999999999"/>
    <n v="0.28999999999999998"/>
    <n v="44705"/>
    <n v="84"/>
    <n v="105.8"/>
    <n v="2539"/>
    <n v="83.6"/>
    <n v="80.33"/>
    <n v="0"/>
  </r>
  <r>
    <x v="23"/>
    <n v="24"/>
    <x v="1"/>
    <x v="11"/>
    <n v="12"/>
    <x v="1"/>
    <x v="0"/>
    <n v="2"/>
    <n v="189100"/>
    <n v="712199"/>
    <n v="97118"/>
    <n v="998417"/>
    <n v="18.940000000000001"/>
    <n v="43790"/>
    <n v="22.1"/>
    <n v="370"/>
    <n v="1.7829999999999999"/>
    <n v="0.28999999999999998"/>
    <n v="44705"/>
    <n v="84"/>
    <n v="105.8"/>
    <n v="2539"/>
    <n v="83.6"/>
    <n v="81.33"/>
    <n v="0"/>
  </r>
  <r>
    <x v="23"/>
    <n v="24"/>
    <x v="1"/>
    <x v="11"/>
    <n v="12"/>
    <x v="2"/>
    <x v="0"/>
    <n v="3"/>
    <n v="112369"/>
    <n v="273052"/>
    <n v="23744"/>
    <n v="409165"/>
    <n v="27.46"/>
    <n v="43790"/>
    <n v="22.1"/>
    <n v="370"/>
    <n v="1.7829999999999999"/>
    <n v="0.28999999999999998"/>
    <n v="44705"/>
    <n v="84"/>
    <n v="105.8"/>
    <n v="2539"/>
    <n v="83.6"/>
    <n v="75.16"/>
    <n v="0"/>
  </r>
  <r>
    <x v="23"/>
    <n v="24"/>
    <x v="1"/>
    <x v="12"/>
    <n v="13"/>
    <x v="0"/>
    <x v="0"/>
    <n v="1"/>
    <n v="18993"/>
    <n v="131342"/>
    <n v="87562"/>
    <n v="237897"/>
    <n v="7.98"/>
    <n v="46365"/>
    <n v="23.9"/>
    <n v="399"/>
    <n v="1.883"/>
    <n v="0.32"/>
    <n v="46109"/>
    <n v="84.3"/>
    <n v="109.2"/>
    <n v="1485"/>
    <n v="85.8"/>
    <n v="13.41"/>
    <n v="0"/>
  </r>
  <r>
    <x v="23"/>
    <n v="24"/>
    <x v="1"/>
    <x v="12"/>
    <n v="13"/>
    <x v="1"/>
    <x v="0"/>
    <n v="2"/>
    <n v="220435"/>
    <n v="656447"/>
    <n v="89516"/>
    <n v="966398"/>
    <n v="22.81"/>
    <n v="46365"/>
    <n v="23.9"/>
    <n v="399"/>
    <n v="1.883"/>
    <n v="0.32"/>
    <n v="46109"/>
    <n v="84.3"/>
    <n v="109.2"/>
    <n v="1485"/>
    <n v="85.8"/>
    <n v="16.57"/>
    <n v="0"/>
  </r>
  <r>
    <x v="23"/>
    <n v="24"/>
    <x v="1"/>
    <x v="12"/>
    <n v="13"/>
    <x v="2"/>
    <x v="0"/>
    <n v="3"/>
    <n v="132109"/>
    <n v="245934"/>
    <n v="21386"/>
    <n v="399429"/>
    <n v="33.07"/>
    <n v="46365"/>
    <n v="23.9"/>
    <n v="399"/>
    <n v="1.883"/>
    <n v="0.32"/>
    <n v="46109"/>
    <n v="84.3"/>
    <n v="109.2"/>
    <n v="1485"/>
    <n v="85.8"/>
    <n v="17.57"/>
    <n v="0"/>
  </r>
  <r>
    <x v="23"/>
    <n v="24"/>
    <x v="1"/>
    <x v="13"/>
    <n v="14"/>
    <x v="0"/>
    <x v="0"/>
    <n v="1"/>
    <n v="20126"/>
    <n v="152535"/>
    <n v="101690"/>
    <n v="274351"/>
    <n v="7.34"/>
    <n v="56485"/>
    <n v="25.8"/>
    <n v="430"/>
    <n v="1.883"/>
    <n v="0.32800000000000001"/>
    <n v="47646"/>
    <n v="84.5"/>
    <n v="108.2"/>
    <n v="0"/>
    <n v="86.9"/>
    <n v="5.97"/>
    <n v="0"/>
  </r>
  <r>
    <x v="23"/>
    <n v="24"/>
    <x v="1"/>
    <x v="13"/>
    <n v="14"/>
    <x v="1"/>
    <x v="0"/>
    <n v="2"/>
    <n v="228986"/>
    <n v="759884"/>
    <n v="103621"/>
    <n v="1092491"/>
    <n v="20.96"/>
    <n v="56485"/>
    <n v="25.8"/>
    <n v="430"/>
    <n v="1.883"/>
    <n v="0.32800000000000001"/>
    <n v="47646"/>
    <n v="84.5"/>
    <n v="108.2"/>
    <n v="0"/>
    <n v="86.9"/>
    <n v="3.88"/>
    <n v="0"/>
  </r>
  <r>
    <x v="23"/>
    <n v="24"/>
    <x v="1"/>
    <x v="13"/>
    <n v="14"/>
    <x v="2"/>
    <x v="0"/>
    <n v="3"/>
    <n v="144839"/>
    <n v="288401"/>
    <n v="25548"/>
    <n v="458788"/>
    <n v="31.57"/>
    <n v="56485"/>
    <n v="25.8"/>
    <n v="430"/>
    <n v="1.883"/>
    <n v="0.32800000000000001"/>
    <n v="47646"/>
    <n v="84.5"/>
    <n v="108.2"/>
    <n v="0"/>
    <n v="86.9"/>
    <n v="9.64"/>
    <n v="0"/>
  </r>
  <r>
    <x v="23"/>
    <n v="24"/>
    <x v="1"/>
    <x v="14"/>
    <n v="15"/>
    <x v="0"/>
    <x v="0"/>
    <n v="1"/>
    <n v="21312"/>
    <n v="153582"/>
    <n v="102388"/>
    <n v="277282"/>
    <n v="7.69"/>
    <n v="68445"/>
    <n v="28.7"/>
    <n v="452"/>
    <n v="1.81"/>
    <n v="0.32"/>
    <n v="48422"/>
    <n v="84.4"/>
    <n v="104"/>
    <n v="0"/>
    <n v="89.2"/>
    <n v="5.89"/>
    <n v="0"/>
  </r>
  <r>
    <x v="23"/>
    <n v="24"/>
    <x v="1"/>
    <x v="14"/>
    <n v="15"/>
    <x v="1"/>
    <x v="0"/>
    <n v="2"/>
    <n v="245173"/>
    <n v="766726"/>
    <n v="104554"/>
    <n v="1116453"/>
    <n v="21.96"/>
    <n v="68445"/>
    <n v="28.7"/>
    <n v="452"/>
    <n v="1.81"/>
    <n v="0.32"/>
    <n v="48422"/>
    <n v="84.4"/>
    <n v="104"/>
    <n v="0"/>
    <n v="89.2"/>
    <n v="7.07"/>
    <n v="0"/>
  </r>
  <r>
    <x v="23"/>
    <n v="24"/>
    <x v="1"/>
    <x v="14"/>
    <n v="15"/>
    <x v="2"/>
    <x v="0"/>
    <n v="3"/>
    <n v="150014"/>
    <n v="295417"/>
    <n v="25688"/>
    <n v="471119"/>
    <n v="31.84"/>
    <n v="68445"/>
    <n v="28.7"/>
    <n v="452"/>
    <n v="1.81"/>
    <n v="0.32"/>
    <n v="48422"/>
    <n v="84.4"/>
    <n v="104"/>
    <n v="0"/>
    <n v="89.2"/>
    <n v="3.57"/>
    <n v="0"/>
  </r>
  <r>
    <x v="23"/>
    <n v="24"/>
    <x v="1"/>
    <x v="15"/>
    <n v="16"/>
    <x v="0"/>
    <x v="0"/>
    <n v="1"/>
    <n v="25267"/>
    <n v="156110"/>
    <n v="104074"/>
    <n v="285451"/>
    <n v="8.85"/>
    <n v="82665"/>
    <n v="34.5"/>
    <n v="476"/>
    <n v="1.7"/>
    <n v="0.311"/>
    <n v="49906"/>
    <n v="84.9"/>
    <n v="98.7"/>
    <n v="0"/>
    <n v="92.3"/>
    <n v="18.559999999999999"/>
    <n v="0"/>
  </r>
  <r>
    <x v="23"/>
    <n v="24"/>
    <x v="1"/>
    <x v="15"/>
    <n v="16"/>
    <x v="1"/>
    <x v="0"/>
    <n v="2"/>
    <n v="293009"/>
    <n v="761717"/>
    <n v="103870"/>
    <n v="1158596"/>
    <n v="25.29"/>
    <n v="82665"/>
    <n v="34.5"/>
    <n v="476"/>
    <n v="1.7"/>
    <n v="0.311"/>
    <n v="49906"/>
    <n v="84.9"/>
    <n v="98.7"/>
    <n v="0"/>
    <n v="92.3"/>
    <n v="19.510000000000002"/>
    <n v="0"/>
  </r>
  <r>
    <x v="23"/>
    <n v="24"/>
    <x v="1"/>
    <x v="15"/>
    <n v="16"/>
    <x v="2"/>
    <x v="0"/>
    <n v="3"/>
    <n v="176462"/>
    <n v="280367"/>
    <n v="24380"/>
    <n v="481209"/>
    <n v="36.67"/>
    <n v="82665"/>
    <n v="34.5"/>
    <n v="476"/>
    <n v="1.7"/>
    <n v="0.311"/>
    <n v="49906"/>
    <n v="84.9"/>
    <n v="98.7"/>
    <n v="0"/>
    <n v="92.3"/>
    <n v="17.63"/>
    <n v="0"/>
  </r>
  <r>
    <x v="24"/>
    <n v="25"/>
    <x v="3"/>
    <x v="0"/>
    <n v="1"/>
    <x v="0"/>
    <x v="0"/>
    <n v="1"/>
    <n v="630"/>
    <n v="1014179"/>
    <n v="676540"/>
    <n v="1691349"/>
    <n v="0.04"/>
    <n v="500"/>
    <n v="5.4"/>
    <n v="127"/>
    <n v="0.79"/>
    <n v="0.11899999999999999"/>
    <n v="48771"/>
    <n v="80.5"/>
    <n v="1771.2"/>
    <n v="7536"/>
    <n v="40.4"/>
    <n v="0"/>
    <n v="0"/>
  </r>
  <r>
    <x v="24"/>
    <n v="25"/>
    <x v="3"/>
    <x v="0"/>
    <n v="1"/>
    <x v="1"/>
    <x v="0"/>
    <n v="2"/>
    <n v="7603"/>
    <n v="6089352"/>
    <n v="831403"/>
    <n v="6928358"/>
    <n v="0.11"/>
    <n v="500"/>
    <n v="5.4"/>
    <n v="127"/>
    <n v="0.79"/>
    <n v="0.11899999999999999"/>
    <n v="48771"/>
    <n v="80.5"/>
    <n v="1771.2"/>
    <n v="7536"/>
    <n v="40.4"/>
    <n v="0"/>
    <n v="0"/>
  </r>
  <r>
    <x v="24"/>
    <n v="25"/>
    <x v="3"/>
    <x v="0"/>
    <n v="1"/>
    <x v="2"/>
    <x v="0"/>
    <n v="3"/>
    <n v="4734"/>
    <n v="2634122"/>
    <n v="229466"/>
    <n v="2868322"/>
    <n v="0.17"/>
    <n v="500"/>
    <n v="5.4"/>
    <n v="127"/>
    <n v="0.79"/>
    <n v="0.11899999999999999"/>
    <n v="48771"/>
    <n v="80.5"/>
    <n v="1771.2"/>
    <n v="7536"/>
    <n v="40.4"/>
    <n v="0"/>
    <n v="0"/>
  </r>
  <r>
    <x v="24"/>
    <n v="25"/>
    <x v="3"/>
    <x v="1"/>
    <n v="2"/>
    <x v="0"/>
    <x v="0"/>
    <n v="1"/>
    <n v="1408"/>
    <n v="1148891"/>
    <n v="765928"/>
    <n v="1916227"/>
    <n v="7.0000000000000007E-2"/>
    <n v="2327"/>
    <n v="6.7"/>
    <n v="135"/>
    <n v="0.73299999999999998"/>
    <n v="0.121"/>
    <n v="50576"/>
    <n v="81"/>
    <n v="1767.4"/>
    <n v="7513"/>
    <n v="41.6"/>
    <n v="123.49"/>
    <n v="0"/>
  </r>
  <r>
    <x v="24"/>
    <n v="25"/>
    <x v="3"/>
    <x v="1"/>
    <n v="2"/>
    <x v="1"/>
    <x v="0"/>
    <n v="2"/>
    <n v="16457"/>
    <n v="6881698"/>
    <n v="938413"/>
    <n v="7836568"/>
    <n v="0.21"/>
    <n v="2327"/>
    <n v="6.7"/>
    <n v="135"/>
    <n v="0.73299999999999998"/>
    <n v="0.121"/>
    <n v="50576"/>
    <n v="81"/>
    <n v="1767.4"/>
    <n v="7513"/>
    <n v="41.6"/>
    <n v="116.45"/>
    <n v="0"/>
  </r>
  <r>
    <x v="24"/>
    <n v="25"/>
    <x v="3"/>
    <x v="1"/>
    <n v="2"/>
    <x v="2"/>
    <x v="0"/>
    <n v="3"/>
    <n v="9932"/>
    <n v="2991604"/>
    <n v="260140"/>
    <n v="3261676"/>
    <n v="0.3"/>
    <n v="2327"/>
    <n v="6.7"/>
    <n v="135"/>
    <n v="0.73299999999999998"/>
    <n v="0.121"/>
    <n v="50576"/>
    <n v="81"/>
    <n v="1767.4"/>
    <n v="7513"/>
    <n v="41.6"/>
    <n v="109.8"/>
    <n v="0"/>
  </r>
  <r>
    <x v="24"/>
    <n v="25"/>
    <x v="3"/>
    <x v="2"/>
    <n v="3"/>
    <x v="0"/>
    <x v="0"/>
    <n v="1"/>
    <n v="2708"/>
    <n v="1287944"/>
    <n v="858629"/>
    <n v="2149281"/>
    <n v="0.13"/>
    <n v="4176"/>
    <n v="8.5"/>
    <n v="144"/>
    <n v="0.69299999999999995"/>
    <n v="0.124"/>
    <n v="52387"/>
    <n v="81.400000000000006"/>
    <n v="1791.5"/>
    <n v="7430"/>
    <n v="42.7"/>
    <n v="92.33"/>
    <n v="0"/>
  </r>
  <r>
    <x v="24"/>
    <n v="25"/>
    <x v="3"/>
    <x v="2"/>
    <n v="3"/>
    <x v="1"/>
    <x v="0"/>
    <n v="2"/>
    <n v="31001"/>
    <n v="7550782"/>
    <n v="1029652"/>
    <n v="8611435"/>
    <n v="0.36"/>
    <n v="4176"/>
    <n v="8.5"/>
    <n v="144"/>
    <n v="0.69299999999999995"/>
    <n v="0.124"/>
    <n v="52387"/>
    <n v="81.400000000000006"/>
    <n v="1791.5"/>
    <n v="7430"/>
    <n v="42.7"/>
    <n v="88.38"/>
    <n v="0"/>
  </r>
  <r>
    <x v="24"/>
    <n v="25"/>
    <x v="3"/>
    <x v="2"/>
    <n v="3"/>
    <x v="2"/>
    <x v="0"/>
    <n v="3"/>
    <n v="18456"/>
    <n v="3235864"/>
    <n v="281380"/>
    <n v="3535700"/>
    <n v="0.52"/>
    <n v="4176"/>
    <n v="8.5"/>
    <n v="144"/>
    <n v="0.69299999999999995"/>
    <n v="0.124"/>
    <n v="52387"/>
    <n v="81.400000000000006"/>
    <n v="1791.5"/>
    <n v="7430"/>
    <n v="42.7"/>
    <n v="85.82"/>
    <n v="0"/>
  </r>
  <r>
    <x v="24"/>
    <n v="25"/>
    <x v="3"/>
    <x v="3"/>
    <n v="4"/>
    <x v="0"/>
    <x v="0"/>
    <n v="1"/>
    <n v="4592"/>
    <n v="1402874"/>
    <n v="935249"/>
    <n v="2342715"/>
    <n v="0.2"/>
    <n v="6925"/>
    <n v="11.3"/>
    <n v="150"/>
    <n v="0.66"/>
    <n v="0.128"/>
    <n v="53854"/>
    <n v="81.2"/>
    <n v="1809.3"/>
    <n v="7442"/>
    <n v="45.4"/>
    <n v="69.569999999999993"/>
    <n v="0"/>
  </r>
  <r>
    <x v="24"/>
    <n v="25"/>
    <x v="3"/>
    <x v="3"/>
    <n v="4"/>
    <x v="1"/>
    <x v="0"/>
    <n v="2"/>
    <n v="53229"/>
    <n v="8317730"/>
    <n v="1134236"/>
    <n v="9505195"/>
    <n v="0.56000000000000005"/>
    <n v="6925"/>
    <n v="11.3"/>
    <n v="150"/>
    <n v="0.66"/>
    <n v="0.128"/>
    <n v="53854"/>
    <n v="81.2"/>
    <n v="1809.3"/>
    <n v="7442"/>
    <n v="45.4"/>
    <n v="71.7"/>
    <n v="0"/>
  </r>
  <r>
    <x v="24"/>
    <n v="25"/>
    <x v="3"/>
    <x v="3"/>
    <n v="4"/>
    <x v="2"/>
    <x v="0"/>
    <n v="3"/>
    <n v="31738"/>
    <n v="3566691"/>
    <n v="310147"/>
    <n v="3908576"/>
    <n v="0.81"/>
    <n v="6925"/>
    <n v="11.3"/>
    <n v="150"/>
    <n v="0.66"/>
    <n v="0.128"/>
    <n v="53854"/>
    <n v="81.2"/>
    <n v="1809.3"/>
    <n v="7442"/>
    <n v="45.4"/>
    <n v="71.97"/>
    <n v="0"/>
  </r>
  <r>
    <x v="24"/>
    <n v="25"/>
    <x v="3"/>
    <x v="4"/>
    <n v="5"/>
    <x v="0"/>
    <x v="0"/>
    <n v="1"/>
    <n v="6137"/>
    <n v="1478149"/>
    <n v="985432"/>
    <n v="2469718"/>
    <n v="0.25"/>
    <n v="10926"/>
    <n v="11.8"/>
    <n v="159"/>
    <n v="0.63700000000000001"/>
    <n v="0.129"/>
    <n v="54924"/>
    <n v="81.8"/>
    <n v="1830.2"/>
    <n v="7419"/>
    <n v="45.7"/>
    <n v="33.65"/>
    <n v="0"/>
  </r>
  <r>
    <x v="24"/>
    <n v="25"/>
    <x v="3"/>
    <x v="4"/>
    <n v="5"/>
    <x v="1"/>
    <x v="0"/>
    <n v="2"/>
    <n v="69305"/>
    <n v="8528977"/>
    <n v="1163042"/>
    <n v="9761324"/>
    <n v="0.71"/>
    <n v="10926"/>
    <n v="11.8"/>
    <n v="159"/>
    <n v="0.63700000000000001"/>
    <n v="0.129"/>
    <n v="54924"/>
    <n v="81.8"/>
    <n v="1830.2"/>
    <n v="7419"/>
    <n v="45.7"/>
    <n v="30.2"/>
    <n v="0"/>
  </r>
  <r>
    <x v="24"/>
    <n v="25"/>
    <x v="3"/>
    <x v="4"/>
    <n v="5"/>
    <x v="2"/>
    <x v="0"/>
    <n v="3"/>
    <n v="42126"/>
    <n v="3725739"/>
    <n v="323977"/>
    <n v="4091842"/>
    <n v="1.03"/>
    <n v="10926"/>
    <n v="11.8"/>
    <n v="159"/>
    <n v="0.63700000000000001"/>
    <n v="0.129"/>
    <n v="54924"/>
    <n v="81.8"/>
    <n v="1830.2"/>
    <n v="7419"/>
    <n v="45.7"/>
    <n v="32.729999999999997"/>
    <n v="0"/>
  </r>
  <r>
    <x v="24"/>
    <n v="25"/>
    <x v="3"/>
    <x v="5"/>
    <n v="6"/>
    <x v="0"/>
    <x v="0"/>
    <n v="1"/>
    <n v="7479"/>
    <n v="1540155"/>
    <n v="1026770"/>
    <n v="2574404"/>
    <n v="0.28999999999999998"/>
    <n v="14121"/>
    <n v="15"/>
    <n v="170"/>
    <n v="0.623"/>
    <n v="0.128"/>
    <n v="57223"/>
    <n v="81.2"/>
    <n v="1849"/>
    <n v="7450"/>
    <n v="48.7"/>
    <n v="21.87"/>
    <n v="0"/>
  </r>
  <r>
    <x v="24"/>
    <n v="25"/>
    <x v="3"/>
    <x v="5"/>
    <n v="6"/>
    <x v="1"/>
    <x v="0"/>
    <n v="2"/>
    <n v="85014"/>
    <n v="8938743"/>
    <n v="1218919"/>
    <n v="10242676"/>
    <n v="0.83"/>
    <n v="14121"/>
    <n v="15"/>
    <n v="170"/>
    <n v="0.623"/>
    <n v="0.128"/>
    <n v="57223"/>
    <n v="81.2"/>
    <n v="1849"/>
    <n v="7450"/>
    <n v="48.7"/>
    <n v="22.67"/>
    <n v="0"/>
  </r>
  <r>
    <x v="24"/>
    <n v="25"/>
    <x v="3"/>
    <x v="5"/>
    <n v="6"/>
    <x v="2"/>
    <x v="0"/>
    <n v="3"/>
    <n v="52552"/>
    <n v="3968886"/>
    <n v="345120"/>
    <n v="4366558"/>
    <n v="1.2"/>
    <n v="14121"/>
    <n v="15"/>
    <n v="170"/>
    <n v="0.623"/>
    <n v="0.128"/>
    <n v="57223"/>
    <n v="81.2"/>
    <n v="1849"/>
    <n v="7450"/>
    <n v="48.7"/>
    <n v="24.75"/>
    <n v="0"/>
  </r>
  <r>
    <x v="24"/>
    <n v="25"/>
    <x v="3"/>
    <x v="6"/>
    <n v="7"/>
    <x v="0"/>
    <x v="0"/>
    <n v="1"/>
    <n v="8265"/>
    <n v="1587086"/>
    <n v="1058057"/>
    <n v="2653408"/>
    <n v="0.31"/>
    <n v="17343"/>
    <n v="16.399999999999999"/>
    <n v="193"/>
    <n v="0.64700000000000002"/>
    <n v="0.128"/>
    <n v="58692"/>
    <n v="81.7"/>
    <n v="1868.4"/>
    <n v="7530"/>
    <n v="50"/>
    <n v="10.51"/>
    <n v="0"/>
  </r>
  <r>
    <x v="24"/>
    <n v="25"/>
    <x v="3"/>
    <x v="6"/>
    <n v="7"/>
    <x v="1"/>
    <x v="0"/>
    <n v="2"/>
    <n v="92934"/>
    <n v="9107189"/>
    <n v="1241889"/>
    <n v="10442012"/>
    <n v="0.89"/>
    <n v="17343"/>
    <n v="16.399999999999999"/>
    <n v="193"/>
    <n v="0.64700000000000002"/>
    <n v="0.128"/>
    <n v="58692"/>
    <n v="81.7"/>
    <n v="1868.4"/>
    <n v="7530"/>
    <n v="50"/>
    <n v="9.32"/>
    <n v="0"/>
  </r>
  <r>
    <x v="24"/>
    <n v="25"/>
    <x v="3"/>
    <x v="6"/>
    <n v="7"/>
    <x v="2"/>
    <x v="0"/>
    <n v="3"/>
    <n v="55199"/>
    <n v="3884355"/>
    <n v="337770"/>
    <n v="4277324"/>
    <n v="1.29"/>
    <n v="17343"/>
    <n v="16.399999999999999"/>
    <n v="193"/>
    <n v="0.64700000000000002"/>
    <n v="0.128"/>
    <n v="58692"/>
    <n v="81.7"/>
    <n v="1868.4"/>
    <n v="7530"/>
    <n v="50"/>
    <n v="5.04"/>
    <n v="0"/>
  </r>
  <r>
    <x v="24"/>
    <n v="25"/>
    <x v="3"/>
    <x v="7"/>
    <n v="8"/>
    <x v="0"/>
    <x v="0"/>
    <n v="1"/>
    <n v="14094"/>
    <n v="1520764"/>
    <n v="1013843"/>
    <n v="2548701"/>
    <n v="0.55000000000000004"/>
    <n v="20826"/>
    <n v="15.2"/>
    <n v="235"/>
    <n v="0.66"/>
    <n v="0.13"/>
    <n v="60648"/>
    <n v="82.2"/>
    <n v="1899.1"/>
    <n v="7430"/>
    <n v="52.6"/>
    <n v="70.53"/>
    <n v="0"/>
  </r>
  <r>
    <x v="24"/>
    <n v="25"/>
    <x v="3"/>
    <x v="7"/>
    <n v="8"/>
    <x v="1"/>
    <x v="0"/>
    <n v="2"/>
    <n v="159800"/>
    <n v="8759644"/>
    <n v="1194497"/>
    <n v="10113941"/>
    <n v="1.58"/>
    <n v="20826"/>
    <n v="15.2"/>
    <n v="235"/>
    <n v="0.66"/>
    <n v="0.13"/>
    <n v="60648"/>
    <n v="82.2"/>
    <n v="1899.1"/>
    <n v="7430"/>
    <n v="52.6"/>
    <n v="71.95"/>
    <n v="0"/>
  </r>
  <r>
    <x v="24"/>
    <n v="25"/>
    <x v="3"/>
    <x v="7"/>
    <n v="8"/>
    <x v="2"/>
    <x v="0"/>
    <n v="3"/>
    <n v="96883"/>
    <n v="3801421"/>
    <n v="330558"/>
    <n v="4228862"/>
    <n v="2.29"/>
    <n v="20826"/>
    <n v="15.2"/>
    <n v="235"/>
    <n v="0.66"/>
    <n v="0.13"/>
    <n v="60648"/>
    <n v="82.2"/>
    <n v="1899.1"/>
    <n v="7430"/>
    <n v="52.6"/>
    <n v="75.52"/>
    <n v="0"/>
  </r>
  <r>
    <x v="24"/>
    <n v="25"/>
    <x v="3"/>
    <x v="8"/>
    <n v="9"/>
    <x v="0"/>
    <x v="0"/>
    <n v="1"/>
    <n v="16868"/>
    <n v="1511770"/>
    <n v="1007847"/>
    <n v="2536485"/>
    <n v="0.67"/>
    <n v="31182"/>
    <n v="16.2"/>
    <n v="260"/>
    <n v="0.69"/>
    <n v="0.13"/>
    <n v="62911"/>
    <n v="82.3"/>
    <n v="1900.8"/>
    <n v="7392"/>
    <n v="52.7"/>
    <n v="19.68"/>
    <n v="0"/>
  </r>
  <r>
    <x v="24"/>
    <n v="25"/>
    <x v="3"/>
    <x v="8"/>
    <n v="9"/>
    <x v="1"/>
    <x v="0"/>
    <n v="2"/>
    <n v="194189"/>
    <n v="8823117"/>
    <n v="1203152"/>
    <n v="10220458"/>
    <n v="1.9"/>
    <n v="31182"/>
    <n v="16.2"/>
    <n v="260"/>
    <n v="0.69"/>
    <n v="0.13"/>
    <n v="62911"/>
    <n v="82.3"/>
    <n v="1900.8"/>
    <n v="7392"/>
    <n v="52.7"/>
    <n v="21.52"/>
    <n v="0"/>
  </r>
  <r>
    <x v="24"/>
    <n v="25"/>
    <x v="3"/>
    <x v="8"/>
    <n v="9"/>
    <x v="2"/>
    <x v="0"/>
    <n v="3"/>
    <n v="118883"/>
    <n v="3860591"/>
    <n v="335704"/>
    <n v="4315178"/>
    <n v="2.75"/>
    <n v="31182"/>
    <n v="16.2"/>
    <n v="260"/>
    <n v="0.69"/>
    <n v="0.13"/>
    <n v="62911"/>
    <n v="82.3"/>
    <n v="1900.8"/>
    <n v="7392"/>
    <n v="52.7"/>
    <n v="22.71"/>
    <n v="0"/>
  </r>
  <r>
    <x v="24"/>
    <n v="25"/>
    <x v="3"/>
    <x v="9"/>
    <n v="10"/>
    <x v="0"/>
    <x v="0"/>
    <n v="1"/>
    <n v="17207"/>
    <n v="1550392"/>
    <n v="1033595"/>
    <n v="2601194"/>
    <n v="0.66"/>
    <n v="43795"/>
    <n v="18.2"/>
    <n v="301"/>
    <n v="0.76300000000000001"/>
    <n v="0.13100000000000001"/>
    <n v="65046"/>
    <n v="82.5"/>
    <n v="1811.5"/>
    <n v="7619"/>
    <n v="56.2"/>
    <n v="2.0099999999999998"/>
    <n v="0"/>
  </r>
  <r>
    <x v="24"/>
    <n v="25"/>
    <x v="3"/>
    <x v="9"/>
    <n v="10"/>
    <x v="1"/>
    <x v="0"/>
    <n v="2"/>
    <n v="194052"/>
    <n v="8864448"/>
    <n v="1208788"/>
    <n v="10267288"/>
    <n v="1.89"/>
    <n v="43795"/>
    <n v="18.2"/>
    <n v="301"/>
    <n v="0.76300000000000001"/>
    <n v="0.13100000000000001"/>
    <n v="65046"/>
    <n v="82.5"/>
    <n v="1811.5"/>
    <n v="7619"/>
    <n v="56.2"/>
    <n v="-7.0000000000000007E-2"/>
    <n v="0"/>
  </r>
  <r>
    <x v="24"/>
    <n v="25"/>
    <x v="3"/>
    <x v="9"/>
    <n v="10"/>
    <x v="2"/>
    <x v="0"/>
    <n v="3"/>
    <n v="119406"/>
    <n v="3898677"/>
    <n v="339015"/>
    <n v="4357098"/>
    <n v="2.74"/>
    <n v="43795"/>
    <n v="18.2"/>
    <n v="301"/>
    <n v="0.76300000000000001"/>
    <n v="0.13100000000000001"/>
    <n v="65046"/>
    <n v="82.5"/>
    <n v="1811.5"/>
    <n v="7619"/>
    <n v="56.2"/>
    <n v="0.44"/>
    <n v="0"/>
  </r>
  <r>
    <x v="24"/>
    <n v="25"/>
    <x v="3"/>
    <x v="10"/>
    <n v="11"/>
    <x v="0"/>
    <x v="0"/>
    <n v="1"/>
    <n v="17860"/>
    <n v="1259676"/>
    <n v="839784"/>
    <n v="2117320"/>
    <n v="0.84"/>
    <n v="41745"/>
    <n v="19.899999999999999"/>
    <n v="337"/>
    <n v="0.90300000000000002"/>
    <n v="0.13300000000000001"/>
    <n v="68832"/>
    <n v="82.6"/>
    <n v="1750.5"/>
    <n v="7564"/>
    <n v="56.7"/>
    <n v="3.79"/>
    <n v="0"/>
  </r>
  <r>
    <x v="24"/>
    <n v="25"/>
    <x v="3"/>
    <x v="10"/>
    <n v="11"/>
    <x v="1"/>
    <x v="0"/>
    <n v="2"/>
    <n v="208174"/>
    <n v="7418173"/>
    <n v="1011569"/>
    <n v="8637916"/>
    <n v="2.41"/>
    <n v="41745"/>
    <n v="19.899999999999999"/>
    <n v="337"/>
    <n v="0.90300000000000002"/>
    <n v="0.13300000000000001"/>
    <n v="68832"/>
    <n v="82.6"/>
    <n v="1750.5"/>
    <n v="7564"/>
    <n v="56.7"/>
    <n v="7.28"/>
    <n v="0"/>
  </r>
  <r>
    <x v="24"/>
    <n v="25"/>
    <x v="3"/>
    <x v="10"/>
    <n v="11"/>
    <x v="2"/>
    <x v="0"/>
    <n v="3"/>
    <n v="123410"/>
    <n v="3135497"/>
    <n v="272652"/>
    <n v="3531559"/>
    <n v="3.49"/>
    <n v="41745"/>
    <n v="19.899999999999999"/>
    <n v="337"/>
    <n v="0.90300000000000002"/>
    <n v="0.13300000000000001"/>
    <n v="68832"/>
    <n v="82.6"/>
    <n v="1750.5"/>
    <n v="7564"/>
    <n v="56.7"/>
    <n v="3.35"/>
    <n v="0"/>
  </r>
  <r>
    <x v="24"/>
    <n v="25"/>
    <x v="3"/>
    <x v="11"/>
    <n v="12"/>
    <x v="0"/>
    <x v="0"/>
    <n v="1"/>
    <n v="32430"/>
    <n v="1343135"/>
    <n v="895424"/>
    <n v="2270989"/>
    <n v="1.43"/>
    <n v="50615"/>
    <n v="21.5"/>
    <n v="382"/>
    <n v="1.107"/>
    <n v="0.13900000000000001"/>
    <n v="72246"/>
    <n v="83"/>
    <n v="1731.2"/>
    <n v="7498"/>
    <n v="61"/>
    <n v="81.58"/>
    <n v="0"/>
  </r>
  <r>
    <x v="24"/>
    <n v="25"/>
    <x v="3"/>
    <x v="11"/>
    <n v="12"/>
    <x v="1"/>
    <x v="0"/>
    <n v="2"/>
    <n v="374652"/>
    <n v="7751025"/>
    <n v="1056958"/>
    <n v="9182635"/>
    <n v="4.08"/>
    <n v="50615"/>
    <n v="21.5"/>
    <n v="382"/>
    <n v="1.107"/>
    <n v="0.13900000000000001"/>
    <n v="72246"/>
    <n v="83"/>
    <n v="1731.2"/>
    <n v="7498"/>
    <n v="61"/>
    <n v="79.97"/>
    <n v="0"/>
  </r>
  <r>
    <x v="24"/>
    <n v="25"/>
    <x v="3"/>
    <x v="11"/>
    <n v="12"/>
    <x v="2"/>
    <x v="0"/>
    <n v="3"/>
    <n v="221508"/>
    <n v="3240899"/>
    <n v="281817"/>
    <n v="3744224"/>
    <n v="5.92"/>
    <n v="50615"/>
    <n v="21.5"/>
    <n v="382"/>
    <n v="1.107"/>
    <n v="0.13900000000000001"/>
    <n v="72246"/>
    <n v="83"/>
    <n v="1731.2"/>
    <n v="7498"/>
    <n v="61"/>
    <n v="79.489999999999995"/>
    <n v="0"/>
  </r>
  <r>
    <x v="24"/>
    <n v="25"/>
    <x v="3"/>
    <x v="12"/>
    <n v="13"/>
    <x v="0"/>
    <x v="0"/>
    <n v="1"/>
    <n v="49964"/>
    <n v="1220420"/>
    <n v="813614"/>
    <n v="2083998"/>
    <n v="2.4"/>
    <n v="57225"/>
    <n v="21.8"/>
    <n v="405"/>
    <n v="1.1930000000000001"/>
    <n v="0.14699999999999999"/>
    <n v="76960"/>
    <n v="83.2"/>
    <n v="1771.6"/>
    <n v="7502"/>
    <n v="63.9"/>
    <n v="54.07"/>
    <n v="0"/>
  </r>
  <r>
    <x v="24"/>
    <n v="25"/>
    <x v="3"/>
    <x v="12"/>
    <n v="13"/>
    <x v="1"/>
    <x v="0"/>
    <n v="2"/>
    <n v="577091"/>
    <n v="6905886"/>
    <n v="941712"/>
    <n v="8424689"/>
    <n v="6.85"/>
    <n v="57225"/>
    <n v="21.8"/>
    <n v="405"/>
    <n v="1.1930000000000001"/>
    <n v="0.14699999999999999"/>
    <n v="76960"/>
    <n v="83.2"/>
    <n v="1771.6"/>
    <n v="7502"/>
    <n v="63.9"/>
    <n v="54.03"/>
    <n v="0"/>
  </r>
  <r>
    <x v="24"/>
    <n v="25"/>
    <x v="3"/>
    <x v="12"/>
    <n v="13"/>
    <x v="2"/>
    <x v="0"/>
    <n v="3"/>
    <n v="346870"/>
    <n v="2893773"/>
    <n v="251632"/>
    <n v="3492275"/>
    <n v="9.93"/>
    <n v="57225"/>
    <n v="21.8"/>
    <n v="405"/>
    <n v="1.1930000000000001"/>
    <n v="0.14699999999999999"/>
    <n v="76960"/>
    <n v="83.2"/>
    <n v="1771.6"/>
    <n v="7502"/>
    <n v="63.9"/>
    <n v="56.59"/>
    <n v="0"/>
  </r>
  <r>
    <x v="24"/>
    <n v="25"/>
    <x v="3"/>
    <x v="13"/>
    <n v="14"/>
    <x v="0"/>
    <x v="0"/>
    <n v="1"/>
    <n v="70685"/>
    <n v="1322159"/>
    <n v="881439"/>
    <n v="2274283"/>
    <n v="3.11"/>
    <n v="67646"/>
    <n v="24.1"/>
    <n v="440"/>
    <n v="1.18"/>
    <n v="0.154"/>
    <n v="80821"/>
    <n v="82.9"/>
    <n v="1766.7"/>
    <n v="7587"/>
    <n v="65.7"/>
    <n v="41.47"/>
    <n v="0"/>
  </r>
  <r>
    <x v="24"/>
    <n v="25"/>
    <x v="3"/>
    <x v="13"/>
    <n v="14"/>
    <x v="1"/>
    <x v="0"/>
    <n v="2"/>
    <n v="832852"/>
    <n v="7520574"/>
    <n v="1025533"/>
    <n v="9378959"/>
    <n v="8.8800000000000008"/>
    <n v="67646"/>
    <n v="24.1"/>
    <n v="440"/>
    <n v="1.18"/>
    <n v="0.154"/>
    <n v="80821"/>
    <n v="82.9"/>
    <n v="1766.7"/>
    <n v="7587"/>
    <n v="65.7"/>
    <n v="44.32"/>
    <n v="0"/>
  </r>
  <r>
    <x v="24"/>
    <n v="25"/>
    <x v="3"/>
    <x v="13"/>
    <n v="14"/>
    <x v="2"/>
    <x v="0"/>
    <n v="3"/>
    <n v="497358"/>
    <n v="3096091"/>
    <n v="269225"/>
    <n v="3862674"/>
    <n v="12.88"/>
    <n v="67646"/>
    <n v="24.1"/>
    <n v="440"/>
    <n v="1.18"/>
    <n v="0.154"/>
    <n v="80821"/>
    <n v="82.9"/>
    <n v="1766.7"/>
    <n v="7587"/>
    <n v="65.7"/>
    <n v="43.38"/>
    <n v="0"/>
  </r>
  <r>
    <x v="24"/>
    <n v="25"/>
    <x v="3"/>
    <x v="14"/>
    <n v="15"/>
    <x v="0"/>
    <x v="0"/>
    <n v="1"/>
    <n v="89968"/>
    <n v="1379392"/>
    <n v="919594"/>
    <n v="2388954"/>
    <n v="3.77"/>
    <n v="94953"/>
    <n v="24.8"/>
    <n v="467"/>
    <n v="1.05"/>
    <n v="0.16200000000000001"/>
    <n v="82800"/>
    <n v="83.3"/>
    <n v="1708.2"/>
    <n v="7476"/>
    <n v="69.5"/>
    <n v="27.28"/>
    <n v="0"/>
  </r>
  <r>
    <x v="24"/>
    <n v="25"/>
    <x v="3"/>
    <x v="14"/>
    <n v="15"/>
    <x v="1"/>
    <x v="0"/>
    <n v="2"/>
    <n v="1048083"/>
    <n v="7649368"/>
    <n v="1043096"/>
    <n v="9740547"/>
    <n v="10.76"/>
    <n v="94953"/>
    <n v="24.8"/>
    <n v="467"/>
    <n v="1.05"/>
    <n v="0.16200000000000001"/>
    <n v="82800"/>
    <n v="83.3"/>
    <n v="1708.2"/>
    <n v="7476"/>
    <n v="69.5"/>
    <n v="25.84"/>
    <n v="0"/>
  </r>
  <r>
    <x v="24"/>
    <n v="25"/>
    <x v="3"/>
    <x v="14"/>
    <n v="15"/>
    <x v="2"/>
    <x v="0"/>
    <n v="3"/>
    <n v="612716"/>
    <n v="3049289"/>
    <n v="265156"/>
    <n v="3927161"/>
    <n v="15.6"/>
    <n v="94953"/>
    <n v="24.8"/>
    <n v="467"/>
    <n v="1.05"/>
    <n v="0.16200000000000001"/>
    <n v="82800"/>
    <n v="83.3"/>
    <n v="1708.2"/>
    <n v="7476"/>
    <n v="69.5"/>
    <n v="23.19"/>
    <n v="0"/>
  </r>
  <r>
    <x v="24"/>
    <n v="25"/>
    <x v="3"/>
    <x v="15"/>
    <n v="16"/>
    <x v="0"/>
    <x v="0"/>
    <n v="1"/>
    <n v="105003"/>
    <n v="1393349"/>
    <n v="928899"/>
    <n v="2427251"/>
    <n v="4.33"/>
    <n v="131267"/>
    <n v="28.3"/>
    <n v="480"/>
    <n v="0.94"/>
    <n v="0.16800000000000001"/>
    <n v="84696"/>
    <n v="83.1"/>
    <n v="1671.6"/>
    <n v="7446"/>
    <n v="72.5"/>
    <n v="16.71"/>
    <n v="0"/>
  </r>
  <r>
    <x v="24"/>
    <n v="25"/>
    <x v="3"/>
    <x v="15"/>
    <n v="16"/>
    <x v="1"/>
    <x v="0"/>
    <n v="2"/>
    <n v="1233705"/>
    <n v="7698000"/>
    <n v="1049727"/>
    <n v="9981432"/>
    <n v="12.36"/>
    <n v="131267"/>
    <n v="28.3"/>
    <n v="480"/>
    <n v="0.94"/>
    <n v="0.16800000000000001"/>
    <n v="84696"/>
    <n v="83.1"/>
    <n v="1671.6"/>
    <n v="7446"/>
    <n v="72.5"/>
    <n v="17.71"/>
    <n v="0"/>
  </r>
  <r>
    <x v="24"/>
    <n v="25"/>
    <x v="3"/>
    <x v="15"/>
    <n v="16"/>
    <x v="2"/>
    <x v="0"/>
    <n v="3"/>
    <n v="730489"/>
    <n v="3077808"/>
    <n v="267636"/>
    <n v="4075933"/>
    <n v="17.920000000000002"/>
    <n v="131267"/>
    <n v="28.3"/>
    <n v="480"/>
    <n v="0.94"/>
    <n v="0.16800000000000001"/>
    <n v="84696"/>
    <n v="83.1"/>
    <n v="1671.6"/>
    <n v="7446"/>
    <n v="72.5"/>
    <n v="19.2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A5FB80-3B87-468D-8DBA-1E6D7D1049FE}" name="PivotTable5"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3" rowHeaderCaption="Year">
  <location ref="D8:E24" firstHeaderRow="1" firstDataRow="1" firstDataCol="1"/>
  <pivotFields count="28">
    <pivotField subtotalTop="0" showAll="0"/>
    <pivotField subtotalTop="0" showAll="0"/>
    <pivotField subtotalTop="0" showAll="0">
      <items count="7">
        <item x="3"/>
        <item x="1"/>
        <item m="1" x="5"/>
        <item x="4"/>
        <item x="0"/>
        <item x="2"/>
        <item t="default"/>
      </items>
    </pivotField>
    <pivotField axis="axisRow" subtotalTop="0" showAll="0" sortType="ascending">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3"/>
  </rowFields>
  <rowItems count="16">
    <i>
      <x/>
    </i>
    <i>
      <x v="1"/>
    </i>
    <i>
      <x v="2"/>
    </i>
    <i>
      <x v="3"/>
    </i>
    <i>
      <x v="4"/>
    </i>
    <i>
      <x v="5"/>
    </i>
    <i>
      <x v="6"/>
    </i>
    <i>
      <x v="7"/>
    </i>
    <i>
      <x v="8"/>
    </i>
    <i>
      <x v="9"/>
    </i>
    <i>
      <x v="10"/>
    </i>
    <i>
      <x v="11"/>
    </i>
    <i>
      <x v="12"/>
    </i>
    <i>
      <x v="13"/>
    </i>
    <i>
      <x v="14"/>
    </i>
    <i>
      <x v="15"/>
    </i>
  </rowItems>
  <colItems count="1">
    <i/>
  </colItems>
  <dataFields count="1">
    <dataField name="Average of co2_emissions_transport_mt" fld="20" subtotal="average" baseField="0" baseItem="0"/>
  </dataFields>
  <chartFormats count="3">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49FD30-6C77-4525-BC2E-E73F3A0E2016}" name="PivotTable1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Region">
  <location ref="G15:H20" firstHeaderRow="1" firstDataRow="1" firstDataCol="1"/>
  <pivotFields count="28">
    <pivotField subtotalTop="0" showAll="0"/>
    <pivotField subtotalTop="0" showAll="0"/>
    <pivotField axis="axisRow" subtotalTop="0" showAll="0" sortType="descending">
      <items count="7">
        <item m="1" x="5"/>
        <item x="1"/>
        <item x="3"/>
        <item x="0"/>
        <item x="2"/>
        <item x="4"/>
        <item t="default"/>
      </items>
      <autoSortScope>
        <pivotArea dataOnly="0" outline="0" fieldPosition="0">
          <references count="1">
            <reference field="4294967294" count="1" selected="0">
              <x v="0"/>
            </reference>
          </references>
        </pivotArea>
      </autoSortScope>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2"/>
  </rowFields>
  <rowItems count="5">
    <i>
      <x v="2"/>
    </i>
    <i>
      <x v="5"/>
    </i>
    <i>
      <x v="4"/>
    </i>
    <i>
      <x v="3"/>
    </i>
    <i>
      <x v="1"/>
    </i>
  </rowItems>
  <colItems count="1">
    <i/>
  </colItems>
  <dataFields count="1">
    <dataField name="Average of co2_emissions_transport_mt" fld="20" subtotal="average" baseField="2" baseItem="0" numFmtId="1"/>
  </dataFields>
  <formats count="1">
    <format dxfId="19">
      <pivotArea outline="0" collapsedLevelsAreSubtotals="1" fieldPosition="0"/>
    </format>
  </formats>
  <chartFormats count="3">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82E0F6-0617-4623-A706-80F4EE42BB6E}" name="PivotTable1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Country">
  <location ref="D26:E31" firstHeaderRow="1" firstDataRow="1" firstDataCol="1"/>
  <pivotFields count="28">
    <pivotField axis="axisRow" subtotalTop="0" showAll="0" measureFilter="1" sortType="de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0"/>
  </rowFields>
  <rowItems count="5">
    <i>
      <x v="24"/>
    </i>
    <i>
      <x v="5"/>
    </i>
    <i>
      <x v="6"/>
    </i>
    <i>
      <x v="17"/>
    </i>
    <i>
      <x v="11"/>
    </i>
  </rowItems>
  <colItems count="1">
    <i/>
  </colItems>
  <dataFields count="1">
    <dataField name="Average of ev_subsidy_usd" fld="21" subtotal="average" baseField="0" baseItem="0" numFmtId="165"/>
  </dataFields>
  <formats count="1">
    <format dxfId="20">
      <pivotArea outline="0" collapsedLevelsAreSubtotals="1" fieldPosition="0"/>
    </format>
  </format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C12C77-A930-49E3-9CF4-92516F1C1F88}" name="PivotTable1"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1" rowHeaderCaption="Country">
  <location ref="A8:B13" firstHeaderRow="1" firstDataRow="1" firstDataCol="1"/>
  <pivotFields count="28">
    <pivotField axis="axisRow" subtotalTop="0" showAll="0" measureFilter="1" sortType="a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0"/>
  </rowFields>
  <rowItems count="5">
    <i>
      <x v="6"/>
    </i>
    <i>
      <x v="23"/>
    </i>
    <i>
      <x v="7"/>
    </i>
    <i>
      <x v="24"/>
    </i>
    <i>
      <x v="5"/>
    </i>
  </rowItems>
  <colItems count="1">
    <i/>
  </colItems>
  <dataFields count="1">
    <dataField name=" ev_sales" fld="8" baseField="0" baseItem="0"/>
  </dataFields>
  <chartFormats count="7">
    <chartFormat chart="17"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0" count="1" selected="0">
            <x v="5"/>
          </reference>
        </references>
      </pivotArea>
    </chartFormat>
    <chartFormat chart="23" format="6">
      <pivotArea type="data" outline="0" fieldPosition="0">
        <references count="2">
          <reference field="4294967294" count="1" selected="0">
            <x v="0"/>
          </reference>
          <reference field="0" count="1" selected="0">
            <x v="24"/>
          </reference>
        </references>
      </pivotArea>
    </chartFormat>
    <chartFormat chart="23" format="7">
      <pivotArea type="data" outline="0" fieldPosition="0">
        <references count="2">
          <reference field="4294967294" count="1" selected="0">
            <x v="0"/>
          </reference>
          <reference field="0" count="1" selected="0">
            <x v="7"/>
          </reference>
        </references>
      </pivotArea>
    </chartFormat>
    <chartFormat chart="23" format="8">
      <pivotArea type="data" outline="0" fieldPosition="0">
        <references count="2">
          <reference field="4294967294" count="1" selected="0">
            <x v="0"/>
          </reference>
          <reference field="0" count="1" selected="0">
            <x v="23"/>
          </reference>
        </references>
      </pivotArea>
    </chartFormat>
    <chartFormat chart="23" format="9">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2945D0-1E34-4771-BCB4-542B44BD5691}" name="PivotTable1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6" rowHeaderCaption="Vehicle Segment">
  <location ref="A47:B50" firstHeaderRow="1" firstDataRow="1" firstDataCol="1"/>
  <pivotFields count="28">
    <pivotField subtotalTop="0" showAll="0"/>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axis="axisRow" subtotalTop="0" showAll="0">
      <items count="4">
        <item x="0"/>
        <item x="1"/>
        <item x="2"/>
        <item t="default"/>
      </items>
    </pivotField>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5"/>
  </rowFields>
  <rowItems count="3">
    <i>
      <x/>
    </i>
    <i>
      <x v="1"/>
    </i>
    <i>
      <x v="2"/>
    </i>
  </rowItems>
  <colItems count="1">
    <i/>
  </colItems>
  <dataFields count="1">
    <dataField name="Sum of ev_sales" fld="8" showDataAs="percentOfTotal" baseField="0" baseItem="0" numFmtId="10"/>
  </dataFields>
  <formats count="2">
    <format dxfId="22">
      <pivotArea outline="0" collapsedLevelsAreSubtotals="1" fieldPosition="0"/>
    </format>
    <format dxfId="21">
      <pivotArea outline="0" fieldPosition="0">
        <references count="1">
          <reference field="4294967294" count="1">
            <x v="0"/>
          </reference>
        </references>
      </pivotArea>
    </format>
  </formats>
  <chartFormats count="12">
    <chartFormat chart="40"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4" format="2">
      <pivotArea type="data" outline="0" fieldPosition="0">
        <references count="2">
          <reference field="4294967294" count="1" selected="0">
            <x v="0"/>
          </reference>
          <reference field="5" count="1" selected="0">
            <x v="0"/>
          </reference>
        </references>
      </pivotArea>
    </chartFormat>
    <chartFormat chart="44" format="3">
      <pivotArea type="data" outline="0" fieldPosition="0">
        <references count="2">
          <reference field="4294967294" count="1" selected="0">
            <x v="0"/>
          </reference>
          <reference field="5" count="1" selected="0">
            <x v="1"/>
          </reference>
        </references>
      </pivotArea>
    </chartFormat>
    <chartFormat chart="44" format="4">
      <pivotArea type="data" outline="0" fieldPosition="0">
        <references count="2">
          <reference field="4294967294" count="1" selected="0">
            <x v="0"/>
          </reference>
          <reference field="5" count="1" selected="0">
            <x v="2"/>
          </reference>
        </references>
      </pivotArea>
    </chartFormat>
    <chartFormat chart="45" format="5" series="1">
      <pivotArea type="data" outline="0" fieldPosition="0">
        <references count="1">
          <reference field="4294967294" count="1" selected="0">
            <x v="0"/>
          </reference>
        </references>
      </pivotArea>
    </chartFormat>
    <chartFormat chart="45" format="6">
      <pivotArea type="data" outline="0" fieldPosition="0">
        <references count="2">
          <reference field="4294967294" count="1" selected="0">
            <x v="0"/>
          </reference>
          <reference field="5" count="1" selected="0">
            <x v="0"/>
          </reference>
        </references>
      </pivotArea>
    </chartFormat>
    <chartFormat chart="45" format="7">
      <pivotArea type="data" outline="0" fieldPosition="0">
        <references count="2">
          <reference field="4294967294" count="1" selected="0">
            <x v="0"/>
          </reference>
          <reference field="5" count="1" selected="0">
            <x v="1"/>
          </reference>
        </references>
      </pivotArea>
    </chartFormat>
    <chartFormat chart="45" format="8">
      <pivotArea type="data" outline="0" fieldPosition="0">
        <references count="2">
          <reference field="4294967294" count="1" selected="0">
            <x v="0"/>
          </reference>
          <reference field="5" count="1" selected="0">
            <x v="2"/>
          </reference>
        </references>
      </pivotArea>
    </chartFormat>
    <chartFormat chart="40" format="1">
      <pivotArea type="data" outline="0" fieldPosition="0">
        <references count="2">
          <reference field="4294967294" count="1" selected="0">
            <x v="0"/>
          </reference>
          <reference field="5" count="1" selected="0">
            <x v="0"/>
          </reference>
        </references>
      </pivotArea>
    </chartFormat>
    <chartFormat chart="40" format="2">
      <pivotArea type="data" outline="0" fieldPosition="0">
        <references count="2">
          <reference field="4294967294" count="1" selected="0">
            <x v="0"/>
          </reference>
          <reference field="5" count="1" selected="0">
            <x v="1"/>
          </reference>
        </references>
      </pivotArea>
    </chartFormat>
    <chartFormat chart="4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185AEC-26AD-4A18-8627-ADCEFF2D383C}" name="PivotTable8"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rowHeaderCaption="Country">
  <location ref="E75:E76" firstHeaderRow="1" firstDataRow="1" firstDataCol="0"/>
  <pivotFields count="28">
    <pivotField subtotalTop="0" showAll="0"/>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Items count="1">
    <i/>
  </rowItems>
  <colItems count="1">
    <i/>
  </colItems>
  <dataFields count="1">
    <dataField name="Sum of petrol_car_sales" fld="9" baseField="0" baseItem="0" numFmtId="167"/>
  </dataFields>
  <formats count="2">
    <format dxfId="24">
      <pivotArea outline="0" fieldPosition="0">
        <references count="1">
          <reference field="4294967294" count="1">
            <x v="0"/>
          </reference>
        </references>
      </pivotArea>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3FD2EC-478E-4AE8-B598-9CF6A0ED0AE7}" name="PivotTable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rowHeaderCaption="Country">
  <location ref="E47:F63" firstHeaderRow="1" firstDataRow="1" firstDataCol="1"/>
  <pivotFields count="28">
    <pivotField subtotalTop="0" showAll="0"/>
    <pivotField subtotalTop="0" showAll="0"/>
    <pivotField subtotalTop="0" showAll="0">
      <items count="7">
        <item x="3"/>
        <item x="1"/>
        <item m="1" x="5"/>
        <item x="4"/>
        <item x="0"/>
        <item x="2"/>
        <item t="default"/>
      </items>
    </pivotField>
    <pivotField axis="axisRow"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3"/>
  </rowFields>
  <rowItems count="16">
    <i>
      <x/>
    </i>
    <i>
      <x v="1"/>
    </i>
    <i>
      <x v="2"/>
    </i>
    <i>
      <x v="3"/>
    </i>
    <i>
      <x v="4"/>
    </i>
    <i>
      <x v="5"/>
    </i>
    <i>
      <x v="6"/>
    </i>
    <i>
      <x v="7"/>
    </i>
    <i>
      <x v="8"/>
    </i>
    <i>
      <x v="9"/>
    </i>
    <i>
      <x v="10"/>
    </i>
    <i>
      <x v="11"/>
    </i>
    <i>
      <x v="12"/>
    </i>
    <i>
      <x v="13"/>
    </i>
    <i>
      <x v="14"/>
    </i>
    <i>
      <x v="15"/>
    </i>
  </rowItems>
  <colItems count="1">
    <i/>
  </colItems>
  <dataFields count="1">
    <dataField name="Sum of ev_sales" fld="8" baseField="0" baseItem="0"/>
  </dataFields>
  <formats count="1">
    <format dxfId="25">
      <pivotArea outline="0" collapsedLevelsAreSubtotals="1" fieldPosition="0"/>
    </format>
  </formats>
  <chartFormats count="32">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series="1">
      <pivotArea type="data" outline="0" fieldPosition="0">
        <references count="2">
          <reference field="4294967294" count="1" selected="0">
            <x v="0"/>
          </reference>
          <reference field="3" count="1" selected="0">
            <x v="1"/>
          </reference>
        </references>
      </pivotArea>
    </chartFormat>
    <chartFormat chart="29" format="4" series="1">
      <pivotArea type="data" outline="0" fieldPosition="0">
        <references count="2">
          <reference field="4294967294" count="1" selected="0">
            <x v="0"/>
          </reference>
          <reference field="3" count="1" selected="0">
            <x v="2"/>
          </reference>
        </references>
      </pivotArea>
    </chartFormat>
    <chartFormat chart="29" format="5" series="1">
      <pivotArea type="data" outline="0" fieldPosition="0">
        <references count="2">
          <reference field="4294967294" count="1" selected="0">
            <x v="0"/>
          </reference>
          <reference field="3" count="1" selected="0">
            <x v="3"/>
          </reference>
        </references>
      </pivotArea>
    </chartFormat>
    <chartFormat chart="29" format="6" series="1">
      <pivotArea type="data" outline="0" fieldPosition="0">
        <references count="2">
          <reference field="4294967294" count="1" selected="0">
            <x v="0"/>
          </reference>
          <reference field="3" count="1" selected="0">
            <x v="4"/>
          </reference>
        </references>
      </pivotArea>
    </chartFormat>
    <chartFormat chart="29" format="7" series="1">
      <pivotArea type="data" outline="0" fieldPosition="0">
        <references count="2">
          <reference field="4294967294" count="1" selected="0">
            <x v="0"/>
          </reference>
          <reference field="3" count="1" selected="0">
            <x v="5"/>
          </reference>
        </references>
      </pivotArea>
    </chartFormat>
    <chartFormat chart="29" format="8" series="1">
      <pivotArea type="data" outline="0" fieldPosition="0">
        <references count="2">
          <reference field="4294967294" count="1" selected="0">
            <x v="0"/>
          </reference>
          <reference field="3" count="1" selected="0">
            <x v="6"/>
          </reference>
        </references>
      </pivotArea>
    </chartFormat>
    <chartFormat chart="29" format="9" series="1">
      <pivotArea type="data" outline="0" fieldPosition="0">
        <references count="2">
          <reference field="4294967294" count="1" selected="0">
            <x v="0"/>
          </reference>
          <reference field="3" count="1" selected="0">
            <x v="7"/>
          </reference>
        </references>
      </pivotArea>
    </chartFormat>
    <chartFormat chart="29" format="10" series="1">
      <pivotArea type="data" outline="0" fieldPosition="0">
        <references count="2">
          <reference field="4294967294" count="1" selected="0">
            <x v="0"/>
          </reference>
          <reference field="3" count="1" selected="0">
            <x v="8"/>
          </reference>
        </references>
      </pivotArea>
    </chartFormat>
    <chartFormat chart="29" format="11" series="1">
      <pivotArea type="data" outline="0" fieldPosition="0">
        <references count="2">
          <reference field="4294967294" count="1" selected="0">
            <x v="0"/>
          </reference>
          <reference field="3" count="1" selected="0">
            <x v="9"/>
          </reference>
        </references>
      </pivotArea>
    </chartFormat>
    <chartFormat chart="29" format="12" series="1">
      <pivotArea type="data" outline="0" fieldPosition="0">
        <references count="2">
          <reference field="4294967294" count="1" selected="0">
            <x v="0"/>
          </reference>
          <reference field="3" count="1" selected="0">
            <x v="10"/>
          </reference>
        </references>
      </pivotArea>
    </chartFormat>
    <chartFormat chart="29" format="13" series="1">
      <pivotArea type="data" outline="0" fieldPosition="0">
        <references count="2">
          <reference field="4294967294" count="1" selected="0">
            <x v="0"/>
          </reference>
          <reference field="3" count="1" selected="0">
            <x v="11"/>
          </reference>
        </references>
      </pivotArea>
    </chartFormat>
    <chartFormat chart="29" format="14" series="1">
      <pivotArea type="data" outline="0" fieldPosition="0">
        <references count="2">
          <reference field="4294967294" count="1" selected="0">
            <x v="0"/>
          </reference>
          <reference field="3" count="1" selected="0">
            <x v="12"/>
          </reference>
        </references>
      </pivotArea>
    </chartFormat>
    <chartFormat chart="29" format="15" series="1">
      <pivotArea type="data" outline="0" fieldPosition="0">
        <references count="2">
          <reference field="4294967294" count="1" selected="0">
            <x v="0"/>
          </reference>
          <reference field="3" count="1" selected="0">
            <x v="13"/>
          </reference>
        </references>
      </pivotArea>
    </chartFormat>
    <chartFormat chart="29" format="16" series="1">
      <pivotArea type="data" outline="0" fieldPosition="0">
        <references count="2">
          <reference field="4294967294" count="1" selected="0">
            <x v="0"/>
          </reference>
          <reference field="3" count="1" selected="0">
            <x v="14"/>
          </reference>
        </references>
      </pivotArea>
    </chartFormat>
    <chartFormat chart="29" format="17" series="1">
      <pivotArea type="data" outline="0" fieldPosition="0">
        <references count="2">
          <reference field="4294967294" count="1" selected="0">
            <x v="0"/>
          </reference>
          <reference field="3" count="1" selected="0">
            <x v="15"/>
          </reference>
        </references>
      </pivotArea>
    </chartFormat>
    <chartFormat chart="26" format="1" series="1">
      <pivotArea type="data" outline="0" fieldPosition="0">
        <references count="2">
          <reference field="4294967294" count="1" selected="0">
            <x v="0"/>
          </reference>
          <reference field="3" count="1" selected="0">
            <x v="1"/>
          </reference>
        </references>
      </pivotArea>
    </chartFormat>
    <chartFormat chart="26" format="2" series="1">
      <pivotArea type="data" outline="0" fieldPosition="0">
        <references count="2">
          <reference field="4294967294" count="1" selected="0">
            <x v="0"/>
          </reference>
          <reference field="3" count="1" selected="0">
            <x v="2"/>
          </reference>
        </references>
      </pivotArea>
    </chartFormat>
    <chartFormat chart="26" format="3" series="1">
      <pivotArea type="data" outline="0" fieldPosition="0">
        <references count="2">
          <reference field="4294967294" count="1" selected="0">
            <x v="0"/>
          </reference>
          <reference field="3" count="1" selected="0">
            <x v="3"/>
          </reference>
        </references>
      </pivotArea>
    </chartFormat>
    <chartFormat chart="26" format="4" series="1">
      <pivotArea type="data" outline="0" fieldPosition="0">
        <references count="2">
          <reference field="4294967294" count="1" selected="0">
            <x v="0"/>
          </reference>
          <reference field="3" count="1" selected="0">
            <x v="4"/>
          </reference>
        </references>
      </pivotArea>
    </chartFormat>
    <chartFormat chart="26" format="5" series="1">
      <pivotArea type="data" outline="0" fieldPosition="0">
        <references count="2">
          <reference field="4294967294" count="1" selected="0">
            <x v="0"/>
          </reference>
          <reference field="3" count="1" selected="0">
            <x v="5"/>
          </reference>
        </references>
      </pivotArea>
    </chartFormat>
    <chartFormat chart="26" format="6" series="1">
      <pivotArea type="data" outline="0" fieldPosition="0">
        <references count="2">
          <reference field="4294967294" count="1" selected="0">
            <x v="0"/>
          </reference>
          <reference field="3" count="1" selected="0">
            <x v="6"/>
          </reference>
        </references>
      </pivotArea>
    </chartFormat>
    <chartFormat chart="26" format="7" series="1">
      <pivotArea type="data" outline="0" fieldPosition="0">
        <references count="2">
          <reference field="4294967294" count="1" selected="0">
            <x v="0"/>
          </reference>
          <reference field="3" count="1" selected="0">
            <x v="7"/>
          </reference>
        </references>
      </pivotArea>
    </chartFormat>
    <chartFormat chart="26" format="8" series="1">
      <pivotArea type="data" outline="0" fieldPosition="0">
        <references count="2">
          <reference field="4294967294" count="1" selected="0">
            <x v="0"/>
          </reference>
          <reference field="3" count="1" selected="0">
            <x v="8"/>
          </reference>
        </references>
      </pivotArea>
    </chartFormat>
    <chartFormat chart="26" format="9" series="1">
      <pivotArea type="data" outline="0" fieldPosition="0">
        <references count="2">
          <reference field="4294967294" count="1" selected="0">
            <x v="0"/>
          </reference>
          <reference field="3" count="1" selected="0">
            <x v="9"/>
          </reference>
        </references>
      </pivotArea>
    </chartFormat>
    <chartFormat chart="26" format="10" series="1">
      <pivotArea type="data" outline="0" fieldPosition="0">
        <references count="2">
          <reference field="4294967294" count="1" selected="0">
            <x v="0"/>
          </reference>
          <reference field="3" count="1" selected="0">
            <x v="10"/>
          </reference>
        </references>
      </pivotArea>
    </chartFormat>
    <chartFormat chart="26" format="11" series="1">
      <pivotArea type="data" outline="0" fieldPosition="0">
        <references count="2">
          <reference field="4294967294" count="1" selected="0">
            <x v="0"/>
          </reference>
          <reference field="3" count="1" selected="0">
            <x v="11"/>
          </reference>
        </references>
      </pivotArea>
    </chartFormat>
    <chartFormat chart="26" format="12" series="1">
      <pivotArea type="data" outline="0" fieldPosition="0">
        <references count="2">
          <reference field="4294967294" count="1" selected="0">
            <x v="0"/>
          </reference>
          <reference field="3" count="1" selected="0">
            <x v="12"/>
          </reference>
        </references>
      </pivotArea>
    </chartFormat>
    <chartFormat chart="26" format="13" series="1">
      <pivotArea type="data" outline="0" fieldPosition="0">
        <references count="2">
          <reference field="4294967294" count="1" selected="0">
            <x v="0"/>
          </reference>
          <reference field="3" count="1" selected="0">
            <x v="13"/>
          </reference>
        </references>
      </pivotArea>
    </chartFormat>
    <chartFormat chart="26" format="14" series="1">
      <pivotArea type="data" outline="0" fieldPosition="0">
        <references count="2">
          <reference field="4294967294" count="1" selected="0">
            <x v="0"/>
          </reference>
          <reference field="3" count="1" selected="0">
            <x v="14"/>
          </reference>
        </references>
      </pivotArea>
    </chartFormat>
    <chartFormat chart="26" format="15" series="1">
      <pivotArea type="data" outline="0" fieldPosition="0">
        <references count="2">
          <reference field="4294967294" count="1" selected="0">
            <x v="0"/>
          </reference>
          <reference field="3"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0F9A59-C4DF-41E1-B577-703C473C22C5}" name="PivotTable1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Region">
  <location ref="G26:H36" firstHeaderRow="1" firstDataRow="1" firstDataCol="1"/>
  <pivotFields count="28">
    <pivotField axis="axisRow" subtotalTop="0" showAll="0" measureFilter="1" sortType="de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0"/>
  </rowFields>
  <rowItems count="10">
    <i>
      <x v="5"/>
    </i>
    <i>
      <x v="17"/>
    </i>
    <i>
      <x v="13"/>
    </i>
    <i>
      <x v="7"/>
    </i>
    <i>
      <x v="6"/>
    </i>
    <i>
      <x v="24"/>
    </i>
    <i>
      <x v="23"/>
    </i>
    <i>
      <x v="11"/>
    </i>
    <i>
      <x v="10"/>
    </i>
    <i>
      <x v="14"/>
    </i>
  </rowItems>
  <colItems count="1">
    <i/>
  </colItems>
  <dataFields count="1">
    <dataField name="Average of charging_stations" fld="13" subtotal="average" baseField="0" baseItem="0" numFmtId="1"/>
  </dataFields>
  <formats count="1">
    <format dxfId="26">
      <pivotArea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A778DA-4B4C-4D6C-8B4C-946455304A12}"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rowHeaderCaption="Vehicle_Segment">
  <location ref="G8:I11" firstHeaderRow="0" firstDataRow="1" firstDataCol="1"/>
  <pivotFields count="28">
    <pivotField subtotalTop="0" showAll="0"/>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axis="axisRow" subtotalTop="0" showAll="0">
      <items count="4">
        <item x="0"/>
        <item x="1"/>
        <item x="2"/>
        <item t="default"/>
      </items>
    </pivotField>
    <pivotField subtotalTop="0" showAll="0"/>
    <pivotField subtotalTop="0" showAll="0"/>
    <pivotField dataField="1"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5"/>
  </rowFields>
  <rowItems count="3">
    <i>
      <x/>
    </i>
    <i>
      <x v="1"/>
    </i>
    <i>
      <x v="2"/>
    </i>
  </rowItems>
  <colFields count="1">
    <field x="-2"/>
  </colFields>
  <colItems count="2">
    <i>
      <x/>
    </i>
    <i i="1">
      <x v="1"/>
    </i>
  </colItems>
  <dataFields count="2">
    <dataField name="Ev Sales" fld="8" baseField="0" baseItem="0"/>
    <dataField name="Average of ev_market_share" fld="12" subtotal="average" baseField="5" baseItem="1" numFmtId="2"/>
  </dataFields>
  <formats count="2">
    <format dxfId="28">
      <pivotArea collapsedLevelsAreSubtotals="1" fieldPosition="0">
        <references count="2">
          <reference field="4294967294" count="1" selected="0">
            <x v="1"/>
          </reference>
          <reference field="5" count="1">
            <x v="2"/>
          </reference>
        </references>
      </pivotArea>
    </format>
    <format dxfId="27">
      <pivotArea outline="0" collapsedLevelsAreSubtotals="1" fieldPosition="0">
        <references count="1">
          <reference field="4294967294" count="1" selected="0">
            <x v="1"/>
          </reference>
        </references>
      </pivotArea>
    </format>
  </formats>
  <chartFormats count="32">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 chart="43" format="14" series="1">
      <pivotArea type="data" outline="0" fieldPosition="0">
        <references count="1">
          <reference field="4294967294" count="1" selected="0">
            <x v="0"/>
          </reference>
        </references>
      </pivotArea>
    </chartFormat>
    <chartFormat chart="43" format="15">
      <pivotArea type="data" outline="0" fieldPosition="0">
        <references count="2">
          <reference field="4294967294" count="1" selected="0">
            <x v="0"/>
          </reference>
          <reference field="5" count="1" selected="0">
            <x v="1"/>
          </reference>
        </references>
      </pivotArea>
    </chartFormat>
    <chartFormat chart="43" format="16">
      <pivotArea type="data" outline="0" fieldPosition="0">
        <references count="2">
          <reference field="4294967294" count="1" selected="0">
            <x v="0"/>
          </reference>
          <reference field="5" count="1" selected="0">
            <x v="2"/>
          </reference>
        </references>
      </pivotArea>
    </chartFormat>
    <chartFormat chart="43" format="17">
      <pivotArea type="data" outline="0" fieldPosition="0">
        <references count="2">
          <reference field="4294967294" count="1" selected="0">
            <x v="0"/>
          </reference>
          <reference field="5" count="1" selected="0">
            <x v="0"/>
          </reference>
        </references>
      </pivotArea>
    </chartFormat>
    <chartFormat chart="43" format="18" series="1">
      <pivotArea type="data" outline="0" fieldPosition="0">
        <references count="1">
          <reference field="4294967294" count="1" selected="0">
            <x v="1"/>
          </reference>
        </references>
      </pivotArea>
    </chartFormat>
    <chartFormat chart="43" format="19">
      <pivotArea type="data" outline="0" fieldPosition="0">
        <references count="2">
          <reference field="4294967294" count="1" selected="0">
            <x v="1"/>
          </reference>
          <reference field="5" count="1" selected="0">
            <x v="1"/>
          </reference>
        </references>
      </pivotArea>
    </chartFormat>
    <chartFormat chart="43" format="20">
      <pivotArea type="data" outline="0" fieldPosition="0">
        <references count="2">
          <reference field="4294967294" count="1" selected="0">
            <x v="1"/>
          </reference>
          <reference field="5" count="1" selected="0">
            <x v="2"/>
          </reference>
        </references>
      </pivotArea>
    </chartFormat>
    <chartFormat chart="43" format="21">
      <pivotArea type="data" outline="0" fieldPosition="0">
        <references count="2">
          <reference field="4294967294" count="1" selected="0">
            <x v="1"/>
          </reference>
          <reference field="5" count="1" selected="0">
            <x v="0"/>
          </reference>
        </references>
      </pivotArea>
    </chartFormat>
    <chartFormat chart="44" format="6" series="1">
      <pivotArea type="data" outline="0" fieldPosition="0">
        <references count="1">
          <reference field="4294967294" count="1" selected="0">
            <x v="0"/>
          </reference>
        </references>
      </pivotArea>
    </chartFormat>
    <chartFormat chart="44" format="7">
      <pivotArea type="data" outline="0" fieldPosition="0">
        <references count="2">
          <reference field="4294967294" count="1" selected="0">
            <x v="0"/>
          </reference>
          <reference field="5" count="1" selected="0">
            <x v="1"/>
          </reference>
        </references>
      </pivotArea>
    </chartFormat>
    <chartFormat chart="44" format="8">
      <pivotArea type="data" outline="0" fieldPosition="0">
        <references count="2">
          <reference field="4294967294" count="1" selected="0">
            <x v="0"/>
          </reference>
          <reference field="5" count="1" selected="0">
            <x v="2"/>
          </reference>
        </references>
      </pivotArea>
    </chartFormat>
    <chartFormat chart="44" format="9">
      <pivotArea type="data" outline="0" fieldPosition="0">
        <references count="2">
          <reference field="4294967294" count="1" selected="0">
            <x v="0"/>
          </reference>
          <reference field="5" count="1" selected="0">
            <x v="0"/>
          </reference>
        </references>
      </pivotArea>
    </chartFormat>
    <chartFormat chart="44" format="10" series="1">
      <pivotArea type="data" outline="0" fieldPosition="0">
        <references count="1">
          <reference field="4294967294" count="1" selected="0">
            <x v="1"/>
          </reference>
        </references>
      </pivotArea>
    </chartFormat>
    <chartFormat chart="44" format="11">
      <pivotArea type="data" outline="0" fieldPosition="0">
        <references count="2">
          <reference field="4294967294" count="1" selected="0">
            <x v="1"/>
          </reference>
          <reference field="5" count="1" selected="0">
            <x v="1"/>
          </reference>
        </references>
      </pivotArea>
    </chartFormat>
    <chartFormat chart="44" format="12">
      <pivotArea type="data" outline="0" fieldPosition="0">
        <references count="2">
          <reference field="4294967294" count="1" selected="0">
            <x v="1"/>
          </reference>
          <reference field="5" count="1" selected="0">
            <x v="2"/>
          </reference>
        </references>
      </pivotArea>
    </chartFormat>
    <chartFormat chart="44" format="13">
      <pivotArea type="data" outline="0" fieldPosition="0">
        <references count="2">
          <reference field="4294967294" count="1" selected="0">
            <x v="1"/>
          </reference>
          <reference field="5" count="1" selected="0">
            <x v="0"/>
          </reference>
        </references>
      </pivotArea>
    </chartFormat>
    <chartFormat chart="45" format="14" series="1">
      <pivotArea type="data" outline="0" fieldPosition="0">
        <references count="1">
          <reference field="4294967294" count="1" selected="0">
            <x v="0"/>
          </reference>
        </references>
      </pivotArea>
    </chartFormat>
    <chartFormat chart="45" format="15">
      <pivotArea type="data" outline="0" fieldPosition="0">
        <references count="2">
          <reference field="4294967294" count="1" selected="0">
            <x v="0"/>
          </reference>
          <reference field="5" count="1" selected="0">
            <x v="1"/>
          </reference>
        </references>
      </pivotArea>
    </chartFormat>
    <chartFormat chart="45" format="16">
      <pivotArea type="data" outline="0" fieldPosition="0">
        <references count="2">
          <reference field="4294967294" count="1" selected="0">
            <x v="0"/>
          </reference>
          <reference field="5" count="1" selected="0">
            <x v="2"/>
          </reference>
        </references>
      </pivotArea>
    </chartFormat>
    <chartFormat chart="45" format="17">
      <pivotArea type="data" outline="0" fieldPosition="0">
        <references count="2">
          <reference field="4294967294" count="1" selected="0">
            <x v="0"/>
          </reference>
          <reference field="5" count="1" selected="0">
            <x v="0"/>
          </reference>
        </references>
      </pivotArea>
    </chartFormat>
    <chartFormat chart="45" format="18" series="1">
      <pivotArea type="data" outline="0" fieldPosition="0">
        <references count="1">
          <reference field="4294967294" count="1" selected="0">
            <x v="1"/>
          </reference>
        </references>
      </pivotArea>
    </chartFormat>
    <chartFormat chart="45" format="19">
      <pivotArea type="data" outline="0" fieldPosition="0">
        <references count="2">
          <reference field="4294967294" count="1" selected="0">
            <x v="1"/>
          </reference>
          <reference field="5" count="1" selected="0">
            <x v="1"/>
          </reference>
        </references>
      </pivotArea>
    </chartFormat>
    <chartFormat chart="45" format="20">
      <pivotArea type="data" outline="0" fieldPosition="0">
        <references count="2">
          <reference field="4294967294" count="1" selected="0">
            <x v="1"/>
          </reference>
          <reference field="5" count="1" selected="0">
            <x v="2"/>
          </reference>
        </references>
      </pivotArea>
    </chartFormat>
    <chartFormat chart="45" format="21">
      <pivotArea type="data" outline="0" fieldPosition="0">
        <references count="2">
          <reference field="4294967294" count="1" selected="0">
            <x v="1"/>
          </reference>
          <reference field="5" count="1" selected="0">
            <x v="0"/>
          </reference>
        </references>
      </pivotArea>
    </chartFormat>
    <chartFormat chart="32" format="6">
      <pivotArea type="data" outline="0" fieldPosition="0">
        <references count="2">
          <reference field="4294967294" count="1" selected="0">
            <x v="0"/>
          </reference>
          <reference field="5" count="1" selected="0">
            <x v="1"/>
          </reference>
        </references>
      </pivotArea>
    </chartFormat>
    <chartFormat chart="32" format="7">
      <pivotArea type="data" outline="0" fieldPosition="0">
        <references count="2">
          <reference field="4294967294" count="1" selected="0">
            <x v="0"/>
          </reference>
          <reference field="5" count="1" selected="0">
            <x v="2"/>
          </reference>
        </references>
      </pivotArea>
    </chartFormat>
    <chartFormat chart="32" format="8">
      <pivotArea type="data" outline="0" fieldPosition="0">
        <references count="2">
          <reference field="4294967294" count="1" selected="0">
            <x v="0"/>
          </reference>
          <reference field="5" count="1" selected="0">
            <x v="0"/>
          </reference>
        </references>
      </pivotArea>
    </chartFormat>
    <chartFormat chart="32" format="9">
      <pivotArea type="data" outline="0" fieldPosition="0">
        <references count="2">
          <reference field="4294967294" count="1" selected="0">
            <x v="1"/>
          </reference>
          <reference field="5" count="1" selected="0">
            <x v="1"/>
          </reference>
        </references>
      </pivotArea>
    </chartFormat>
    <chartFormat chart="32" format="10">
      <pivotArea type="data" outline="0" fieldPosition="0">
        <references count="2">
          <reference field="4294967294" count="1" selected="0">
            <x v="1"/>
          </reference>
          <reference field="5" count="1" selected="0">
            <x v="2"/>
          </reference>
        </references>
      </pivotArea>
    </chartFormat>
    <chartFormat chart="32" format="11">
      <pivotArea type="data" outline="0" fieldPosition="0">
        <references count="2">
          <reference field="4294967294" count="1" selected="0">
            <x v="1"/>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E1D34F-3CB6-4D60-8E47-E041362D57B1}" name="PivotTable10"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rowHeaderCaption="Country">
  <location ref="E87:G657" firstHeaderRow="0" firstDataRow="1" firstDataCol="1"/>
  <pivotFields count="28">
    <pivotField axis="axisRow" subtotalTop="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ubtotalTop="0" showAll="0"/>
    <pivotField axis="axisRow" subtotalTop="0" showAll="0">
      <items count="7">
        <item x="3"/>
        <item x="1"/>
        <item m="1" x="5"/>
        <item x="4"/>
        <item x="0"/>
        <item x="2"/>
        <item t="default"/>
      </items>
    </pivotField>
    <pivotField axis="axisRow"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3">
    <field x="2"/>
    <field x="3"/>
    <field x="0"/>
  </rowFields>
  <rowItems count="570">
    <i>
      <x/>
    </i>
    <i r="1">
      <x/>
    </i>
    <i r="2">
      <x v="4"/>
    </i>
    <i r="2">
      <x v="12"/>
    </i>
    <i r="2">
      <x v="24"/>
    </i>
    <i t="default" r="1">
      <x/>
    </i>
    <i r="1">
      <x v="1"/>
    </i>
    <i r="2">
      <x v="4"/>
    </i>
    <i r="2">
      <x v="12"/>
    </i>
    <i r="2">
      <x v="24"/>
    </i>
    <i t="default" r="1">
      <x v="1"/>
    </i>
    <i r="1">
      <x v="2"/>
    </i>
    <i r="2">
      <x v="4"/>
    </i>
    <i r="2">
      <x v="12"/>
    </i>
    <i r="2">
      <x v="24"/>
    </i>
    <i t="default" r="1">
      <x v="2"/>
    </i>
    <i r="1">
      <x v="3"/>
    </i>
    <i r="2">
      <x v="4"/>
    </i>
    <i r="2">
      <x v="12"/>
    </i>
    <i r="2">
      <x v="24"/>
    </i>
    <i t="default" r="1">
      <x v="3"/>
    </i>
    <i r="1">
      <x v="4"/>
    </i>
    <i r="2">
      <x v="4"/>
    </i>
    <i r="2">
      <x v="12"/>
    </i>
    <i r="2">
      <x v="24"/>
    </i>
    <i t="default" r="1">
      <x v="4"/>
    </i>
    <i r="1">
      <x v="5"/>
    </i>
    <i r="2">
      <x v="4"/>
    </i>
    <i r="2">
      <x v="12"/>
    </i>
    <i r="2">
      <x v="24"/>
    </i>
    <i t="default" r="1">
      <x v="5"/>
    </i>
    <i r="1">
      <x v="6"/>
    </i>
    <i r="2">
      <x v="4"/>
    </i>
    <i r="2">
      <x v="12"/>
    </i>
    <i r="2">
      <x v="24"/>
    </i>
    <i t="default" r="1">
      <x v="6"/>
    </i>
    <i r="1">
      <x v="7"/>
    </i>
    <i r="2">
      <x v="4"/>
    </i>
    <i r="2">
      <x v="12"/>
    </i>
    <i r="2">
      <x v="24"/>
    </i>
    <i t="default" r="1">
      <x v="7"/>
    </i>
    <i r="1">
      <x v="8"/>
    </i>
    <i r="2">
      <x v="4"/>
    </i>
    <i r="2">
      <x v="12"/>
    </i>
    <i r="2">
      <x v="24"/>
    </i>
    <i t="default" r="1">
      <x v="8"/>
    </i>
    <i r="1">
      <x v="9"/>
    </i>
    <i r="2">
      <x v="4"/>
    </i>
    <i r="2">
      <x v="12"/>
    </i>
    <i r="2">
      <x v="24"/>
    </i>
    <i t="default" r="1">
      <x v="9"/>
    </i>
    <i r="1">
      <x v="10"/>
    </i>
    <i r="2">
      <x v="4"/>
    </i>
    <i r="2">
      <x v="12"/>
    </i>
    <i r="2">
      <x v="24"/>
    </i>
    <i t="default" r="1">
      <x v="10"/>
    </i>
    <i r="1">
      <x v="11"/>
    </i>
    <i r="2">
      <x v="4"/>
    </i>
    <i r="2">
      <x v="12"/>
    </i>
    <i r="2">
      <x v="24"/>
    </i>
    <i t="default" r="1">
      <x v="11"/>
    </i>
    <i r="1">
      <x v="12"/>
    </i>
    <i r="2">
      <x v="4"/>
    </i>
    <i r="2">
      <x v="12"/>
    </i>
    <i r="2">
      <x v="24"/>
    </i>
    <i t="default" r="1">
      <x v="12"/>
    </i>
    <i r="1">
      <x v="13"/>
    </i>
    <i r="2">
      <x v="4"/>
    </i>
    <i r="2">
      <x v="12"/>
    </i>
    <i r="2">
      <x v="24"/>
    </i>
    <i t="default" r="1">
      <x v="13"/>
    </i>
    <i r="1">
      <x v="14"/>
    </i>
    <i r="2">
      <x v="4"/>
    </i>
    <i r="2">
      <x v="12"/>
    </i>
    <i r="2">
      <x v="24"/>
    </i>
    <i t="default" r="1">
      <x v="14"/>
    </i>
    <i r="1">
      <x v="15"/>
    </i>
    <i r="2">
      <x v="4"/>
    </i>
    <i r="2">
      <x v="12"/>
    </i>
    <i r="2">
      <x v="24"/>
    </i>
    <i t="default" r="1">
      <x v="15"/>
    </i>
    <i t="default">
      <x/>
    </i>
    <i>
      <x v="1"/>
    </i>
    <i r="1">
      <x/>
    </i>
    <i r="2">
      <x v="1"/>
    </i>
    <i r="2">
      <x v="2"/>
    </i>
    <i r="2">
      <x v="6"/>
    </i>
    <i r="2">
      <x v="7"/>
    </i>
    <i r="2">
      <x v="10"/>
    </i>
    <i r="2">
      <x v="13"/>
    </i>
    <i r="2">
      <x v="14"/>
    </i>
    <i r="2">
      <x v="15"/>
    </i>
    <i r="2">
      <x v="16"/>
    </i>
    <i r="2">
      <x v="18"/>
    </i>
    <i r="2">
      <x v="19"/>
    </i>
    <i r="2">
      <x v="20"/>
    </i>
    <i r="2">
      <x v="22"/>
    </i>
    <i r="2">
      <x v="23"/>
    </i>
    <i t="default" r="1">
      <x/>
    </i>
    <i r="1">
      <x v="1"/>
    </i>
    <i r="2">
      <x v="1"/>
    </i>
    <i r="2">
      <x v="2"/>
    </i>
    <i r="2">
      <x v="6"/>
    </i>
    <i r="2">
      <x v="7"/>
    </i>
    <i r="2">
      <x v="10"/>
    </i>
    <i r="2">
      <x v="13"/>
    </i>
    <i r="2">
      <x v="14"/>
    </i>
    <i r="2">
      <x v="15"/>
    </i>
    <i r="2">
      <x v="16"/>
    </i>
    <i r="2">
      <x v="18"/>
    </i>
    <i r="2">
      <x v="19"/>
    </i>
    <i r="2">
      <x v="20"/>
    </i>
    <i r="2">
      <x v="22"/>
    </i>
    <i r="2">
      <x v="23"/>
    </i>
    <i t="default" r="1">
      <x v="1"/>
    </i>
    <i r="1">
      <x v="2"/>
    </i>
    <i r="2">
      <x v="1"/>
    </i>
    <i r="2">
      <x v="2"/>
    </i>
    <i r="2">
      <x v="6"/>
    </i>
    <i r="2">
      <x v="7"/>
    </i>
    <i r="2">
      <x v="10"/>
    </i>
    <i r="2">
      <x v="13"/>
    </i>
    <i r="2">
      <x v="14"/>
    </i>
    <i r="2">
      <x v="15"/>
    </i>
    <i r="2">
      <x v="16"/>
    </i>
    <i r="2">
      <x v="18"/>
    </i>
    <i r="2">
      <x v="19"/>
    </i>
    <i r="2">
      <x v="20"/>
    </i>
    <i r="2">
      <x v="22"/>
    </i>
    <i r="2">
      <x v="23"/>
    </i>
    <i t="default" r="1">
      <x v="2"/>
    </i>
    <i r="1">
      <x v="3"/>
    </i>
    <i r="2">
      <x v="1"/>
    </i>
    <i r="2">
      <x v="2"/>
    </i>
    <i r="2">
      <x v="6"/>
    </i>
    <i r="2">
      <x v="7"/>
    </i>
    <i r="2">
      <x v="10"/>
    </i>
    <i r="2">
      <x v="13"/>
    </i>
    <i r="2">
      <x v="14"/>
    </i>
    <i r="2">
      <x v="15"/>
    </i>
    <i r="2">
      <x v="16"/>
    </i>
    <i r="2">
      <x v="18"/>
    </i>
    <i r="2">
      <x v="19"/>
    </i>
    <i r="2">
      <x v="20"/>
    </i>
    <i r="2">
      <x v="22"/>
    </i>
    <i r="2">
      <x v="23"/>
    </i>
    <i t="default" r="1">
      <x v="3"/>
    </i>
    <i r="1">
      <x v="4"/>
    </i>
    <i r="2">
      <x v="1"/>
    </i>
    <i r="2">
      <x v="2"/>
    </i>
    <i r="2">
      <x v="6"/>
    </i>
    <i r="2">
      <x v="7"/>
    </i>
    <i r="2">
      <x v="10"/>
    </i>
    <i r="2">
      <x v="13"/>
    </i>
    <i r="2">
      <x v="14"/>
    </i>
    <i r="2">
      <x v="15"/>
    </i>
    <i r="2">
      <x v="16"/>
    </i>
    <i r="2">
      <x v="18"/>
    </i>
    <i r="2">
      <x v="19"/>
    </i>
    <i r="2">
      <x v="20"/>
    </i>
    <i r="2">
      <x v="22"/>
    </i>
    <i r="2">
      <x v="23"/>
    </i>
    <i t="default" r="1">
      <x v="4"/>
    </i>
    <i r="1">
      <x v="5"/>
    </i>
    <i r="2">
      <x v="1"/>
    </i>
    <i r="2">
      <x v="2"/>
    </i>
    <i r="2">
      <x v="6"/>
    </i>
    <i r="2">
      <x v="7"/>
    </i>
    <i r="2">
      <x v="10"/>
    </i>
    <i r="2">
      <x v="13"/>
    </i>
    <i r="2">
      <x v="14"/>
    </i>
    <i r="2">
      <x v="15"/>
    </i>
    <i r="2">
      <x v="16"/>
    </i>
    <i r="2">
      <x v="18"/>
    </i>
    <i r="2">
      <x v="19"/>
    </i>
    <i r="2">
      <x v="20"/>
    </i>
    <i r="2">
      <x v="22"/>
    </i>
    <i r="2">
      <x v="23"/>
    </i>
    <i t="default" r="1">
      <x v="5"/>
    </i>
    <i r="1">
      <x v="6"/>
    </i>
    <i r="2">
      <x v="1"/>
    </i>
    <i r="2">
      <x v="2"/>
    </i>
    <i r="2">
      <x v="6"/>
    </i>
    <i r="2">
      <x v="7"/>
    </i>
    <i r="2">
      <x v="10"/>
    </i>
    <i r="2">
      <x v="13"/>
    </i>
    <i r="2">
      <x v="14"/>
    </i>
    <i r="2">
      <x v="15"/>
    </i>
    <i r="2">
      <x v="16"/>
    </i>
    <i r="2">
      <x v="18"/>
    </i>
    <i r="2">
      <x v="19"/>
    </i>
    <i r="2">
      <x v="20"/>
    </i>
    <i r="2">
      <x v="22"/>
    </i>
    <i r="2">
      <x v="23"/>
    </i>
    <i t="default" r="1">
      <x v="6"/>
    </i>
    <i r="1">
      <x v="7"/>
    </i>
    <i r="2">
      <x v="1"/>
    </i>
    <i r="2">
      <x v="2"/>
    </i>
    <i r="2">
      <x v="6"/>
    </i>
    <i r="2">
      <x v="7"/>
    </i>
    <i r="2">
      <x v="10"/>
    </i>
    <i r="2">
      <x v="13"/>
    </i>
    <i r="2">
      <x v="14"/>
    </i>
    <i r="2">
      <x v="15"/>
    </i>
    <i r="2">
      <x v="16"/>
    </i>
    <i r="2">
      <x v="18"/>
    </i>
    <i r="2">
      <x v="19"/>
    </i>
    <i r="2">
      <x v="20"/>
    </i>
    <i r="2">
      <x v="22"/>
    </i>
    <i r="2">
      <x v="23"/>
    </i>
    <i t="default" r="1">
      <x v="7"/>
    </i>
    <i r="1">
      <x v="8"/>
    </i>
    <i r="2">
      <x v="1"/>
    </i>
    <i r="2">
      <x v="2"/>
    </i>
    <i r="2">
      <x v="6"/>
    </i>
    <i r="2">
      <x v="7"/>
    </i>
    <i r="2">
      <x v="10"/>
    </i>
    <i r="2">
      <x v="13"/>
    </i>
    <i r="2">
      <x v="14"/>
    </i>
    <i r="2">
      <x v="15"/>
    </i>
    <i r="2">
      <x v="16"/>
    </i>
    <i r="2">
      <x v="18"/>
    </i>
    <i r="2">
      <x v="19"/>
    </i>
    <i r="2">
      <x v="20"/>
    </i>
    <i r="2">
      <x v="22"/>
    </i>
    <i r="2">
      <x v="23"/>
    </i>
    <i t="default" r="1">
      <x v="8"/>
    </i>
    <i r="1">
      <x v="9"/>
    </i>
    <i r="2">
      <x v="1"/>
    </i>
    <i r="2">
      <x v="2"/>
    </i>
    <i r="2">
      <x v="6"/>
    </i>
    <i r="2">
      <x v="7"/>
    </i>
    <i r="2">
      <x v="10"/>
    </i>
    <i r="2">
      <x v="13"/>
    </i>
    <i r="2">
      <x v="14"/>
    </i>
    <i r="2">
      <x v="15"/>
    </i>
    <i r="2">
      <x v="16"/>
    </i>
    <i r="2">
      <x v="18"/>
    </i>
    <i r="2">
      <x v="19"/>
    </i>
    <i r="2">
      <x v="20"/>
    </i>
    <i r="2">
      <x v="22"/>
    </i>
    <i r="2">
      <x v="23"/>
    </i>
    <i t="default" r="1">
      <x v="9"/>
    </i>
    <i r="1">
      <x v="10"/>
    </i>
    <i r="2">
      <x v="1"/>
    </i>
    <i r="2">
      <x v="2"/>
    </i>
    <i r="2">
      <x v="6"/>
    </i>
    <i r="2">
      <x v="7"/>
    </i>
    <i r="2">
      <x v="10"/>
    </i>
    <i r="2">
      <x v="13"/>
    </i>
    <i r="2">
      <x v="14"/>
    </i>
    <i r="2">
      <x v="15"/>
    </i>
    <i r="2">
      <x v="16"/>
    </i>
    <i r="2">
      <x v="18"/>
    </i>
    <i r="2">
      <x v="19"/>
    </i>
    <i r="2">
      <x v="20"/>
    </i>
    <i r="2">
      <x v="22"/>
    </i>
    <i r="2">
      <x v="23"/>
    </i>
    <i t="default" r="1">
      <x v="10"/>
    </i>
    <i r="1">
      <x v="11"/>
    </i>
    <i r="2">
      <x v="1"/>
    </i>
    <i r="2">
      <x v="2"/>
    </i>
    <i r="2">
      <x v="6"/>
    </i>
    <i r="2">
      <x v="7"/>
    </i>
    <i r="2">
      <x v="10"/>
    </i>
    <i r="2">
      <x v="13"/>
    </i>
    <i r="2">
      <x v="14"/>
    </i>
    <i r="2">
      <x v="15"/>
    </i>
    <i r="2">
      <x v="16"/>
    </i>
    <i r="2">
      <x v="18"/>
    </i>
    <i r="2">
      <x v="19"/>
    </i>
    <i r="2">
      <x v="20"/>
    </i>
    <i r="2">
      <x v="22"/>
    </i>
    <i r="2">
      <x v="23"/>
    </i>
    <i t="default" r="1">
      <x v="11"/>
    </i>
    <i r="1">
      <x v="12"/>
    </i>
    <i r="2">
      <x v="1"/>
    </i>
    <i r="2">
      <x v="2"/>
    </i>
    <i r="2">
      <x v="6"/>
    </i>
    <i r="2">
      <x v="7"/>
    </i>
    <i r="2">
      <x v="10"/>
    </i>
    <i r="2">
      <x v="13"/>
    </i>
    <i r="2">
      <x v="14"/>
    </i>
    <i r="2">
      <x v="15"/>
    </i>
    <i r="2">
      <x v="16"/>
    </i>
    <i r="2">
      <x v="18"/>
    </i>
    <i r="2">
      <x v="19"/>
    </i>
    <i r="2">
      <x v="20"/>
    </i>
    <i r="2">
      <x v="22"/>
    </i>
    <i r="2">
      <x v="23"/>
    </i>
    <i t="default" r="1">
      <x v="12"/>
    </i>
    <i r="1">
      <x v="13"/>
    </i>
    <i r="2">
      <x v="1"/>
    </i>
    <i r="2">
      <x v="2"/>
    </i>
    <i r="2">
      <x v="6"/>
    </i>
    <i r="2">
      <x v="7"/>
    </i>
    <i r="2">
      <x v="10"/>
    </i>
    <i r="2">
      <x v="13"/>
    </i>
    <i r="2">
      <x v="14"/>
    </i>
    <i r="2">
      <x v="15"/>
    </i>
    <i r="2">
      <x v="16"/>
    </i>
    <i r="2">
      <x v="18"/>
    </i>
    <i r="2">
      <x v="19"/>
    </i>
    <i r="2">
      <x v="20"/>
    </i>
    <i r="2">
      <x v="22"/>
    </i>
    <i r="2">
      <x v="23"/>
    </i>
    <i t="default" r="1">
      <x v="13"/>
    </i>
    <i r="1">
      <x v="14"/>
    </i>
    <i r="2">
      <x v="1"/>
    </i>
    <i r="2">
      <x v="2"/>
    </i>
    <i r="2">
      <x v="6"/>
    </i>
    <i r="2">
      <x v="7"/>
    </i>
    <i r="2">
      <x v="10"/>
    </i>
    <i r="2">
      <x v="13"/>
    </i>
    <i r="2">
      <x v="14"/>
    </i>
    <i r="2">
      <x v="15"/>
    </i>
    <i r="2">
      <x v="16"/>
    </i>
    <i r="2">
      <x v="18"/>
    </i>
    <i r="2">
      <x v="19"/>
    </i>
    <i r="2">
      <x v="20"/>
    </i>
    <i r="2">
      <x v="22"/>
    </i>
    <i r="2">
      <x v="23"/>
    </i>
    <i t="default" r="1">
      <x v="14"/>
    </i>
    <i r="1">
      <x v="15"/>
    </i>
    <i r="2">
      <x v="1"/>
    </i>
    <i r="2">
      <x v="2"/>
    </i>
    <i r="2">
      <x v="6"/>
    </i>
    <i r="2">
      <x v="7"/>
    </i>
    <i r="2">
      <x v="10"/>
    </i>
    <i r="2">
      <x v="13"/>
    </i>
    <i r="2">
      <x v="14"/>
    </i>
    <i r="2">
      <x v="15"/>
    </i>
    <i r="2">
      <x v="16"/>
    </i>
    <i r="2">
      <x v="18"/>
    </i>
    <i r="2">
      <x v="19"/>
    </i>
    <i r="2">
      <x v="20"/>
    </i>
    <i r="2">
      <x v="22"/>
    </i>
    <i r="2">
      <x v="23"/>
    </i>
    <i t="default" r="1">
      <x v="15"/>
    </i>
    <i t="default">
      <x v="1"/>
    </i>
    <i>
      <x v="3"/>
    </i>
    <i r="1">
      <x/>
    </i>
    <i r="2">
      <x v="5"/>
    </i>
    <i r="2">
      <x v="8"/>
    </i>
    <i r="2">
      <x v="9"/>
    </i>
    <i r="2">
      <x v="11"/>
    </i>
    <i r="2">
      <x v="17"/>
    </i>
    <i r="2">
      <x v="21"/>
    </i>
    <i t="default" r="1">
      <x/>
    </i>
    <i r="1">
      <x v="1"/>
    </i>
    <i r="2">
      <x v="5"/>
    </i>
    <i r="2">
      <x v="8"/>
    </i>
    <i r="2">
      <x v="9"/>
    </i>
    <i r="2">
      <x v="11"/>
    </i>
    <i r="2">
      <x v="17"/>
    </i>
    <i r="2">
      <x v="21"/>
    </i>
    <i t="default" r="1">
      <x v="1"/>
    </i>
    <i r="1">
      <x v="2"/>
    </i>
    <i r="2">
      <x v="5"/>
    </i>
    <i r="2">
      <x v="8"/>
    </i>
    <i r="2">
      <x v="9"/>
    </i>
    <i r="2">
      <x v="11"/>
    </i>
    <i r="2">
      <x v="17"/>
    </i>
    <i r="2">
      <x v="21"/>
    </i>
    <i t="default" r="1">
      <x v="2"/>
    </i>
    <i r="1">
      <x v="3"/>
    </i>
    <i r="2">
      <x v="5"/>
    </i>
    <i r="2">
      <x v="8"/>
    </i>
    <i r="2">
      <x v="9"/>
    </i>
    <i r="2">
      <x v="11"/>
    </i>
    <i r="2">
      <x v="17"/>
    </i>
    <i r="2">
      <x v="21"/>
    </i>
    <i t="default" r="1">
      <x v="3"/>
    </i>
    <i r="1">
      <x v="4"/>
    </i>
    <i r="2">
      <x v="5"/>
    </i>
    <i r="2">
      <x v="8"/>
    </i>
    <i r="2">
      <x v="9"/>
    </i>
    <i r="2">
      <x v="11"/>
    </i>
    <i r="2">
      <x v="17"/>
    </i>
    <i r="2">
      <x v="21"/>
    </i>
    <i t="default" r="1">
      <x v="4"/>
    </i>
    <i r="1">
      <x v="5"/>
    </i>
    <i r="2">
      <x v="5"/>
    </i>
    <i r="2">
      <x v="8"/>
    </i>
    <i r="2">
      <x v="9"/>
    </i>
    <i r="2">
      <x v="11"/>
    </i>
    <i r="2">
      <x v="17"/>
    </i>
    <i r="2">
      <x v="21"/>
    </i>
    <i t="default" r="1">
      <x v="5"/>
    </i>
    <i r="1">
      <x v="6"/>
    </i>
    <i r="2">
      <x v="5"/>
    </i>
    <i r="2">
      <x v="8"/>
    </i>
    <i r="2">
      <x v="9"/>
    </i>
    <i r="2">
      <x v="11"/>
    </i>
    <i r="2">
      <x v="17"/>
    </i>
    <i r="2">
      <x v="21"/>
    </i>
    <i t="default" r="1">
      <x v="6"/>
    </i>
    <i r="1">
      <x v="7"/>
    </i>
    <i r="2">
      <x v="5"/>
    </i>
    <i r="2">
      <x v="8"/>
    </i>
    <i r="2">
      <x v="9"/>
    </i>
    <i r="2">
      <x v="11"/>
    </i>
    <i r="2">
      <x v="17"/>
    </i>
    <i r="2">
      <x v="21"/>
    </i>
    <i t="default" r="1">
      <x v="7"/>
    </i>
    <i r="1">
      <x v="8"/>
    </i>
    <i r="2">
      <x v="5"/>
    </i>
    <i r="2">
      <x v="8"/>
    </i>
    <i r="2">
      <x v="9"/>
    </i>
    <i r="2">
      <x v="11"/>
    </i>
    <i r="2">
      <x v="17"/>
    </i>
    <i r="2">
      <x v="21"/>
    </i>
    <i t="default" r="1">
      <x v="8"/>
    </i>
    <i r="1">
      <x v="9"/>
    </i>
    <i r="2">
      <x v="5"/>
    </i>
    <i r="2">
      <x v="8"/>
    </i>
    <i r="2">
      <x v="9"/>
    </i>
    <i r="2">
      <x v="11"/>
    </i>
    <i r="2">
      <x v="17"/>
    </i>
    <i r="2">
      <x v="21"/>
    </i>
    <i t="default" r="1">
      <x v="9"/>
    </i>
    <i r="1">
      <x v="10"/>
    </i>
    <i r="2">
      <x v="5"/>
    </i>
    <i r="2">
      <x v="8"/>
    </i>
    <i r="2">
      <x v="9"/>
    </i>
    <i r="2">
      <x v="11"/>
    </i>
    <i r="2">
      <x v="17"/>
    </i>
    <i r="2">
      <x v="21"/>
    </i>
    <i t="default" r="1">
      <x v="10"/>
    </i>
    <i r="1">
      <x v="11"/>
    </i>
    <i r="2">
      <x v="5"/>
    </i>
    <i r="2">
      <x v="8"/>
    </i>
    <i r="2">
      <x v="9"/>
    </i>
    <i r="2">
      <x v="11"/>
    </i>
    <i r="2">
      <x v="17"/>
    </i>
    <i r="2">
      <x v="21"/>
    </i>
    <i t="default" r="1">
      <x v="11"/>
    </i>
    <i r="1">
      <x v="12"/>
    </i>
    <i r="2">
      <x v="5"/>
    </i>
    <i r="2">
      <x v="8"/>
    </i>
    <i r="2">
      <x v="9"/>
    </i>
    <i r="2">
      <x v="11"/>
    </i>
    <i r="2">
      <x v="17"/>
    </i>
    <i r="2">
      <x v="21"/>
    </i>
    <i t="default" r="1">
      <x v="12"/>
    </i>
    <i r="1">
      <x v="13"/>
    </i>
    <i r="2">
      <x v="5"/>
    </i>
    <i r="2">
      <x v="8"/>
    </i>
    <i r="2">
      <x v="9"/>
    </i>
    <i r="2">
      <x v="11"/>
    </i>
    <i r="2">
      <x v="17"/>
    </i>
    <i r="2">
      <x v="21"/>
    </i>
    <i t="default" r="1">
      <x v="13"/>
    </i>
    <i r="1">
      <x v="14"/>
    </i>
    <i r="2">
      <x v="5"/>
    </i>
    <i r="2">
      <x v="8"/>
    </i>
    <i r="2">
      <x v="9"/>
    </i>
    <i r="2">
      <x v="11"/>
    </i>
    <i r="2">
      <x v="17"/>
    </i>
    <i r="2">
      <x v="21"/>
    </i>
    <i t="default" r="1">
      <x v="14"/>
    </i>
    <i r="1">
      <x v="15"/>
    </i>
    <i r="2">
      <x v="5"/>
    </i>
    <i r="2">
      <x v="8"/>
    </i>
    <i r="2">
      <x v="9"/>
    </i>
    <i r="2">
      <x v="11"/>
    </i>
    <i r="2">
      <x v="17"/>
    </i>
    <i r="2">
      <x v="21"/>
    </i>
    <i t="default" r="1">
      <x v="15"/>
    </i>
    <i t="default">
      <x v="3"/>
    </i>
    <i>
      <x v="4"/>
    </i>
    <i r="1">
      <x/>
    </i>
    <i r="2">
      <x/>
    </i>
    <i t="default" r="1">
      <x/>
    </i>
    <i r="1">
      <x v="1"/>
    </i>
    <i r="2">
      <x/>
    </i>
    <i t="default" r="1">
      <x v="1"/>
    </i>
    <i r="1">
      <x v="2"/>
    </i>
    <i r="2">
      <x/>
    </i>
    <i t="default" r="1">
      <x v="2"/>
    </i>
    <i r="1">
      <x v="3"/>
    </i>
    <i r="2">
      <x/>
    </i>
    <i t="default" r="1">
      <x v="3"/>
    </i>
    <i r="1">
      <x v="4"/>
    </i>
    <i r="2">
      <x/>
    </i>
    <i t="default" r="1">
      <x v="4"/>
    </i>
    <i r="1">
      <x v="5"/>
    </i>
    <i r="2">
      <x/>
    </i>
    <i t="default" r="1">
      <x v="5"/>
    </i>
    <i r="1">
      <x v="6"/>
    </i>
    <i r="2">
      <x/>
    </i>
    <i t="default" r="1">
      <x v="6"/>
    </i>
    <i r="1">
      <x v="7"/>
    </i>
    <i r="2">
      <x/>
    </i>
    <i t="default" r="1">
      <x v="7"/>
    </i>
    <i r="1">
      <x v="8"/>
    </i>
    <i r="2">
      <x/>
    </i>
    <i t="default" r="1">
      <x v="8"/>
    </i>
    <i r="1">
      <x v="9"/>
    </i>
    <i r="2">
      <x/>
    </i>
    <i t="default" r="1">
      <x v="9"/>
    </i>
    <i r="1">
      <x v="10"/>
    </i>
    <i r="2">
      <x/>
    </i>
    <i t="default" r="1">
      <x v="10"/>
    </i>
    <i r="1">
      <x v="11"/>
    </i>
    <i r="2">
      <x/>
    </i>
    <i t="default" r="1">
      <x v="11"/>
    </i>
    <i r="1">
      <x v="12"/>
    </i>
    <i r="2">
      <x/>
    </i>
    <i t="default" r="1">
      <x v="12"/>
    </i>
    <i r="1">
      <x v="13"/>
    </i>
    <i r="2">
      <x/>
    </i>
    <i t="default" r="1">
      <x v="13"/>
    </i>
    <i r="1">
      <x v="14"/>
    </i>
    <i r="2">
      <x/>
    </i>
    <i t="default" r="1">
      <x v="14"/>
    </i>
    <i r="1">
      <x v="15"/>
    </i>
    <i r="2">
      <x/>
    </i>
    <i t="default" r="1">
      <x v="15"/>
    </i>
    <i t="default">
      <x v="4"/>
    </i>
    <i>
      <x v="5"/>
    </i>
    <i r="1">
      <x/>
    </i>
    <i r="2">
      <x v="3"/>
    </i>
    <i t="default" r="1">
      <x/>
    </i>
    <i r="1">
      <x v="1"/>
    </i>
    <i r="2">
      <x v="3"/>
    </i>
    <i t="default" r="1">
      <x v="1"/>
    </i>
    <i r="1">
      <x v="2"/>
    </i>
    <i r="2">
      <x v="3"/>
    </i>
    <i t="default" r="1">
      <x v="2"/>
    </i>
    <i r="1">
      <x v="3"/>
    </i>
    <i r="2">
      <x v="3"/>
    </i>
    <i t="default" r="1">
      <x v="3"/>
    </i>
    <i r="1">
      <x v="4"/>
    </i>
    <i r="2">
      <x v="3"/>
    </i>
    <i t="default" r="1">
      <x v="4"/>
    </i>
    <i r="1">
      <x v="5"/>
    </i>
    <i r="2">
      <x v="3"/>
    </i>
    <i t="default" r="1">
      <x v="5"/>
    </i>
    <i r="1">
      <x v="6"/>
    </i>
    <i r="2">
      <x v="3"/>
    </i>
    <i t="default" r="1">
      <x v="6"/>
    </i>
    <i r="1">
      <x v="7"/>
    </i>
    <i r="2">
      <x v="3"/>
    </i>
    <i t="default" r="1">
      <x v="7"/>
    </i>
    <i r="1">
      <x v="8"/>
    </i>
    <i r="2">
      <x v="3"/>
    </i>
    <i t="default" r="1">
      <x v="8"/>
    </i>
    <i r="1">
      <x v="9"/>
    </i>
    <i r="2">
      <x v="3"/>
    </i>
    <i t="default" r="1">
      <x v="9"/>
    </i>
    <i r="1">
      <x v="10"/>
    </i>
    <i r="2">
      <x v="3"/>
    </i>
    <i t="default" r="1">
      <x v="10"/>
    </i>
    <i r="1">
      <x v="11"/>
    </i>
    <i r="2">
      <x v="3"/>
    </i>
    <i t="default" r="1">
      <x v="11"/>
    </i>
    <i r="1">
      <x v="12"/>
    </i>
    <i r="2">
      <x v="3"/>
    </i>
    <i t="default" r="1">
      <x v="12"/>
    </i>
    <i r="1">
      <x v="13"/>
    </i>
    <i r="2">
      <x v="3"/>
    </i>
    <i t="default" r="1">
      <x v="13"/>
    </i>
    <i r="1">
      <x v="14"/>
    </i>
    <i r="2">
      <x v="3"/>
    </i>
    <i t="default" r="1">
      <x v="14"/>
    </i>
    <i r="1">
      <x v="15"/>
    </i>
    <i r="2">
      <x v="3"/>
    </i>
    <i t="default" r="1">
      <x v="15"/>
    </i>
    <i t="default">
      <x v="5"/>
    </i>
  </rowItems>
  <colFields count="1">
    <field x="-2"/>
  </colFields>
  <colItems count="2">
    <i>
      <x/>
    </i>
    <i i="1">
      <x v="1"/>
    </i>
  </colItems>
  <dataFields count="2">
    <dataField name="Sum of ev_sales" fld="8" baseField="0" baseItem="0"/>
    <dataField name="Average of co2_emissions_transport_mt" fld="20" subtotal="average" baseField="3" baseItem="1"/>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3F3725-761C-4697-B084-4429E6A1D986}"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rowHeaderCaption="Region">
  <location ref="A24:B29" firstHeaderRow="1" firstDataRow="1" firstDataCol="1"/>
  <pivotFields count="28">
    <pivotField subtotalTop="0" showAll="0" measureFilter="1" sortType="descending">
      <autoSortScope>
        <pivotArea dataOnly="0" outline="0" fieldPosition="0">
          <references count="1">
            <reference field="4294967294" count="1" selected="0">
              <x v="0"/>
            </reference>
          </references>
        </pivotArea>
      </autoSortScope>
    </pivotField>
    <pivotField subtotalTop="0" showAll="0"/>
    <pivotField axis="axisRow" subtotalTop="0" showAll="0" sortType="descending">
      <items count="7">
        <item m="1" x="5"/>
        <item x="1"/>
        <item x="3"/>
        <item x="0"/>
        <item x="2"/>
        <item x="4"/>
        <item t="default"/>
      </items>
      <autoSortScope>
        <pivotArea dataOnly="0" outline="0" fieldPosition="0">
          <references count="1">
            <reference field="4294967294" count="1" selected="0">
              <x v="0"/>
            </reference>
          </references>
        </pivotArea>
      </autoSortScope>
    </pivotField>
    <pivotField subtotalTop="0" showAll="0"/>
    <pivotField subtotalTop="0" showAll="0"/>
    <pivotField subtotalTop="0" showAll="0">
      <items count="4">
        <item x="0"/>
        <item x="1"/>
        <item x="2"/>
        <item t="default"/>
      </items>
    </pivotField>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2"/>
  </rowFields>
  <rowItems count="5">
    <i>
      <x v="5"/>
    </i>
    <i>
      <x v="1"/>
    </i>
    <i>
      <x v="2"/>
    </i>
    <i>
      <x v="3"/>
    </i>
    <i>
      <x v="4"/>
    </i>
  </rowItems>
  <colItems count="1">
    <i/>
  </colItems>
  <dataFields count="1">
    <dataField name=" ev_sales" fld="8" baseField="2" baseItem="5" numFmtId="4"/>
  </dataFields>
  <formats count="1">
    <format dxfId="30">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2" count="1" selected="0">
            <x v="0"/>
          </reference>
        </references>
      </pivotArea>
    </chartFormat>
    <chartFormat chart="24" format="6">
      <pivotArea type="data" outline="0" fieldPosition="0">
        <references count="2">
          <reference field="4294967294" count="1" selected="0">
            <x v="0"/>
          </reference>
          <reference field="2" count="1" selected="0">
            <x v="1"/>
          </reference>
        </references>
      </pivotArea>
    </chartFormat>
    <chartFormat chart="24" format="7">
      <pivotArea type="data" outline="0" fieldPosition="0">
        <references count="2">
          <reference field="4294967294" count="1" selected="0">
            <x v="0"/>
          </reference>
          <reference field="2" count="1" selected="0">
            <x v="2"/>
          </reference>
        </references>
      </pivotArea>
    </chartFormat>
    <chartFormat chart="24" format="8">
      <pivotArea type="data" outline="0" fieldPosition="0">
        <references count="2">
          <reference field="4294967294" count="1" selected="0">
            <x v="0"/>
          </reference>
          <reference field="2" count="1" selected="0">
            <x v="3"/>
          </reference>
        </references>
      </pivotArea>
    </chartFormat>
    <chartFormat chart="24" format="9">
      <pivotArea type="data" outline="0" fieldPosition="0">
        <references count="2">
          <reference field="4294967294" count="1" selected="0">
            <x v="0"/>
          </reference>
          <reference field="2" count="1" selected="0">
            <x v="4"/>
          </reference>
        </references>
      </pivotArea>
    </chartFormat>
    <chartFormat chart="24" format="1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6EC765-B962-4C26-B835-087DF7541B70}" name="PivotTable7"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rowHeaderCaption="Country">
  <location ref="E69:F71" firstHeaderRow="1" firstDataRow="1" firstDataCol="1"/>
  <pivotFields count="28">
    <pivotField subtotalTop="0" showAll="0"/>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axis="axisRow" dataField="1" subtotalTop="0" showAll="0">
      <items count="3">
        <item x="1"/>
        <item x="0"/>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6"/>
  </rowFields>
  <rowItems count="2">
    <i>
      <x/>
    </i>
    <i>
      <x v="1"/>
    </i>
  </rowItems>
  <colItems count="1">
    <i/>
  </colItems>
  <dataFields count="1">
    <dataField name="Count of powertrain_type" fld="6" subtotal="count" baseField="0"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0CB58E-674F-435C-AD94-713ABEC0278D}" name="PivotTable9"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rowHeaderCaption="Country">
  <location ref="E81:F82" firstHeaderRow="0" firstDataRow="1" firstDataCol="0"/>
  <pivotFields count="28">
    <pivotField subtotalTop="0" showAll="0"/>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dataField="1" subtotalTop="0" dragToRow="0" dragToCol="0" dragToPage="0" showAll="0" defaultSubtotal="0"/>
    <pivotField dataField="1" subtotalTop="0" dragToRow="0" dragToCol="0" dragToPage="0" showAll="0" defaultSubtotal="0"/>
  </pivotFields>
  <rowItems count="1">
    <i/>
  </rowItems>
  <colFields count="1">
    <field x="-2"/>
  </colFields>
  <colItems count="2">
    <i>
      <x/>
    </i>
    <i i="1">
      <x v="1"/>
    </i>
  </colItems>
  <dataFields count="2">
    <dataField name="Sum of Share of Petrol Car Sales" fld="26" baseField="0" baseItem="0" numFmtId="9"/>
    <dataField name="Sum of Share of EVs Car" fld="27" baseField="0" baseItem="0" numFmtId="9"/>
  </dataFields>
  <formats count="2">
    <format dxfId="33">
      <pivotArea outline="0" collapsedLevelsAreSubtotals="1" fieldPosition="0">
        <references count="1">
          <reference field="4294967294" count="1" selected="0">
            <x v="0"/>
          </reference>
        </references>
      </pivotArea>
    </format>
    <format dxfId="3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D00BBBD-1BE1-42FA-80B1-74DD1FDAA2A4}" name="PivotTable9" cacheId="0" applyNumberFormats="0" applyBorderFormats="0" applyFontFormats="0" applyPatternFormats="0" applyAlignmentFormats="0" applyWidthHeightFormats="1" dataCaption="Values" tag="f89bf6b2-be41-400b-b3c0-c387d281ce48" updatedVersion="8" minRefreshableVersion="3" useAutoFormatting="1" subtotalHiddenItems="1" rowGrandTotals="0" colGrandTotals="0" itemPrintTitles="1" createdVersion="8"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193B7A-9C76-4789-AAF7-54039E8B15B6}" name="PivotTable8" cacheId="1" applyNumberFormats="0" applyBorderFormats="0" applyFontFormats="0" applyPatternFormats="0" applyAlignmentFormats="0" applyWidthHeightFormats="1" dataCaption="Values" tag="8e6d2964-37e5-494c-a7c7-3f98d308fb32" updatedVersion="8" minRefreshableVersion="3" useAutoFormatting="1" subtotalHiddenItems="1" rowGrandTotals="0" colGrandTotals="0"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735E48A-7147-46FA-AC9D-5E7B6B9D31B9}" name="PivotTable7" cacheId="2" applyNumberFormats="0" applyBorderFormats="0" applyFontFormats="0" applyPatternFormats="0" applyAlignmentFormats="0" applyWidthHeightFormats="1" dataCaption="Values" tag="89c29593-ad62-4a1d-8336-e075be91669d" updatedVersion="8" minRefreshableVersion="3" subtotalHiddenItems="1" rowGrandTotals="0" colGrandTotals="0"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D8235E6-97BF-4828-B2A1-FB28BDCFC9BA}" name="PivotTable6" cacheId="3" applyNumberFormats="0" applyBorderFormats="0" applyFontFormats="0" applyPatternFormats="0" applyAlignmentFormats="0" applyWidthHeightFormats="1" dataCaption="Values" tag="289b6f05-7147-419d-81d2-fa1f338e0b9e" updatedVersion="8" minRefreshableVersion="3" useAutoFormatting="1" subtotalHiddenItems="1" rowGrandTotals="0" colGrandTotals="0"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15A205F-B93D-4755-84B7-44C471FC856B}" sourceName="year">
  <pivotTables>
    <pivotTable tabId="6" name="PivotTable5"/>
    <pivotTable tabId="6" name="PivotTable6"/>
    <pivotTable tabId="6" name="PivotTable15"/>
    <pivotTable tabId="6" name="PivotTable1"/>
    <pivotTable tabId="6" name="PivotTable10"/>
    <pivotTable tabId="6" name="PivotTable11"/>
    <pivotTable tabId="6" name="PivotTable12"/>
    <pivotTable tabId="6" name="PivotTable14"/>
    <pivotTable tabId="6" name="PivotTable3"/>
    <pivotTable tabId="6" name="PivotTable7"/>
    <pivotTable tabId="6" name="PivotTable8"/>
    <pivotTable tabId="6" name="PivotTable9"/>
  </pivotTables>
  <data>
    <tabular pivotCacheId="162349966">
      <items count="16">
        <i x="0" s="1"/>
        <i x="1" s="1"/>
        <i x="2" s="1"/>
        <i x="3" s="1"/>
        <i x="4" s="1"/>
        <i x="5" s="1"/>
        <i x="6" s="1"/>
        <i x="7" s="1"/>
        <i x="8" s="1"/>
        <i x="9" s="1"/>
        <i x="10" s="1"/>
        <i x="11" s="1"/>
        <i x="12" s="1"/>
        <i x="13" s="1"/>
        <i x="1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A6A560-35EB-4C76-8869-8437F700EC4B}" sourceName="region">
  <pivotTables>
    <pivotTable tabId="6" name="PivotTable2"/>
    <pivotTable tabId="6" name="PivotTable1"/>
    <pivotTable tabId="6" name="PivotTable10"/>
    <pivotTable tabId="6" name="PivotTable11"/>
    <pivotTable tabId="6" name="PivotTable12"/>
    <pivotTable tabId="6" name="PivotTable14"/>
    <pivotTable tabId="6" name="PivotTable15"/>
    <pivotTable tabId="6" name="PivotTable3"/>
    <pivotTable tabId="6" name="PivotTable5"/>
    <pivotTable tabId="6" name="PivotTable6"/>
    <pivotTable tabId="6" name="PivotTable7"/>
    <pivotTable tabId="6" name="PivotTable8"/>
    <pivotTable tabId="6" name="PivotTable9"/>
  </pivotTables>
  <data>
    <tabular pivotCacheId="162349966">
      <items count="6">
        <i x="3" s="1"/>
        <i x="1" s="1"/>
        <i x="4" s="1"/>
        <i x="0" s="1"/>
        <i x="2"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segment" xr10:uid="{956EF4A7-8156-43AE-A8AF-34CB46CBCF84}" sourceName="vehicle_segment">
  <pivotTables>
    <pivotTable tabId="6" name="PivotTable15"/>
    <pivotTable tabId="6" name="PivotTable1"/>
    <pivotTable tabId="6" name="PivotTable10"/>
    <pivotTable tabId="6" name="PivotTable11"/>
    <pivotTable tabId="6" name="PivotTable12"/>
    <pivotTable tabId="6" name="PivotTable14"/>
    <pivotTable tabId="6" name="PivotTable2"/>
    <pivotTable tabId="6" name="PivotTable3"/>
    <pivotTable tabId="6" name="PivotTable5"/>
    <pivotTable tabId="6" name="PivotTable6"/>
    <pivotTable tabId="6" name="PivotTable7"/>
    <pivotTable tabId="6" name="PivotTable8"/>
    <pivotTable tabId="6" name="PivotTable9"/>
  </pivotTables>
  <data>
    <tabular pivotCacheId="16234996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07836B7-70F9-4751-B99E-4223DFA71200}" cache="Slicer_year" caption="year" startItem="9" style="SlicerStyleLight1" rowHeight="234950"/>
  <slicer name="region" xr10:uid="{FA6DC852-C13F-4990-9C90-8DB6826BD11E}" cache="Slicer_region" caption="Region" rowHeight="196850"/>
  <slicer name="vehicle_segment" xr10:uid="{051E6FC1-D6C1-4132-BAB0-E204E442C52E}" cache="Slicer_vehicle_segment" caption="Vehicle Segment" rowHeight="1968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F295A75F-98CD-460A-A9E7-AFE4429FB5F4}" cache="Slicer_year" caption="Year" rowHeight="182880"/>
  <slicer name="region 1" xr10:uid="{AB4202A7-7B96-4391-9C74-5FE72DDBC0B7}" cache="Slicer_region" caption="Region" rowHeight="196850"/>
  <slicer name="vehicle_segment 1" xr10:uid="{D407C97F-9843-4605-83C9-C9670B8780B7}" cache="Slicer_vehicle_segment" caption="Segment" rowHeight="1968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51F8F69-B777-4F63-83EC-8FC08BE18E8A}" name="Table12" displayName="Table12" ref="A17:C42" totalsRowShown="0">
  <autoFilter ref="A17:C42" xr:uid="{F51F8F69-B777-4F63-83EC-8FC08BE18E8A}"/>
  <sortState xmlns:xlrd2="http://schemas.microsoft.com/office/spreadsheetml/2017/richdata2" ref="A18:C42">
    <sortCondition descending="1" ref="B17:B42"/>
  </sortState>
  <tableColumns count="3">
    <tableColumn id="1" xr3:uid="{C2B59703-88B2-4797-8363-B14800E2EDED}" name="Country"/>
    <tableColumn id="2" xr3:uid="{20C623A0-8998-4B35-8458-E6C45C4E5B7A}" name="Average of emission_regulation_score" dataDxfId="45"/>
    <tableColumn id="3" xr3:uid="{5014A483-DF1D-4EC4-9610-54BE2CC0878F}" name="Average of ev_market_share(%)" dataDxfId="4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F37CE49-86DE-449A-A94C-5C48D8BA871F}" name="Table14" displayName="Table14" ref="A50:C66" totalsRowShown="0">
  <autoFilter ref="A50:C66" xr:uid="{DF37CE49-86DE-449A-A94C-5C48D8BA871F}"/>
  <tableColumns count="3">
    <tableColumn id="1" xr3:uid="{248E0F8F-78AC-46C5-97D8-BDFDC3A29035}" name="Year"/>
    <tableColumn id="2" xr3:uid="{9A21AC09-AD6F-447B-8E18-28F0799B11E1}" name="Average of ev_market_share(%)" dataDxfId="43"/>
    <tableColumn id="3" xr3:uid="{0FCD0BBE-EF02-4D9A-A701-A2D7C7169082}" name="Average of emission_regulation_score" dataDxfId="4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CC6A46F-FA43-4469-A726-D6534BBAD42B}" name="Table15" displayName="Table15" ref="A3:C8" totalsRowShown="0">
  <autoFilter ref="A3:C8" xr:uid="{ECC6A46F-FA43-4469-A726-D6534BBAD42B}"/>
  <tableColumns count="3">
    <tableColumn id="1" xr3:uid="{EF69222B-1A77-41FE-A8E2-3DDA46AEFE27}" name="Region"/>
    <tableColumn id="2" xr3:uid="{DACE79A0-0DDD-487F-9482-4A8C1F243A27}" name="Average of emission_regulation_score" dataDxfId="41"/>
    <tableColumn id="3" xr3:uid="{4D0ADF82-20C7-4AC2-AF19-A26F33BD987E}" name="Average of ev_market_share(%)" dataDxfId="4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07FBF9-4EEE-40B4-9FFD-9CABB1A133DD}" name="Table7" displayName="Table7" ref="A40:C65" totalsRowShown="0">
  <autoFilter ref="A40:C65" xr:uid="{1B07FBF9-4EEE-40B4-9FFD-9CABB1A133DD}"/>
  <sortState xmlns:xlrd2="http://schemas.microsoft.com/office/spreadsheetml/2017/richdata2" ref="A41:C65">
    <sortCondition descending="1" ref="B40:B65"/>
  </sortState>
  <tableColumns count="3">
    <tableColumn id="1" xr3:uid="{7E68B906-E364-4D85-964F-F94EE739E4E2}" name="Country"/>
    <tableColumn id="2" xr3:uid="{40A3DCA3-6F94-456D-B9F5-5FE2C222703A}" name="Average of gdp_per_capita" dataDxfId="39" dataCellStyle="Comma"/>
    <tableColumn id="3" xr3:uid="{6760A75F-F337-4A38-8863-36344B7CF9B5}" name="Average of ev_market_share(%)" dataDxfId="38"/>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BD90FF3-ED2A-4F86-842A-E1911BA5A88D}" name="Table8" displayName="Table8" ref="A68:C93" totalsRowShown="0">
  <autoFilter ref="A68:C93" xr:uid="{5BD90FF3-ED2A-4F86-842A-E1911BA5A88D}"/>
  <tableColumns count="3">
    <tableColumn id="1" xr3:uid="{E39A43ED-D03B-4763-8436-C1E7C07147BD}" name="Country"/>
    <tableColumn id="2" xr3:uid="{3F134088-98CC-4559-8B2C-982D82A35300}" name="Average of electricity_price_usd_per_kwh" dataDxfId="37"/>
    <tableColumn id="3" xr3:uid="{B20CE611-51D7-45F5-B99D-A8DD5D521B73}" name="Average of ev_market_share(%)" dataDxfId="36"/>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143C42-866E-4968-A46B-1FE59AF634EB}" name="Table11" displayName="Table11" ref="A3:C28" totalsRowShown="0">
  <autoFilter ref="A3:C28" xr:uid="{00143C42-866E-4968-A46B-1FE59AF634EB}"/>
  <sortState xmlns:xlrd2="http://schemas.microsoft.com/office/spreadsheetml/2017/richdata2" ref="A4:C28">
    <sortCondition ref="B4:B28"/>
  </sortState>
  <tableColumns count="3">
    <tableColumn id="1" xr3:uid="{4CB383C4-1B0B-44D1-B270-477532CCE2D1}" name="Country"/>
    <tableColumn id="2" xr3:uid="{B04C64A0-E1E9-430B-8EA8-6C9254325C21}" name="Average of ev_subsidy_usd" dataDxfId="35" dataCellStyle="Comma"/>
    <tableColumn id="3" xr3:uid="{BEC5E576-C8D2-4C93-96F2-9F673485E5E7}" name="Average of ev_market_share(%)" dataDxfId="34"/>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66FFB3-1465-4E31-AC6A-AE41E6FB74B5}" name="Table4" displayName="Table4" ref="A1:Y1201" totalsRowShown="0" headerRowDxfId="18" headerRowBorderDxfId="17" tableBorderDxfId="16">
  <autoFilter ref="A1:Y1201" xr:uid="{1966FFB3-1465-4E31-AC6A-AE41E6FB74B5}"/>
  <tableColumns count="25">
    <tableColumn id="1" xr3:uid="{D4EE7253-E8A2-4321-9408-671710CDAC06}" name="country"/>
    <tableColumn id="27" xr3:uid="{4BBDC2D4-9C26-4039-8688-D55D482639F3}" name="Counrty_ID" dataDxfId="15">
      <calculatedColumnFormula>_xlfn.XLOOKUP(Table4[[#This Row],[country]],Table2[country],Table2[country_id],FALSE)</calculatedColumnFormula>
    </tableColumn>
    <tableColumn id="2" xr3:uid="{C0AB3671-388D-415E-A461-A86773B57A04}" name="region"/>
    <tableColumn id="3" xr3:uid="{7B1C3873-69BA-49D6-994D-BBE8FB4CA002}" name="year"/>
    <tableColumn id="24" xr3:uid="{CEC78768-4E72-46B0-BB54-26A0CCD3AAB9}" name="Year_ID" dataDxfId="14">
      <calculatedColumnFormula>_xlfn.XLOOKUP(Table4[[#This Row],[year]],Table1[year],Table1[year_id])</calculatedColumnFormula>
    </tableColumn>
    <tableColumn id="4" xr3:uid="{A7116F71-CB7C-4C5E-B360-9BBBBFE76221}" name="vehicle_segment"/>
    <tableColumn id="5" xr3:uid="{84AC5BFC-5E9A-438E-9A5F-2D1597BC1AAC}" name="powertrain_type"/>
    <tableColumn id="25" xr3:uid="{61A8061B-34F4-4C9D-8AF2-13B8C52ED639}" name="Vichicle_ID" dataDxfId="13">
      <calculatedColumnFormula array="1">_xlfn.XLOOKUP(Table4[[#This Row],[vehicle_segment]]&amp;Table4[[#This Row],[powertrain_type]],Table3[vehicle_segment]&amp;Table3[powertrain_type],Table3[vehicle_id])</calculatedColumnFormula>
    </tableColumn>
    <tableColumn id="6" xr3:uid="{4213896A-D829-4702-BC26-90C3FB7FADA6}" name="ev_sales" dataDxfId="12"/>
    <tableColumn id="7" xr3:uid="{BC38A23E-6F28-49C6-B92C-AC6C5A12DFEE}" name="petrol_car_sales" dataDxfId="11"/>
    <tableColumn id="8" xr3:uid="{7B9FF888-660A-4384-B230-9A8208A25011}" name="diesel_car_sales" dataDxfId="10"/>
    <tableColumn id="9" xr3:uid="{40D78E81-9378-4187-A8D7-89B3BD6D8C27}" name="total_vehicle_sales" dataDxfId="9"/>
    <tableColumn id="10" xr3:uid="{43E4E479-8B35-4B40-9D64-C7BDA4A4871D}" name="ev_market_share"/>
    <tableColumn id="11" xr3:uid="{5FBE302A-582E-4D28-9183-9D440A031E7D}" name="charging_stations"/>
    <tableColumn id="12" xr3:uid="{DE277B29-A1B8-4CDB-847C-9B838370E752}" name="fast_chargers_share"/>
    <tableColumn id="13" xr3:uid="{A0547A24-279D-450F-96B0-858321E38240}" name="avg_ev_range_km"/>
    <tableColumn id="14" xr3:uid="{BEAD05C5-337A-40B2-8D63-4FF9724DCD7F}" name="fuel_price_usd_per_liter"/>
    <tableColumn id="15" xr3:uid="{8A0C57F9-A8B5-43D8-A4DF-D7DD04CAD0DD}" name="electricity_price_usd_per_kwh"/>
    <tableColumn id="16" xr3:uid="{9E8BD70E-916C-4BD7-B17F-5D5128C5F230}" name="gdp_per_capita"/>
    <tableColumn id="17" xr3:uid="{AC9D9B3A-5F95-45AA-954A-AC834E4EE884}" name="urban_population_percent"/>
    <tableColumn id="18" xr3:uid="{6BD7BC47-BB0B-4F83-B5A5-222D4AB024FE}" name="co2_emissions_transport_mt"/>
    <tableColumn id="19" xr3:uid="{B87C0212-816C-42C2-B58B-7F0A301A5333}" name="ev_subsidy_usd"/>
    <tableColumn id="20" xr3:uid="{F9995941-D51A-451A-BA67-B5D1AC35BA17}" name="emission_regulation_score"/>
    <tableColumn id="21" xr3:uid="{B6AC7B77-41F0-4933-B1EE-1CECB3C6F9BD}" name="ev_growth_rate_yoy"/>
    <tableColumn id="22" xr3:uid="{7583E483-944B-4752-A9BB-4815111D7C6D}" name="is_ev_dominant"/>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865F5E-F847-4EFA-AD4F-2490251A15AC}" name="Table2" displayName="Table2" ref="A1:C26" totalsRowShown="0" headerRowDxfId="8" headerRowBorderDxfId="7" tableBorderDxfId="6">
  <autoFilter ref="A1:C26" xr:uid="{61865F5E-F847-4EFA-AD4F-2490251A15AC}"/>
  <tableColumns count="3">
    <tableColumn id="1" xr3:uid="{2A64FEEA-5F35-498C-B66C-B044FDD1640F}" name="country_id"/>
    <tableColumn id="2" xr3:uid="{6DE7C712-4B3D-454D-A335-7C833B56EADA}" name="country"/>
    <tableColumn id="3" xr3:uid="{45929589-9799-48E7-857A-AD36910D1BB8}" name="regio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5587E-746D-43BC-901A-229F33ABA21E}" name="Table1" displayName="Table1" ref="A1:B17" totalsRowShown="0" headerRowDxfId="5" headerRowBorderDxfId="4" tableBorderDxfId="3">
  <autoFilter ref="A1:B17" xr:uid="{D415587E-746D-43BC-901A-229F33ABA21E}"/>
  <tableColumns count="2">
    <tableColumn id="1" xr3:uid="{53598FBE-985D-4DB6-807D-15F0AD831566}" name="year_id"/>
    <tableColumn id="2" xr3:uid="{AA48EE6F-C3AD-4020-B277-AE31F65F9133}" name="year"/>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1D37EB-364E-46B5-8E13-082009BB1157}" name="Table3" displayName="Table3" ref="A1:C6" totalsRowShown="0" headerRowDxfId="2" headerRowBorderDxfId="1" tableBorderDxfId="0">
  <autoFilter ref="A1:C6" xr:uid="{751D37EB-364E-46B5-8E13-082009BB1157}"/>
  <tableColumns count="3">
    <tableColumn id="1" xr3:uid="{EEF29384-EFC5-4955-B82A-7B3FDEF9BE5E}" name="vehicle_id"/>
    <tableColumn id="2" xr3:uid="{2A4E28A3-4D4B-4998-AE0E-CF6EBD8E72A7}" name="vehicle_segment"/>
    <tableColumn id="3" xr3:uid="{B32F5789-3C6D-4FFC-A931-4770410BF0C6}" name="powertrain_type"/>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2.xml"/><Relationship Id="rId4" Type="http://schemas.openxmlformats.org/officeDocument/2006/relationships/table" Target="../tables/table6.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drawing" Target="../drawings/drawing4.xml"/><Relationship Id="rId4" Type="http://schemas.openxmlformats.org/officeDocument/2006/relationships/pivotTable" Target="../pivotTables/pivotTable17.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B8D8-2C9B-4ED6-B7AB-9F2BD058AA3F}">
  <dimension ref="A1:D66"/>
  <sheetViews>
    <sheetView workbookViewId="0">
      <selection activeCell="D18" sqref="D18"/>
    </sheetView>
  </sheetViews>
  <sheetFormatPr defaultRowHeight="14.4" x14ac:dyDescent="0.3"/>
  <cols>
    <col min="1" max="1" width="9.6640625" customWidth="1"/>
    <col min="2" max="2" width="36.33203125" customWidth="1"/>
    <col min="3" max="4" width="37.21875" customWidth="1"/>
  </cols>
  <sheetData>
    <row r="1" spans="1:4" ht="33.6" customHeight="1" x14ac:dyDescent="0.3">
      <c r="A1" s="27" t="s">
        <v>85</v>
      </c>
      <c r="B1" s="27"/>
      <c r="C1" s="27"/>
    </row>
    <row r="3" spans="1:4" x14ac:dyDescent="0.3">
      <c r="A3" t="s">
        <v>65</v>
      </c>
      <c r="B3" t="s">
        <v>83</v>
      </c>
      <c r="C3" t="s">
        <v>80</v>
      </c>
    </row>
    <row r="4" spans="1:4" x14ac:dyDescent="0.3">
      <c r="A4" t="s">
        <v>32</v>
      </c>
      <c r="B4" s="8">
        <v>68.998250000000127</v>
      </c>
      <c r="C4" s="10">
        <v>9.2774553571428697</v>
      </c>
      <c r="D4" s="10"/>
    </row>
    <row r="5" spans="1:4" x14ac:dyDescent="0.3">
      <c r="A5" t="s">
        <v>38</v>
      </c>
      <c r="B5" s="8">
        <v>47.937499999999957</v>
      </c>
      <c r="C5" s="10">
        <v>2.5465972222222231</v>
      </c>
      <c r="D5" s="10"/>
    </row>
    <row r="6" spans="1:4" x14ac:dyDescent="0.3">
      <c r="A6" t="s">
        <v>40</v>
      </c>
      <c r="B6" s="8">
        <v>47.106625000000044</v>
      </c>
      <c r="C6" s="10">
        <v>2.9337152777777744</v>
      </c>
      <c r="D6" s="10"/>
    </row>
    <row r="7" spans="1:4" x14ac:dyDescent="0.3">
      <c r="A7" t="s">
        <v>26</v>
      </c>
      <c r="B7" s="8">
        <v>42.112499999999997</v>
      </c>
      <c r="C7" s="10">
        <v>2.4691666666666667</v>
      </c>
      <c r="D7" s="10"/>
    </row>
    <row r="8" spans="1:4" x14ac:dyDescent="0.3">
      <c r="A8" t="s">
        <v>36</v>
      </c>
      <c r="B8" s="8">
        <v>34.506250000000001</v>
      </c>
      <c r="C8" s="10">
        <v>0.60416666666666663</v>
      </c>
      <c r="D8" s="10"/>
    </row>
    <row r="12" spans="1:4" ht="15.6" customHeight="1" x14ac:dyDescent="0.3"/>
    <row r="14" spans="1:4" x14ac:dyDescent="0.3">
      <c r="A14" s="26"/>
      <c r="B14" s="26"/>
      <c r="C14" s="26"/>
    </row>
    <row r="15" spans="1:4" x14ac:dyDescent="0.3">
      <c r="A15" s="26" t="s">
        <v>86</v>
      </c>
      <c r="B15" s="26"/>
      <c r="C15" s="26"/>
      <c r="D15" s="26"/>
    </row>
    <row r="17" spans="1:4" x14ac:dyDescent="0.3">
      <c r="A17" t="s">
        <v>63</v>
      </c>
      <c r="B17" t="s">
        <v>83</v>
      </c>
      <c r="C17" t="s">
        <v>80</v>
      </c>
    </row>
    <row r="18" spans="1:4" x14ac:dyDescent="0.3">
      <c r="A18" t="s">
        <v>49</v>
      </c>
      <c r="B18" s="8">
        <v>85.837874999999983</v>
      </c>
      <c r="C18" s="5">
        <v>33.563958333333339</v>
      </c>
      <c r="D18" s="5"/>
    </row>
    <row r="19" spans="1:4" x14ac:dyDescent="0.3">
      <c r="A19" t="s">
        <v>54</v>
      </c>
      <c r="B19" s="8">
        <v>80.881375000000006</v>
      </c>
      <c r="C19" s="5">
        <v>17.401666666666667</v>
      </c>
      <c r="D19" s="5"/>
    </row>
    <row r="20" spans="1:4" x14ac:dyDescent="0.3">
      <c r="A20" t="s">
        <v>48</v>
      </c>
      <c r="B20" s="8">
        <v>78.40000000000002</v>
      </c>
      <c r="C20" s="5">
        <v>12.115</v>
      </c>
      <c r="D20" s="5"/>
    </row>
    <row r="21" spans="1:4" x14ac:dyDescent="0.3">
      <c r="A21" t="s">
        <v>55</v>
      </c>
      <c r="B21" s="8">
        <v>75.112500000000026</v>
      </c>
      <c r="C21" s="5">
        <v>8.2372916666666658</v>
      </c>
      <c r="D21" s="5"/>
    </row>
    <row r="22" spans="1:4" x14ac:dyDescent="0.3">
      <c r="A22" t="s">
        <v>58</v>
      </c>
      <c r="B22" s="8">
        <v>73.018749999999997</v>
      </c>
      <c r="C22" s="5">
        <v>7.729166666666667</v>
      </c>
      <c r="D22" s="5"/>
    </row>
    <row r="23" spans="1:4" x14ac:dyDescent="0.3">
      <c r="A23" t="s">
        <v>31</v>
      </c>
      <c r="B23" s="8">
        <v>72.849999999999994</v>
      </c>
      <c r="C23" s="5">
        <v>7.2779166666666661</v>
      </c>
      <c r="D23" s="5"/>
    </row>
    <row r="24" spans="1:4" x14ac:dyDescent="0.3">
      <c r="A24" t="s">
        <v>41</v>
      </c>
      <c r="B24" s="8">
        <v>71.837499999999991</v>
      </c>
      <c r="C24" s="5">
        <v>7.9316666666666658</v>
      </c>
      <c r="D24" s="5"/>
    </row>
    <row r="25" spans="1:4" x14ac:dyDescent="0.3">
      <c r="A25" t="s">
        <v>42</v>
      </c>
      <c r="B25" s="8">
        <v>71.825000000000003</v>
      </c>
      <c r="C25" s="5">
        <v>9.90625</v>
      </c>
      <c r="D25" s="5"/>
    </row>
    <row r="26" spans="1:4" x14ac:dyDescent="0.3">
      <c r="A26" t="s">
        <v>33</v>
      </c>
      <c r="B26" s="8">
        <v>71.550000000000026</v>
      </c>
      <c r="C26" s="5">
        <v>8.116458333333334</v>
      </c>
      <c r="D26" s="5"/>
    </row>
    <row r="27" spans="1:4" x14ac:dyDescent="0.3">
      <c r="A27" t="s">
        <v>45</v>
      </c>
      <c r="B27" s="8">
        <v>65.556249999999991</v>
      </c>
      <c r="C27" s="5">
        <v>3.2435416666666668</v>
      </c>
      <c r="D27" s="5"/>
    </row>
    <row r="28" spans="1:4" x14ac:dyDescent="0.3">
      <c r="A28" t="s">
        <v>51</v>
      </c>
      <c r="B28" s="8">
        <v>64.487500000000011</v>
      </c>
      <c r="C28" s="5">
        <v>7.2925000000000004</v>
      </c>
      <c r="D28" s="5"/>
    </row>
    <row r="29" spans="1:4" x14ac:dyDescent="0.3">
      <c r="A29" t="s">
        <v>53</v>
      </c>
      <c r="B29" s="8">
        <v>63.781249999999993</v>
      </c>
      <c r="C29" s="5">
        <v>3.1758333333333333</v>
      </c>
      <c r="D29" s="5"/>
    </row>
    <row r="30" spans="1:4" x14ac:dyDescent="0.3">
      <c r="A30" t="s">
        <v>52</v>
      </c>
      <c r="B30" s="8">
        <v>61.356249999999982</v>
      </c>
      <c r="C30" s="5">
        <v>3.7918750000000006</v>
      </c>
      <c r="D30" s="5"/>
    </row>
    <row r="31" spans="1:4" x14ac:dyDescent="0.3">
      <c r="A31" t="s">
        <v>46</v>
      </c>
      <c r="B31" s="8">
        <v>61.225000000000016</v>
      </c>
      <c r="C31" s="5">
        <v>1.3056250000000003</v>
      </c>
      <c r="D31" s="5"/>
    </row>
    <row r="32" spans="1:4" x14ac:dyDescent="0.3">
      <c r="A32" t="s">
        <v>39</v>
      </c>
      <c r="B32" s="8">
        <v>60.281250000000021</v>
      </c>
      <c r="C32" s="5">
        <v>9.0931250000000006</v>
      </c>
      <c r="D32" s="5"/>
    </row>
    <row r="33" spans="1:4" x14ac:dyDescent="0.3">
      <c r="A33" t="s">
        <v>37</v>
      </c>
      <c r="B33" s="8">
        <v>57.743750000000006</v>
      </c>
      <c r="C33" s="5">
        <v>3.879583333333334</v>
      </c>
      <c r="D33" s="5"/>
    </row>
    <row r="34" spans="1:4" x14ac:dyDescent="0.3">
      <c r="A34" t="s">
        <v>59</v>
      </c>
      <c r="B34" s="8">
        <v>54.081250000000011</v>
      </c>
      <c r="C34" s="5">
        <v>3.1722916666666663</v>
      </c>
      <c r="D34" s="5"/>
    </row>
    <row r="35" spans="1:4" x14ac:dyDescent="0.3">
      <c r="A35" t="s">
        <v>50</v>
      </c>
      <c r="B35" s="8">
        <v>50.399999999999984</v>
      </c>
      <c r="C35" s="5">
        <v>2.1906250000000003</v>
      </c>
      <c r="D35" s="5"/>
    </row>
    <row r="36" spans="1:4" x14ac:dyDescent="0.3">
      <c r="A36" t="s">
        <v>25</v>
      </c>
      <c r="B36" s="8">
        <v>42.112499999999997</v>
      </c>
      <c r="C36" s="5">
        <v>2.4691666666666667</v>
      </c>
      <c r="D36" s="5"/>
    </row>
    <row r="37" spans="1:4" x14ac:dyDescent="0.3">
      <c r="A37" t="s">
        <v>57</v>
      </c>
      <c r="B37" s="8">
        <v>40.437499999999993</v>
      </c>
      <c r="C37" s="5">
        <v>1.7024999999999999</v>
      </c>
      <c r="D37" s="5"/>
    </row>
    <row r="38" spans="1:4" x14ac:dyDescent="0.3">
      <c r="A38" t="s">
        <v>56</v>
      </c>
      <c r="B38" s="8">
        <v>35.893749999999997</v>
      </c>
      <c r="C38" s="5">
        <v>2.3102083333333332</v>
      </c>
      <c r="D38" s="5"/>
    </row>
    <row r="39" spans="1:4" x14ac:dyDescent="0.3">
      <c r="A39" t="s">
        <v>35</v>
      </c>
      <c r="B39" s="8">
        <v>34.506250000000001</v>
      </c>
      <c r="C39" s="5">
        <v>0.60416666666666663</v>
      </c>
      <c r="D39" s="5"/>
    </row>
    <row r="40" spans="1:4" x14ac:dyDescent="0.3">
      <c r="A40" t="s">
        <v>43</v>
      </c>
      <c r="B40" s="8">
        <v>34.492750000000008</v>
      </c>
      <c r="C40" s="5">
        <v>0.52833333333333343</v>
      </c>
      <c r="D40" s="5"/>
    </row>
    <row r="41" spans="1:4" x14ac:dyDescent="0.3">
      <c r="A41" t="s">
        <v>47</v>
      </c>
      <c r="B41" s="8">
        <v>31.987499999999994</v>
      </c>
      <c r="C41" s="5">
        <v>0.58791666666666664</v>
      </c>
      <c r="D41" s="5"/>
    </row>
    <row r="42" spans="1:4" x14ac:dyDescent="0.3">
      <c r="A42" t="s">
        <v>44</v>
      </c>
      <c r="B42" s="8">
        <v>29.390750000000015</v>
      </c>
      <c r="C42" s="5">
        <v>0.573125</v>
      </c>
      <c r="D42" s="5"/>
    </row>
    <row r="43" spans="1:4" x14ac:dyDescent="0.3">
      <c r="B43" s="8"/>
      <c r="C43" s="5"/>
      <c r="D43" s="5"/>
    </row>
    <row r="44" spans="1:4" x14ac:dyDescent="0.3">
      <c r="B44" s="8"/>
      <c r="C44" s="5"/>
      <c r="D44" s="5"/>
    </row>
    <row r="45" spans="1:4" x14ac:dyDescent="0.3">
      <c r="B45" s="8"/>
      <c r="C45" s="5"/>
      <c r="D45" s="5"/>
    </row>
    <row r="48" spans="1:4" x14ac:dyDescent="0.3">
      <c r="A48" s="26" t="s">
        <v>84</v>
      </c>
      <c r="B48" s="26"/>
      <c r="C48" s="26"/>
    </row>
    <row r="50" spans="1:4" x14ac:dyDescent="0.3">
      <c r="A50" t="s">
        <v>74</v>
      </c>
      <c r="B50" t="s">
        <v>80</v>
      </c>
      <c r="C50" t="s">
        <v>83</v>
      </c>
    </row>
    <row r="51" spans="1:4" x14ac:dyDescent="0.3">
      <c r="A51">
        <v>2010</v>
      </c>
      <c r="B51" s="5">
        <v>2.7733333333333339E-2</v>
      </c>
      <c r="C51" s="8">
        <v>42.846720000000012</v>
      </c>
      <c r="D51" s="8"/>
    </row>
    <row r="52" spans="1:4" x14ac:dyDescent="0.3">
      <c r="A52">
        <v>2011</v>
      </c>
      <c r="B52" s="5">
        <v>0.13773333333333326</v>
      </c>
      <c r="C52" s="8">
        <v>44.291360000000005</v>
      </c>
      <c r="D52" s="8"/>
    </row>
    <row r="53" spans="1:4" x14ac:dyDescent="0.3">
      <c r="A53">
        <v>2012</v>
      </c>
      <c r="B53" s="5">
        <v>0.24479999999999999</v>
      </c>
      <c r="C53" s="8">
        <v>45.915359999999986</v>
      </c>
      <c r="D53" s="8"/>
    </row>
    <row r="54" spans="1:4" x14ac:dyDescent="0.3">
      <c r="A54">
        <v>2013</v>
      </c>
      <c r="B54" s="5">
        <v>0.56786666666666663</v>
      </c>
      <c r="C54" s="8">
        <v>47.948000000000008</v>
      </c>
      <c r="D54" s="8"/>
    </row>
    <row r="55" spans="1:4" x14ac:dyDescent="0.3">
      <c r="A55">
        <v>2014</v>
      </c>
      <c r="B55" s="5">
        <v>0.88879999999999981</v>
      </c>
      <c r="C55" s="8">
        <v>49.556000000000012</v>
      </c>
      <c r="D55" s="8"/>
    </row>
    <row r="56" spans="1:4" x14ac:dyDescent="0.3">
      <c r="A56">
        <v>2015</v>
      </c>
      <c r="B56" s="5">
        <v>1.1483999999999999</v>
      </c>
      <c r="C56" s="8">
        <v>51.383999999999993</v>
      </c>
      <c r="D56" s="8"/>
    </row>
    <row r="57" spans="1:4" x14ac:dyDescent="0.3">
      <c r="A57">
        <v>2016</v>
      </c>
      <c r="B57" s="5">
        <v>1.416666666666667</v>
      </c>
      <c r="C57" s="8">
        <v>53.860000000000014</v>
      </c>
      <c r="D57" s="8"/>
    </row>
    <row r="58" spans="1:4" x14ac:dyDescent="0.3">
      <c r="A58">
        <v>2017</v>
      </c>
      <c r="B58" s="5">
        <v>2.0633333333333339</v>
      </c>
      <c r="C58" s="8">
        <v>56.744</v>
      </c>
      <c r="D58" s="8"/>
    </row>
    <row r="59" spans="1:4" x14ac:dyDescent="0.3">
      <c r="A59">
        <v>2018</v>
      </c>
      <c r="B59" s="5">
        <v>2.7718666666666665</v>
      </c>
      <c r="C59" s="8">
        <v>59.076000000000001</v>
      </c>
      <c r="D59" s="8"/>
    </row>
    <row r="60" spans="1:4" x14ac:dyDescent="0.3">
      <c r="A60">
        <v>2019</v>
      </c>
      <c r="B60" s="5">
        <v>4.0674666666666672</v>
      </c>
      <c r="C60" s="8">
        <v>61.688000000000017</v>
      </c>
      <c r="D60" s="8"/>
    </row>
    <row r="61" spans="1:4" x14ac:dyDescent="0.3">
      <c r="A61">
        <v>2020</v>
      </c>
      <c r="B61" s="5">
        <v>7.582533333333334</v>
      </c>
      <c r="C61" s="8">
        <v>64.539999999999992</v>
      </c>
      <c r="D61" s="8"/>
    </row>
    <row r="62" spans="1:4" x14ac:dyDescent="0.3">
      <c r="A62">
        <v>2021</v>
      </c>
      <c r="B62" s="5">
        <v>11.809866666666665</v>
      </c>
      <c r="C62" s="8">
        <v>66.984000000000037</v>
      </c>
      <c r="D62" s="8"/>
    </row>
    <row r="63" spans="1:4" x14ac:dyDescent="0.3">
      <c r="A63">
        <v>2022</v>
      </c>
      <c r="B63" s="5">
        <v>14.834133333333332</v>
      </c>
      <c r="C63" s="8">
        <v>70.052079999999947</v>
      </c>
      <c r="D63" s="8"/>
    </row>
    <row r="64" spans="1:4" x14ac:dyDescent="0.3">
      <c r="A64">
        <v>2023</v>
      </c>
      <c r="B64" s="5">
        <v>16.02333333333333</v>
      </c>
      <c r="C64" s="8">
        <v>72.45199999999997</v>
      </c>
      <c r="D64" s="8"/>
    </row>
    <row r="65" spans="1:4" x14ac:dyDescent="0.3">
      <c r="A65">
        <v>2024</v>
      </c>
      <c r="B65" s="5">
        <v>17.861866666666661</v>
      </c>
      <c r="C65" s="8">
        <v>74.920079999999999</v>
      </c>
      <c r="D65" s="8"/>
    </row>
    <row r="66" spans="1:4" x14ac:dyDescent="0.3">
      <c r="A66">
        <v>2025</v>
      </c>
      <c r="B66" s="5">
        <v>19.801466666666663</v>
      </c>
      <c r="C66" s="8">
        <v>77.93216000000001</v>
      </c>
      <c r="D66" s="8"/>
    </row>
  </sheetData>
  <mergeCells count="4">
    <mergeCell ref="A14:C14"/>
    <mergeCell ref="A48:C48"/>
    <mergeCell ref="A1:C1"/>
    <mergeCell ref="A15:D15"/>
  </mergeCells>
  <pageMargins left="0.7" right="0.7" top="0.75" bottom="0.75" header="0.3" footer="0.3"/>
  <drawing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57345-45E4-4CDD-866D-C5D40363E321}">
  <dimension ref="A1:E93"/>
  <sheetViews>
    <sheetView workbookViewId="0">
      <selection activeCell="A39" sqref="A39:E39"/>
    </sheetView>
  </sheetViews>
  <sheetFormatPr defaultRowHeight="14.4" x14ac:dyDescent="0.3"/>
  <cols>
    <col min="1" max="1" width="9.6640625" customWidth="1"/>
    <col min="2" max="2" width="39.44140625" style="11" customWidth="1"/>
    <col min="3" max="3" width="31.6640625" customWidth="1"/>
  </cols>
  <sheetData>
    <row r="1" spans="1:3" x14ac:dyDescent="0.3">
      <c r="A1" s="29" t="s">
        <v>82</v>
      </c>
      <c r="B1" s="29"/>
      <c r="C1" s="29"/>
    </row>
    <row r="3" spans="1:3" x14ac:dyDescent="0.3">
      <c r="A3" t="s">
        <v>63</v>
      </c>
      <c r="B3" s="11" t="s">
        <v>75</v>
      </c>
      <c r="C3" t="s">
        <v>80</v>
      </c>
    </row>
    <row r="4" spans="1:3" x14ac:dyDescent="0.3">
      <c r="A4" t="s">
        <v>49</v>
      </c>
      <c r="B4" s="13">
        <v>0</v>
      </c>
      <c r="C4" s="5">
        <v>33.563958333333339</v>
      </c>
    </row>
    <row r="5" spans="1:3" x14ac:dyDescent="0.3">
      <c r="A5" t="s">
        <v>55</v>
      </c>
      <c r="B5" s="13">
        <v>0</v>
      </c>
      <c r="C5" s="5">
        <v>8.2372916666666658</v>
      </c>
    </row>
    <row r="6" spans="1:3" x14ac:dyDescent="0.3">
      <c r="A6" t="s">
        <v>35</v>
      </c>
      <c r="B6" s="13">
        <v>0</v>
      </c>
      <c r="C6" s="5">
        <v>0.60416666666666663</v>
      </c>
    </row>
    <row r="7" spans="1:3" x14ac:dyDescent="0.3">
      <c r="A7" t="s">
        <v>47</v>
      </c>
      <c r="B7" s="13">
        <v>0</v>
      </c>
      <c r="C7" s="5">
        <v>0.58791666666666664</v>
      </c>
    </row>
    <row r="8" spans="1:3" x14ac:dyDescent="0.3">
      <c r="A8" t="s">
        <v>25</v>
      </c>
      <c r="B8" s="13">
        <v>564.8125</v>
      </c>
      <c r="C8" s="5">
        <v>2.4691666666666667</v>
      </c>
    </row>
    <row r="9" spans="1:3" x14ac:dyDescent="0.3">
      <c r="A9" t="s">
        <v>44</v>
      </c>
      <c r="B9" s="13">
        <v>842.5</v>
      </c>
      <c r="C9" s="5">
        <v>0.573125</v>
      </c>
    </row>
    <row r="10" spans="1:3" x14ac:dyDescent="0.3">
      <c r="A10" t="s">
        <v>56</v>
      </c>
      <c r="B10" s="13">
        <v>1715.375</v>
      </c>
      <c r="C10" s="5">
        <v>2.3102083333333332</v>
      </c>
    </row>
    <row r="11" spans="1:3" x14ac:dyDescent="0.3">
      <c r="A11" t="s">
        <v>43</v>
      </c>
      <c r="B11" s="13">
        <v>1804.8125</v>
      </c>
      <c r="C11" s="5">
        <v>0.52833333333333343</v>
      </c>
    </row>
    <row r="12" spans="1:3" x14ac:dyDescent="0.3">
      <c r="A12" t="s">
        <v>57</v>
      </c>
      <c r="B12" s="13">
        <v>1977.6875</v>
      </c>
      <c r="C12" s="5">
        <v>1.7024999999999999</v>
      </c>
    </row>
    <row r="13" spans="1:3" x14ac:dyDescent="0.3">
      <c r="A13" t="s">
        <v>33</v>
      </c>
      <c r="B13" s="13">
        <v>2308</v>
      </c>
      <c r="C13" s="5">
        <v>8.116458333333334</v>
      </c>
    </row>
    <row r="14" spans="1:3" x14ac:dyDescent="0.3">
      <c r="A14" t="s">
        <v>51</v>
      </c>
      <c r="B14" s="13">
        <v>2447.5625</v>
      </c>
      <c r="C14" s="5">
        <v>7.2925000000000004</v>
      </c>
    </row>
    <row r="15" spans="1:3" x14ac:dyDescent="0.3">
      <c r="A15" t="s">
        <v>48</v>
      </c>
      <c r="B15" s="13">
        <v>2838.3125</v>
      </c>
      <c r="C15" s="5">
        <v>12.115</v>
      </c>
    </row>
    <row r="16" spans="1:3" x14ac:dyDescent="0.3">
      <c r="A16" t="s">
        <v>50</v>
      </c>
      <c r="B16" s="13">
        <v>3012.625</v>
      </c>
      <c r="C16" s="5">
        <v>2.1906250000000003</v>
      </c>
    </row>
    <row r="17" spans="1:3" x14ac:dyDescent="0.3">
      <c r="A17" t="s">
        <v>58</v>
      </c>
      <c r="B17" s="13">
        <v>3324.5</v>
      </c>
      <c r="C17" s="5">
        <v>7.729166666666667</v>
      </c>
    </row>
    <row r="18" spans="1:3" x14ac:dyDescent="0.3">
      <c r="A18" t="s">
        <v>31</v>
      </c>
      <c r="B18" s="13">
        <v>3494.5625</v>
      </c>
      <c r="C18" s="5">
        <v>7.2779166666666661</v>
      </c>
    </row>
    <row r="19" spans="1:3" x14ac:dyDescent="0.3">
      <c r="A19" t="s">
        <v>42</v>
      </c>
      <c r="B19" s="13">
        <v>3571.625</v>
      </c>
      <c r="C19" s="5">
        <v>9.90625</v>
      </c>
    </row>
    <row r="20" spans="1:3" x14ac:dyDescent="0.3">
      <c r="A20" t="s">
        <v>45</v>
      </c>
      <c r="B20" s="13">
        <v>3617.8125</v>
      </c>
      <c r="C20" s="5">
        <v>3.2435416666666668</v>
      </c>
    </row>
    <row r="21" spans="1:3" x14ac:dyDescent="0.3">
      <c r="A21" t="s">
        <v>54</v>
      </c>
      <c r="B21" s="13">
        <v>3792.125</v>
      </c>
      <c r="C21" s="5">
        <v>17.401666666666667</v>
      </c>
    </row>
    <row r="22" spans="1:3" ht="18.600000000000001" customHeight="1" x14ac:dyDescent="0.3">
      <c r="A22" t="s">
        <v>53</v>
      </c>
      <c r="B22" s="13">
        <v>4392.375</v>
      </c>
      <c r="C22" s="5">
        <v>3.1758333333333333</v>
      </c>
    </row>
    <row r="23" spans="1:3" x14ac:dyDescent="0.3">
      <c r="A23" t="s">
        <v>37</v>
      </c>
      <c r="B23" s="13">
        <v>4621.875</v>
      </c>
      <c r="C23" s="5">
        <v>3.879583333333334</v>
      </c>
    </row>
    <row r="24" spans="1:3" x14ac:dyDescent="0.3">
      <c r="A24" t="s">
        <v>46</v>
      </c>
      <c r="B24" s="13">
        <v>4624.9375</v>
      </c>
      <c r="C24" s="5">
        <v>1.3056250000000003</v>
      </c>
    </row>
    <row r="25" spans="1:3" x14ac:dyDescent="0.3">
      <c r="A25" t="s">
        <v>52</v>
      </c>
      <c r="B25" s="13">
        <v>4739.8125</v>
      </c>
      <c r="C25" s="5">
        <v>3.7918750000000006</v>
      </c>
    </row>
    <row r="26" spans="1:3" x14ac:dyDescent="0.3">
      <c r="A26" t="s">
        <v>41</v>
      </c>
      <c r="B26" s="13">
        <v>5774.625</v>
      </c>
      <c r="C26" s="5">
        <v>7.9316666666666658</v>
      </c>
    </row>
    <row r="27" spans="1:3" x14ac:dyDescent="0.3">
      <c r="A27" t="s">
        <v>39</v>
      </c>
      <c r="B27" s="13">
        <v>5817.9375</v>
      </c>
      <c r="C27" s="5">
        <v>9.0931250000000006</v>
      </c>
    </row>
    <row r="28" spans="1:3" x14ac:dyDescent="0.3">
      <c r="A28" t="s">
        <v>59</v>
      </c>
      <c r="B28" s="13">
        <v>7489.625</v>
      </c>
      <c r="C28" s="5">
        <v>3.1722916666666663</v>
      </c>
    </row>
    <row r="39" spans="1:5" ht="51" customHeight="1" x14ac:dyDescent="0.3">
      <c r="A39" s="28" t="s">
        <v>77</v>
      </c>
      <c r="B39" s="28"/>
      <c r="C39" s="28"/>
      <c r="D39" s="28"/>
      <c r="E39" s="28"/>
    </row>
    <row r="40" spans="1:5" x14ac:dyDescent="0.3">
      <c r="A40" t="s">
        <v>63</v>
      </c>
      <c r="B40" s="11" t="s">
        <v>76</v>
      </c>
      <c r="C40" t="s">
        <v>80</v>
      </c>
    </row>
    <row r="41" spans="1:5" x14ac:dyDescent="0.3">
      <c r="A41" t="s">
        <v>55</v>
      </c>
      <c r="B41" s="12">
        <v>85442.625</v>
      </c>
      <c r="C41" s="5">
        <v>8.2372916666666658</v>
      </c>
    </row>
    <row r="42" spans="1:5" x14ac:dyDescent="0.3">
      <c r="A42" t="s">
        <v>49</v>
      </c>
      <c r="B42" s="12">
        <v>85289.375</v>
      </c>
      <c r="C42" s="5">
        <v>33.563958333333339</v>
      </c>
    </row>
    <row r="43" spans="1:5" x14ac:dyDescent="0.3">
      <c r="A43" t="s">
        <v>59</v>
      </c>
      <c r="B43" s="12">
        <v>64461.6875</v>
      </c>
      <c r="C43" s="5">
        <v>3.1722916666666663</v>
      </c>
    </row>
    <row r="44" spans="1:5" x14ac:dyDescent="0.3">
      <c r="A44" t="s">
        <v>25</v>
      </c>
      <c r="B44" s="12">
        <v>57521.6875</v>
      </c>
      <c r="C44" s="5">
        <v>2.4691666666666667</v>
      </c>
    </row>
    <row r="45" spans="1:5" x14ac:dyDescent="0.3">
      <c r="A45" t="s">
        <v>54</v>
      </c>
      <c r="B45" s="12">
        <v>53535.4375</v>
      </c>
      <c r="C45" s="5">
        <v>17.401666666666667</v>
      </c>
    </row>
    <row r="46" spans="1:5" x14ac:dyDescent="0.3">
      <c r="A46" t="s">
        <v>48</v>
      </c>
      <c r="B46" s="12">
        <v>52135.125</v>
      </c>
      <c r="C46" s="5">
        <v>12.115</v>
      </c>
    </row>
    <row r="47" spans="1:5" x14ac:dyDescent="0.3">
      <c r="A47" t="s">
        <v>31</v>
      </c>
      <c r="B47" s="12">
        <v>48829.5</v>
      </c>
      <c r="C47" s="5">
        <v>7.2779166666666661</v>
      </c>
    </row>
    <row r="48" spans="1:5" x14ac:dyDescent="0.3">
      <c r="A48" t="s">
        <v>37</v>
      </c>
      <c r="B48" s="12">
        <v>48201.8125</v>
      </c>
      <c r="C48" s="5">
        <v>3.879583333333334</v>
      </c>
    </row>
    <row r="49" spans="1:3" x14ac:dyDescent="0.3">
      <c r="A49" t="s">
        <v>33</v>
      </c>
      <c r="B49" s="12">
        <v>45885.25</v>
      </c>
      <c r="C49" s="5">
        <v>8.116458333333334</v>
      </c>
    </row>
    <row r="50" spans="1:3" x14ac:dyDescent="0.3">
      <c r="A50" t="s">
        <v>42</v>
      </c>
      <c r="B50" s="12">
        <v>45560.6875</v>
      </c>
      <c r="C50" s="5">
        <v>9.90625</v>
      </c>
    </row>
    <row r="51" spans="1:3" x14ac:dyDescent="0.3">
      <c r="A51" t="s">
        <v>58</v>
      </c>
      <c r="B51" s="12">
        <v>43952.6875</v>
      </c>
      <c r="C51" s="5">
        <v>7.729166666666667</v>
      </c>
    </row>
    <row r="52" spans="1:3" x14ac:dyDescent="0.3">
      <c r="A52" t="s">
        <v>41</v>
      </c>
      <c r="B52" s="12">
        <v>40322</v>
      </c>
      <c r="C52" s="5">
        <v>7.9316666666666658</v>
      </c>
    </row>
    <row r="53" spans="1:3" x14ac:dyDescent="0.3">
      <c r="A53" t="s">
        <v>46</v>
      </c>
      <c r="B53" s="12">
        <v>37691.875</v>
      </c>
      <c r="C53" s="5">
        <v>1.3056250000000003</v>
      </c>
    </row>
    <row r="54" spans="1:3" x14ac:dyDescent="0.3">
      <c r="A54" t="s">
        <v>45</v>
      </c>
      <c r="B54" s="12">
        <v>33710.0625</v>
      </c>
      <c r="C54" s="5">
        <v>3.2435416666666668</v>
      </c>
    </row>
    <row r="55" spans="1:3" x14ac:dyDescent="0.3">
      <c r="A55" t="s">
        <v>53</v>
      </c>
      <c r="B55" s="12">
        <v>29458.1875</v>
      </c>
      <c r="C55" s="5">
        <v>3.1758333333333333</v>
      </c>
    </row>
    <row r="56" spans="1:3" x14ac:dyDescent="0.3">
      <c r="A56" t="s">
        <v>52</v>
      </c>
      <c r="B56" s="12">
        <v>29265.3125</v>
      </c>
      <c r="C56" s="5">
        <v>3.7918750000000006</v>
      </c>
    </row>
    <row r="57" spans="1:3" x14ac:dyDescent="0.3">
      <c r="A57" t="s">
        <v>51</v>
      </c>
      <c r="B57" s="12">
        <v>22873.625</v>
      </c>
      <c r="C57" s="5">
        <v>7.2925000000000004</v>
      </c>
    </row>
    <row r="58" spans="1:3" x14ac:dyDescent="0.3">
      <c r="A58" t="s">
        <v>50</v>
      </c>
      <c r="B58" s="12">
        <v>15274.6875</v>
      </c>
      <c r="C58" s="5">
        <v>2.1906250000000003</v>
      </c>
    </row>
    <row r="59" spans="1:3" x14ac:dyDescent="0.3">
      <c r="A59" t="s">
        <v>57</v>
      </c>
      <c r="B59" s="12">
        <v>10492.25</v>
      </c>
      <c r="C59" s="5">
        <v>1.7024999999999999</v>
      </c>
    </row>
    <row r="60" spans="1:3" x14ac:dyDescent="0.3">
      <c r="A60" t="s">
        <v>47</v>
      </c>
      <c r="B60" s="12">
        <v>10011.75</v>
      </c>
      <c r="C60" s="5">
        <v>0.58791666666666664</v>
      </c>
    </row>
    <row r="61" spans="1:3" x14ac:dyDescent="0.3">
      <c r="A61" t="s">
        <v>39</v>
      </c>
      <c r="B61" s="12">
        <v>9449.75</v>
      </c>
      <c r="C61" s="5">
        <v>9.0931250000000006</v>
      </c>
    </row>
    <row r="62" spans="1:3" x14ac:dyDescent="0.3">
      <c r="A62" t="s">
        <v>35</v>
      </c>
      <c r="B62" s="12">
        <v>9382.125</v>
      </c>
      <c r="C62" s="5">
        <v>0.60416666666666663</v>
      </c>
    </row>
    <row r="63" spans="1:3" x14ac:dyDescent="0.3">
      <c r="A63" t="s">
        <v>56</v>
      </c>
      <c r="B63" s="12">
        <v>6577.5625</v>
      </c>
      <c r="C63" s="5">
        <v>2.3102083333333332</v>
      </c>
    </row>
    <row r="64" spans="1:3" x14ac:dyDescent="0.3">
      <c r="A64" t="s">
        <v>44</v>
      </c>
      <c r="B64" s="12">
        <v>3976.5</v>
      </c>
      <c r="C64" s="5">
        <v>0.573125</v>
      </c>
    </row>
    <row r="65" spans="1:3" x14ac:dyDescent="0.3">
      <c r="A65" t="s">
        <v>43</v>
      </c>
      <c r="B65" s="12">
        <v>1986.5625</v>
      </c>
      <c r="C65" s="5">
        <v>0.52833333333333343</v>
      </c>
    </row>
    <row r="67" spans="1:3" x14ac:dyDescent="0.3">
      <c r="A67" s="26" t="s">
        <v>79</v>
      </c>
      <c r="B67" s="26"/>
      <c r="C67" s="26"/>
    </row>
    <row r="68" spans="1:3" x14ac:dyDescent="0.3">
      <c r="A68" t="s">
        <v>63</v>
      </c>
      <c r="B68" t="s">
        <v>78</v>
      </c>
      <c r="C68" t="s">
        <v>80</v>
      </c>
    </row>
    <row r="69" spans="1:3" x14ac:dyDescent="0.3">
      <c r="A69" t="s">
        <v>25</v>
      </c>
      <c r="B69" s="5">
        <v>0.21193749999999997</v>
      </c>
      <c r="C69" s="5">
        <v>2.4691666666666667</v>
      </c>
    </row>
    <row r="70" spans="1:3" x14ac:dyDescent="0.3">
      <c r="A70" t="s">
        <v>31</v>
      </c>
      <c r="B70" s="5">
        <v>0.23481249999999995</v>
      </c>
      <c r="C70" s="5">
        <v>7.2779166666666661</v>
      </c>
    </row>
    <row r="71" spans="1:3" x14ac:dyDescent="0.3">
      <c r="A71" t="s">
        <v>33</v>
      </c>
      <c r="B71" s="5">
        <v>0.27393749999999989</v>
      </c>
      <c r="C71" s="5">
        <v>8.116458333333334</v>
      </c>
    </row>
    <row r="72" spans="1:3" x14ac:dyDescent="0.3">
      <c r="A72" t="s">
        <v>35</v>
      </c>
      <c r="B72" s="5">
        <v>0.12524999999999994</v>
      </c>
      <c r="C72" s="5">
        <v>0.60416666666666663</v>
      </c>
    </row>
    <row r="73" spans="1:3" x14ac:dyDescent="0.3">
      <c r="A73" t="s">
        <v>37</v>
      </c>
      <c r="B73" s="5">
        <v>0.10450000000000004</v>
      </c>
      <c r="C73" s="5">
        <v>3.879583333333334</v>
      </c>
    </row>
    <row r="74" spans="1:3" x14ac:dyDescent="0.3">
      <c r="A74" t="s">
        <v>39</v>
      </c>
      <c r="B74" s="5">
        <v>8.1500000000000003E-2</v>
      </c>
      <c r="C74" s="5">
        <v>9.0931250000000006</v>
      </c>
    </row>
    <row r="75" spans="1:3" x14ac:dyDescent="0.3">
      <c r="A75" t="s">
        <v>41</v>
      </c>
      <c r="B75" s="5">
        <v>0.18918749999999995</v>
      </c>
      <c r="C75" s="5">
        <v>7.9316666666666658</v>
      </c>
    </row>
    <row r="76" spans="1:3" x14ac:dyDescent="0.3">
      <c r="A76" t="s">
        <v>42</v>
      </c>
      <c r="B76" s="5">
        <v>0.3282549999999998</v>
      </c>
      <c r="C76" s="5">
        <v>9.90625</v>
      </c>
    </row>
    <row r="77" spans="1:3" x14ac:dyDescent="0.3">
      <c r="A77" t="s">
        <v>43</v>
      </c>
      <c r="B77" s="5">
        <v>7.9937500000000009E-2</v>
      </c>
      <c r="C77" s="5">
        <v>0.52833333333333343</v>
      </c>
    </row>
    <row r="78" spans="1:3" x14ac:dyDescent="0.3">
      <c r="A78" t="s">
        <v>44</v>
      </c>
      <c r="B78" s="5">
        <v>7.5810000000000002E-2</v>
      </c>
      <c r="C78" s="5">
        <v>0.573125</v>
      </c>
    </row>
    <row r="79" spans="1:3" x14ac:dyDescent="0.3">
      <c r="A79" t="s">
        <v>45</v>
      </c>
      <c r="B79" s="5">
        <v>0.28338000000000008</v>
      </c>
      <c r="C79" s="5">
        <v>3.2435416666666668</v>
      </c>
    </row>
    <row r="80" spans="1:3" x14ac:dyDescent="0.3">
      <c r="A80" t="s">
        <v>46</v>
      </c>
      <c r="B80" s="5">
        <v>0.2198749999999999</v>
      </c>
      <c r="C80" s="5">
        <v>1.3056250000000003</v>
      </c>
    </row>
    <row r="81" spans="1:3" x14ac:dyDescent="0.3">
      <c r="A81" t="s">
        <v>47</v>
      </c>
      <c r="B81" s="5">
        <v>8.5062500000000027E-2</v>
      </c>
      <c r="C81" s="5">
        <v>0.58791666666666664</v>
      </c>
    </row>
    <row r="82" spans="1:3" x14ac:dyDescent="0.3">
      <c r="A82" t="s">
        <v>48</v>
      </c>
      <c r="B82" s="5">
        <v>0.23749999999999991</v>
      </c>
      <c r="C82" s="5">
        <v>12.115</v>
      </c>
    </row>
    <row r="83" spans="1:3" x14ac:dyDescent="0.3">
      <c r="A83" t="s">
        <v>49</v>
      </c>
      <c r="B83" s="5">
        <v>0.11425000000000002</v>
      </c>
      <c r="C83" s="5">
        <v>33.563958333333339</v>
      </c>
    </row>
    <row r="84" spans="1:3" x14ac:dyDescent="0.3">
      <c r="A84" t="s">
        <v>50</v>
      </c>
      <c r="B84" s="5">
        <v>0.16612499999999997</v>
      </c>
      <c r="C84" s="5">
        <v>2.1906250000000003</v>
      </c>
    </row>
    <row r="85" spans="1:3" x14ac:dyDescent="0.3">
      <c r="A85" t="s">
        <v>51</v>
      </c>
      <c r="B85" s="5">
        <v>0.21406250000000013</v>
      </c>
      <c r="C85" s="5">
        <v>7.2925000000000004</v>
      </c>
    </row>
    <row r="86" spans="1:3" x14ac:dyDescent="0.3">
      <c r="A86" t="s">
        <v>52</v>
      </c>
      <c r="B86" s="5">
        <v>0.10193750000000003</v>
      </c>
      <c r="C86" s="5">
        <v>3.7918750000000006</v>
      </c>
    </row>
    <row r="87" spans="1:3" x14ac:dyDescent="0.3">
      <c r="A87" t="s">
        <v>53</v>
      </c>
      <c r="B87" s="5">
        <v>0.23487500000000006</v>
      </c>
      <c r="C87" s="5">
        <v>3.1758333333333333</v>
      </c>
    </row>
    <row r="88" spans="1:3" x14ac:dyDescent="0.3">
      <c r="A88" t="s">
        <v>54</v>
      </c>
      <c r="B88" s="5">
        <v>0.12350000000000001</v>
      </c>
      <c r="C88" s="5">
        <v>17.401666666666667</v>
      </c>
    </row>
    <row r="89" spans="1:3" x14ac:dyDescent="0.3">
      <c r="A89" t="s">
        <v>55</v>
      </c>
      <c r="B89" s="5">
        <v>0.19056250000000005</v>
      </c>
      <c r="C89" s="5">
        <v>8.2372916666666658</v>
      </c>
    </row>
    <row r="90" spans="1:3" x14ac:dyDescent="0.3">
      <c r="A90" t="s">
        <v>56</v>
      </c>
      <c r="B90" s="5">
        <v>9.4687500000000036E-2</v>
      </c>
      <c r="C90" s="5">
        <v>2.3102083333333332</v>
      </c>
    </row>
    <row r="91" spans="1:3" x14ac:dyDescent="0.3">
      <c r="A91" t="s">
        <v>57</v>
      </c>
      <c r="B91" s="5">
        <v>9.1499999999999984E-2</v>
      </c>
      <c r="C91" s="5">
        <v>1.7024999999999999</v>
      </c>
    </row>
    <row r="92" spans="1:3" x14ac:dyDescent="0.3">
      <c r="A92" t="s">
        <v>58</v>
      </c>
      <c r="B92" s="5">
        <v>0.23956249999999998</v>
      </c>
      <c r="C92" s="5">
        <v>7.729166666666667</v>
      </c>
    </row>
    <row r="93" spans="1:3" x14ac:dyDescent="0.3">
      <c r="A93" t="s">
        <v>59</v>
      </c>
      <c r="B93" s="5">
        <v>0.13568750000000004</v>
      </c>
      <c r="C93" s="5">
        <v>3.1722916666666663</v>
      </c>
    </row>
  </sheetData>
  <mergeCells count="3">
    <mergeCell ref="A39:E39"/>
    <mergeCell ref="A67:C67"/>
    <mergeCell ref="A1:C1"/>
  </mergeCells>
  <pageMargins left="0.7" right="0.7" top="0.75" bottom="0.75" header="0.3" footer="0.3"/>
  <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A191-9FD6-41DB-9342-14260FCF5725}">
  <dimension ref="A8:I657"/>
  <sheetViews>
    <sheetView workbookViewId="0">
      <selection activeCell="C54" sqref="C54"/>
    </sheetView>
  </sheetViews>
  <sheetFormatPr defaultRowHeight="14.4" x14ac:dyDescent="0.3"/>
  <cols>
    <col min="1" max="1" width="17.33203125" bestFit="1" customWidth="1"/>
    <col min="2" max="2" width="14.5546875" bestFit="1" customWidth="1"/>
    <col min="3" max="3" width="9.88671875" customWidth="1"/>
    <col min="4" max="4" width="11.88671875" bestFit="1" customWidth="1"/>
    <col min="5" max="5" width="28.21875" bestFit="1" customWidth="1"/>
    <col min="6" max="6" width="21.44140625" bestFit="1" customWidth="1"/>
    <col min="7" max="7" width="17.88671875" bestFit="1" customWidth="1"/>
    <col min="8" max="8" width="9" bestFit="1" customWidth="1"/>
    <col min="9" max="9" width="25.5546875" bestFit="1" customWidth="1"/>
    <col min="10" max="14" width="5" bestFit="1" customWidth="1"/>
    <col min="15" max="348" width="6" bestFit="1" customWidth="1"/>
    <col min="349" max="998" width="7" bestFit="1" customWidth="1"/>
    <col min="999" max="1188" width="8" bestFit="1" customWidth="1"/>
    <col min="1189" max="1202" width="9" bestFit="1" customWidth="1"/>
  </cols>
  <sheetData>
    <row r="8" spans="1:9" x14ac:dyDescent="0.3">
      <c r="A8" s="3" t="s">
        <v>63</v>
      </c>
      <c r="B8" t="s">
        <v>64</v>
      </c>
      <c r="D8" s="3" t="s">
        <v>74</v>
      </c>
      <c r="E8" t="s">
        <v>73</v>
      </c>
      <c r="G8" s="3" t="s">
        <v>66</v>
      </c>
      <c r="H8" t="s">
        <v>67</v>
      </c>
      <c r="I8" t="s">
        <v>68</v>
      </c>
    </row>
    <row r="9" spans="1:9" x14ac:dyDescent="0.3">
      <c r="A9" s="4" t="s">
        <v>41</v>
      </c>
      <c r="B9">
        <v>2446101</v>
      </c>
      <c r="D9" s="4">
        <v>2010</v>
      </c>
      <c r="E9">
        <v>176.74000000000004</v>
      </c>
      <c r="G9" s="4" t="s">
        <v>27</v>
      </c>
      <c r="H9">
        <v>3928094</v>
      </c>
      <c r="I9" s="5">
        <v>2.4034499999999981</v>
      </c>
    </row>
    <row r="10" spans="1:9" x14ac:dyDescent="0.3">
      <c r="A10" s="4" t="s">
        <v>58</v>
      </c>
      <c r="B10">
        <v>2450901</v>
      </c>
      <c r="D10" s="4">
        <v>2011</v>
      </c>
      <c r="E10">
        <v>179.67200000000003</v>
      </c>
      <c r="G10" s="4" t="s">
        <v>29</v>
      </c>
      <c r="H10">
        <v>45146510</v>
      </c>
      <c r="I10" s="5">
        <v>6.8973000000000022</v>
      </c>
    </row>
    <row r="11" spans="1:9" x14ac:dyDescent="0.3">
      <c r="A11" s="4" t="s">
        <v>42</v>
      </c>
      <c r="B11">
        <v>4848735</v>
      </c>
      <c r="D11" s="4">
        <v>2012</v>
      </c>
      <c r="E11">
        <v>183.55200000000002</v>
      </c>
      <c r="G11" s="4" t="s">
        <v>30</v>
      </c>
      <c r="H11">
        <v>27248233</v>
      </c>
      <c r="I11" s="5">
        <v>9.6832250000000091</v>
      </c>
    </row>
    <row r="12" spans="1:9" x14ac:dyDescent="0.3">
      <c r="A12" s="4" t="s">
        <v>59</v>
      </c>
      <c r="B12">
        <v>8705699</v>
      </c>
      <c r="D12" s="4">
        <v>2013</v>
      </c>
      <c r="E12">
        <v>186.91599999999994</v>
      </c>
    </row>
    <row r="13" spans="1:9" x14ac:dyDescent="0.3">
      <c r="A13" s="4" t="s">
        <v>39</v>
      </c>
      <c r="B13">
        <v>46544667</v>
      </c>
      <c r="D13" s="4">
        <v>2014</v>
      </c>
      <c r="E13">
        <v>190.40000000000012</v>
      </c>
    </row>
    <row r="14" spans="1:9" x14ac:dyDescent="0.3">
      <c r="D14" s="4">
        <v>2015</v>
      </c>
      <c r="E14">
        <v>193.94799999999998</v>
      </c>
    </row>
    <row r="15" spans="1:9" x14ac:dyDescent="0.3">
      <c r="D15" s="4">
        <v>2016</v>
      </c>
      <c r="E15">
        <v>197.86799999999997</v>
      </c>
      <c r="G15" s="3" t="s">
        <v>65</v>
      </c>
      <c r="H15" t="s">
        <v>73</v>
      </c>
    </row>
    <row r="16" spans="1:9" x14ac:dyDescent="0.3">
      <c r="D16" s="4">
        <v>2017</v>
      </c>
      <c r="E16">
        <v>202.04400000000001</v>
      </c>
      <c r="G16" s="4" t="s">
        <v>38</v>
      </c>
      <c r="H16" s="8">
        <v>703.32500000000016</v>
      </c>
    </row>
    <row r="17" spans="1:8" x14ac:dyDescent="0.3">
      <c r="D17" s="4">
        <v>2018</v>
      </c>
      <c r="E17">
        <v>204.76</v>
      </c>
      <c r="G17" s="4" t="s">
        <v>105</v>
      </c>
      <c r="H17" s="8">
        <v>260.95937499999968</v>
      </c>
    </row>
    <row r="18" spans="1:8" x14ac:dyDescent="0.3">
      <c r="D18" s="4">
        <v>2019</v>
      </c>
      <c r="E18">
        <v>198.1640000000001</v>
      </c>
      <c r="G18" s="4" t="s">
        <v>36</v>
      </c>
      <c r="H18" s="8">
        <v>194.04375000000005</v>
      </c>
    </row>
    <row r="19" spans="1:8" x14ac:dyDescent="0.3">
      <c r="D19" s="4">
        <v>2020</v>
      </c>
      <c r="E19">
        <v>192.50000000000009</v>
      </c>
      <c r="G19" s="4" t="s">
        <v>26</v>
      </c>
      <c r="H19" s="8">
        <v>90.899999999999991</v>
      </c>
    </row>
    <row r="20" spans="1:8" x14ac:dyDescent="0.3">
      <c r="D20" s="4">
        <v>2021</v>
      </c>
      <c r="E20">
        <v>189.51200000000006</v>
      </c>
      <c r="G20" s="4" t="s">
        <v>32</v>
      </c>
      <c r="H20" s="8">
        <v>57.874999999999943</v>
      </c>
    </row>
    <row r="21" spans="1:8" x14ac:dyDescent="0.3">
      <c r="D21" s="4">
        <v>2022</v>
      </c>
      <c r="E21">
        <v>192.22800000000012</v>
      </c>
    </row>
    <row r="22" spans="1:8" x14ac:dyDescent="0.3">
      <c r="D22" s="4">
        <v>2023</v>
      </c>
      <c r="E22">
        <v>192.47200000000004</v>
      </c>
    </row>
    <row r="23" spans="1:8" x14ac:dyDescent="0.3">
      <c r="D23" s="4">
        <v>2024</v>
      </c>
      <c r="E23">
        <v>187.95599999999999</v>
      </c>
    </row>
    <row r="24" spans="1:8" x14ac:dyDescent="0.3">
      <c r="A24" s="3" t="s">
        <v>65</v>
      </c>
      <c r="B24" t="s">
        <v>64</v>
      </c>
      <c r="D24" s="4">
        <v>2025</v>
      </c>
      <c r="E24">
        <v>184.66000000000003</v>
      </c>
    </row>
    <row r="25" spans="1:8" x14ac:dyDescent="0.3">
      <c r="A25" s="4" t="s">
        <v>105</v>
      </c>
      <c r="B25" s="17">
        <v>49709515</v>
      </c>
    </row>
    <row r="26" spans="1:8" x14ac:dyDescent="0.3">
      <c r="A26" s="4" t="s">
        <v>32</v>
      </c>
      <c r="B26" s="17">
        <v>15846180</v>
      </c>
      <c r="D26" s="3" t="s">
        <v>63</v>
      </c>
      <c r="E26" t="s">
        <v>75</v>
      </c>
      <c r="G26" s="3" t="s">
        <v>65</v>
      </c>
      <c r="H26" t="s">
        <v>81</v>
      </c>
    </row>
    <row r="27" spans="1:8" x14ac:dyDescent="0.3">
      <c r="A27" s="4" t="s">
        <v>38</v>
      </c>
      <c r="B27" s="17">
        <v>10004542</v>
      </c>
      <c r="D27" s="4" t="s">
        <v>59</v>
      </c>
      <c r="E27" s="9">
        <v>7489.625</v>
      </c>
      <c r="G27" s="4" t="s">
        <v>39</v>
      </c>
      <c r="H27" s="8">
        <v>996309.3125</v>
      </c>
    </row>
    <row r="28" spans="1:8" x14ac:dyDescent="0.3">
      <c r="A28" s="4" t="s">
        <v>26</v>
      </c>
      <c r="B28" s="17">
        <v>507897</v>
      </c>
      <c r="D28" s="4" t="s">
        <v>39</v>
      </c>
      <c r="E28" s="9">
        <v>5817.9375</v>
      </c>
      <c r="G28" s="4" t="s">
        <v>52</v>
      </c>
      <c r="H28" s="8">
        <v>61506.6875</v>
      </c>
    </row>
    <row r="29" spans="1:8" x14ac:dyDescent="0.3">
      <c r="A29" s="4" t="s">
        <v>36</v>
      </c>
      <c r="B29" s="17">
        <v>254703</v>
      </c>
      <c r="D29" s="4" t="s">
        <v>41</v>
      </c>
      <c r="E29" s="9">
        <v>5774.625</v>
      </c>
      <c r="G29" s="4" t="s">
        <v>48</v>
      </c>
      <c r="H29" s="8">
        <v>61490.4375</v>
      </c>
    </row>
    <row r="30" spans="1:8" x14ac:dyDescent="0.3">
      <c r="D30" s="4" t="s">
        <v>52</v>
      </c>
      <c r="E30" s="9">
        <v>4739.8125</v>
      </c>
      <c r="G30" s="4" t="s">
        <v>42</v>
      </c>
      <c r="H30" s="8">
        <v>45818.1875</v>
      </c>
    </row>
    <row r="31" spans="1:8" x14ac:dyDescent="0.3">
      <c r="D31" s="4" t="s">
        <v>46</v>
      </c>
      <c r="E31" s="9">
        <v>4624.9375</v>
      </c>
      <c r="G31" s="4" t="s">
        <v>41</v>
      </c>
      <c r="H31" s="8">
        <v>45569.9375</v>
      </c>
    </row>
    <row r="32" spans="1:8" x14ac:dyDescent="0.3">
      <c r="G32" s="4" t="s">
        <v>59</v>
      </c>
      <c r="H32" s="8">
        <v>37223.25</v>
      </c>
    </row>
    <row r="33" spans="1:8" x14ac:dyDescent="0.3">
      <c r="G33" s="4" t="s">
        <v>58</v>
      </c>
      <c r="H33" s="8">
        <v>25592.1875</v>
      </c>
    </row>
    <row r="34" spans="1:8" x14ac:dyDescent="0.3">
      <c r="G34" s="4" t="s">
        <v>46</v>
      </c>
      <c r="H34" s="8">
        <v>23728.1875</v>
      </c>
    </row>
    <row r="35" spans="1:8" x14ac:dyDescent="0.3">
      <c r="G35" s="4" t="s">
        <v>45</v>
      </c>
      <c r="H35" s="8">
        <v>17961.25</v>
      </c>
    </row>
    <row r="36" spans="1:8" x14ac:dyDescent="0.3">
      <c r="G36" s="4" t="s">
        <v>49</v>
      </c>
      <c r="H36" s="8">
        <v>13740.75</v>
      </c>
    </row>
    <row r="47" spans="1:8" x14ac:dyDescent="0.3">
      <c r="A47" s="3" t="s">
        <v>114</v>
      </c>
      <c r="B47" t="s">
        <v>103</v>
      </c>
      <c r="E47" s="3" t="s">
        <v>63</v>
      </c>
      <c r="F47" t="s">
        <v>103</v>
      </c>
    </row>
    <row r="48" spans="1:8" x14ac:dyDescent="0.3">
      <c r="A48" s="4" t="s">
        <v>27</v>
      </c>
      <c r="B48" s="23">
        <v>5.1466823750275427E-2</v>
      </c>
      <c r="E48" s="4">
        <v>2010</v>
      </c>
      <c r="F48" s="9">
        <v>20139</v>
      </c>
    </row>
    <row r="49" spans="1:6" x14ac:dyDescent="0.3">
      <c r="A49" s="4" t="s">
        <v>29</v>
      </c>
      <c r="B49" s="23">
        <v>0.59152033355363876</v>
      </c>
      <c r="E49" s="4">
        <v>2011</v>
      </c>
      <c r="F49" s="9">
        <v>68532</v>
      </c>
    </row>
    <row r="50" spans="1:6" x14ac:dyDescent="0.3">
      <c r="A50" s="4" t="s">
        <v>30</v>
      </c>
      <c r="B50" s="23">
        <v>0.35701284269608585</v>
      </c>
      <c r="E50" s="4">
        <v>2012</v>
      </c>
      <c r="F50" s="9">
        <v>120099</v>
      </c>
    </row>
    <row r="51" spans="1:6" x14ac:dyDescent="0.3">
      <c r="E51" s="4">
        <v>2013</v>
      </c>
      <c r="F51" s="9">
        <v>229508</v>
      </c>
    </row>
    <row r="52" spans="1:6" x14ac:dyDescent="0.3">
      <c r="E52" s="4">
        <v>2014</v>
      </c>
      <c r="F52" s="9">
        <v>324688</v>
      </c>
    </row>
    <row r="53" spans="1:6" x14ac:dyDescent="0.3">
      <c r="E53" s="4">
        <v>2015</v>
      </c>
      <c r="F53" s="9">
        <v>530272</v>
      </c>
    </row>
    <row r="54" spans="1:6" x14ac:dyDescent="0.3">
      <c r="E54" s="4">
        <v>2016</v>
      </c>
      <c r="F54" s="9">
        <v>741256</v>
      </c>
    </row>
    <row r="55" spans="1:6" x14ac:dyDescent="0.3">
      <c r="E55" s="4">
        <v>2017</v>
      </c>
      <c r="F55" s="9">
        <v>1343059</v>
      </c>
    </row>
    <row r="56" spans="1:6" x14ac:dyDescent="0.3">
      <c r="E56" s="4">
        <v>2018</v>
      </c>
      <c r="F56" s="9">
        <v>1922263</v>
      </c>
    </row>
    <row r="57" spans="1:6" x14ac:dyDescent="0.3">
      <c r="E57" s="4">
        <v>2019</v>
      </c>
      <c r="F57" s="9">
        <v>2034750</v>
      </c>
    </row>
    <row r="58" spans="1:6" x14ac:dyDescent="0.3">
      <c r="E58" s="4">
        <v>2020</v>
      </c>
      <c r="F58" s="9">
        <v>2989469</v>
      </c>
    </row>
    <row r="59" spans="1:6" x14ac:dyDescent="0.3">
      <c r="E59" s="4">
        <v>2021</v>
      </c>
      <c r="F59" s="9">
        <v>6503062</v>
      </c>
    </row>
    <row r="60" spans="1:6" x14ac:dyDescent="0.3">
      <c r="E60" s="4">
        <v>2022</v>
      </c>
      <c r="F60" s="9">
        <v>9933342</v>
      </c>
    </row>
    <row r="61" spans="1:6" x14ac:dyDescent="0.3">
      <c r="E61" s="4">
        <v>2023</v>
      </c>
      <c r="F61" s="9">
        <v>13283873</v>
      </c>
    </row>
    <row r="62" spans="1:6" x14ac:dyDescent="0.3">
      <c r="E62" s="4">
        <v>2024</v>
      </c>
      <c r="F62" s="9">
        <v>16605356</v>
      </c>
    </row>
    <row r="63" spans="1:6" x14ac:dyDescent="0.3">
      <c r="E63" s="4">
        <v>2025</v>
      </c>
      <c r="F63" s="9">
        <v>19673169</v>
      </c>
    </row>
    <row r="69" spans="5:6" x14ac:dyDescent="0.3">
      <c r="E69" s="3" t="s">
        <v>63</v>
      </c>
      <c r="F69" t="s">
        <v>104</v>
      </c>
    </row>
    <row r="70" spans="5:6" x14ac:dyDescent="0.3">
      <c r="E70" s="4" t="s">
        <v>34</v>
      </c>
      <c r="F70" s="9">
        <v>36</v>
      </c>
    </row>
    <row r="71" spans="5:6" x14ac:dyDescent="0.3">
      <c r="E71" s="4" t="s">
        <v>28</v>
      </c>
      <c r="F71" s="9">
        <v>1164</v>
      </c>
    </row>
    <row r="75" spans="5:6" x14ac:dyDescent="0.3">
      <c r="E75" t="s">
        <v>106</v>
      </c>
    </row>
    <row r="76" spans="5:6" x14ac:dyDescent="0.3">
      <c r="E76" s="18">
        <v>927967539</v>
      </c>
    </row>
    <row r="81" spans="5:7" x14ac:dyDescent="0.3">
      <c r="E81" t="s">
        <v>112</v>
      </c>
      <c r="F81" t="s">
        <v>113</v>
      </c>
    </row>
    <row r="82" spans="5:7" x14ac:dyDescent="0.3">
      <c r="E82" s="16">
        <v>0.92400321777055439</v>
      </c>
      <c r="F82" s="16">
        <v>7.5996782229445559E-2</v>
      </c>
    </row>
    <row r="87" spans="5:7" x14ac:dyDescent="0.3">
      <c r="E87" s="3" t="s">
        <v>63</v>
      </c>
      <c r="F87" t="s">
        <v>103</v>
      </c>
      <c r="G87" t="s">
        <v>73</v>
      </c>
    </row>
    <row r="88" spans="5:7" x14ac:dyDescent="0.3">
      <c r="E88" s="4" t="s">
        <v>38</v>
      </c>
      <c r="F88" s="18"/>
      <c r="G88" s="18"/>
    </row>
    <row r="89" spans="5:7" x14ac:dyDescent="0.3">
      <c r="E89" s="15">
        <v>2010</v>
      </c>
      <c r="F89" s="18"/>
      <c r="G89" s="18"/>
    </row>
    <row r="90" spans="5:7" x14ac:dyDescent="0.3">
      <c r="E90" s="19" t="s">
        <v>37</v>
      </c>
      <c r="F90" s="18">
        <v>158</v>
      </c>
      <c r="G90" s="18">
        <v>147.6</v>
      </c>
    </row>
    <row r="91" spans="5:7" x14ac:dyDescent="0.3">
      <c r="E91" s="19" t="s">
        <v>47</v>
      </c>
      <c r="F91" s="18">
        <v>42</v>
      </c>
      <c r="G91" s="18">
        <v>155.80000000000001</v>
      </c>
    </row>
    <row r="92" spans="5:7" x14ac:dyDescent="0.3">
      <c r="E92" s="19" t="s">
        <v>59</v>
      </c>
      <c r="F92" s="18">
        <v>12967</v>
      </c>
      <c r="G92" s="18">
        <v>1771.2</v>
      </c>
    </row>
    <row r="93" spans="5:7" x14ac:dyDescent="0.3">
      <c r="E93" s="15" t="s">
        <v>87</v>
      </c>
      <c r="F93" s="18">
        <v>13167</v>
      </c>
      <c r="G93" s="18">
        <v>691.5333333333333</v>
      </c>
    </row>
    <row r="94" spans="5:7" x14ac:dyDescent="0.3">
      <c r="E94" s="15">
        <v>2011</v>
      </c>
      <c r="F94" s="18"/>
      <c r="G94" s="18"/>
    </row>
    <row r="95" spans="5:7" x14ac:dyDescent="0.3">
      <c r="E95" s="19" t="s">
        <v>37</v>
      </c>
      <c r="F95" s="18">
        <v>2006</v>
      </c>
      <c r="G95" s="18">
        <v>148.9</v>
      </c>
    </row>
    <row r="96" spans="5:7" x14ac:dyDescent="0.3">
      <c r="E96" s="19" t="s">
        <v>47</v>
      </c>
      <c r="F96" s="18">
        <v>93</v>
      </c>
      <c r="G96" s="18">
        <v>157.5</v>
      </c>
    </row>
    <row r="97" spans="5:7" x14ac:dyDescent="0.3">
      <c r="E97" s="19" t="s">
        <v>59</v>
      </c>
      <c r="F97" s="18">
        <v>27797</v>
      </c>
      <c r="G97" s="18">
        <v>1767.4000000000003</v>
      </c>
    </row>
    <row r="98" spans="5:7" x14ac:dyDescent="0.3">
      <c r="E98" s="15" t="s">
        <v>88</v>
      </c>
      <c r="F98" s="18">
        <v>29896</v>
      </c>
      <c r="G98" s="18">
        <v>691.26666666666665</v>
      </c>
    </row>
    <row r="99" spans="5:7" x14ac:dyDescent="0.3">
      <c r="E99" s="15">
        <v>2012</v>
      </c>
      <c r="F99" s="18"/>
      <c r="G99" s="18"/>
    </row>
    <row r="100" spans="5:7" x14ac:dyDescent="0.3">
      <c r="E100" s="19" t="s">
        <v>37</v>
      </c>
      <c r="F100" s="18">
        <v>3997</v>
      </c>
      <c r="G100" s="18">
        <v>153.5</v>
      </c>
    </row>
    <row r="101" spans="5:7" x14ac:dyDescent="0.3">
      <c r="E101" s="19" t="s">
        <v>47</v>
      </c>
      <c r="F101" s="18">
        <v>99</v>
      </c>
      <c r="G101" s="18">
        <v>160.1</v>
      </c>
    </row>
    <row r="102" spans="5:7" x14ac:dyDescent="0.3">
      <c r="E102" s="19" t="s">
        <v>59</v>
      </c>
      <c r="F102" s="18">
        <v>52165</v>
      </c>
      <c r="G102" s="18">
        <v>1791.5</v>
      </c>
    </row>
    <row r="103" spans="5:7" x14ac:dyDescent="0.3">
      <c r="E103" s="15" t="s">
        <v>89</v>
      </c>
      <c r="F103" s="18">
        <v>56261</v>
      </c>
      <c r="G103" s="18">
        <v>701.7</v>
      </c>
    </row>
    <row r="104" spans="5:7" x14ac:dyDescent="0.3">
      <c r="E104" s="15">
        <v>2013</v>
      </c>
      <c r="F104" s="18"/>
      <c r="G104" s="18"/>
    </row>
    <row r="105" spans="5:7" x14ac:dyDescent="0.3">
      <c r="E105" s="19" t="s">
        <v>37</v>
      </c>
      <c r="F105" s="18">
        <v>5619</v>
      </c>
      <c r="G105" s="18">
        <v>157.1</v>
      </c>
    </row>
    <row r="106" spans="5:7" x14ac:dyDescent="0.3">
      <c r="E106" s="19" t="s">
        <v>47</v>
      </c>
      <c r="F106" s="18">
        <v>213</v>
      </c>
      <c r="G106" s="18">
        <v>164.3</v>
      </c>
    </row>
    <row r="107" spans="5:7" x14ac:dyDescent="0.3">
      <c r="E107" s="19" t="s">
        <v>59</v>
      </c>
      <c r="F107" s="18">
        <v>89559</v>
      </c>
      <c r="G107" s="18">
        <v>1809.3</v>
      </c>
    </row>
    <row r="108" spans="5:7" x14ac:dyDescent="0.3">
      <c r="E108" s="15" t="s">
        <v>90</v>
      </c>
      <c r="F108" s="18">
        <v>95391</v>
      </c>
      <c r="G108" s="18">
        <v>710.23333333333335</v>
      </c>
    </row>
    <row r="109" spans="5:7" x14ac:dyDescent="0.3">
      <c r="E109" s="15">
        <v>2014</v>
      </c>
      <c r="F109" s="18"/>
      <c r="G109" s="18"/>
    </row>
    <row r="110" spans="5:7" x14ac:dyDescent="0.3">
      <c r="E110" s="19" t="s">
        <v>37</v>
      </c>
      <c r="F110" s="18">
        <v>7070</v>
      </c>
      <c r="G110" s="18">
        <v>158.69999999999999</v>
      </c>
    </row>
    <row r="111" spans="5:7" x14ac:dyDescent="0.3">
      <c r="E111" s="19" t="s">
        <v>47</v>
      </c>
      <c r="F111" s="18">
        <v>247</v>
      </c>
      <c r="G111" s="18">
        <v>167.8</v>
      </c>
    </row>
    <row r="112" spans="5:7" x14ac:dyDescent="0.3">
      <c r="E112" s="19" t="s">
        <v>59</v>
      </c>
      <c r="F112" s="18">
        <v>117568</v>
      </c>
      <c r="G112" s="18">
        <v>1830.2</v>
      </c>
    </row>
    <row r="113" spans="5:7" x14ac:dyDescent="0.3">
      <c r="E113" s="15" t="s">
        <v>91</v>
      </c>
      <c r="F113" s="18">
        <v>124885</v>
      </c>
      <c r="G113" s="18">
        <v>718.9</v>
      </c>
    </row>
    <row r="114" spans="5:7" x14ac:dyDescent="0.3">
      <c r="E114" s="15">
        <v>2015</v>
      </c>
      <c r="F114" s="18"/>
      <c r="G114" s="18"/>
    </row>
    <row r="115" spans="5:7" x14ac:dyDescent="0.3">
      <c r="E115" s="19" t="s">
        <v>37</v>
      </c>
      <c r="F115" s="18">
        <v>9491</v>
      </c>
      <c r="G115" s="18">
        <v>158.1</v>
      </c>
    </row>
    <row r="116" spans="5:7" x14ac:dyDescent="0.3">
      <c r="E116" s="19" t="s">
        <v>47</v>
      </c>
      <c r="F116" s="18">
        <v>263</v>
      </c>
      <c r="G116" s="18">
        <v>169.1</v>
      </c>
    </row>
    <row r="117" spans="5:7" x14ac:dyDescent="0.3">
      <c r="E117" s="19" t="s">
        <v>59</v>
      </c>
      <c r="F117" s="18">
        <v>145045</v>
      </c>
      <c r="G117" s="18">
        <v>1849</v>
      </c>
    </row>
    <row r="118" spans="5:7" x14ac:dyDescent="0.3">
      <c r="E118" s="15" t="s">
        <v>92</v>
      </c>
      <c r="F118" s="18">
        <v>154799</v>
      </c>
      <c r="G118" s="18">
        <v>725.40000000000009</v>
      </c>
    </row>
    <row r="119" spans="5:7" x14ac:dyDescent="0.3">
      <c r="E119" s="15">
        <v>2016</v>
      </c>
      <c r="F119" s="18"/>
      <c r="G119" s="18"/>
    </row>
    <row r="120" spans="5:7" x14ac:dyDescent="0.3">
      <c r="E120" s="19" t="s">
        <v>37</v>
      </c>
      <c r="F120" s="18">
        <v>12859</v>
      </c>
      <c r="G120" s="18">
        <v>161.1</v>
      </c>
    </row>
    <row r="121" spans="5:7" x14ac:dyDescent="0.3">
      <c r="E121" s="19" t="s">
        <v>47</v>
      </c>
      <c r="F121" s="18">
        <v>432</v>
      </c>
      <c r="G121" s="18">
        <v>168.9</v>
      </c>
    </row>
    <row r="122" spans="5:7" x14ac:dyDescent="0.3">
      <c r="E122" s="19" t="s">
        <v>59</v>
      </c>
      <c r="F122" s="18">
        <v>156398</v>
      </c>
      <c r="G122" s="18">
        <v>1868.4000000000003</v>
      </c>
    </row>
    <row r="123" spans="5:7" x14ac:dyDescent="0.3">
      <c r="E123" s="15" t="s">
        <v>93</v>
      </c>
      <c r="F123" s="18">
        <v>169689</v>
      </c>
      <c r="G123" s="18">
        <v>732.80000000000007</v>
      </c>
    </row>
    <row r="124" spans="5:7" x14ac:dyDescent="0.3">
      <c r="E124" s="15">
        <v>2017</v>
      </c>
      <c r="F124" s="18"/>
      <c r="G124" s="18"/>
    </row>
    <row r="125" spans="5:7" x14ac:dyDescent="0.3">
      <c r="E125" s="19" t="s">
        <v>37</v>
      </c>
      <c r="F125" s="18">
        <v>27760</v>
      </c>
      <c r="G125" s="18">
        <v>164.2</v>
      </c>
    </row>
    <row r="126" spans="5:7" x14ac:dyDescent="0.3">
      <c r="E126" s="19" t="s">
        <v>47</v>
      </c>
      <c r="F126" s="18">
        <v>784</v>
      </c>
      <c r="G126" s="18">
        <v>170.9</v>
      </c>
    </row>
    <row r="127" spans="5:7" x14ac:dyDescent="0.3">
      <c r="E127" s="19" t="s">
        <v>59</v>
      </c>
      <c r="F127" s="18">
        <v>270777</v>
      </c>
      <c r="G127" s="18">
        <v>1899.0999999999997</v>
      </c>
    </row>
    <row r="128" spans="5:7" x14ac:dyDescent="0.3">
      <c r="E128" s="15" t="s">
        <v>94</v>
      </c>
      <c r="F128" s="18">
        <v>299321</v>
      </c>
      <c r="G128" s="18">
        <v>744.73333333333335</v>
      </c>
    </row>
    <row r="129" spans="5:7" x14ac:dyDescent="0.3">
      <c r="E129" s="15">
        <v>2018</v>
      </c>
      <c r="F129" s="18"/>
      <c r="G129" s="18"/>
    </row>
    <row r="130" spans="5:7" x14ac:dyDescent="0.3">
      <c r="E130" s="19" t="s">
        <v>37</v>
      </c>
      <c r="F130" s="18">
        <v>42709</v>
      </c>
      <c r="G130" s="18">
        <v>163.4</v>
      </c>
    </row>
    <row r="131" spans="5:7" x14ac:dyDescent="0.3">
      <c r="E131" s="19" t="s">
        <v>47</v>
      </c>
      <c r="F131" s="18">
        <v>1018</v>
      </c>
      <c r="G131" s="18">
        <v>172.80000000000004</v>
      </c>
    </row>
    <row r="132" spans="5:7" x14ac:dyDescent="0.3">
      <c r="E132" s="19" t="s">
        <v>59</v>
      </c>
      <c r="F132" s="18">
        <v>329940</v>
      </c>
      <c r="G132" s="18">
        <v>1900.8</v>
      </c>
    </row>
    <row r="133" spans="5:7" x14ac:dyDescent="0.3">
      <c r="E133" s="15" t="s">
        <v>95</v>
      </c>
      <c r="F133" s="18">
        <v>373667</v>
      </c>
      <c r="G133" s="18">
        <v>745.66666666666663</v>
      </c>
    </row>
    <row r="134" spans="5:7" x14ac:dyDescent="0.3">
      <c r="E134" s="15">
        <v>2019</v>
      </c>
      <c r="F134" s="18"/>
      <c r="G134" s="18"/>
    </row>
    <row r="135" spans="5:7" x14ac:dyDescent="0.3">
      <c r="E135" s="19" t="s">
        <v>37</v>
      </c>
      <c r="F135" s="18">
        <v>55276</v>
      </c>
      <c r="G135" s="18">
        <v>154.4</v>
      </c>
    </row>
    <row r="136" spans="5:7" x14ac:dyDescent="0.3">
      <c r="E136" s="19" t="s">
        <v>47</v>
      </c>
      <c r="F136" s="18">
        <v>1479</v>
      </c>
      <c r="G136" s="18">
        <v>166.2</v>
      </c>
    </row>
    <row r="137" spans="5:7" x14ac:dyDescent="0.3">
      <c r="E137" s="19" t="s">
        <v>59</v>
      </c>
      <c r="F137" s="18">
        <v>330665</v>
      </c>
      <c r="G137" s="18">
        <v>1811.5</v>
      </c>
    </row>
    <row r="138" spans="5:7" x14ac:dyDescent="0.3">
      <c r="E138" s="15" t="s">
        <v>96</v>
      </c>
      <c r="F138" s="18">
        <v>387420</v>
      </c>
      <c r="G138" s="18">
        <v>710.7</v>
      </c>
    </row>
    <row r="139" spans="5:7" x14ac:dyDescent="0.3">
      <c r="E139" s="15">
        <v>2020</v>
      </c>
      <c r="F139" s="18"/>
      <c r="G139" s="18"/>
    </row>
    <row r="140" spans="5:7" x14ac:dyDescent="0.3">
      <c r="E140" s="19" t="s">
        <v>37</v>
      </c>
      <c r="F140" s="18">
        <v>56100</v>
      </c>
      <c r="G140" s="18">
        <v>146.5</v>
      </c>
    </row>
    <row r="141" spans="5:7" x14ac:dyDescent="0.3">
      <c r="E141" s="19" t="s">
        <v>47</v>
      </c>
      <c r="F141" s="18">
        <v>2128</v>
      </c>
      <c r="G141" s="18">
        <v>161.30000000000001</v>
      </c>
    </row>
    <row r="142" spans="5:7" x14ac:dyDescent="0.3">
      <c r="E142" s="19" t="s">
        <v>59</v>
      </c>
      <c r="F142" s="18">
        <v>349444</v>
      </c>
      <c r="G142" s="18">
        <v>1750.5</v>
      </c>
    </row>
    <row r="143" spans="5:7" x14ac:dyDescent="0.3">
      <c r="E143" s="15" t="s">
        <v>97</v>
      </c>
      <c r="F143" s="18">
        <v>407672</v>
      </c>
      <c r="G143" s="18">
        <v>686.09999999999991</v>
      </c>
    </row>
    <row r="144" spans="5:7" x14ac:dyDescent="0.3">
      <c r="E144" s="15">
        <v>2021</v>
      </c>
      <c r="F144" s="18"/>
      <c r="G144" s="18"/>
    </row>
    <row r="145" spans="5:7" x14ac:dyDescent="0.3">
      <c r="E145" s="19" t="s">
        <v>37</v>
      </c>
      <c r="F145" s="18">
        <v>92025</v>
      </c>
      <c r="G145" s="18">
        <v>144.5</v>
      </c>
    </row>
    <row r="146" spans="5:7" x14ac:dyDescent="0.3">
      <c r="E146" s="19" t="s">
        <v>47</v>
      </c>
      <c r="F146" s="18">
        <v>5096</v>
      </c>
      <c r="G146" s="18">
        <v>158.19999999999999</v>
      </c>
    </row>
    <row r="147" spans="5:7" x14ac:dyDescent="0.3">
      <c r="E147" s="19" t="s">
        <v>59</v>
      </c>
      <c r="F147" s="18">
        <v>628590</v>
      </c>
      <c r="G147" s="18">
        <v>1731.2</v>
      </c>
    </row>
    <row r="148" spans="5:7" x14ac:dyDescent="0.3">
      <c r="E148" s="15" t="s">
        <v>98</v>
      </c>
      <c r="F148" s="18">
        <v>725711</v>
      </c>
      <c r="G148" s="18">
        <v>677.9666666666667</v>
      </c>
    </row>
    <row r="149" spans="5:7" x14ac:dyDescent="0.3">
      <c r="E149" s="15">
        <v>2022</v>
      </c>
      <c r="F149" s="18"/>
      <c r="G149" s="18"/>
    </row>
    <row r="150" spans="5:7" x14ac:dyDescent="0.3">
      <c r="E150" s="19" t="s">
        <v>37</v>
      </c>
      <c r="F150" s="18">
        <v>131866</v>
      </c>
      <c r="G150" s="18">
        <v>147.1</v>
      </c>
    </row>
    <row r="151" spans="5:7" x14ac:dyDescent="0.3">
      <c r="E151" s="19" t="s">
        <v>47</v>
      </c>
      <c r="F151" s="18">
        <v>13945</v>
      </c>
      <c r="G151" s="18">
        <v>163.80000000000001</v>
      </c>
    </row>
    <row r="152" spans="5:7" x14ac:dyDescent="0.3">
      <c r="E152" s="19" t="s">
        <v>59</v>
      </c>
      <c r="F152" s="18">
        <v>973925</v>
      </c>
      <c r="G152" s="18">
        <v>1771.5999999999997</v>
      </c>
    </row>
    <row r="153" spans="5:7" x14ac:dyDescent="0.3">
      <c r="E153" s="15" t="s">
        <v>99</v>
      </c>
      <c r="F153" s="18">
        <v>1119736</v>
      </c>
      <c r="G153" s="18">
        <v>694.16666666666663</v>
      </c>
    </row>
    <row r="154" spans="5:7" x14ac:dyDescent="0.3">
      <c r="E154" s="15">
        <v>2023</v>
      </c>
      <c r="F154" s="18"/>
      <c r="G154" s="18"/>
    </row>
    <row r="155" spans="5:7" x14ac:dyDescent="0.3">
      <c r="E155" s="19" t="s">
        <v>37</v>
      </c>
      <c r="F155" s="18">
        <v>190740</v>
      </c>
      <c r="G155" s="18">
        <v>147.6</v>
      </c>
    </row>
    <row r="156" spans="5:7" x14ac:dyDescent="0.3">
      <c r="E156" s="19" t="s">
        <v>47</v>
      </c>
      <c r="F156" s="18">
        <v>23604</v>
      </c>
      <c r="G156" s="18">
        <v>164.9</v>
      </c>
    </row>
    <row r="157" spans="5:7" x14ac:dyDescent="0.3">
      <c r="E157" s="19" t="s">
        <v>59</v>
      </c>
      <c r="F157" s="18">
        <v>1400895</v>
      </c>
      <c r="G157" s="18">
        <v>1766.7</v>
      </c>
    </row>
    <row r="158" spans="5:7" x14ac:dyDescent="0.3">
      <c r="E158" s="15" t="s">
        <v>100</v>
      </c>
      <c r="F158" s="18">
        <v>1615239</v>
      </c>
      <c r="G158" s="18">
        <v>693.06666666666661</v>
      </c>
    </row>
    <row r="159" spans="5:7" x14ac:dyDescent="0.3">
      <c r="E159" s="15">
        <v>2024</v>
      </c>
      <c r="F159" s="18"/>
      <c r="G159" s="18"/>
    </row>
    <row r="160" spans="5:7" x14ac:dyDescent="0.3">
      <c r="E160" s="19" t="s">
        <v>37</v>
      </c>
      <c r="F160" s="18">
        <v>236640</v>
      </c>
      <c r="G160" s="18">
        <v>142.5</v>
      </c>
    </row>
    <row r="161" spans="5:7" x14ac:dyDescent="0.3">
      <c r="E161" s="19" t="s">
        <v>47</v>
      </c>
      <c r="F161" s="18">
        <v>34906</v>
      </c>
      <c r="G161" s="18">
        <v>164.7</v>
      </c>
    </row>
    <row r="162" spans="5:7" x14ac:dyDescent="0.3">
      <c r="E162" s="19" t="s">
        <v>59</v>
      </c>
      <c r="F162" s="18">
        <v>1750767</v>
      </c>
      <c r="G162" s="18">
        <v>1708.2</v>
      </c>
    </row>
    <row r="163" spans="5:7" x14ac:dyDescent="0.3">
      <c r="E163" s="15" t="s">
        <v>101</v>
      </c>
      <c r="F163" s="18">
        <v>2022313</v>
      </c>
      <c r="G163" s="18">
        <v>671.8</v>
      </c>
    </row>
    <row r="164" spans="5:7" x14ac:dyDescent="0.3">
      <c r="E164" s="15">
        <v>2025</v>
      </c>
      <c r="F164" s="18"/>
      <c r="G164" s="18"/>
    </row>
    <row r="165" spans="5:7" x14ac:dyDescent="0.3">
      <c r="E165" s="19" t="s">
        <v>37</v>
      </c>
      <c r="F165" s="18">
        <v>292360</v>
      </c>
      <c r="G165" s="18">
        <v>135.9</v>
      </c>
    </row>
    <row r="166" spans="5:7" x14ac:dyDescent="0.3">
      <c r="E166" s="19" t="s">
        <v>47</v>
      </c>
      <c r="F166" s="18">
        <v>47818</v>
      </c>
      <c r="G166" s="18">
        <v>164</v>
      </c>
    </row>
    <row r="167" spans="5:7" x14ac:dyDescent="0.3">
      <c r="E167" s="19" t="s">
        <v>59</v>
      </c>
      <c r="F167" s="18">
        <v>2069197</v>
      </c>
      <c r="G167" s="18">
        <v>1671.5999999999997</v>
      </c>
    </row>
    <row r="168" spans="5:7" x14ac:dyDescent="0.3">
      <c r="E168" s="15" t="s">
        <v>102</v>
      </c>
      <c r="F168" s="18">
        <v>2409375</v>
      </c>
      <c r="G168" s="18">
        <v>657.16666666666663</v>
      </c>
    </row>
    <row r="169" spans="5:7" x14ac:dyDescent="0.3">
      <c r="E169" s="4" t="s">
        <v>107</v>
      </c>
      <c r="F169" s="18">
        <v>10004542</v>
      </c>
      <c r="G169" s="18">
        <v>703.32500000000016</v>
      </c>
    </row>
    <row r="170" spans="5:7" x14ac:dyDescent="0.3">
      <c r="E170" s="4" t="s">
        <v>32</v>
      </c>
      <c r="F170" s="18"/>
      <c r="G170" s="18"/>
    </row>
    <row r="171" spans="5:7" x14ac:dyDescent="0.3">
      <c r="E171" s="15">
        <v>2010</v>
      </c>
      <c r="F171" s="18"/>
      <c r="G171" s="18"/>
    </row>
    <row r="172" spans="5:7" x14ac:dyDescent="0.3">
      <c r="E172" s="19" t="s">
        <v>31</v>
      </c>
      <c r="F172" s="18">
        <v>69</v>
      </c>
      <c r="G172" s="18">
        <v>21.899999999999995</v>
      </c>
    </row>
    <row r="173" spans="5:7" x14ac:dyDescent="0.3">
      <c r="E173" s="19" t="s">
        <v>33</v>
      </c>
      <c r="F173" s="18">
        <v>112</v>
      </c>
      <c r="G173" s="18">
        <v>26.399999999999995</v>
      </c>
    </row>
    <row r="174" spans="5:7" x14ac:dyDescent="0.3">
      <c r="E174" s="19" t="s">
        <v>41</v>
      </c>
      <c r="F174" s="18">
        <v>232</v>
      </c>
      <c r="G174" s="18">
        <v>133.6</v>
      </c>
    </row>
    <row r="175" spans="5:7" x14ac:dyDescent="0.3">
      <c r="E175" s="19" t="s">
        <v>42</v>
      </c>
      <c r="F175" s="18">
        <v>293</v>
      </c>
      <c r="G175" s="18">
        <v>155</v>
      </c>
    </row>
    <row r="176" spans="5:7" x14ac:dyDescent="0.3">
      <c r="E176" s="19" t="s">
        <v>45</v>
      </c>
      <c r="F176" s="18">
        <v>163</v>
      </c>
      <c r="G176" s="18">
        <v>110.59999999999998</v>
      </c>
    </row>
    <row r="177" spans="5:7" x14ac:dyDescent="0.3">
      <c r="E177" s="19" t="s">
        <v>48</v>
      </c>
      <c r="F177" s="18">
        <v>288</v>
      </c>
      <c r="G177" s="18">
        <v>34.5</v>
      </c>
    </row>
    <row r="178" spans="5:7" x14ac:dyDescent="0.3">
      <c r="E178" s="19" t="s">
        <v>49</v>
      </c>
      <c r="F178" s="18">
        <v>391</v>
      </c>
      <c r="G178" s="18">
        <v>10.699999999999998</v>
      </c>
    </row>
    <row r="179" spans="5:7" x14ac:dyDescent="0.3">
      <c r="E179" s="19" t="s">
        <v>50</v>
      </c>
      <c r="F179" s="18">
        <v>30</v>
      </c>
      <c r="G179" s="18">
        <v>42.9</v>
      </c>
    </row>
    <row r="180" spans="5:7" x14ac:dyDescent="0.3">
      <c r="E180" s="19" t="s">
        <v>51</v>
      </c>
      <c r="F180" s="18">
        <v>53</v>
      </c>
      <c r="G180" s="18">
        <v>18</v>
      </c>
    </row>
    <row r="181" spans="5:7" x14ac:dyDescent="0.3">
      <c r="E181" s="19" t="s">
        <v>53</v>
      </c>
      <c r="F181" s="18">
        <v>98</v>
      </c>
      <c r="G181" s="18">
        <v>89.90000000000002</v>
      </c>
    </row>
    <row r="182" spans="5:7" x14ac:dyDescent="0.3">
      <c r="E182" s="19" t="s">
        <v>54</v>
      </c>
      <c r="F182" s="18">
        <v>91</v>
      </c>
      <c r="G182" s="18">
        <v>19.5</v>
      </c>
    </row>
    <row r="183" spans="5:7" x14ac:dyDescent="0.3">
      <c r="E183" s="19" t="s">
        <v>55</v>
      </c>
      <c r="F183" s="18">
        <v>87</v>
      </c>
      <c r="G183" s="18">
        <v>16.100000000000001</v>
      </c>
    </row>
    <row r="184" spans="5:7" x14ac:dyDescent="0.3">
      <c r="E184" s="19" t="s">
        <v>57</v>
      </c>
      <c r="F184" s="18">
        <v>30</v>
      </c>
      <c r="G184" s="18">
        <v>51.29999999999999</v>
      </c>
    </row>
    <row r="185" spans="5:7" x14ac:dyDescent="0.3">
      <c r="E185" s="19" t="s">
        <v>58</v>
      </c>
      <c r="F185" s="18">
        <v>675</v>
      </c>
      <c r="G185" s="18">
        <v>118.2</v>
      </c>
    </row>
    <row r="186" spans="5:7" x14ac:dyDescent="0.3">
      <c r="E186" s="15" t="s">
        <v>87</v>
      </c>
      <c r="F186" s="18">
        <v>2612</v>
      </c>
      <c r="G186" s="18">
        <v>60.614285714285721</v>
      </c>
    </row>
    <row r="187" spans="5:7" x14ac:dyDescent="0.3">
      <c r="E187" s="15">
        <v>2011</v>
      </c>
      <c r="F187" s="18"/>
      <c r="G187" s="18"/>
    </row>
    <row r="188" spans="5:7" x14ac:dyDescent="0.3">
      <c r="E188" s="19" t="s">
        <v>31</v>
      </c>
      <c r="F188" s="18">
        <v>131</v>
      </c>
      <c r="G188" s="18">
        <v>22.600000000000005</v>
      </c>
    </row>
    <row r="189" spans="5:7" x14ac:dyDescent="0.3">
      <c r="E189" s="19" t="s">
        <v>33</v>
      </c>
      <c r="F189" s="18">
        <v>212</v>
      </c>
      <c r="G189" s="18">
        <v>25.899999999999995</v>
      </c>
    </row>
    <row r="190" spans="5:7" x14ac:dyDescent="0.3">
      <c r="E190" s="19" t="s">
        <v>41</v>
      </c>
      <c r="F190" s="18">
        <v>3445</v>
      </c>
      <c r="G190" s="18">
        <v>132.6</v>
      </c>
    </row>
    <row r="191" spans="5:7" x14ac:dyDescent="0.3">
      <c r="E191" s="19" t="s">
        <v>42</v>
      </c>
      <c r="F191" s="18">
        <v>1762</v>
      </c>
      <c r="G191" s="18">
        <v>155.19999999999999</v>
      </c>
    </row>
    <row r="192" spans="5:7" x14ac:dyDescent="0.3">
      <c r="E192" s="19" t="s">
        <v>45</v>
      </c>
      <c r="F192" s="18">
        <v>347</v>
      </c>
      <c r="G192" s="18">
        <v>107.59999999999998</v>
      </c>
    </row>
    <row r="193" spans="5:7" x14ac:dyDescent="0.3">
      <c r="E193" s="19" t="s">
        <v>48</v>
      </c>
      <c r="F193" s="18">
        <v>2740</v>
      </c>
      <c r="G193" s="18">
        <v>34</v>
      </c>
    </row>
    <row r="194" spans="5:7" x14ac:dyDescent="0.3">
      <c r="E194" s="19" t="s">
        <v>49</v>
      </c>
      <c r="F194" s="18">
        <v>2194</v>
      </c>
      <c r="G194" s="18">
        <v>10.5</v>
      </c>
    </row>
    <row r="195" spans="5:7" x14ac:dyDescent="0.3">
      <c r="E195" s="19" t="s">
        <v>50</v>
      </c>
      <c r="F195" s="18">
        <v>37</v>
      </c>
      <c r="G195" s="18">
        <v>43.5</v>
      </c>
    </row>
    <row r="196" spans="5:7" x14ac:dyDescent="0.3">
      <c r="E196" s="19" t="s">
        <v>51</v>
      </c>
      <c r="F196" s="18">
        <v>112</v>
      </c>
      <c r="G196" s="18">
        <v>17.7</v>
      </c>
    </row>
    <row r="197" spans="5:7" x14ac:dyDescent="0.3">
      <c r="E197" s="19" t="s">
        <v>53</v>
      </c>
      <c r="F197" s="18">
        <v>183</v>
      </c>
      <c r="G197" s="18">
        <v>87.8</v>
      </c>
    </row>
    <row r="198" spans="5:7" x14ac:dyDescent="0.3">
      <c r="E198" s="19" t="s">
        <v>54</v>
      </c>
      <c r="F198" s="18">
        <v>568</v>
      </c>
      <c r="G198" s="18">
        <v>19.5</v>
      </c>
    </row>
    <row r="199" spans="5:7" x14ac:dyDescent="0.3">
      <c r="E199" s="19" t="s">
        <v>55</v>
      </c>
      <c r="F199" s="18">
        <v>224</v>
      </c>
      <c r="G199" s="18">
        <v>16.2</v>
      </c>
    </row>
    <row r="200" spans="5:7" x14ac:dyDescent="0.3">
      <c r="E200" s="19" t="s">
        <v>57</v>
      </c>
      <c r="F200" s="18">
        <v>30</v>
      </c>
      <c r="G200" s="18">
        <v>53.29999999999999</v>
      </c>
    </row>
    <row r="201" spans="5:7" x14ac:dyDescent="0.3">
      <c r="E201" s="19" t="s">
        <v>58</v>
      </c>
      <c r="F201" s="18">
        <v>1468</v>
      </c>
      <c r="G201" s="18">
        <v>121.8</v>
      </c>
    </row>
    <row r="202" spans="5:7" x14ac:dyDescent="0.3">
      <c r="E202" s="15" t="s">
        <v>88</v>
      </c>
      <c r="F202" s="18">
        <v>13453</v>
      </c>
      <c r="G202" s="18">
        <v>60.585714285714303</v>
      </c>
    </row>
    <row r="203" spans="5:7" x14ac:dyDescent="0.3">
      <c r="E203" s="15">
        <v>2012</v>
      </c>
      <c r="F203" s="18"/>
      <c r="G203" s="18"/>
    </row>
    <row r="204" spans="5:7" x14ac:dyDescent="0.3">
      <c r="E204" s="19" t="s">
        <v>31</v>
      </c>
      <c r="F204" s="18">
        <v>225</v>
      </c>
      <c r="G204" s="18">
        <v>23.100000000000005</v>
      </c>
    </row>
    <row r="205" spans="5:7" x14ac:dyDescent="0.3">
      <c r="E205" s="19" t="s">
        <v>33</v>
      </c>
      <c r="F205" s="18">
        <v>356</v>
      </c>
      <c r="G205" s="18">
        <v>25.5</v>
      </c>
    </row>
    <row r="206" spans="5:7" x14ac:dyDescent="0.3">
      <c r="E206" s="19" t="s">
        <v>41</v>
      </c>
      <c r="F206" s="18">
        <v>6284</v>
      </c>
      <c r="G206" s="18">
        <v>131.69999999999999</v>
      </c>
    </row>
    <row r="207" spans="5:7" x14ac:dyDescent="0.3">
      <c r="E207" s="19" t="s">
        <v>42</v>
      </c>
      <c r="F207" s="18">
        <v>2959</v>
      </c>
      <c r="G207" s="18">
        <v>155.5</v>
      </c>
    </row>
    <row r="208" spans="5:7" x14ac:dyDescent="0.3">
      <c r="E208" s="19" t="s">
        <v>45</v>
      </c>
      <c r="F208" s="18">
        <v>461</v>
      </c>
      <c r="G208" s="18">
        <v>105.7</v>
      </c>
    </row>
    <row r="209" spans="5:7" x14ac:dyDescent="0.3">
      <c r="E209" s="19" t="s">
        <v>48</v>
      </c>
      <c r="F209" s="18">
        <v>5148</v>
      </c>
      <c r="G209" s="18">
        <v>34.1</v>
      </c>
    </row>
    <row r="210" spans="5:7" x14ac:dyDescent="0.3">
      <c r="E210" s="19" t="s">
        <v>49</v>
      </c>
      <c r="F210" s="18">
        <v>3996</v>
      </c>
      <c r="G210" s="18">
        <v>10.3</v>
      </c>
    </row>
    <row r="211" spans="5:7" x14ac:dyDescent="0.3">
      <c r="E211" s="19" t="s">
        <v>50</v>
      </c>
      <c r="F211" s="18">
        <v>73</v>
      </c>
      <c r="G211" s="18">
        <v>44.9</v>
      </c>
    </row>
    <row r="212" spans="5:7" x14ac:dyDescent="0.3">
      <c r="E212" s="19" t="s">
        <v>51</v>
      </c>
      <c r="F212" s="18">
        <v>141</v>
      </c>
      <c r="G212" s="18">
        <v>17.100000000000001</v>
      </c>
    </row>
    <row r="213" spans="5:7" x14ac:dyDescent="0.3">
      <c r="E213" s="19" t="s">
        <v>53</v>
      </c>
      <c r="F213" s="18">
        <v>329</v>
      </c>
      <c r="G213" s="18">
        <v>85.59999999999998</v>
      </c>
    </row>
    <row r="214" spans="5:7" x14ac:dyDescent="0.3">
      <c r="E214" s="19" t="s">
        <v>54</v>
      </c>
      <c r="F214" s="18">
        <v>1040</v>
      </c>
      <c r="G214" s="18">
        <v>19.399999999999999</v>
      </c>
    </row>
    <row r="215" spans="5:7" x14ac:dyDescent="0.3">
      <c r="E215" s="19" t="s">
        <v>55</v>
      </c>
      <c r="F215" s="18">
        <v>387</v>
      </c>
      <c r="G215" s="18">
        <v>15.9</v>
      </c>
    </row>
    <row r="216" spans="5:7" x14ac:dyDescent="0.3">
      <c r="E216" s="19" t="s">
        <v>57</v>
      </c>
      <c r="F216" s="18">
        <v>41</v>
      </c>
      <c r="G216" s="18">
        <v>55</v>
      </c>
    </row>
    <row r="217" spans="5:7" x14ac:dyDescent="0.3">
      <c r="E217" s="19" t="s">
        <v>58</v>
      </c>
      <c r="F217" s="18">
        <v>2456</v>
      </c>
      <c r="G217" s="18">
        <v>124.09999999999998</v>
      </c>
    </row>
    <row r="218" spans="5:7" x14ac:dyDescent="0.3">
      <c r="E218" s="15" t="s">
        <v>89</v>
      </c>
      <c r="F218" s="18">
        <v>23896</v>
      </c>
      <c r="G218" s="18">
        <v>60.564285714285703</v>
      </c>
    </row>
    <row r="219" spans="5:7" x14ac:dyDescent="0.3">
      <c r="E219" s="15">
        <v>2013</v>
      </c>
      <c r="F219" s="18"/>
      <c r="G219" s="18"/>
    </row>
    <row r="220" spans="5:7" x14ac:dyDescent="0.3">
      <c r="E220" s="19" t="s">
        <v>31</v>
      </c>
      <c r="F220" s="18">
        <v>319</v>
      </c>
      <c r="G220" s="18">
        <v>23.399999999999995</v>
      </c>
    </row>
    <row r="221" spans="5:7" x14ac:dyDescent="0.3">
      <c r="E221" s="19" t="s">
        <v>33</v>
      </c>
      <c r="F221" s="18">
        <v>504</v>
      </c>
      <c r="G221" s="18">
        <v>25.2</v>
      </c>
    </row>
    <row r="222" spans="5:7" x14ac:dyDescent="0.3">
      <c r="E222" s="19" t="s">
        <v>41</v>
      </c>
      <c r="F222" s="18">
        <v>10743</v>
      </c>
      <c r="G222" s="18">
        <v>129.9</v>
      </c>
    </row>
    <row r="223" spans="5:7" x14ac:dyDescent="0.3">
      <c r="E223" s="19" t="s">
        <v>42</v>
      </c>
      <c r="F223" s="18">
        <v>7703</v>
      </c>
      <c r="G223" s="18">
        <v>156.4</v>
      </c>
    </row>
    <row r="224" spans="5:7" x14ac:dyDescent="0.3">
      <c r="E224" s="19" t="s">
        <v>45</v>
      </c>
      <c r="F224" s="18">
        <v>1038</v>
      </c>
      <c r="G224" s="18">
        <v>105.09999999999998</v>
      </c>
    </row>
    <row r="225" spans="5:7" x14ac:dyDescent="0.3">
      <c r="E225" s="19" t="s">
        <v>48</v>
      </c>
      <c r="F225" s="18">
        <v>10406</v>
      </c>
      <c r="G225" s="18">
        <v>34</v>
      </c>
    </row>
    <row r="226" spans="5:7" x14ac:dyDescent="0.3">
      <c r="E226" s="19" t="s">
        <v>49</v>
      </c>
      <c r="F226" s="18">
        <v>11408</v>
      </c>
      <c r="G226" s="18">
        <v>10.199999999999999</v>
      </c>
    </row>
    <row r="227" spans="5:7" x14ac:dyDescent="0.3">
      <c r="E227" s="19" t="s">
        <v>50</v>
      </c>
      <c r="F227" s="18">
        <v>71</v>
      </c>
      <c r="G227" s="18">
        <v>46</v>
      </c>
    </row>
    <row r="228" spans="5:7" x14ac:dyDescent="0.3">
      <c r="E228" s="19" t="s">
        <v>51</v>
      </c>
      <c r="F228" s="18">
        <v>197</v>
      </c>
      <c r="G228" s="18">
        <v>16.7</v>
      </c>
    </row>
    <row r="229" spans="5:7" x14ac:dyDescent="0.3">
      <c r="E229" s="19" t="s">
        <v>53</v>
      </c>
      <c r="F229" s="18">
        <v>941</v>
      </c>
      <c r="G229" s="18">
        <v>84.3</v>
      </c>
    </row>
    <row r="230" spans="5:7" x14ac:dyDescent="0.3">
      <c r="E230" s="19" t="s">
        <v>54</v>
      </c>
      <c r="F230" s="18">
        <v>2586</v>
      </c>
      <c r="G230" s="18">
        <v>19.2</v>
      </c>
    </row>
    <row r="231" spans="5:7" x14ac:dyDescent="0.3">
      <c r="E231" s="19" t="s">
        <v>55</v>
      </c>
      <c r="F231" s="18">
        <v>484</v>
      </c>
      <c r="G231" s="18">
        <v>15.9</v>
      </c>
    </row>
    <row r="232" spans="5:7" x14ac:dyDescent="0.3">
      <c r="E232" s="19" t="s">
        <v>57</v>
      </c>
      <c r="F232" s="18">
        <v>90</v>
      </c>
      <c r="G232" s="18">
        <v>56.9</v>
      </c>
    </row>
    <row r="233" spans="5:7" x14ac:dyDescent="0.3">
      <c r="E233" s="19" t="s">
        <v>58</v>
      </c>
      <c r="F233" s="18">
        <v>8205</v>
      </c>
      <c r="G233" s="18">
        <v>122.90000000000002</v>
      </c>
    </row>
    <row r="234" spans="5:7" x14ac:dyDescent="0.3">
      <c r="E234" s="15" t="s">
        <v>90</v>
      </c>
      <c r="F234" s="18">
        <v>54695</v>
      </c>
      <c r="G234" s="18">
        <v>60.435714285714297</v>
      </c>
    </row>
    <row r="235" spans="5:7" x14ac:dyDescent="0.3">
      <c r="E235" s="15">
        <v>2014</v>
      </c>
      <c r="F235" s="18"/>
      <c r="G235" s="18"/>
    </row>
    <row r="236" spans="5:7" x14ac:dyDescent="0.3">
      <c r="E236" s="19" t="s">
        <v>31</v>
      </c>
      <c r="F236" s="18">
        <v>922</v>
      </c>
      <c r="G236" s="18">
        <v>23.2</v>
      </c>
    </row>
    <row r="237" spans="5:7" x14ac:dyDescent="0.3">
      <c r="E237" s="19" t="s">
        <v>33</v>
      </c>
      <c r="F237" s="18">
        <v>1810</v>
      </c>
      <c r="G237" s="18">
        <v>25.2</v>
      </c>
    </row>
    <row r="238" spans="5:7" x14ac:dyDescent="0.3">
      <c r="E238" s="19" t="s">
        <v>41</v>
      </c>
      <c r="F238" s="18">
        <v>15806</v>
      </c>
      <c r="G238" s="18">
        <v>129</v>
      </c>
    </row>
    <row r="239" spans="5:7" x14ac:dyDescent="0.3">
      <c r="E239" s="19" t="s">
        <v>42</v>
      </c>
      <c r="F239" s="18">
        <v>13802</v>
      </c>
      <c r="G239" s="18">
        <v>157.1</v>
      </c>
    </row>
    <row r="240" spans="5:7" x14ac:dyDescent="0.3">
      <c r="E240" s="19" t="s">
        <v>45</v>
      </c>
      <c r="F240" s="18">
        <v>1468</v>
      </c>
      <c r="G240" s="18">
        <v>101.7</v>
      </c>
    </row>
    <row r="241" spans="5:7" x14ac:dyDescent="0.3">
      <c r="E241" s="19" t="s">
        <v>48</v>
      </c>
      <c r="F241" s="18">
        <v>15408</v>
      </c>
      <c r="G241" s="18">
        <v>34.6</v>
      </c>
    </row>
    <row r="242" spans="5:7" x14ac:dyDescent="0.3">
      <c r="E242" s="19" t="s">
        <v>49</v>
      </c>
      <c r="F242" s="18">
        <v>18752</v>
      </c>
      <c r="G242" s="18">
        <v>10.1</v>
      </c>
    </row>
    <row r="243" spans="5:7" x14ac:dyDescent="0.3">
      <c r="E243" s="19" t="s">
        <v>50</v>
      </c>
      <c r="F243" s="18">
        <v>112</v>
      </c>
      <c r="G243" s="18">
        <v>47.29999999999999</v>
      </c>
    </row>
    <row r="244" spans="5:7" x14ac:dyDescent="0.3">
      <c r="E244" s="19" t="s">
        <v>51</v>
      </c>
      <c r="F244" s="18">
        <v>859</v>
      </c>
      <c r="G244" s="18">
        <v>16.2</v>
      </c>
    </row>
    <row r="245" spans="5:7" x14ac:dyDescent="0.3">
      <c r="E245" s="19" t="s">
        <v>53</v>
      </c>
      <c r="F245" s="18">
        <v>1629</v>
      </c>
      <c r="G245" s="18">
        <v>82.6</v>
      </c>
    </row>
    <row r="246" spans="5:7" x14ac:dyDescent="0.3">
      <c r="E246" s="19" t="s">
        <v>54</v>
      </c>
      <c r="F246" s="18">
        <v>4000</v>
      </c>
      <c r="G246" s="18">
        <v>19.100000000000001</v>
      </c>
    </row>
    <row r="247" spans="5:7" x14ac:dyDescent="0.3">
      <c r="E247" s="19" t="s">
        <v>55</v>
      </c>
      <c r="F247" s="18">
        <v>2336</v>
      </c>
      <c r="G247" s="18">
        <v>15.800000000000002</v>
      </c>
    </row>
    <row r="248" spans="5:7" x14ac:dyDescent="0.3">
      <c r="E248" s="19" t="s">
        <v>57</v>
      </c>
      <c r="F248" s="18">
        <v>89</v>
      </c>
      <c r="G248" s="18">
        <v>58.6</v>
      </c>
    </row>
    <row r="249" spans="5:7" x14ac:dyDescent="0.3">
      <c r="E249" s="19" t="s">
        <v>58</v>
      </c>
      <c r="F249" s="18">
        <v>13466</v>
      </c>
      <c r="G249" s="18">
        <v>123.7</v>
      </c>
    </row>
    <row r="250" spans="5:7" x14ac:dyDescent="0.3">
      <c r="E250" s="15" t="s">
        <v>91</v>
      </c>
      <c r="F250" s="18">
        <v>90459</v>
      </c>
      <c r="G250" s="18">
        <v>60.299999999999955</v>
      </c>
    </row>
    <row r="251" spans="5:7" x14ac:dyDescent="0.3">
      <c r="E251" s="15">
        <v>2015</v>
      </c>
      <c r="F251" s="18"/>
      <c r="G251" s="18"/>
    </row>
    <row r="252" spans="5:7" x14ac:dyDescent="0.3">
      <c r="E252" s="19" t="s">
        <v>31</v>
      </c>
      <c r="F252" s="18">
        <v>1465</v>
      </c>
      <c r="G252" s="18">
        <v>23.2</v>
      </c>
    </row>
    <row r="253" spans="5:7" x14ac:dyDescent="0.3">
      <c r="E253" s="19" t="s">
        <v>33</v>
      </c>
      <c r="F253" s="18">
        <v>3104</v>
      </c>
      <c r="G253" s="18">
        <v>25.100000000000005</v>
      </c>
    </row>
    <row r="254" spans="5:7" x14ac:dyDescent="0.3">
      <c r="E254" s="19" t="s">
        <v>41</v>
      </c>
      <c r="F254" s="18">
        <v>22137</v>
      </c>
      <c r="G254" s="18">
        <v>129</v>
      </c>
    </row>
    <row r="255" spans="5:7" x14ac:dyDescent="0.3">
      <c r="E255" s="19" t="s">
        <v>42</v>
      </c>
      <c r="F255" s="18">
        <v>18781</v>
      </c>
      <c r="G255" s="18">
        <v>160.5</v>
      </c>
    </row>
    <row r="256" spans="5:7" x14ac:dyDescent="0.3">
      <c r="E256" s="19" t="s">
        <v>45</v>
      </c>
      <c r="F256" s="18">
        <v>2100</v>
      </c>
      <c r="G256" s="18">
        <v>100</v>
      </c>
    </row>
    <row r="257" spans="5:7" x14ac:dyDescent="0.3">
      <c r="E257" s="19" t="s">
        <v>48</v>
      </c>
      <c r="F257" s="18">
        <v>21019</v>
      </c>
      <c r="G257" s="18">
        <v>34.1</v>
      </c>
    </row>
    <row r="258" spans="5:7" x14ac:dyDescent="0.3">
      <c r="E258" s="19" t="s">
        <v>49</v>
      </c>
      <c r="F258" s="18">
        <v>22011</v>
      </c>
      <c r="G258" s="18">
        <v>9.9</v>
      </c>
    </row>
    <row r="259" spans="5:7" x14ac:dyDescent="0.3">
      <c r="E259" s="19" t="s">
        <v>50</v>
      </c>
      <c r="F259" s="18">
        <v>288</v>
      </c>
      <c r="G259" s="18">
        <v>48.29999999999999</v>
      </c>
    </row>
    <row r="260" spans="5:7" x14ac:dyDescent="0.3">
      <c r="E260" s="19" t="s">
        <v>51</v>
      </c>
      <c r="F260" s="18">
        <v>1507</v>
      </c>
      <c r="G260" s="18">
        <v>16.399999999999999</v>
      </c>
    </row>
    <row r="261" spans="5:7" x14ac:dyDescent="0.3">
      <c r="E261" s="19" t="s">
        <v>53</v>
      </c>
      <c r="F261" s="18">
        <v>3012</v>
      </c>
      <c r="G261" s="18">
        <v>83</v>
      </c>
    </row>
    <row r="262" spans="5:7" x14ac:dyDescent="0.3">
      <c r="E262" s="19" t="s">
        <v>54</v>
      </c>
      <c r="F262" s="18">
        <v>8570</v>
      </c>
      <c r="G262" s="18">
        <v>19.2</v>
      </c>
    </row>
    <row r="263" spans="5:7" x14ac:dyDescent="0.3">
      <c r="E263" s="19" t="s">
        <v>55</v>
      </c>
      <c r="F263" s="18">
        <v>3942</v>
      </c>
      <c r="G263" s="18">
        <v>15.9</v>
      </c>
    </row>
    <row r="264" spans="5:7" x14ac:dyDescent="0.3">
      <c r="E264" s="19" t="s">
        <v>57</v>
      </c>
      <c r="F264" s="18">
        <v>98</v>
      </c>
      <c r="G264" s="18">
        <v>59</v>
      </c>
    </row>
    <row r="265" spans="5:7" x14ac:dyDescent="0.3">
      <c r="E265" s="19" t="s">
        <v>58</v>
      </c>
      <c r="F265" s="18">
        <v>24431</v>
      </c>
      <c r="G265" s="18">
        <v>123.3</v>
      </c>
    </row>
    <row r="266" spans="5:7" x14ac:dyDescent="0.3">
      <c r="E266" s="15" t="s">
        <v>92</v>
      </c>
      <c r="F266" s="18">
        <v>132465</v>
      </c>
      <c r="G266" s="18">
        <v>60.492857142857169</v>
      </c>
    </row>
    <row r="267" spans="5:7" x14ac:dyDescent="0.3">
      <c r="E267" s="15">
        <v>2016</v>
      </c>
      <c r="F267" s="18"/>
      <c r="G267" s="18"/>
    </row>
    <row r="268" spans="5:7" x14ac:dyDescent="0.3">
      <c r="E268" s="19" t="s">
        <v>31</v>
      </c>
      <c r="F268" s="18">
        <v>3122</v>
      </c>
      <c r="G268" s="18">
        <v>23.2</v>
      </c>
    </row>
    <row r="269" spans="5:7" x14ac:dyDescent="0.3">
      <c r="E269" s="19" t="s">
        <v>33</v>
      </c>
      <c r="F269" s="18">
        <v>5995</v>
      </c>
      <c r="G269" s="18">
        <v>24.7</v>
      </c>
    </row>
    <row r="270" spans="5:7" x14ac:dyDescent="0.3">
      <c r="E270" s="19" t="s">
        <v>41</v>
      </c>
      <c r="F270" s="18">
        <v>27091</v>
      </c>
      <c r="G270" s="18">
        <v>130.1</v>
      </c>
    </row>
    <row r="271" spans="5:7" x14ac:dyDescent="0.3">
      <c r="E271" s="19" t="s">
        <v>42</v>
      </c>
      <c r="F271" s="18">
        <v>25090</v>
      </c>
      <c r="G271" s="18">
        <v>163.80000000000001</v>
      </c>
    </row>
    <row r="272" spans="5:7" x14ac:dyDescent="0.3">
      <c r="E272" s="19" t="s">
        <v>45</v>
      </c>
      <c r="F272" s="18">
        <v>2594</v>
      </c>
      <c r="G272" s="18">
        <v>99.2</v>
      </c>
    </row>
    <row r="273" spans="5:7" x14ac:dyDescent="0.3">
      <c r="E273" s="19" t="s">
        <v>48</v>
      </c>
      <c r="F273" s="18">
        <v>24073</v>
      </c>
      <c r="G273" s="18">
        <v>34.1</v>
      </c>
    </row>
    <row r="274" spans="5:7" x14ac:dyDescent="0.3">
      <c r="E274" s="19" t="s">
        <v>49</v>
      </c>
      <c r="F274" s="18">
        <v>24312</v>
      </c>
      <c r="G274" s="18">
        <v>9.8000000000000007</v>
      </c>
    </row>
    <row r="275" spans="5:7" x14ac:dyDescent="0.3">
      <c r="E275" s="19" t="s">
        <v>50</v>
      </c>
      <c r="F275" s="18">
        <v>540</v>
      </c>
      <c r="G275" s="18">
        <v>49.4</v>
      </c>
    </row>
    <row r="276" spans="5:7" x14ac:dyDescent="0.3">
      <c r="E276" s="19" t="s">
        <v>51</v>
      </c>
      <c r="F276" s="18">
        <v>2250</v>
      </c>
      <c r="G276" s="18">
        <v>16.5</v>
      </c>
    </row>
    <row r="277" spans="5:7" x14ac:dyDescent="0.3">
      <c r="E277" s="19" t="s">
        <v>53</v>
      </c>
      <c r="F277" s="18">
        <v>4472</v>
      </c>
      <c r="G277" s="18">
        <v>82</v>
      </c>
    </row>
    <row r="278" spans="5:7" x14ac:dyDescent="0.3">
      <c r="E278" s="19" t="s">
        <v>54</v>
      </c>
      <c r="F278" s="18">
        <v>12906</v>
      </c>
      <c r="G278" s="18">
        <v>18.7</v>
      </c>
    </row>
    <row r="279" spans="5:7" x14ac:dyDescent="0.3">
      <c r="E279" s="19" t="s">
        <v>55</v>
      </c>
      <c r="F279" s="18">
        <v>5113</v>
      </c>
      <c r="G279" s="18">
        <v>15.699999999999998</v>
      </c>
    </row>
    <row r="280" spans="5:7" x14ac:dyDescent="0.3">
      <c r="E280" s="19" t="s">
        <v>57</v>
      </c>
      <c r="F280" s="18">
        <v>192</v>
      </c>
      <c r="G280" s="18">
        <v>59.29999999999999</v>
      </c>
    </row>
    <row r="281" spans="5:7" x14ac:dyDescent="0.3">
      <c r="E281" s="19" t="s">
        <v>58</v>
      </c>
      <c r="F281" s="18">
        <v>39897</v>
      </c>
      <c r="G281" s="18">
        <v>122.3</v>
      </c>
    </row>
    <row r="282" spans="5:7" x14ac:dyDescent="0.3">
      <c r="E282" s="15" t="s">
        <v>93</v>
      </c>
      <c r="F282" s="18">
        <v>177647</v>
      </c>
      <c r="G282" s="18">
        <v>60.628571428571455</v>
      </c>
    </row>
    <row r="283" spans="5:7" x14ac:dyDescent="0.3">
      <c r="E283" s="15">
        <v>2017</v>
      </c>
      <c r="F283" s="18"/>
      <c r="G283" s="18"/>
    </row>
    <row r="284" spans="5:7" x14ac:dyDescent="0.3">
      <c r="E284" s="19" t="s">
        <v>31</v>
      </c>
      <c r="F284" s="18">
        <v>5138</v>
      </c>
      <c r="G284" s="18">
        <v>23.399999999999995</v>
      </c>
    </row>
    <row r="285" spans="5:7" x14ac:dyDescent="0.3">
      <c r="E285" s="19" t="s">
        <v>33</v>
      </c>
      <c r="F285" s="18">
        <v>8805</v>
      </c>
      <c r="G285" s="18">
        <v>24.5</v>
      </c>
    </row>
    <row r="286" spans="5:7" x14ac:dyDescent="0.3">
      <c r="E286" s="19" t="s">
        <v>41</v>
      </c>
      <c r="F286" s="18">
        <v>35715</v>
      </c>
      <c r="G286" s="18">
        <v>133.1</v>
      </c>
    </row>
    <row r="287" spans="5:7" x14ac:dyDescent="0.3">
      <c r="E287" s="19" t="s">
        <v>42</v>
      </c>
      <c r="F287" s="18">
        <v>46597</v>
      </c>
      <c r="G287" s="18">
        <v>166.9</v>
      </c>
    </row>
    <row r="288" spans="5:7" x14ac:dyDescent="0.3">
      <c r="E288" s="19" t="s">
        <v>45</v>
      </c>
      <c r="F288" s="18">
        <v>6367</v>
      </c>
      <c r="G288" s="18">
        <v>99.2</v>
      </c>
    </row>
    <row r="289" spans="5:7" x14ac:dyDescent="0.3">
      <c r="E289" s="19" t="s">
        <v>48</v>
      </c>
      <c r="F289" s="18">
        <v>25423</v>
      </c>
      <c r="G289" s="18">
        <v>33.5</v>
      </c>
    </row>
    <row r="290" spans="5:7" x14ac:dyDescent="0.3">
      <c r="E290" s="19" t="s">
        <v>49</v>
      </c>
      <c r="F290" s="18">
        <v>35554</v>
      </c>
      <c r="G290" s="18">
        <v>9.6</v>
      </c>
    </row>
    <row r="291" spans="5:7" x14ac:dyDescent="0.3">
      <c r="E291" s="19" t="s">
        <v>50</v>
      </c>
      <c r="F291" s="18">
        <v>1248</v>
      </c>
      <c r="G291" s="18">
        <v>50.9</v>
      </c>
    </row>
    <row r="292" spans="5:7" x14ac:dyDescent="0.3">
      <c r="E292" s="19" t="s">
        <v>51</v>
      </c>
      <c r="F292" s="18">
        <v>3060</v>
      </c>
      <c r="G292" s="18">
        <v>16.899999999999999</v>
      </c>
    </row>
    <row r="293" spans="5:7" x14ac:dyDescent="0.3">
      <c r="E293" s="19" t="s">
        <v>53</v>
      </c>
      <c r="F293" s="18">
        <v>9582</v>
      </c>
      <c r="G293" s="18">
        <v>83.6</v>
      </c>
    </row>
    <row r="294" spans="5:7" x14ac:dyDescent="0.3">
      <c r="E294" s="19" t="s">
        <v>54</v>
      </c>
      <c r="F294" s="18">
        <v>21132</v>
      </c>
      <c r="G294" s="18">
        <v>18.5</v>
      </c>
    </row>
    <row r="295" spans="5:7" x14ac:dyDescent="0.3">
      <c r="E295" s="19" t="s">
        <v>55</v>
      </c>
      <c r="F295" s="18">
        <v>6049</v>
      </c>
      <c r="G295" s="18">
        <v>15.5</v>
      </c>
    </row>
    <row r="296" spans="5:7" x14ac:dyDescent="0.3">
      <c r="E296" s="19" t="s">
        <v>57</v>
      </c>
      <c r="F296" s="18">
        <v>400</v>
      </c>
      <c r="G296" s="18">
        <v>58.29999999999999</v>
      </c>
    </row>
    <row r="297" spans="5:7" x14ac:dyDescent="0.3">
      <c r="E297" s="19" t="s">
        <v>58</v>
      </c>
      <c r="F297" s="18">
        <v>49938</v>
      </c>
      <c r="G297" s="18">
        <v>121.2</v>
      </c>
    </row>
    <row r="298" spans="5:7" x14ac:dyDescent="0.3">
      <c r="E298" s="15" t="s">
        <v>94</v>
      </c>
      <c r="F298" s="18">
        <v>255008</v>
      </c>
      <c r="G298" s="18">
        <v>61.078571428571436</v>
      </c>
    </row>
    <row r="299" spans="5:7" x14ac:dyDescent="0.3">
      <c r="E299" s="15">
        <v>2018</v>
      </c>
      <c r="F299" s="18"/>
      <c r="G299" s="18"/>
    </row>
    <row r="300" spans="5:7" x14ac:dyDescent="0.3">
      <c r="E300" s="19" t="s">
        <v>31</v>
      </c>
      <c r="F300" s="18">
        <v>7502</v>
      </c>
      <c r="G300" s="18">
        <v>23.8</v>
      </c>
    </row>
    <row r="301" spans="5:7" x14ac:dyDescent="0.3">
      <c r="E301" s="19" t="s">
        <v>33</v>
      </c>
      <c r="F301" s="18">
        <v>14846</v>
      </c>
      <c r="G301" s="18">
        <v>24.100000000000005</v>
      </c>
    </row>
    <row r="302" spans="5:7" x14ac:dyDescent="0.3">
      <c r="E302" s="19" t="s">
        <v>41</v>
      </c>
      <c r="F302" s="18">
        <v>47667</v>
      </c>
      <c r="G302" s="18">
        <v>133.30000000000001</v>
      </c>
    </row>
    <row r="303" spans="5:7" x14ac:dyDescent="0.3">
      <c r="E303" s="19" t="s">
        <v>42</v>
      </c>
      <c r="F303" s="18">
        <v>65574</v>
      </c>
      <c r="G303" s="18">
        <v>166.5</v>
      </c>
    </row>
    <row r="304" spans="5:7" x14ac:dyDescent="0.3">
      <c r="E304" s="19" t="s">
        <v>45</v>
      </c>
      <c r="F304" s="18">
        <v>10048</v>
      </c>
      <c r="G304" s="18">
        <v>97.09999999999998</v>
      </c>
    </row>
    <row r="305" spans="5:7" x14ac:dyDescent="0.3">
      <c r="E305" s="19" t="s">
        <v>48</v>
      </c>
      <c r="F305" s="18">
        <v>25353</v>
      </c>
      <c r="G305" s="18">
        <v>33.700000000000003</v>
      </c>
    </row>
    <row r="306" spans="5:7" x14ac:dyDescent="0.3">
      <c r="E306" s="19" t="s">
        <v>49</v>
      </c>
      <c r="F306" s="18">
        <v>45693</v>
      </c>
      <c r="G306" s="18">
        <v>9.3000000000000007</v>
      </c>
    </row>
    <row r="307" spans="5:7" x14ac:dyDescent="0.3">
      <c r="E307" s="19" t="s">
        <v>50</v>
      </c>
      <c r="F307" s="18">
        <v>2043</v>
      </c>
      <c r="G307" s="18">
        <v>53.29999999999999</v>
      </c>
    </row>
    <row r="308" spans="5:7" x14ac:dyDescent="0.3">
      <c r="E308" s="19" t="s">
        <v>51</v>
      </c>
      <c r="F308" s="18">
        <v>7736</v>
      </c>
      <c r="G308" s="18">
        <v>17.2</v>
      </c>
    </row>
    <row r="309" spans="5:7" x14ac:dyDescent="0.3">
      <c r="E309" s="19" t="s">
        <v>53</v>
      </c>
      <c r="F309" s="18">
        <v>13807</v>
      </c>
      <c r="G309" s="18">
        <v>83.7</v>
      </c>
    </row>
    <row r="310" spans="5:7" x14ac:dyDescent="0.3">
      <c r="E310" s="19" t="s">
        <v>54</v>
      </c>
      <c r="F310" s="18">
        <v>28536</v>
      </c>
      <c r="G310" s="18">
        <v>17.7</v>
      </c>
    </row>
    <row r="311" spans="5:7" x14ac:dyDescent="0.3">
      <c r="E311" s="19" t="s">
        <v>55</v>
      </c>
      <c r="F311" s="18">
        <v>9249</v>
      </c>
      <c r="G311" s="18">
        <v>15.4</v>
      </c>
    </row>
    <row r="312" spans="5:7" x14ac:dyDescent="0.3">
      <c r="E312" s="19" t="s">
        <v>57</v>
      </c>
      <c r="F312" s="18">
        <v>504</v>
      </c>
      <c r="G312" s="18">
        <v>58.29999999999999</v>
      </c>
    </row>
    <row r="313" spans="5:7" x14ac:dyDescent="0.3">
      <c r="E313" s="19" t="s">
        <v>58</v>
      </c>
      <c r="F313" s="18">
        <v>61894</v>
      </c>
      <c r="G313" s="18">
        <v>119.5</v>
      </c>
    </row>
    <row r="314" spans="5:7" x14ac:dyDescent="0.3">
      <c r="E314" s="15" t="s">
        <v>95</v>
      </c>
      <c r="F314" s="18">
        <v>340452</v>
      </c>
      <c r="G314" s="18">
        <v>60.921428571428592</v>
      </c>
    </row>
    <row r="315" spans="5:7" x14ac:dyDescent="0.3">
      <c r="E315" s="15">
        <v>2019</v>
      </c>
      <c r="F315" s="18"/>
      <c r="G315" s="18"/>
    </row>
    <row r="316" spans="5:7" x14ac:dyDescent="0.3">
      <c r="E316" s="19" t="s">
        <v>31</v>
      </c>
      <c r="F316" s="18">
        <v>10022</v>
      </c>
      <c r="G316" s="18">
        <v>22.899999999999995</v>
      </c>
    </row>
    <row r="317" spans="5:7" x14ac:dyDescent="0.3">
      <c r="E317" s="19" t="s">
        <v>33</v>
      </c>
      <c r="F317" s="18">
        <v>19918</v>
      </c>
      <c r="G317" s="18">
        <v>22.5</v>
      </c>
    </row>
    <row r="318" spans="5:7" x14ac:dyDescent="0.3">
      <c r="E318" s="19" t="s">
        <v>41</v>
      </c>
      <c r="F318" s="18">
        <v>64568</v>
      </c>
      <c r="G318" s="18">
        <v>126.7</v>
      </c>
    </row>
    <row r="319" spans="5:7" x14ac:dyDescent="0.3">
      <c r="E319" s="19" t="s">
        <v>42</v>
      </c>
      <c r="F319" s="18">
        <v>107777</v>
      </c>
      <c r="G319" s="18">
        <v>159.4</v>
      </c>
    </row>
    <row r="320" spans="5:7" x14ac:dyDescent="0.3">
      <c r="E320" s="19" t="s">
        <v>45</v>
      </c>
      <c r="F320" s="18">
        <v>17517</v>
      </c>
      <c r="G320" s="18">
        <v>90.5</v>
      </c>
    </row>
    <row r="321" spans="5:7" x14ac:dyDescent="0.3">
      <c r="E321" s="19" t="s">
        <v>48</v>
      </c>
      <c r="F321" s="18">
        <v>69431</v>
      </c>
      <c r="G321" s="18">
        <v>32.1</v>
      </c>
    </row>
    <row r="322" spans="5:7" x14ac:dyDescent="0.3">
      <c r="E322" s="19" t="s">
        <v>49</v>
      </c>
      <c r="F322" s="18">
        <v>60139</v>
      </c>
      <c r="G322" s="18">
        <v>8.8000000000000007</v>
      </c>
    </row>
    <row r="323" spans="5:7" x14ac:dyDescent="0.3">
      <c r="E323" s="19" t="s">
        <v>50</v>
      </c>
      <c r="F323" s="18">
        <v>2876</v>
      </c>
      <c r="G323" s="18">
        <v>52.6</v>
      </c>
    </row>
    <row r="324" spans="5:7" x14ac:dyDescent="0.3">
      <c r="E324" s="19" t="s">
        <v>51</v>
      </c>
      <c r="F324" s="18">
        <v>11665</v>
      </c>
      <c r="G324" s="18">
        <v>16.5</v>
      </c>
    </row>
    <row r="325" spans="5:7" x14ac:dyDescent="0.3">
      <c r="E325" s="19" t="s">
        <v>53</v>
      </c>
      <c r="F325" s="18">
        <v>18632</v>
      </c>
      <c r="G325" s="18">
        <v>79.099999999999994</v>
      </c>
    </row>
    <row r="326" spans="5:7" x14ac:dyDescent="0.3">
      <c r="E326" s="19" t="s">
        <v>54</v>
      </c>
      <c r="F326" s="18">
        <v>41736</v>
      </c>
      <c r="G326" s="18">
        <v>17.100000000000001</v>
      </c>
    </row>
    <row r="327" spans="5:7" x14ac:dyDescent="0.3">
      <c r="E327" s="19" t="s">
        <v>55</v>
      </c>
      <c r="F327" s="18">
        <v>13072</v>
      </c>
      <c r="G327" s="18">
        <v>14.5</v>
      </c>
    </row>
    <row r="328" spans="5:7" x14ac:dyDescent="0.3">
      <c r="E328" s="19" t="s">
        <v>57</v>
      </c>
      <c r="F328" s="18">
        <v>867</v>
      </c>
      <c r="G328" s="18">
        <v>55.6</v>
      </c>
    </row>
    <row r="329" spans="5:7" x14ac:dyDescent="0.3">
      <c r="E329" s="19" t="s">
        <v>58</v>
      </c>
      <c r="F329" s="18">
        <v>75804</v>
      </c>
      <c r="G329" s="18">
        <v>113.40000000000002</v>
      </c>
    </row>
    <row r="330" spans="5:7" x14ac:dyDescent="0.3">
      <c r="E330" s="15" t="s">
        <v>96</v>
      </c>
      <c r="F330" s="18">
        <v>514024</v>
      </c>
      <c r="G330" s="18">
        <v>57.978571428571406</v>
      </c>
    </row>
    <row r="331" spans="5:7" x14ac:dyDescent="0.3">
      <c r="E331" s="15">
        <v>2020</v>
      </c>
      <c r="F331" s="18"/>
      <c r="G331" s="18"/>
    </row>
    <row r="332" spans="5:7" x14ac:dyDescent="0.3">
      <c r="E332" s="19" t="s">
        <v>31</v>
      </c>
      <c r="F332" s="18">
        <v>27633</v>
      </c>
      <c r="G332" s="18">
        <v>22.2</v>
      </c>
    </row>
    <row r="333" spans="5:7" x14ac:dyDescent="0.3">
      <c r="E333" s="19" t="s">
        <v>33</v>
      </c>
      <c r="F333" s="18">
        <v>44706</v>
      </c>
      <c r="G333" s="18">
        <v>21.1</v>
      </c>
    </row>
    <row r="334" spans="5:7" x14ac:dyDescent="0.3">
      <c r="E334" s="19" t="s">
        <v>41</v>
      </c>
      <c r="F334" s="18">
        <v>203420</v>
      </c>
      <c r="G334" s="18">
        <v>119.09999999999998</v>
      </c>
    </row>
    <row r="335" spans="5:7" x14ac:dyDescent="0.3">
      <c r="E335" s="19" t="s">
        <v>42</v>
      </c>
      <c r="F335" s="18">
        <v>388831</v>
      </c>
      <c r="G335" s="18">
        <v>155.80000000000001</v>
      </c>
    </row>
    <row r="336" spans="5:7" x14ac:dyDescent="0.3">
      <c r="E336" s="19" t="s">
        <v>45</v>
      </c>
      <c r="F336" s="18">
        <v>63402</v>
      </c>
      <c r="G336" s="18">
        <v>86.5</v>
      </c>
    </row>
    <row r="337" spans="5:7" x14ac:dyDescent="0.3">
      <c r="E337" s="19" t="s">
        <v>48</v>
      </c>
      <c r="F337" s="18">
        <v>69119</v>
      </c>
      <c r="G337" s="18">
        <v>30.7</v>
      </c>
    </row>
    <row r="338" spans="5:7" x14ac:dyDescent="0.3">
      <c r="E338" s="19" t="s">
        <v>49</v>
      </c>
      <c r="F338" s="18">
        <v>78667</v>
      </c>
      <c r="G338" s="18">
        <v>8.1999999999999993</v>
      </c>
    </row>
    <row r="339" spans="5:7" x14ac:dyDescent="0.3">
      <c r="E339" s="19" t="s">
        <v>50</v>
      </c>
      <c r="F339" s="18">
        <v>9585</v>
      </c>
      <c r="G339" s="18">
        <v>51.79999999999999</v>
      </c>
    </row>
    <row r="340" spans="5:7" x14ac:dyDescent="0.3">
      <c r="E340" s="19" t="s">
        <v>51</v>
      </c>
      <c r="F340" s="18">
        <v>18015</v>
      </c>
      <c r="G340" s="18">
        <v>15.800000000000002</v>
      </c>
    </row>
    <row r="341" spans="5:7" x14ac:dyDescent="0.3">
      <c r="E341" s="19" t="s">
        <v>53</v>
      </c>
      <c r="F341" s="18">
        <v>35726</v>
      </c>
      <c r="G341" s="18">
        <v>75.2</v>
      </c>
    </row>
    <row r="342" spans="5:7" x14ac:dyDescent="0.3">
      <c r="E342" s="19" t="s">
        <v>54</v>
      </c>
      <c r="F342" s="18">
        <v>69528</v>
      </c>
      <c r="G342" s="18">
        <v>16.100000000000001</v>
      </c>
    </row>
    <row r="343" spans="5:7" x14ac:dyDescent="0.3">
      <c r="E343" s="19" t="s">
        <v>55</v>
      </c>
      <c r="F343" s="18">
        <v>25173</v>
      </c>
      <c r="G343" s="18">
        <v>13.699999999999998</v>
      </c>
    </row>
    <row r="344" spans="5:7" x14ac:dyDescent="0.3">
      <c r="E344" s="19" t="s">
        <v>57</v>
      </c>
      <c r="F344" s="18">
        <v>2056</v>
      </c>
      <c r="G344" s="18">
        <v>54.1</v>
      </c>
    </row>
    <row r="345" spans="5:7" x14ac:dyDescent="0.3">
      <c r="E345" s="19" t="s">
        <v>58</v>
      </c>
      <c r="F345" s="18">
        <v>177726</v>
      </c>
      <c r="G345" s="18">
        <v>108.3</v>
      </c>
    </row>
    <row r="346" spans="5:7" x14ac:dyDescent="0.3">
      <c r="E346" s="15" t="s">
        <v>97</v>
      </c>
      <c r="F346" s="18">
        <v>1213587</v>
      </c>
      <c r="G346" s="18">
        <v>55.614285714285721</v>
      </c>
    </row>
    <row r="347" spans="5:7" x14ac:dyDescent="0.3">
      <c r="E347" s="15">
        <v>2021</v>
      </c>
      <c r="F347" s="18"/>
      <c r="G347" s="18"/>
    </row>
    <row r="348" spans="5:7" x14ac:dyDescent="0.3">
      <c r="E348" s="19" t="s">
        <v>31</v>
      </c>
      <c r="F348" s="18">
        <v>46887</v>
      </c>
      <c r="G348" s="18">
        <v>21.2</v>
      </c>
    </row>
    <row r="349" spans="5:7" x14ac:dyDescent="0.3">
      <c r="E349" s="19" t="s">
        <v>33</v>
      </c>
      <c r="F349" s="18">
        <v>88295</v>
      </c>
      <c r="G349" s="18">
        <v>20.6</v>
      </c>
    </row>
    <row r="350" spans="5:7" x14ac:dyDescent="0.3">
      <c r="E350" s="19" t="s">
        <v>41</v>
      </c>
      <c r="F350" s="18">
        <v>304604</v>
      </c>
      <c r="G350" s="18">
        <v>114.8</v>
      </c>
    </row>
    <row r="351" spans="5:7" x14ac:dyDescent="0.3">
      <c r="E351" s="19" t="s">
        <v>42</v>
      </c>
      <c r="F351" s="18">
        <v>686928</v>
      </c>
      <c r="G351" s="18">
        <v>151.1</v>
      </c>
    </row>
    <row r="352" spans="5:7" x14ac:dyDescent="0.3">
      <c r="E352" s="19" t="s">
        <v>45</v>
      </c>
      <c r="F352" s="18">
        <v>149678</v>
      </c>
      <c r="G352" s="18">
        <v>84.6</v>
      </c>
    </row>
    <row r="353" spans="5:7" x14ac:dyDescent="0.3">
      <c r="E353" s="19" t="s">
        <v>48</v>
      </c>
      <c r="F353" s="18">
        <v>64119</v>
      </c>
      <c r="G353" s="18">
        <v>29.8</v>
      </c>
    </row>
    <row r="354" spans="5:7" x14ac:dyDescent="0.3">
      <c r="E354" s="19" t="s">
        <v>49</v>
      </c>
      <c r="F354" s="18">
        <v>120866</v>
      </c>
      <c r="G354" s="18">
        <v>7.7</v>
      </c>
    </row>
    <row r="355" spans="5:7" x14ac:dyDescent="0.3">
      <c r="E355" s="19" t="s">
        <v>50</v>
      </c>
      <c r="F355" s="18">
        <v>21287</v>
      </c>
      <c r="G355" s="18">
        <v>50.1</v>
      </c>
    </row>
    <row r="356" spans="5:7" x14ac:dyDescent="0.3">
      <c r="E356" s="19" t="s">
        <v>51</v>
      </c>
      <c r="F356" s="18">
        <v>29249</v>
      </c>
      <c r="G356" s="18">
        <v>15.4</v>
      </c>
    </row>
    <row r="357" spans="5:7" x14ac:dyDescent="0.3">
      <c r="E357" s="19" t="s">
        <v>53</v>
      </c>
      <c r="F357" s="18">
        <v>65324</v>
      </c>
      <c r="G357" s="18">
        <v>72</v>
      </c>
    </row>
    <row r="358" spans="5:7" x14ac:dyDescent="0.3">
      <c r="E358" s="19" t="s">
        <v>54</v>
      </c>
      <c r="F358" s="18">
        <v>123844</v>
      </c>
      <c r="G358" s="18">
        <v>15.5</v>
      </c>
    </row>
    <row r="359" spans="5:7" x14ac:dyDescent="0.3">
      <c r="E359" s="19" t="s">
        <v>55</v>
      </c>
      <c r="F359" s="18">
        <v>41736</v>
      </c>
      <c r="G359" s="18">
        <v>13.1</v>
      </c>
    </row>
    <row r="360" spans="5:7" x14ac:dyDescent="0.3">
      <c r="E360" s="19" t="s">
        <v>57</v>
      </c>
      <c r="F360" s="18">
        <v>5208</v>
      </c>
      <c r="G360" s="18">
        <v>53.79999999999999</v>
      </c>
    </row>
    <row r="361" spans="5:7" x14ac:dyDescent="0.3">
      <c r="E361" s="19" t="s">
        <v>58</v>
      </c>
      <c r="F361" s="18">
        <v>318216</v>
      </c>
      <c r="G361" s="18">
        <v>105.8</v>
      </c>
    </row>
    <row r="362" spans="5:7" x14ac:dyDescent="0.3">
      <c r="E362" s="15" t="s">
        <v>98</v>
      </c>
      <c r="F362" s="18">
        <v>2066241</v>
      </c>
      <c r="G362" s="18">
        <v>53.964285714285715</v>
      </c>
    </row>
    <row r="363" spans="5:7" x14ac:dyDescent="0.3">
      <c r="E363" s="15">
        <v>2022</v>
      </c>
      <c r="F363" s="18"/>
      <c r="G363" s="18"/>
    </row>
    <row r="364" spans="5:7" x14ac:dyDescent="0.3">
      <c r="E364" s="19" t="s">
        <v>31</v>
      </c>
      <c r="F364" s="18">
        <v>42094</v>
      </c>
      <c r="G364" s="18">
        <v>21.3</v>
      </c>
    </row>
    <row r="365" spans="5:7" x14ac:dyDescent="0.3">
      <c r="E365" s="19" t="s">
        <v>33</v>
      </c>
      <c r="F365" s="18">
        <v>87739</v>
      </c>
      <c r="G365" s="18">
        <v>20.9</v>
      </c>
    </row>
    <row r="366" spans="5:7" x14ac:dyDescent="0.3">
      <c r="E366" s="19" t="s">
        <v>41</v>
      </c>
      <c r="F366" s="18">
        <v>347636</v>
      </c>
      <c r="G366" s="18">
        <v>116.90000000000002</v>
      </c>
    </row>
    <row r="367" spans="5:7" x14ac:dyDescent="0.3">
      <c r="E367" s="19" t="s">
        <v>42</v>
      </c>
      <c r="F367" s="18">
        <v>814238</v>
      </c>
      <c r="G367" s="18">
        <v>150.9</v>
      </c>
    </row>
    <row r="368" spans="5:7" x14ac:dyDescent="0.3">
      <c r="E368" s="19" t="s">
        <v>45</v>
      </c>
      <c r="F368" s="18">
        <v>113695</v>
      </c>
      <c r="G368" s="18">
        <v>87.5</v>
      </c>
    </row>
    <row r="369" spans="5:7" x14ac:dyDescent="0.3">
      <c r="E369" s="19" t="s">
        <v>48</v>
      </c>
      <c r="F369" s="18">
        <v>76042</v>
      </c>
      <c r="G369" s="18">
        <v>30.3</v>
      </c>
    </row>
    <row r="370" spans="5:7" x14ac:dyDescent="0.3">
      <c r="E370" s="19" t="s">
        <v>49</v>
      </c>
      <c r="F370" s="18">
        <v>125645</v>
      </c>
      <c r="G370" s="18">
        <v>7.2</v>
      </c>
    </row>
    <row r="371" spans="5:7" x14ac:dyDescent="0.3">
      <c r="E371" s="19" t="s">
        <v>50</v>
      </c>
      <c r="F371" s="18">
        <v>24640</v>
      </c>
      <c r="G371" s="18">
        <v>51.5</v>
      </c>
    </row>
    <row r="372" spans="5:7" x14ac:dyDescent="0.3">
      <c r="E372" s="19" t="s">
        <v>51</v>
      </c>
      <c r="F372" s="18">
        <v>32173</v>
      </c>
      <c r="G372" s="18">
        <v>15.800000000000002</v>
      </c>
    </row>
    <row r="373" spans="5:7" x14ac:dyDescent="0.3">
      <c r="E373" s="19" t="s">
        <v>53</v>
      </c>
      <c r="F373" s="18">
        <v>67937</v>
      </c>
      <c r="G373" s="18">
        <v>75.2</v>
      </c>
    </row>
    <row r="374" spans="5:7" x14ac:dyDescent="0.3">
      <c r="E374" s="19" t="s">
        <v>54</v>
      </c>
      <c r="F374" s="18">
        <v>140976</v>
      </c>
      <c r="G374" s="18">
        <v>14.699999999999998</v>
      </c>
    </row>
    <row r="375" spans="5:7" x14ac:dyDescent="0.3">
      <c r="E375" s="19" t="s">
        <v>55</v>
      </c>
      <c r="F375" s="18">
        <v>52546</v>
      </c>
      <c r="G375" s="18">
        <v>13.199999999999998</v>
      </c>
    </row>
    <row r="376" spans="5:7" x14ac:dyDescent="0.3">
      <c r="E376" s="19" t="s">
        <v>57</v>
      </c>
      <c r="F376" s="18">
        <v>8740</v>
      </c>
      <c r="G376" s="18">
        <v>55</v>
      </c>
    </row>
    <row r="377" spans="5:7" x14ac:dyDescent="0.3">
      <c r="E377" s="19" t="s">
        <v>58</v>
      </c>
      <c r="F377" s="18">
        <v>371537</v>
      </c>
      <c r="G377" s="18">
        <v>109.2</v>
      </c>
    </row>
    <row r="378" spans="5:7" x14ac:dyDescent="0.3">
      <c r="E378" s="15" t="s">
        <v>99</v>
      </c>
      <c r="F378" s="18">
        <v>2305638</v>
      </c>
      <c r="G378" s="18">
        <v>54.971428571428568</v>
      </c>
    </row>
    <row r="379" spans="5:7" x14ac:dyDescent="0.3">
      <c r="E379" s="15">
        <v>2023</v>
      </c>
      <c r="F379" s="18"/>
      <c r="G379" s="18"/>
    </row>
    <row r="380" spans="5:7" x14ac:dyDescent="0.3">
      <c r="E380" s="19" t="s">
        <v>31</v>
      </c>
      <c r="F380" s="18">
        <v>44592</v>
      </c>
      <c r="G380" s="18">
        <v>20.9</v>
      </c>
    </row>
    <row r="381" spans="5:7" x14ac:dyDescent="0.3">
      <c r="E381" s="19" t="s">
        <v>33</v>
      </c>
      <c r="F381" s="18">
        <v>99524</v>
      </c>
      <c r="G381" s="18">
        <v>20.9</v>
      </c>
    </row>
    <row r="382" spans="5:7" x14ac:dyDescent="0.3">
      <c r="E382" s="19" t="s">
        <v>41</v>
      </c>
      <c r="F382" s="18">
        <v>393284</v>
      </c>
      <c r="G382" s="18">
        <v>115.7</v>
      </c>
    </row>
    <row r="383" spans="5:7" x14ac:dyDescent="0.3">
      <c r="E383" s="19" t="s">
        <v>42</v>
      </c>
      <c r="F383" s="18">
        <v>861570</v>
      </c>
      <c r="G383" s="18">
        <v>145.69999999999999</v>
      </c>
    </row>
    <row r="384" spans="5:7" x14ac:dyDescent="0.3">
      <c r="E384" s="19" t="s">
        <v>45</v>
      </c>
      <c r="F384" s="18">
        <v>131814</v>
      </c>
      <c r="G384" s="18">
        <v>86.8</v>
      </c>
    </row>
    <row r="385" spans="5:7" x14ac:dyDescent="0.3">
      <c r="E385" s="19" t="s">
        <v>48</v>
      </c>
      <c r="F385" s="18">
        <v>122904</v>
      </c>
      <c r="G385" s="18">
        <v>29.8</v>
      </c>
    </row>
    <row r="386" spans="5:7" x14ac:dyDescent="0.3">
      <c r="E386" s="19" t="s">
        <v>49</v>
      </c>
      <c r="F386" s="18">
        <v>122368</v>
      </c>
      <c r="G386" s="18">
        <v>6.7</v>
      </c>
    </row>
    <row r="387" spans="5:7" x14ac:dyDescent="0.3">
      <c r="E387" s="19" t="s">
        <v>50</v>
      </c>
      <c r="F387" s="18">
        <v>33710</v>
      </c>
      <c r="G387" s="18">
        <v>52.1</v>
      </c>
    </row>
    <row r="388" spans="5:7" x14ac:dyDescent="0.3">
      <c r="E388" s="19" t="s">
        <v>51</v>
      </c>
      <c r="F388" s="18">
        <v>42970</v>
      </c>
      <c r="G388" s="18">
        <v>15.699999999999998</v>
      </c>
    </row>
    <row r="389" spans="5:7" x14ac:dyDescent="0.3">
      <c r="E389" s="19" t="s">
        <v>53</v>
      </c>
      <c r="F389" s="18">
        <v>81578</v>
      </c>
      <c r="G389" s="18">
        <v>75.599999999999994</v>
      </c>
    </row>
    <row r="390" spans="5:7" x14ac:dyDescent="0.3">
      <c r="E390" s="19" t="s">
        <v>54</v>
      </c>
      <c r="F390" s="18">
        <v>142415</v>
      </c>
      <c r="G390" s="18">
        <v>14.1</v>
      </c>
    </row>
    <row r="391" spans="5:7" x14ac:dyDescent="0.3">
      <c r="E391" s="19" t="s">
        <v>55</v>
      </c>
      <c r="F391" s="18">
        <v>60093</v>
      </c>
      <c r="G391" s="18">
        <v>13.1</v>
      </c>
    </row>
    <row r="392" spans="5:7" x14ac:dyDescent="0.3">
      <c r="E392" s="19" t="s">
        <v>57</v>
      </c>
      <c r="F392" s="18">
        <v>78627</v>
      </c>
      <c r="G392" s="18">
        <v>55.5</v>
      </c>
    </row>
    <row r="393" spans="5:7" x14ac:dyDescent="0.3">
      <c r="E393" s="19" t="s">
        <v>58</v>
      </c>
      <c r="F393" s="18">
        <v>393951</v>
      </c>
      <c r="G393" s="18">
        <v>108.2</v>
      </c>
    </row>
    <row r="394" spans="5:7" x14ac:dyDescent="0.3">
      <c r="E394" s="15" t="s">
        <v>100</v>
      </c>
      <c r="F394" s="18">
        <v>2609400</v>
      </c>
      <c r="G394" s="18">
        <v>54.342857142857113</v>
      </c>
    </row>
    <row r="395" spans="5:7" x14ac:dyDescent="0.3">
      <c r="E395" s="15">
        <v>2024</v>
      </c>
      <c r="F395" s="18"/>
      <c r="G395" s="18"/>
    </row>
    <row r="396" spans="5:7" x14ac:dyDescent="0.3">
      <c r="E396" s="19" t="s">
        <v>31</v>
      </c>
      <c r="F396" s="18">
        <v>58566</v>
      </c>
      <c r="G396" s="18">
        <v>20.100000000000001</v>
      </c>
    </row>
    <row r="397" spans="5:7" x14ac:dyDescent="0.3">
      <c r="E397" s="19" t="s">
        <v>33</v>
      </c>
      <c r="F397" s="18">
        <v>112211</v>
      </c>
      <c r="G397" s="18">
        <v>20.100000000000001</v>
      </c>
    </row>
    <row r="398" spans="5:7" x14ac:dyDescent="0.3">
      <c r="E398" s="19" t="s">
        <v>41</v>
      </c>
      <c r="F398" s="18">
        <v>461032</v>
      </c>
      <c r="G398" s="18">
        <v>113.59999999999998</v>
      </c>
    </row>
    <row r="399" spans="5:7" x14ac:dyDescent="0.3">
      <c r="E399" s="19" t="s">
        <v>42</v>
      </c>
      <c r="F399" s="18">
        <v>872598</v>
      </c>
      <c r="G399" s="18">
        <v>141</v>
      </c>
    </row>
    <row r="400" spans="5:7" x14ac:dyDescent="0.3">
      <c r="E400" s="19" t="s">
        <v>45</v>
      </c>
      <c r="F400" s="18">
        <v>157678</v>
      </c>
      <c r="G400" s="18">
        <v>84.9</v>
      </c>
    </row>
    <row r="401" spans="5:7" x14ac:dyDescent="0.3">
      <c r="E401" s="19" t="s">
        <v>48</v>
      </c>
      <c r="F401" s="18">
        <v>135935</v>
      </c>
      <c r="G401" s="18">
        <v>28.7</v>
      </c>
    </row>
    <row r="402" spans="5:7" x14ac:dyDescent="0.3">
      <c r="E402" s="19" t="s">
        <v>49</v>
      </c>
      <c r="F402" s="18">
        <v>125800</v>
      </c>
      <c r="G402" s="18">
        <v>6</v>
      </c>
    </row>
    <row r="403" spans="5:7" x14ac:dyDescent="0.3">
      <c r="E403" s="19" t="s">
        <v>50</v>
      </c>
      <c r="F403" s="18">
        <v>38892</v>
      </c>
      <c r="G403" s="18">
        <v>50.29999999999999</v>
      </c>
    </row>
    <row r="404" spans="5:7" x14ac:dyDescent="0.3">
      <c r="E404" s="19" t="s">
        <v>51</v>
      </c>
      <c r="F404" s="18">
        <v>52806</v>
      </c>
      <c r="G404" s="18">
        <v>14.9</v>
      </c>
    </row>
    <row r="405" spans="5:7" x14ac:dyDescent="0.3">
      <c r="E405" s="19" t="s">
        <v>53</v>
      </c>
      <c r="F405" s="18">
        <v>100588</v>
      </c>
      <c r="G405" s="18">
        <v>74.2</v>
      </c>
    </row>
    <row r="406" spans="5:7" x14ac:dyDescent="0.3">
      <c r="E406" s="19" t="s">
        <v>54</v>
      </c>
      <c r="F406" s="18">
        <v>149924</v>
      </c>
      <c r="G406" s="18">
        <v>13.199999999999998</v>
      </c>
    </row>
    <row r="407" spans="5:7" x14ac:dyDescent="0.3">
      <c r="E407" s="19" t="s">
        <v>55</v>
      </c>
      <c r="F407" s="18">
        <v>64308</v>
      </c>
      <c r="G407" s="18">
        <v>12.6</v>
      </c>
    </row>
    <row r="408" spans="5:7" x14ac:dyDescent="0.3">
      <c r="E408" s="19" t="s">
        <v>57</v>
      </c>
      <c r="F408" s="18">
        <v>108234</v>
      </c>
      <c r="G408" s="18">
        <v>54.4</v>
      </c>
    </row>
    <row r="409" spans="5:7" x14ac:dyDescent="0.3">
      <c r="E409" s="19" t="s">
        <v>58</v>
      </c>
      <c r="F409" s="18">
        <v>416499</v>
      </c>
      <c r="G409" s="18">
        <v>104</v>
      </c>
    </row>
    <row r="410" spans="5:7" x14ac:dyDescent="0.3">
      <c r="E410" s="15" t="s">
        <v>101</v>
      </c>
      <c r="F410" s="18">
        <v>2855071</v>
      </c>
      <c r="G410" s="18">
        <v>52.714285714285737</v>
      </c>
    </row>
    <row r="411" spans="5:7" x14ac:dyDescent="0.3">
      <c r="E411" s="15">
        <v>2025</v>
      </c>
      <c r="F411" s="18"/>
      <c r="G411" s="18"/>
    </row>
    <row r="412" spans="5:7" x14ac:dyDescent="0.3">
      <c r="E412" s="19" t="s">
        <v>31</v>
      </c>
      <c r="F412" s="18">
        <v>67021</v>
      </c>
      <c r="G412" s="18">
        <v>19.2</v>
      </c>
    </row>
    <row r="413" spans="5:7" x14ac:dyDescent="0.3">
      <c r="E413" s="19" t="s">
        <v>33</v>
      </c>
      <c r="F413" s="18">
        <v>130510</v>
      </c>
      <c r="G413" s="18">
        <v>19.5</v>
      </c>
    </row>
    <row r="414" spans="5:7" x14ac:dyDescent="0.3">
      <c r="E414" s="19" t="s">
        <v>41</v>
      </c>
      <c r="F414" s="18">
        <v>502437</v>
      </c>
      <c r="G414" s="18">
        <v>112.40000000000002</v>
      </c>
    </row>
    <row r="415" spans="5:7" x14ac:dyDescent="0.3">
      <c r="E415" s="19" t="s">
        <v>42</v>
      </c>
      <c r="F415" s="18">
        <v>934232</v>
      </c>
      <c r="G415" s="18">
        <v>136.5</v>
      </c>
    </row>
    <row r="416" spans="5:7" x14ac:dyDescent="0.3">
      <c r="E416" s="19" t="s">
        <v>45</v>
      </c>
      <c r="F416" s="18">
        <v>198252</v>
      </c>
      <c r="G416" s="18">
        <v>82.5</v>
      </c>
    </row>
    <row r="417" spans="5:7" x14ac:dyDescent="0.3">
      <c r="E417" s="19" t="s">
        <v>48</v>
      </c>
      <c r="F417" s="18">
        <v>152920</v>
      </c>
      <c r="G417" s="18">
        <v>27.600000000000005</v>
      </c>
    </row>
    <row r="418" spans="5:7" x14ac:dyDescent="0.3">
      <c r="E418" s="19" t="s">
        <v>49</v>
      </c>
      <c r="F418" s="18">
        <v>125265</v>
      </c>
      <c r="G418" s="18">
        <v>5.4000000000000012</v>
      </c>
    </row>
    <row r="419" spans="5:7" x14ac:dyDescent="0.3">
      <c r="E419" s="19" t="s">
        <v>50</v>
      </c>
      <c r="F419" s="18">
        <v>48675</v>
      </c>
      <c r="G419" s="18">
        <v>46.6</v>
      </c>
    </row>
    <row r="420" spans="5:7" x14ac:dyDescent="0.3">
      <c r="E420" s="19" t="s">
        <v>51</v>
      </c>
      <c r="F420" s="18">
        <v>59231</v>
      </c>
      <c r="G420" s="18">
        <v>14</v>
      </c>
    </row>
    <row r="421" spans="5:7" x14ac:dyDescent="0.3">
      <c r="E421" s="19" t="s">
        <v>53</v>
      </c>
      <c r="F421" s="18">
        <v>123951</v>
      </c>
      <c r="G421" s="18">
        <v>70.5</v>
      </c>
    </row>
    <row r="422" spans="5:7" x14ac:dyDescent="0.3">
      <c r="E422" s="19" t="s">
        <v>54</v>
      </c>
      <c r="F422" s="18">
        <v>160621</v>
      </c>
      <c r="G422" s="18">
        <v>12.199999999999998</v>
      </c>
    </row>
    <row r="423" spans="5:7" x14ac:dyDescent="0.3">
      <c r="E423" s="19" t="s">
        <v>55</v>
      </c>
      <c r="F423" s="18">
        <v>74139</v>
      </c>
      <c r="G423" s="18">
        <v>12.1</v>
      </c>
    </row>
    <row r="424" spans="5:7" x14ac:dyDescent="0.3">
      <c r="E424" s="19" t="s">
        <v>57</v>
      </c>
      <c r="F424" s="18">
        <v>119540</v>
      </c>
      <c r="G424" s="18">
        <v>53.9</v>
      </c>
    </row>
    <row r="425" spans="5:7" x14ac:dyDescent="0.3">
      <c r="E425" s="19" t="s">
        <v>58</v>
      </c>
      <c r="F425" s="18">
        <v>494738</v>
      </c>
      <c r="G425" s="18">
        <v>98.7</v>
      </c>
    </row>
    <row r="426" spans="5:7" x14ac:dyDescent="0.3">
      <c r="E426" s="15" t="s">
        <v>102</v>
      </c>
      <c r="F426" s="18">
        <v>3191532</v>
      </c>
      <c r="G426" s="18">
        <v>50.792857142857137</v>
      </c>
    </row>
    <row r="427" spans="5:7" x14ac:dyDescent="0.3">
      <c r="E427" s="4" t="s">
        <v>108</v>
      </c>
      <c r="F427" s="18">
        <v>15846180</v>
      </c>
      <c r="G427" s="18">
        <v>57.874999999999872</v>
      </c>
    </row>
    <row r="428" spans="5:7" x14ac:dyDescent="0.3">
      <c r="E428" s="4" t="s">
        <v>105</v>
      </c>
      <c r="F428" s="18"/>
      <c r="G428" s="18"/>
    </row>
    <row r="429" spans="5:7" x14ac:dyDescent="0.3">
      <c r="E429" s="15">
        <v>2010</v>
      </c>
      <c r="F429" s="18"/>
      <c r="G429" s="18"/>
    </row>
    <row r="430" spans="5:7" x14ac:dyDescent="0.3">
      <c r="E430" s="19" t="s">
        <v>39</v>
      </c>
      <c r="F430" s="18">
        <v>1850</v>
      </c>
      <c r="G430" s="18">
        <v>566.1</v>
      </c>
    </row>
    <row r="431" spans="5:7" x14ac:dyDescent="0.3">
      <c r="E431" s="19" t="s">
        <v>43</v>
      </c>
      <c r="F431" s="18">
        <v>136</v>
      </c>
      <c r="G431" s="18">
        <v>166.9</v>
      </c>
    </row>
    <row r="432" spans="5:7" x14ac:dyDescent="0.3">
      <c r="E432" s="19" t="s">
        <v>44</v>
      </c>
      <c r="F432" s="18">
        <v>30</v>
      </c>
      <c r="G432" s="18">
        <v>108.3</v>
      </c>
    </row>
    <row r="433" spans="5:7" x14ac:dyDescent="0.3">
      <c r="E433" s="19" t="s">
        <v>46</v>
      </c>
      <c r="F433" s="18">
        <v>2036</v>
      </c>
      <c r="G433" s="18">
        <v>223.19999999999996</v>
      </c>
    </row>
    <row r="434" spans="5:7" x14ac:dyDescent="0.3">
      <c r="E434" s="19" t="s">
        <v>52</v>
      </c>
      <c r="F434" s="18">
        <v>149</v>
      </c>
      <c r="G434" s="18">
        <v>99.3</v>
      </c>
    </row>
    <row r="435" spans="5:7" x14ac:dyDescent="0.3">
      <c r="E435" s="19" t="s">
        <v>56</v>
      </c>
      <c r="F435" s="18">
        <v>30</v>
      </c>
      <c r="G435" s="18">
        <v>68.3</v>
      </c>
    </row>
    <row r="436" spans="5:7" x14ac:dyDescent="0.3">
      <c r="E436" s="15" t="s">
        <v>87</v>
      </c>
      <c r="F436" s="18">
        <v>4231</v>
      </c>
      <c r="G436" s="18">
        <v>205.35000000000008</v>
      </c>
    </row>
    <row r="437" spans="5:7" x14ac:dyDescent="0.3">
      <c r="E437" s="15">
        <v>2011</v>
      </c>
      <c r="F437" s="18"/>
      <c r="G437" s="18"/>
    </row>
    <row r="438" spans="5:7" x14ac:dyDescent="0.3">
      <c r="E438" s="19" t="s">
        <v>39</v>
      </c>
      <c r="F438" s="18">
        <v>7788</v>
      </c>
      <c r="G438" s="18">
        <v>619.9</v>
      </c>
    </row>
    <row r="439" spans="5:7" x14ac:dyDescent="0.3">
      <c r="E439" s="19" t="s">
        <v>43</v>
      </c>
      <c r="F439" s="18">
        <v>317</v>
      </c>
      <c r="G439" s="18">
        <v>177.4</v>
      </c>
    </row>
    <row r="440" spans="5:7" x14ac:dyDescent="0.3">
      <c r="E440" s="19" t="s">
        <v>44</v>
      </c>
      <c r="F440" s="18">
        <v>30</v>
      </c>
      <c r="G440" s="18">
        <v>108.59999999999998</v>
      </c>
    </row>
    <row r="441" spans="5:7" x14ac:dyDescent="0.3">
      <c r="E441" s="19" t="s">
        <v>46</v>
      </c>
      <c r="F441" s="18">
        <v>16438</v>
      </c>
      <c r="G441" s="18">
        <v>226.30000000000004</v>
      </c>
    </row>
    <row r="442" spans="5:7" x14ac:dyDescent="0.3">
      <c r="E442" s="19" t="s">
        <v>52</v>
      </c>
      <c r="F442" s="18">
        <v>306</v>
      </c>
      <c r="G442" s="18">
        <v>98.5</v>
      </c>
    </row>
    <row r="443" spans="5:7" x14ac:dyDescent="0.3">
      <c r="E443" s="19" t="s">
        <v>56</v>
      </c>
      <c r="F443" s="18">
        <v>51</v>
      </c>
      <c r="G443" s="18">
        <v>70</v>
      </c>
    </row>
    <row r="444" spans="5:7" x14ac:dyDescent="0.3">
      <c r="E444" s="15" t="s">
        <v>88</v>
      </c>
      <c r="F444" s="18">
        <v>24930</v>
      </c>
      <c r="G444" s="18">
        <v>216.78333333333336</v>
      </c>
    </row>
    <row r="445" spans="5:7" x14ac:dyDescent="0.3">
      <c r="E445" s="15">
        <v>2012</v>
      </c>
      <c r="F445" s="18"/>
      <c r="G445" s="18"/>
    </row>
    <row r="446" spans="5:7" x14ac:dyDescent="0.3">
      <c r="E446" s="19" t="s">
        <v>39</v>
      </c>
      <c r="F446" s="18">
        <v>12645</v>
      </c>
      <c r="G446" s="18">
        <v>661.4</v>
      </c>
    </row>
    <row r="447" spans="5:7" x14ac:dyDescent="0.3">
      <c r="E447" s="19" t="s">
        <v>43</v>
      </c>
      <c r="F447" s="18">
        <v>316</v>
      </c>
      <c r="G447" s="18">
        <v>190.1</v>
      </c>
    </row>
    <row r="448" spans="5:7" x14ac:dyDescent="0.3">
      <c r="E448" s="19" t="s">
        <v>44</v>
      </c>
      <c r="F448" s="18">
        <v>30</v>
      </c>
      <c r="G448" s="18">
        <v>111.90000000000002</v>
      </c>
    </row>
    <row r="449" spans="5:7" x14ac:dyDescent="0.3">
      <c r="E449" s="19" t="s">
        <v>46</v>
      </c>
      <c r="F449" s="18">
        <v>25965</v>
      </c>
      <c r="G449" s="18">
        <v>225.5</v>
      </c>
    </row>
    <row r="450" spans="5:7" x14ac:dyDescent="0.3">
      <c r="E450" s="19" t="s">
        <v>52</v>
      </c>
      <c r="F450" s="18">
        <v>473</v>
      </c>
      <c r="G450" s="18">
        <v>99.2</v>
      </c>
    </row>
    <row r="451" spans="5:7" x14ac:dyDescent="0.3">
      <c r="E451" s="19" t="s">
        <v>56</v>
      </c>
      <c r="F451" s="18">
        <v>116</v>
      </c>
      <c r="G451" s="18">
        <v>71.7</v>
      </c>
    </row>
    <row r="452" spans="5:7" x14ac:dyDescent="0.3">
      <c r="E452" s="15" t="s">
        <v>89</v>
      </c>
      <c r="F452" s="18">
        <v>39545</v>
      </c>
      <c r="G452" s="18">
        <v>226.63333333333327</v>
      </c>
    </row>
    <row r="453" spans="5:7" x14ac:dyDescent="0.3">
      <c r="E453" s="15">
        <v>2013</v>
      </c>
      <c r="F453" s="18"/>
      <c r="G453" s="18"/>
    </row>
    <row r="454" spans="5:7" x14ac:dyDescent="0.3">
      <c r="E454" s="19" t="s">
        <v>39</v>
      </c>
      <c r="F454" s="18">
        <v>46088</v>
      </c>
      <c r="G454" s="18">
        <v>702.5</v>
      </c>
    </row>
    <row r="455" spans="5:7" x14ac:dyDescent="0.3">
      <c r="E455" s="19" t="s">
        <v>43</v>
      </c>
      <c r="F455" s="18">
        <v>329</v>
      </c>
      <c r="G455" s="18">
        <v>200.30000000000004</v>
      </c>
    </row>
    <row r="456" spans="5:7" x14ac:dyDescent="0.3">
      <c r="E456" s="19" t="s">
        <v>44</v>
      </c>
      <c r="F456" s="18">
        <v>52</v>
      </c>
      <c r="G456" s="18">
        <v>118</v>
      </c>
    </row>
    <row r="457" spans="5:7" x14ac:dyDescent="0.3">
      <c r="E457" s="19" t="s">
        <v>46</v>
      </c>
      <c r="F457" s="18">
        <v>30178</v>
      </c>
      <c r="G457" s="18">
        <v>219.5</v>
      </c>
    </row>
    <row r="458" spans="5:7" x14ac:dyDescent="0.3">
      <c r="E458" s="19" t="s">
        <v>52</v>
      </c>
      <c r="F458" s="18">
        <v>1818</v>
      </c>
      <c r="G458" s="18">
        <v>101.7</v>
      </c>
    </row>
    <row r="459" spans="5:7" x14ac:dyDescent="0.3">
      <c r="E459" s="19" t="s">
        <v>56</v>
      </c>
      <c r="F459" s="18">
        <v>136</v>
      </c>
      <c r="G459" s="18">
        <v>73.8</v>
      </c>
    </row>
    <row r="460" spans="5:7" x14ac:dyDescent="0.3">
      <c r="E460" s="15" t="s">
        <v>90</v>
      </c>
      <c r="F460" s="18">
        <v>78601</v>
      </c>
      <c r="G460" s="18">
        <v>235.9666666666667</v>
      </c>
    </row>
    <row r="461" spans="5:7" x14ac:dyDescent="0.3">
      <c r="E461" s="15">
        <v>2014</v>
      </c>
      <c r="F461" s="18"/>
      <c r="G461" s="18"/>
    </row>
    <row r="462" spans="5:7" x14ac:dyDescent="0.3">
      <c r="E462" s="19" t="s">
        <v>39</v>
      </c>
      <c r="F462" s="18">
        <v>73922</v>
      </c>
      <c r="G462" s="18">
        <v>742.70000000000016</v>
      </c>
    </row>
    <row r="463" spans="5:7" x14ac:dyDescent="0.3">
      <c r="E463" s="19" t="s">
        <v>43</v>
      </c>
      <c r="F463" s="18">
        <v>1341</v>
      </c>
      <c r="G463" s="18">
        <v>212.4</v>
      </c>
    </row>
    <row r="464" spans="5:7" x14ac:dyDescent="0.3">
      <c r="E464" s="19" t="s">
        <v>44</v>
      </c>
      <c r="F464" s="18">
        <v>114</v>
      </c>
      <c r="G464" s="18">
        <v>124.90000000000002</v>
      </c>
    </row>
    <row r="465" spans="5:7" x14ac:dyDescent="0.3">
      <c r="E465" s="19" t="s">
        <v>46</v>
      </c>
      <c r="F465" s="18">
        <v>29400</v>
      </c>
      <c r="G465" s="18">
        <v>214.1</v>
      </c>
    </row>
    <row r="466" spans="5:7" x14ac:dyDescent="0.3">
      <c r="E466" s="19" t="s">
        <v>52</v>
      </c>
      <c r="F466" s="18">
        <v>3085</v>
      </c>
      <c r="G466" s="18">
        <v>102.40000000000002</v>
      </c>
    </row>
    <row r="467" spans="5:7" x14ac:dyDescent="0.3">
      <c r="E467" s="19" t="s">
        <v>56</v>
      </c>
      <c r="F467" s="18">
        <v>110</v>
      </c>
      <c r="G467" s="18">
        <v>75.900000000000006</v>
      </c>
    </row>
    <row r="468" spans="5:7" x14ac:dyDescent="0.3">
      <c r="E468" s="15" t="s">
        <v>91</v>
      </c>
      <c r="F468" s="18">
        <v>107972</v>
      </c>
      <c r="G468" s="18">
        <v>245.39999999999998</v>
      </c>
    </row>
    <row r="469" spans="5:7" x14ac:dyDescent="0.3">
      <c r="E469" s="15">
        <v>2015</v>
      </c>
      <c r="F469" s="18"/>
      <c r="G469" s="18"/>
    </row>
    <row r="470" spans="5:7" x14ac:dyDescent="0.3">
      <c r="E470" s="19" t="s">
        <v>39</v>
      </c>
      <c r="F470" s="18">
        <v>202958</v>
      </c>
      <c r="G470" s="18">
        <v>792.1</v>
      </c>
    </row>
    <row r="471" spans="5:7" x14ac:dyDescent="0.3">
      <c r="E471" s="19" t="s">
        <v>43</v>
      </c>
      <c r="F471" s="18">
        <v>1743</v>
      </c>
      <c r="G471" s="18">
        <v>221.9</v>
      </c>
    </row>
    <row r="472" spans="5:7" x14ac:dyDescent="0.3">
      <c r="E472" s="19" t="s">
        <v>44</v>
      </c>
      <c r="F472" s="18">
        <v>105</v>
      </c>
      <c r="G472" s="18">
        <v>130.80000000000001</v>
      </c>
    </row>
    <row r="473" spans="5:7" x14ac:dyDescent="0.3">
      <c r="E473" s="19" t="s">
        <v>46</v>
      </c>
      <c r="F473" s="18">
        <v>28516</v>
      </c>
      <c r="G473" s="18">
        <v>209.6</v>
      </c>
    </row>
    <row r="474" spans="5:7" x14ac:dyDescent="0.3">
      <c r="E474" s="19" t="s">
        <v>52</v>
      </c>
      <c r="F474" s="18">
        <v>7474</v>
      </c>
      <c r="G474" s="18">
        <v>103.3</v>
      </c>
    </row>
    <row r="475" spans="5:7" x14ac:dyDescent="0.3">
      <c r="E475" s="19" t="s">
        <v>56</v>
      </c>
      <c r="F475" s="18">
        <v>169</v>
      </c>
      <c r="G475" s="18">
        <v>78.599999999999994</v>
      </c>
    </row>
    <row r="476" spans="5:7" x14ac:dyDescent="0.3">
      <c r="E476" s="15" t="s">
        <v>92</v>
      </c>
      <c r="F476" s="18">
        <v>240965</v>
      </c>
      <c r="G476" s="18">
        <v>256.05000000000013</v>
      </c>
    </row>
    <row r="477" spans="5:7" x14ac:dyDescent="0.3">
      <c r="E477" s="15">
        <v>2016</v>
      </c>
      <c r="F477" s="18"/>
      <c r="G477" s="18"/>
    </row>
    <row r="478" spans="5:7" x14ac:dyDescent="0.3">
      <c r="E478" s="19" t="s">
        <v>39</v>
      </c>
      <c r="F478" s="18">
        <v>350857</v>
      </c>
      <c r="G478" s="18">
        <v>839.1</v>
      </c>
    </row>
    <row r="479" spans="5:7" x14ac:dyDescent="0.3">
      <c r="E479" s="19" t="s">
        <v>43</v>
      </c>
      <c r="F479" s="18">
        <v>3037</v>
      </c>
      <c r="G479" s="18">
        <v>236.6</v>
      </c>
    </row>
    <row r="480" spans="5:7" x14ac:dyDescent="0.3">
      <c r="E480" s="19" t="s">
        <v>44</v>
      </c>
      <c r="F480" s="18">
        <v>207</v>
      </c>
      <c r="G480" s="18">
        <v>137.19999999999999</v>
      </c>
    </row>
    <row r="481" spans="5:7" x14ac:dyDescent="0.3">
      <c r="E481" s="19" t="s">
        <v>46</v>
      </c>
      <c r="F481" s="18">
        <v>25185</v>
      </c>
      <c r="G481" s="18">
        <v>210.69999999999996</v>
      </c>
    </row>
    <row r="482" spans="5:7" x14ac:dyDescent="0.3">
      <c r="E482" s="19" t="s">
        <v>52</v>
      </c>
      <c r="F482" s="18">
        <v>11615</v>
      </c>
      <c r="G482" s="18">
        <v>102.59999999999998</v>
      </c>
    </row>
    <row r="483" spans="5:7" x14ac:dyDescent="0.3">
      <c r="E483" s="19" t="s">
        <v>56</v>
      </c>
      <c r="F483" s="18">
        <v>260</v>
      </c>
      <c r="G483" s="18">
        <v>81.3</v>
      </c>
    </row>
    <row r="484" spans="5:7" x14ac:dyDescent="0.3">
      <c r="E484" s="15" t="s">
        <v>93</v>
      </c>
      <c r="F484" s="18">
        <v>391161</v>
      </c>
      <c r="G484" s="18">
        <v>267.91666666666674</v>
      </c>
    </row>
    <row r="485" spans="5:7" x14ac:dyDescent="0.3">
      <c r="E485" s="15">
        <v>2017</v>
      </c>
      <c r="F485" s="18"/>
      <c r="G485" s="18"/>
    </row>
    <row r="486" spans="5:7" x14ac:dyDescent="0.3">
      <c r="E486" s="19" t="s">
        <v>39</v>
      </c>
      <c r="F486" s="18">
        <v>721230</v>
      </c>
      <c r="G486" s="18">
        <v>881.4</v>
      </c>
    </row>
    <row r="487" spans="5:7" x14ac:dyDescent="0.3">
      <c r="E487" s="19" t="s">
        <v>43</v>
      </c>
      <c r="F487" s="18">
        <v>4047</v>
      </c>
      <c r="G487" s="18">
        <v>247.30000000000004</v>
      </c>
    </row>
    <row r="488" spans="5:7" x14ac:dyDescent="0.3">
      <c r="E488" s="19" t="s">
        <v>44</v>
      </c>
      <c r="F488" s="18">
        <v>221</v>
      </c>
      <c r="G488" s="18">
        <v>143.9</v>
      </c>
    </row>
    <row r="489" spans="5:7" x14ac:dyDescent="0.3">
      <c r="E489" s="19" t="s">
        <v>46</v>
      </c>
      <c r="F489" s="18">
        <v>36987</v>
      </c>
      <c r="G489" s="18">
        <v>209</v>
      </c>
    </row>
    <row r="490" spans="5:7" x14ac:dyDescent="0.3">
      <c r="E490" s="19" t="s">
        <v>52</v>
      </c>
      <c r="F490" s="18">
        <v>21147</v>
      </c>
      <c r="G490" s="18">
        <v>102.7</v>
      </c>
    </row>
    <row r="491" spans="5:7" x14ac:dyDescent="0.3">
      <c r="E491" s="19" t="s">
        <v>56</v>
      </c>
      <c r="F491" s="18">
        <v>431</v>
      </c>
      <c r="G491" s="18">
        <v>82.7</v>
      </c>
    </row>
    <row r="492" spans="5:7" x14ac:dyDescent="0.3">
      <c r="E492" s="15" t="s">
        <v>94</v>
      </c>
      <c r="F492" s="18">
        <v>784063</v>
      </c>
      <c r="G492" s="18">
        <v>277.83333333333331</v>
      </c>
    </row>
    <row r="493" spans="5:7" x14ac:dyDescent="0.3">
      <c r="E493" s="15">
        <v>2018</v>
      </c>
      <c r="F493" s="18"/>
      <c r="G493" s="18"/>
    </row>
    <row r="494" spans="5:7" x14ac:dyDescent="0.3">
      <c r="E494" s="19" t="s">
        <v>39</v>
      </c>
      <c r="F494" s="18">
        <v>1112426</v>
      </c>
      <c r="G494" s="18">
        <v>923.5</v>
      </c>
    </row>
    <row r="495" spans="5:7" x14ac:dyDescent="0.3">
      <c r="E495" s="19" t="s">
        <v>43</v>
      </c>
      <c r="F495" s="18">
        <v>4671</v>
      </c>
      <c r="G495" s="18">
        <v>259.2</v>
      </c>
    </row>
    <row r="496" spans="5:7" x14ac:dyDescent="0.3">
      <c r="E496" s="19" t="s">
        <v>44</v>
      </c>
      <c r="F496" s="18">
        <v>327</v>
      </c>
      <c r="G496" s="18">
        <v>150.5</v>
      </c>
    </row>
    <row r="497" spans="5:7" x14ac:dyDescent="0.3">
      <c r="E497" s="19" t="s">
        <v>46</v>
      </c>
      <c r="F497" s="18">
        <v>50217</v>
      </c>
      <c r="G497" s="18">
        <v>208.69999999999996</v>
      </c>
    </row>
    <row r="498" spans="5:7" x14ac:dyDescent="0.3">
      <c r="E498" s="19" t="s">
        <v>52</v>
      </c>
      <c r="F498" s="18">
        <v>33459</v>
      </c>
      <c r="G498" s="18">
        <v>101.5</v>
      </c>
    </row>
    <row r="499" spans="5:7" x14ac:dyDescent="0.3">
      <c r="E499" s="19" t="s">
        <v>56</v>
      </c>
      <c r="F499" s="18">
        <v>478</v>
      </c>
      <c r="G499" s="18">
        <v>84.9</v>
      </c>
    </row>
    <row r="500" spans="5:7" x14ac:dyDescent="0.3">
      <c r="E500" s="15" t="s">
        <v>95</v>
      </c>
      <c r="F500" s="18">
        <v>1201578</v>
      </c>
      <c r="G500" s="18">
        <v>288.0499999999999</v>
      </c>
    </row>
    <row r="501" spans="5:7" x14ac:dyDescent="0.3">
      <c r="E501" s="15">
        <v>2019</v>
      </c>
      <c r="F501" s="18"/>
      <c r="G501" s="18"/>
    </row>
    <row r="502" spans="5:7" x14ac:dyDescent="0.3">
      <c r="E502" s="19" t="s">
        <v>39</v>
      </c>
      <c r="F502" s="18">
        <v>1028138</v>
      </c>
      <c r="G502" s="18">
        <v>946.29999999999984</v>
      </c>
    </row>
    <row r="503" spans="5:7" x14ac:dyDescent="0.3">
      <c r="E503" s="19" t="s">
        <v>43</v>
      </c>
      <c r="F503" s="18">
        <v>6222</v>
      </c>
      <c r="G503" s="18">
        <v>250.1</v>
      </c>
    </row>
    <row r="504" spans="5:7" x14ac:dyDescent="0.3">
      <c r="E504" s="19" t="s">
        <v>44</v>
      </c>
      <c r="F504" s="18">
        <v>802</v>
      </c>
      <c r="G504" s="18">
        <v>145.30000000000001</v>
      </c>
    </row>
    <row r="505" spans="5:7" x14ac:dyDescent="0.3">
      <c r="E505" s="19" t="s">
        <v>46</v>
      </c>
      <c r="F505" s="18">
        <v>42115</v>
      </c>
      <c r="G505" s="18">
        <v>198.80000000000004</v>
      </c>
    </row>
    <row r="506" spans="5:7" x14ac:dyDescent="0.3">
      <c r="E506" s="19" t="s">
        <v>52</v>
      </c>
      <c r="F506" s="18">
        <v>43401</v>
      </c>
      <c r="G506" s="18">
        <v>98.40000000000002</v>
      </c>
    </row>
    <row r="507" spans="5:7" x14ac:dyDescent="0.3">
      <c r="E507" s="19" t="s">
        <v>56</v>
      </c>
      <c r="F507" s="18">
        <v>1515</v>
      </c>
      <c r="G507" s="18">
        <v>80.599999999999994</v>
      </c>
    </row>
    <row r="508" spans="5:7" x14ac:dyDescent="0.3">
      <c r="E508" s="15" t="s">
        <v>96</v>
      </c>
      <c r="F508" s="18">
        <v>1122193</v>
      </c>
      <c r="G508" s="18">
        <v>286.58333333333331</v>
      </c>
    </row>
    <row r="509" spans="5:7" x14ac:dyDescent="0.3">
      <c r="E509" s="15">
        <v>2020</v>
      </c>
      <c r="F509" s="18"/>
      <c r="G509" s="18"/>
    </row>
    <row r="510" spans="5:7" x14ac:dyDescent="0.3">
      <c r="E510" s="19" t="s">
        <v>39</v>
      </c>
      <c r="F510" s="18">
        <v>1276261</v>
      </c>
      <c r="G510" s="18">
        <v>936.79999999999984</v>
      </c>
    </row>
    <row r="511" spans="5:7" x14ac:dyDescent="0.3">
      <c r="E511" s="19" t="s">
        <v>43</v>
      </c>
      <c r="F511" s="18">
        <v>4865</v>
      </c>
      <c r="G511" s="18">
        <v>250.69999999999996</v>
      </c>
    </row>
    <row r="512" spans="5:7" x14ac:dyDescent="0.3">
      <c r="E512" s="19" t="s">
        <v>44</v>
      </c>
      <c r="F512" s="18">
        <v>485</v>
      </c>
      <c r="G512" s="18">
        <v>141.1</v>
      </c>
    </row>
    <row r="513" spans="5:7" x14ac:dyDescent="0.3">
      <c r="E513" s="19" t="s">
        <v>46</v>
      </c>
      <c r="F513" s="18">
        <v>30269</v>
      </c>
      <c r="G513" s="18">
        <v>189.9</v>
      </c>
    </row>
    <row r="514" spans="5:7" x14ac:dyDescent="0.3">
      <c r="E514" s="19" t="s">
        <v>52</v>
      </c>
      <c r="F514" s="18">
        <v>45447</v>
      </c>
      <c r="G514" s="18">
        <v>96</v>
      </c>
    </row>
    <row r="515" spans="5:7" x14ac:dyDescent="0.3">
      <c r="E515" s="19" t="s">
        <v>56</v>
      </c>
      <c r="F515" s="18">
        <v>2002</v>
      </c>
      <c r="G515" s="18">
        <v>78.400000000000006</v>
      </c>
    </row>
    <row r="516" spans="5:7" x14ac:dyDescent="0.3">
      <c r="E516" s="15" t="s">
        <v>97</v>
      </c>
      <c r="F516" s="18">
        <v>1359329</v>
      </c>
      <c r="G516" s="18">
        <v>282.14999999999986</v>
      </c>
    </row>
    <row r="517" spans="5:7" x14ac:dyDescent="0.3">
      <c r="E517" s="15">
        <v>2021</v>
      </c>
      <c r="F517" s="18"/>
      <c r="G517" s="18"/>
    </row>
    <row r="518" spans="5:7" x14ac:dyDescent="0.3">
      <c r="E518" s="19" t="s">
        <v>39</v>
      </c>
      <c r="F518" s="18">
        <v>3522025</v>
      </c>
      <c r="G518" s="18">
        <v>923</v>
      </c>
    </row>
    <row r="519" spans="5:7" x14ac:dyDescent="0.3">
      <c r="E519" s="19" t="s">
        <v>43</v>
      </c>
      <c r="F519" s="18">
        <v>14789</v>
      </c>
      <c r="G519" s="18">
        <v>253.19999999999996</v>
      </c>
    </row>
    <row r="520" spans="5:7" x14ac:dyDescent="0.3">
      <c r="E520" s="19" t="s">
        <v>44</v>
      </c>
      <c r="F520" s="18">
        <v>2085</v>
      </c>
      <c r="G520" s="18">
        <v>138.1</v>
      </c>
    </row>
    <row r="521" spans="5:7" x14ac:dyDescent="0.3">
      <c r="E521" s="19" t="s">
        <v>46</v>
      </c>
      <c r="F521" s="18">
        <v>45693</v>
      </c>
      <c r="G521" s="18">
        <v>181.4</v>
      </c>
    </row>
    <row r="522" spans="5:7" x14ac:dyDescent="0.3">
      <c r="E522" s="19" t="s">
        <v>52</v>
      </c>
      <c r="F522" s="18">
        <v>95347</v>
      </c>
      <c r="G522" s="18">
        <v>94.59999999999998</v>
      </c>
    </row>
    <row r="523" spans="5:7" x14ac:dyDescent="0.3">
      <c r="E523" s="19" t="s">
        <v>56</v>
      </c>
      <c r="F523" s="18">
        <v>5154</v>
      </c>
      <c r="G523" s="18">
        <v>77.2</v>
      </c>
    </row>
    <row r="524" spans="5:7" x14ac:dyDescent="0.3">
      <c r="E524" s="15" t="s">
        <v>98</v>
      </c>
      <c r="F524" s="18">
        <v>3685093</v>
      </c>
      <c r="G524" s="18">
        <v>277.91666666666663</v>
      </c>
    </row>
    <row r="525" spans="5:7" x14ac:dyDescent="0.3">
      <c r="E525" s="15">
        <v>2022</v>
      </c>
      <c r="F525" s="18"/>
      <c r="G525" s="18"/>
    </row>
    <row r="526" spans="5:7" x14ac:dyDescent="0.3">
      <c r="E526" s="19" t="s">
        <v>39</v>
      </c>
      <c r="F526" s="18">
        <v>6049209</v>
      </c>
      <c r="G526" s="18">
        <v>894.29999999999984</v>
      </c>
    </row>
    <row r="527" spans="5:7" x14ac:dyDescent="0.3">
      <c r="E527" s="19" t="s">
        <v>43</v>
      </c>
      <c r="F527" s="18">
        <v>50006</v>
      </c>
      <c r="G527" s="18">
        <v>272.7</v>
      </c>
    </row>
    <row r="528" spans="5:7" x14ac:dyDescent="0.3">
      <c r="E528" s="19" t="s">
        <v>44</v>
      </c>
      <c r="F528" s="18">
        <v>9832</v>
      </c>
      <c r="G528" s="18">
        <v>144.1</v>
      </c>
    </row>
    <row r="529" spans="5:7" x14ac:dyDescent="0.3">
      <c r="E529" s="19" t="s">
        <v>46</v>
      </c>
      <c r="F529" s="18">
        <v>89412</v>
      </c>
      <c r="G529" s="18">
        <v>180.1</v>
      </c>
    </row>
    <row r="530" spans="5:7" x14ac:dyDescent="0.3">
      <c r="E530" s="19" t="s">
        <v>52</v>
      </c>
      <c r="F530" s="18">
        <v>177138</v>
      </c>
      <c r="G530" s="18">
        <v>93.90000000000002</v>
      </c>
    </row>
    <row r="531" spans="5:7" x14ac:dyDescent="0.3">
      <c r="E531" s="19" t="s">
        <v>56</v>
      </c>
      <c r="F531" s="18">
        <v>25263</v>
      </c>
      <c r="G531" s="18">
        <v>80.099999999999994</v>
      </c>
    </row>
    <row r="532" spans="5:7" x14ac:dyDescent="0.3">
      <c r="E532" s="15" t="s">
        <v>99</v>
      </c>
      <c r="F532" s="18">
        <v>6400860</v>
      </c>
      <c r="G532" s="18">
        <v>277.5333333333333</v>
      </c>
    </row>
    <row r="533" spans="5:7" x14ac:dyDescent="0.3">
      <c r="E533" s="15">
        <v>2023</v>
      </c>
      <c r="F533" s="18"/>
      <c r="G533" s="18"/>
    </row>
    <row r="534" spans="5:7" x14ac:dyDescent="0.3">
      <c r="E534" s="19" t="s">
        <v>39</v>
      </c>
      <c r="F534" s="18">
        <v>8392826</v>
      </c>
      <c r="G534" s="18">
        <v>888.79999999999984</v>
      </c>
    </row>
    <row r="535" spans="5:7" x14ac:dyDescent="0.3">
      <c r="E535" s="19" t="s">
        <v>43</v>
      </c>
      <c r="F535" s="18">
        <v>81107</v>
      </c>
      <c r="G535" s="18">
        <v>288.8</v>
      </c>
    </row>
    <row r="536" spans="5:7" x14ac:dyDescent="0.3">
      <c r="E536" s="19" t="s">
        <v>44</v>
      </c>
      <c r="F536" s="18">
        <v>17259</v>
      </c>
      <c r="G536" s="18">
        <v>148.5</v>
      </c>
    </row>
    <row r="537" spans="5:7" x14ac:dyDescent="0.3">
      <c r="E537" s="19" t="s">
        <v>46</v>
      </c>
      <c r="F537" s="18">
        <v>150972</v>
      </c>
      <c r="G537" s="18">
        <v>179.80000000000004</v>
      </c>
    </row>
    <row r="538" spans="5:7" x14ac:dyDescent="0.3">
      <c r="E538" s="19" t="s">
        <v>52</v>
      </c>
      <c r="F538" s="18">
        <v>194283</v>
      </c>
      <c r="G538" s="18">
        <v>91.90000000000002</v>
      </c>
    </row>
    <row r="539" spans="5:7" x14ac:dyDescent="0.3">
      <c r="E539" s="19" t="s">
        <v>56</v>
      </c>
      <c r="F539" s="18">
        <v>77370</v>
      </c>
      <c r="G539" s="18">
        <v>82.3</v>
      </c>
    </row>
    <row r="540" spans="5:7" x14ac:dyDescent="0.3">
      <c r="E540" s="15" t="s">
        <v>100</v>
      </c>
      <c r="F540" s="18">
        <v>8913817</v>
      </c>
      <c r="G540" s="18">
        <v>280.01666666666665</v>
      </c>
    </row>
    <row r="541" spans="5:7" x14ac:dyDescent="0.3">
      <c r="E541" s="15">
        <v>2024</v>
      </c>
      <c r="F541" s="18"/>
      <c r="G541" s="18"/>
    </row>
    <row r="542" spans="5:7" x14ac:dyDescent="0.3">
      <c r="E542" s="19" t="s">
        <v>39</v>
      </c>
      <c r="F542" s="18">
        <v>10841841</v>
      </c>
      <c r="G542" s="18">
        <v>857.20000000000016</v>
      </c>
    </row>
    <row r="543" spans="5:7" x14ac:dyDescent="0.3">
      <c r="E543" s="19" t="s">
        <v>43</v>
      </c>
      <c r="F543" s="18">
        <v>116506</v>
      </c>
      <c r="G543" s="18">
        <v>306.2</v>
      </c>
    </row>
    <row r="544" spans="5:7" x14ac:dyDescent="0.3">
      <c r="E544" s="19" t="s">
        <v>44</v>
      </c>
      <c r="F544" s="18">
        <v>29616</v>
      </c>
      <c r="G544" s="18">
        <v>151.1</v>
      </c>
    </row>
    <row r="545" spans="5:7" x14ac:dyDescent="0.3">
      <c r="E545" s="19" t="s">
        <v>46</v>
      </c>
      <c r="F545" s="18">
        <v>207230</v>
      </c>
      <c r="G545" s="18">
        <v>176.5</v>
      </c>
    </row>
    <row r="546" spans="5:7" x14ac:dyDescent="0.3">
      <c r="E546" s="19" t="s">
        <v>52</v>
      </c>
      <c r="F546" s="18">
        <v>233275</v>
      </c>
      <c r="G546" s="18">
        <v>88.90000000000002</v>
      </c>
    </row>
    <row r="547" spans="5:7" x14ac:dyDescent="0.3">
      <c r="E547" s="19" t="s">
        <v>56</v>
      </c>
      <c r="F547" s="18">
        <v>111041</v>
      </c>
      <c r="G547" s="18">
        <v>79.8</v>
      </c>
    </row>
    <row r="548" spans="5:7" x14ac:dyDescent="0.3">
      <c r="E548" s="15" t="s">
        <v>101</v>
      </c>
      <c r="F548" s="18">
        <v>11539509</v>
      </c>
      <c r="G548" s="18">
        <v>276.61666666666662</v>
      </c>
    </row>
    <row r="549" spans="5:7" x14ac:dyDescent="0.3">
      <c r="E549" s="15">
        <v>2025</v>
      </c>
      <c r="F549" s="18"/>
      <c r="G549" s="18"/>
    </row>
    <row r="550" spans="5:7" x14ac:dyDescent="0.3">
      <c r="E550" s="19" t="s">
        <v>39</v>
      </c>
      <c r="F550" s="18">
        <v>12904603</v>
      </c>
      <c r="G550" s="18">
        <v>828.70000000000016</v>
      </c>
    </row>
    <row r="551" spans="5:7" x14ac:dyDescent="0.3">
      <c r="E551" s="19" t="s">
        <v>43</v>
      </c>
      <c r="F551" s="18">
        <v>181269</v>
      </c>
      <c r="G551" s="18">
        <v>329</v>
      </c>
    </row>
    <row r="552" spans="5:7" x14ac:dyDescent="0.3">
      <c r="E552" s="19" t="s">
        <v>44</v>
      </c>
      <c r="F552" s="18">
        <v>42219</v>
      </c>
      <c r="G552" s="18">
        <v>154.69999999999999</v>
      </c>
    </row>
    <row r="553" spans="5:7" x14ac:dyDescent="0.3">
      <c r="E553" s="19" t="s">
        <v>46</v>
      </c>
      <c r="F553" s="18">
        <v>277344</v>
      </c>
      <c r="G553" s="18">
        <v>170.9</v>
      </c>
    </row>
    <row r="554" spans="5:7" x14ac:dyDescent="0.3">
      <c r="E554" s="19" t="s">
        <v>52</v>
      </c>
      <c r="F554" s="18">
        <v>272461</v>
      </c>
      <c r="G554" s="18">
        <v>87.09999999999998</v>
      </c>
    </row>
    <row r="555" spans="5:7" x14ac:dyDescent="0.3">
      <c r="E555" s="19" t="s">
        <v>56</v>
      </c>
      <c r="F555" s="18">
        <v>137772</v>
      </c>
      <c r="G555" s="18">
        <v>76.900000000000006</v>
      </c>
    </row>
    <row r="556" spans="5:7" x14ac:dyDescent="0.3">
      <c r="E556" s="15" t="s">
        <v>102</v>
      </c>
      <c r="F556" s="18">
        <v>13815668</v>
      </c>
      <c r="G556" s="18">
        <v>274.54999999999995</v>
      </c>
    </row>
    <row r="557" spans="5:7" x14ac:dyDescent="0.3">
      <c r="E557" s="4" t="s">
        <v>109</v>
      </c>
      <c r="F557" s="18">
        <v>49709515</v>
      </c>
      <c r="G557" s="18">
        <v>260.95937499999991</v>
      </c>
    </row>
    <row r="558" spans="5:7" x14ac:dyDescent="0.3">
      <c r="E558" s="4" t="s">
        <v>26</v>
      </c>
      <c r="F558" s="18"/>
      <c r="G558" s="18"/>
    </row>
    <row r="559" spans="5:7" x14ac:dyDescent="0.3">
      <c r="E559" s="15">
        <v>2010</v>
      </c>
      <c r="F559" s="18"/>
      <c r="G559" s="18"/>
    </row>
    <row r="560" spans="5:7" x14ac:dyDescent="0.3">
      <c r="E560" s="19" t="s">
        <v>25</v>
      </c>
      <c r="F560" s="18">
        <v>99</v>
      </c>
      <c r="G560" s="18">
        <v>88.7</v>
      </c>
    </row>
    <row r="561" spans="5:7" x14ac:dyDescent="0.3">
      <c r="E561" s="15" t="s">
        <v>87</v>
      </c>
      <c r="F561" s="18">
        <v>99</v>
      </c>
      <c r="G561" s="18">
        <v>88.7</v>
      </c>
    </row>
    <row r="562" spans="5:7" x14ac:dyDescent="0.3">
      <c r="E562" s="15">
        <v>2011</v>
      </c>
      <c r="F562" s="18"/>
      <c r="G562" s="18"/>
    </row>
    <row r="563" spans="5:7" x14ac:dyDescent="0.3">
      <c r="E563" s="19" t="s">
        <v>25</v>
      </c>
      <c r="F563" s="18">
        <v>220</v>
      </c>
      <c r="G563" s="18">
        <v>88.3</v>
      </c>
    </row>
    <row r="564" spans="5:7" x14ac:dyDescent="0.3">
      <c r="E564" s="15" t="s">
        <v>88</v>
      </c>
      <c r="F564" s="18">
        <v>220</v>
      </c>
      <c r="G564" s="18">
        <v>88.3</v>
      </c>
    </row>
    <row r="565" spans="5:7" x14ac:dyDescent="0.3">
      <c r="E565" s="15">
        <v>2012</v>
      </c>
      <c r="F565" s="18"/>
      <c r="G565" s="18"/>
    </row>
    <row r="566" spans="5:7" x14ac:dyDescent="0.3">
      <c r="E566" s="19" t="s">
        <v>25</v>
      </c>
      <c r="F566" s="18">
        <v>329</v>
      </c>
      <c r="G566" s="18">
        <v>89.5</v>
      </c>
    </row>
    <row r="567" spans="5:7" x14ac:dyDescent="0.3">
      <c r="E567" s="15" t="s">
        <v>89</v>
      </c>
      <c r="F567" s="18">
        <v>329</v>
      </c>
      <c r="G567" s="18">
        <v>89.5</v>
      </c>
    </row>
    <row r="568" spans="5:7" x14ac:dyDescent="0.3">
      <c r="E568" s="15">
        <v>2013</v>
      </c>
      <c r="F568" s="18"/>
      <c r="G568" s="18"/>
    </row>
    <row r="569" spans="5:7" x14ac:dyDescent="0.3">
      <c r="E569" s="19" t="s">
        <v>25</v>
      </c>
      <c r="F569" s="18">
        <v>678</v>
      </c>
      <c r="G569" s="18">
        <v>90</v>
      </c>
    </row>
    <row r="570" spans="5:7" x14ac:dyDescent="0.3">
      <c r="E570" s="15" t="s">
        <v>90</v>
      </c>
      <c r="F570" s="18">
        <v>678</v>
      </c>
      <c r="G570" s="18">
        <v>90</v>
      </c>
    </row>
    <row r="571" spans="5:7" x14ac:dyDescent="0.3">
      <c r="E571" s="15">
        <v>2014</v>
      </c>
      <c r="F571" s="18"/>
      <c r="G571" s="18"/>
    </row>
    <row r="572" spans="5:7" x14ac:dyDescent="0.3">
      <c r="E572" s="19" t="s">
        <v>25</v>
      </c>
      <c r="F572" s="18">
        <v>1035</v>
      </c>
      <c r="G572" s="18">
        <v>92.3</v>
      </c>
    </row>
    <row r="573" spans="5:7" x14ac:dyDescent="0.3">
      <c r="E573" s="15" t="s">
        <v>91</v>
      </c>
      <c r="F573" s="18">
        <v>1035</v>
      </c>
      <c r="G573" s="18">
        <v>92.3</v>
      </c>
    </row>
    <row r="574" spans="5:7" x14ac:dyDescent="0.3">
      <c r="E574" s="15">
        <v>2015</v>
      </c>
      <c r="F574" s="18"/>
      <c r="G574" s="18"/>
    </row>
    <row r="575" spans="5:7" x14ac:dyDescent="0.3">
      <c r="E575" s="19" t="s">
        <v>25</v>
      </c>
      <c r="F575" s="18">
        <v>1513</v>
      </c>
      <c r="G575" s="18">
        <v>93.3</v>
      </c>
    </row>
    <row r="576" spans="5:7" x14ac:dyDescent="0.3">
      <c r="E576" s="15" t="s">
        <v>92</v>
      </c>
      <c r="F576" s="18">
        <v>1513</v>
      </c>
      <c r="G576" s="18">
        <v>93.3</v>
      </c>
    </row>
    <row r="577" spans="5:7" x14ac:dyDescent="0.3">
      <c r="E577" s="15">
        <v>2016</v>
      </c>
      <c r="F577" s="18"/>
      <c r="G577" s="18"/>
    </row>
    <row r="578" spans="5:7" x14ac:dyDescent="0.3">
      <c r="E578" s="19" t="s">
        <v>25</v>
      </c>
      <c r="F578" s="18">
        <v>2022</v>
      </c>
      <c r="G578" s="18">
        <v>95.3</v>
      </c>
    </row>
    <row r="579" spans="5:7" x14ac:dyDescent="0.3">
      <c r="E579" s="15" t="s">
        <v>93</v>
      </c>
      <c r="F579" s="18">
        <v>2022</v>
      </c>
      <c r="G579" s="18">
        <v>95.3</v>
      </c>
    </row>
    <row r="580" spans="5:7" x14ac:dyDescent="0.3">
      <c r="E580" s="15">
        <v>2017</v>
      </c>
      <c r="F580" s="18"/>
      <c r="G580" s="18"/>
    </row>
    <row r="581" spans="5:7" x14ac:dyDescent="0.3">
      <c r="E581" s="19" t="s">
        <v>25</v>
      </c>
      <c r="F581" s="18">
        <v>3755</v>
      </c>
      <c r="G581" s="18">
        <v>96.2</v>
      </c>
    </row>
    <row r="582" spans="5:7" x14ac:dyDescent="0.3">
      <c r="E582" s="15" t="s">
        <v>94</v>
      </c>
      <c r="F582" s="18">
        <v>3755</v>
      </c>
      <c r="G582" s="18">
        <v>96.2</v>
      </c>
    </row>
    <row r="583" spans="5:7" x14ac:dyDescent="0.3">
      <c r="E583" s="15">
        <v>2018</v>
      </c>
      <c r="F583" s="18"/>
      <c r="G583" s="18"/>
    </row>
    <row r="584" spans="5:7" x14ac:dyDescent="0.3">
      <c r="E584" s="19" t="s">
        <v>25</v>
      </c>
      <c r="F584" s="18">
        <v>5007</v>
      </c>
      <c r="G584" s="18">
        <v>97.90000000000002</v>
      </c>
    </row>
    <row r="585" spans="5:7" x14ac:dyDescent="0.3">
      <c r="E585" s="15" t="s">
        <v>95</v>
      </c>
      <c r="F585" s="18">
        <v>5007</v>
      </c>
      <c r="G585" s="18">
        <v>97.90000000000002</v>
      </c>
    </row>
    <row r="586" spans="5:7" x14ac:dyDescent="0.3">
      <c r="E586" s="15">
        <v>2019</v>
      </c>
      <c r="F586" s="18"/>
      <c r="G586" s="18"/>
    </row>
    <row r="587" spans="5:7" x14ac:dyDescent="0.3">
      <c r="E587" s="19" t="s">
        <v>25</v>
      </c>
      <c r="F587" s="18">
        <v>8875</v>
      </c>
      <c r="G587" s="18">
        <v>93.3</v>
      </c>
    </row>
    <row r="588" spans="5:7" x14ac:dyDescent="0.3">
      <c r="E588" s="15" t="s">
        <v>96</v>
      </c>
      <c r="F588" s="18">
        <v>8875</v>
      </c>
      <c r="G588" s="18">
        <v>93.3</v>
      </c>
    </row>
    <row r="589" spans="5:7" x14ac:dyDescent="0.3">
      <c r="E589" s="15">
        <v>2020</v>
      </c>
      <c r="F589" s="18"/>
      <c r="G589" s="18"/>
    </row>
    <row r="590" spans="5:7" x14ac:dyDescent="0.3">
      <c r="E590" s="19" t="s">
        <v>25</v>
      </c>
      <c r="F590" s="18">
        <v>6773</v>
      </c>
      <c r="G590" s="18">
        <v>89.59999999999998</v>
      </c>
    </row>
    <row r="591" spans="5:7" x14ac:dyDescent="0.3">
      <c r="E591" s="15" t="s">
        <v>97</v>
      </c>
      <c r="F591" s="18">
        <v>6773</v>
      </c>
      <c r="G591" s="18">
        <v>89.59999999999998</v>
      </c>
    </row>
    <row r="592" spans="5:7" x14ac:dyDescent="0.3">
      <c r="E592" s="15">
        <v>2021</v>
      </c>
      <c r="F592" s="18"/>
      <c r="G592" s="18"/>
    </row>
    <row r="593" spans="5:7" x14ac:dyDescent="0.3">
      <c r="E593" s="19" t="s">
        <v>25</v>
      </c>
      <c r="F593" s="18">
        <v>20820</v>
      </c>
      <c r="G593" s="18">
        <v>87.09999999999998</v>
      </c>
    </row>
    <row r="594" spans="5:7" x14ac:dyDescent="0.3">
      <c r="E594" s="15" t="s">
        <v>98</v>
      </c>
      <c r="F594" s="18">
        <v>20820</v>
      </c>
      <c r="G594" s="18">
        <v>87.09999999999998</v>
      </c>
    </row>
    <row r="595" spans="5:7" x14ac:dyDescent="0.3">
      <c r="E595" s="15">
        <v>2022</v>
      </c>
      <c r="F595" s="18"/>
      <c r="G595" s="18"/>
    </row>
    <row r="596" spans="5:7" x14ac:dyDescent="0.3">
      <c r="E596" s="19" t="s">
        <v>25</v>
      </c>
      <c r="F596" s="18">
        <v>87304</v>
      </c>
      <c r="G596" s="18">
        <v>89.5</v>
      </c>
    </row>
    <row r="597" spans="5:7" x14ac:dyDescent="0.3">
      <c r="E597" s="15" t="s">
        <v>99</v>
      </c>
      <c r="F597" s="18">
        <v>87304</v>
      </c>
      <c r="G597" s="18">
        <v>89.5</v>
      </c>
    </row>
    <row r="598" spans="5:7" x14ac:dyDescent="0.3">
      <c r="E598" s="15">
        <v>2023</v>
      </c>
      <c r="F598" s="18"/>
      <c r="G598" s="18"/>
    </row>
    <row r="599" spans="5:7" x14ac:dyDescent="0.3">
      <c r="E599" s="19" t="s">
        <v>25</v>
      </c>
      <c r="F599" s="18">
        <v>97938</v>
      </c>
      <c r="G599" s="18">
        <v>90.8</v>
      </c>
    </row>
    <row r="600" spans="5:7" x14ac:dyDescent="0.3">
      <c r="E600" s="15" t="s">
        <v>100</v>
      </c>
      <c r="F600" s="18">
        <v>97938</v>
      </c>
      <c r="G600" s="18">
        <v>90.8</v>
      </c>
    </row>
    <row r="601" spans="5:7" x14ac:dyDescent="0.3">
      <c r="E601" s="15">
        <v>2024</v>
      </c>
      <c r="F601" s="18"/>
      <c r="G601" s="18"/>
    </row>
    <row r="602" spans="5:7" x14ac:dyDescent="0.3">
      <c r="E602" s="19" t="s">
        <v>25</v>
      </c>
      <c r="F602" s="18">
        <v>118390</v>
      </c>
      <c r="G602" s="18">
        <v>88.09999999999998</v>
      </c>
    </row>
    <row r="603" spans="5:7" x14ac:dyDescent="0.3">
      <c r="E603" s="15" t="s">
        <v>101</v>
      </c>
      <c r="F603" s="18">
        <v>118390</v>
      </c>
      <c r="G603" s="18">
        <v>88.09999999999998</v>
      </c>
    </row>
    <row r="604" spans="5:7" x14ac:dyDescent="0.3">
      <c r="E604" s="15">
        <v>2025</v>
      </c>
      <c r="F604" s="18"/>
      <c r="G604" s="18"/>
    </row>
    <row r="605" spans="5:7" x14ac:dyDescent="0.3">
      <c r="E605" s="19" t="s">
        <v>25</v>
      </c>
      <c r="F605" s="18">
        <v>153139</v>
      </c>
      <c r="G605" s="18">
        <v>84.5</v>
      </c>
    </row>
    <row r="606" spans="5:7" x14ac:dyDescent="0.3">
      <c r="E606" s="15" t="s">
        <v>102</v>
      </c>
      <c r="F606" s="18">
        <v>153139</v>
      </c>
      <c r="G606" s="18">
        <v>84.5</v>
      </c>
    </row>
    <row r="607" spans="5:7" x14ac:dyDescent="0.3">
      <c r="E607" s="4" t="s">
        <v>110</v>
      </c>
      <c r="F607" s="18">
        <v>507897</v>
      </c>
      <c r="G607" s="18">
        <v>90.899999999999991</v>
      </c>
    </row>
    <row r="608" spans="5:7" x14ac:dyDescent="0.3">
      <c r="E608" s="4" t="s">
        <v>36</v>
      </c>
      <c r="F608" s="18"/>
      <c r="G608" s="18"/>
    </row>
    <row r="609" spans="5:7" x14ac:dyDescent="0.3">
      <c r="E609" s="15">
        <v>2010</v>
      </c>
      <c r="F609" s="18"/>
      <c r="G609" s="18"/>
    </row>
    <row r="610" spans="5:7" x14ac:dyDescent="0.3">
      <c r="E610" s="19" t="s">
        <v>35</v>
      </c>
      <c r="F610" s="18">
        <v>30</v>
      </c>
      <c r="G610" s="18">
        <v>174.5</v>
      </c>
    </row>
    <row r="611" spans="5:7" x14ac:dyDescent="0.3">
      <c r="E611" s="15" t="s">
        <v>87</v>
      </c>
      <c r="F611" s="18">
        <v>30</v>
      </c>
      <c r="G611" s="18">
        <v>174.5</v>
      </c>
    </row>
    <row r="612" spans="5:7" x14ac:dyDescent="0.3">
      <c r="E612" s="15">
        <v>2011</v>
      </c>
      <c r="F612" s="18"/>
      <c r="G612" s="18"/>
    </row>
    <row r="613" spans="5:7" x14ac:dyDescent="0.3">
      <c r="E613" s="19" t="s">
        <v>35</v>
      </c>
      <c r="F613" s="18">
        <v>33</v>
      </c>
      <c r="G613" s="18">
        <v>180.80000000000004</v>
      </c>
    </row>
    <row r="614" spans="5:7" x14ac:dyDescent="0.3">
      <c r="E614" s="15" t="s">
        <v>88</v>
      </c>
      <c r="F614" s="18">
        <v>33</v>
      </c>
      <c r="G614" s="18">
        <v>180.80000000000004</v>
      </c>
    </row>
    <row r="615" spans="5:7" x14ac:dyDescent="0.3">
      <c r="E615" s="15">
        <v>2012</v>
      </c>
      <c r="F615" s="18"/>
      <c r="G615" s="18"/>
    </row>
    <row r="616" spans="5:7" x14ac:dyDescent="0.3">
      <c r="E616" s="19" t="s">
        <v>35</v>
      </c>
      <c r="F616" s="18">
        <v>68</v>
      </c>
      <c r="G616" s="18">
        <v>186.5</v>
      </c>
    </row>
    <row r="617" spans="5:7" x14ac:dyDescent="0.3">
      <c r="E617" s="15" t="s">
        <v>89</v>
      </c>
      <c r="F617" s="18">
        <v>68</v>
      </c>
      <c r="G617" s="18">
        <v>186.5</v>
      </c>
    </row>
    <row r="618" spans="5:7" x14ac:dyDescent="0.3">
      <c r="E618" s="15">
        <v>2013</v>
      </c>
      <c r="F618" s="18"/>
      <c r="G618" s="18"/>
    </row>
    <row r="619" spans="5:7" x14ac:dyDescent="0.3">
      <c r="E619" s="19" t="s">
        <v>35</v>
      </c>
      <c r="F619" s="18">
        <v>143</v>
      </c>
      <c r="G619" s="18">
        <v>190.30000000000004</v>
      </c>
    </row>
    <row r="620" spans="5:7" x14ac:dyDescent="0.3">
      <c r="E620" s="15" t="s">
        <v>90</v>
      </c>
      <c r="F620" s="18">
        <v>143</v>
      </c>
      <c r="G620" s="18">
        <v>190.30000000000004</v>
      </c>
    </row>
    <row r="621" spans="5:7" x14ac:dyDescent="0.3">
      <c r="E621" s="15">
        <v>2014</v>
      </c>
      <c r="F621" s="18"/>
      <c r="G621" s="18"/>
    </row>
    <row r="622" spans="5:7" x14ac:dyDescent="0.3">
      <c r="E622" s="19" t="s">
        <v>35</v>
      </c>
      <c r="F622" s="18">
        <v>337</v>
      </c>
      <c r="G622" s="18">
        <v>194.4</v>
      </c>
    </row>
    <row r="623" spans="5:7" x14ac:dyDescent="0.3">
      <c r="E623" s="15" t="s">
        <v>91</v>
      </c>
      <c r="F623" s="18">
        <v>337</v>
      </c>
      <c r="G623" s="18">
        <v>194.4</v>
      </c>
    </row>
    <row r="624" spans="5:7" x14ac:dyDescent="0.3">
      <c r="E624" s="15">
        <v>2015</v>
      </c>
      <c r="F624" s="18"/>
      <c r="G624" s="18"/>
    </row>
    <row r="625" spans="5:7" x14ac:dyDescent="0.3">
      <c r="E625" s="19" t="s">
        <v>35</v>
      </c>
      <c r="F625" s="18">
        <v>530</v>
      </c>
      <c r="G625" s="18">
        <v>196</v>
      </c>
    </row>
    <row r="626" spans="5:7" x14ac:dyDescent="0.3">
      <c r="E626" s="15" t="s">
        <v>92</v>
      </c>
      <c r="F626" s="18">
        <v>530</v>
      </c>
      <c r="G626" s="18">
        <v>196</v>
      </c>
    </row>
    <row r="627" spans="5:7" x14ac:dyDescent="0.3">
      <c r="E627" s="15">
        <v>2016</v>
      </c>
      <c r="F627" s="18"/>
      <c r="G627" s="18"/>
    </row>
    <row r="628" spans="5:7" x14ac:dyDescent="0.3">
      <c r="E628" s="19" t="s">
        <v>35</v>
      </c>
      <c r="F628" s="18">
        <v>737</v>
      </c>
      <c r="G628" s="18">
        <v>196.69999999999996</v>
      </c>
    </row>
    <row r="629" spans="5:7" x14ac:dyDescent="0.3">
      <c r="E629" s="15" t="s">
        <v>93</v>
      </c>
      <c r="F629" s="18">
        <v>737</v>
      </c>
      <c r="G629" s="18">
        <v>196.69999999999996</v>
      </c>
    </row>
    <row r="630" spans="5:7" x14ac:dyDescent="0.3">
      <c r="E630" s="15">
        <v>2017</v>
      </c>
      <c r="F630" s="18"/>
      <c r="G630" s="18"/>
    </row>
    <row r="631" spans="5:7" x14ac:dyDescent="0.3">
      <c r="E631" s="19" t="s">
        <v>35</v>
      </c>
      <c r="F631" s="18">
        <v>912</v>
      </c>
      <c r="G631" s="18">
        <v>198.6</v>
      </c>
    </row>
    <row r="632" spans="5:7" x14ac:dyDescent="0.3">
      <c r="E632" s="15" t="s">
        <v>94</v>
      </c>
      <c r="F632" s="18">
        <v>912</v>
      </c>
      <c r="G632" s="18">
        <v>198.6</v>
      </c>
    </row>
    <row r="633" spans="5:7" x14ac:dyDescent="0.3">
      <c r="E633" s="15">
        <v>2018</v>
      </c>
      <c r="F633" s="18"/>
      <c r="G633" s="18"/>
    </row>
    <row r="634" spans="5:7" x14ac:dyDescent="0.3">
      <c r="E634" s="19" t="s">
        <v>35</v>
      </c>
      <c r="F634" s="18">
        <v>1559</v>
      </c>
      <c r="G634" s="18">
        <v>202.9</v>
      </c>
    </row>
    <row r="635" spans="5:7" x14ac:dyDescent="0.3">
      <c r="E635" s="15" t="s">
        <v>95</v>
      </c>
      <c r="F635" s="18">
        <v>1559</v>
      </c>
      <c r="G635" s="18">
        <v>202.9</v>
      </c>
    </row>
    <row r="636" spans="5:7" x14ac:dyDescent="0.3">
      <c r="E636" s="15">
        <v>2019</v>
      </c>
      <c r="F636" s="18"/>
      <c r="G636" s="18"/>
    </row>
    <row r="637" spans="5:7" x14ac:dyDescent="0.3">
      <c r="E637" s="19" t="s">
        <v>35</v>
      </c>
      <c r="F637" s="18">
        <v>2238</v>
      </c>
      <c r="G637" s="18">
        <v>197.5</v>
      </c>
    </row>
    <row r="638" spans="5:7" x14ac:dyDescent="0.3">
      <c r="E638" s="15" t="s">
        <v>96</v>
      </c>
      <c r="F638" s="18">
        <v>2238</v>
      </c>
      <c r="G638" s="18">
        <v>197.5</v>
      </c>
    </row>
    <row r="639" spans="5:7" x14ac:dyDescent="0.3">
      <c r="E639" s="15">
        <v>2020</v>
      </c>
      <c r="F639" s="18"/>
      <c r="G639" s="18"/>
    </row>
    <row r="640" spans="5:7" x14ac:dyDescent="0.3">
      <c r="E640" s="19" t="s">
        <v>35</v>
      </c>
      <c r="F640" s="18">
        <v>2108</v>
      </c>
      <c r="G640" s="18">
        <v>193.1</v>
      </c>
    </row>
    <row r="641" spans="5:7" x14ac:dyDescent="0.3">
      <c r="E641" s="15" t="s">
        <v>97</v>
      </c>
      <c r="F641" s="18">
        <v>2108</v>
      </c>
      <c r="G641" s="18">
        <v>193.1</v>
      </c>
    </row>
    <row r="642" spans="5:7" x14ac:dyDescent="0.3">
      <c r="E642" s="15">
        <v>2021</v>
      </c>
      <c r="F642" s="18"/>
      <c r="G642" s="18"/>
    </row>
    <row r="643" spans="5:7" x14ac:dyDescent="0.3">
      <c r="E643" s="19" t="s">
        <v>35</v>
      </c>
      <c r="F643" s="18">
        <v>5197</v>
      </c>
      <c r="G643" s="18">
        <v>193.80000000000004</v>
      </c>
    </row>
    <row r="644" spans="5:7" x14ac:dyDescent="0.3">
      <c r="E644" s="15" t="s">
        <v>98</v>
      </c>
      <c r="F644" s="18">
        <v>5197</v>
      </c>
      <c r="G644" s="18">
        <v>193.80000000000004</v>
      </c>
    </row>
    <row r="645" spans="5:7" x14ac:dyDescent="0.3">
      <c r="E645" s="15">
        <v>2022</v>
      </c>
      <c r="F645" s="18"/>
      <c r="G645" s="18"/>
    </row>
    <row r="646" spans="5:7" x14ac:dyDescent="0.3">
      <c r="E646" s="19" t="s">
        <v>35</v>
      </c>
      <c r="F646" s="18">
        <v>19804</v>
      </c>
      <c r="G646" s="18">
        <v>198.9</v>
      </c>
    </row>
    <row r="647" spans="5:7" x14ac:dyDescent="0.3">
      <c r="E647" s="15" t="s">
        <v>99</v>
      </c>
      <c r="F647" s="18">
        <v>19804</v>
      </c>
      <c r="G647" s="18">
        <v>198.9</v>
      </c>
    </row>
    <row r="648" spans="5:7" x14ac:dyDescent="0.3">
      <c r="E648" s="15">
        <v>2023</v>
      </c>
      <c r="F648" s="18"/>
      <c r="G648" s="18"/>
    </row>
    <row r="649" spans="5:7" x14ac:dyDescent="0.3">
      <c r="E649" s="19" t="s">
        <v>35</v>
      </c>
      <c r="F649" s="18">
        <v>47479</v>
      </c>
      <c r="G649" s="18">
        <v>200.9</v>
      </c>
    </row>
    <row r="650" spans="5:7" x14ac:dyDescent="0.3">
      <c r="E650" s="15" t="s">
        <v>100</v>
      </c>
      <c r="F650" s="18">
        <v>47479</v>
      </c>
      <c r="G650" s="18">
        <v>200.9</v>
      </c>
    </row>
    <row r="651" spans="5:7" x14ac:dyDescent="0.3">
      <c r="E651" s="15">
        <v>2024</v>
      </c>
      <c r="F651" s="18"/>
      <c r="G651" s="18"/>
    </row>
    <row r="652" spans="5:7" x14ac:dyDescent="0.3">
      <c r="E652" s="19" t="s">
        <v>35</v>
      </c>
      <c r="F652" s="18">
        <v>70073</v>
      </c>
      <c r="G652" s="18">
        <v>197.69999999999996</v>
      </c>
    </row>
    <row r="653" spans="5:7" x14ac:dyDescent="0.3">
      <c r="E653" s="15" t="s">
        <v>101</v>
      </c>
      <c r="F653" s="18">
        <v>70073</v>
      </c>
      <c r="G653" s="18">
        <v>197.69999999999996</v>
      </c>
    </row>
    <row r="654" spans="5:7" x14ac:dyDescent="0.3">
      <c r="E654" s="15">
        <v>2025</v>
      </c>
      <c r="F654" s="18"/>
      <c r="G654" s="18"/>
    </row>
    <row r="655" spans="5:7" x14ac:dyDescent="0.3">
      <c r="E655" s="19" t="s">
        <v>35</v>
      </c>
      <c r="F655" s="18">
        <v>103455</v>
      </c>
      <c r="G655" s="18">
        <v>202.1</v>
      </c>
    </row>
    <row r="656" spans="5:7" x14ac:dyDescent="0.3">
      <c r="E656" s="15" t="s">
        <v>102</v>
      </c>
      <c r="F656" s="18">
        <v>103455</v>
      </c>
      <c r="G656" s="18">
        <v>202.1</v>
      </c>
    </row>
    <row r="657" spans="5:7" x14ac:dyDescent="0.3">
      <c r="E657" s="4" t="s">
        <v>111</v>
      </c>
      <c r="F657" s="18">
        <v>254703</v>
      </c>
      <c r="G657" s="18">
        <v>194.04375000000005</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E0CC-1366-44C4-9A0E-743CF0985F73}">
  <dimension ref="A3:H4"/>
  <sheetViews>
    <sheetView workbookViewId="0">
      <selection activeCell="G34" sqref="G34"/>
    </sheetView>
  </sheetViews>
  <sheetFormatPr defaultRowHeight="14.4" x14ac:dyDescent="0.3"/>
  <cols>
    <col min="1" max="1" width="13.77734375" bestFit="1" customWidth="1"/>
    <col min="3" max="3" width="15.44140625" customWidth="1"/>
    <col min="5" max="5" width="12.5546875" bestFit="1" customWidth="1"/>
    <col min="8" max="8" width="13.109375" bestFit="1" customWidth="1"/>
  </cols>
  <sheetData>
    <row r="3" spans="1:8" x14ac:dyDescent="0.3">
      <c r="A3" t="s">
        <v>69</v>
      </c>
      <c r="C3" t="s">
        <v>70</v>
      </c>
      <c r="E3" t="s">
        <v>71</v>
      </c>
      <c r="H3" t="s">
        <v>72</v>
      </c>
    </row>
    <row r="4" spans="1:8" x14ac:dyDescent="0.3">
      <c r="A4">
        <v>265.8725</v>
      </c>
      <c r="C4" s="6">
        <v>6.5043365455346169E-2</v>
      </c>
      <c r="E4" s="7">
        <v>76322837</v>
      </c>
      <c r="H4" s="7">
        <v>1097091799</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88E22-FA78-41DC-8220-79F39431960D}">
  <sheetPr>
    <tabColor rgb="FF92D050"/>
  </sheetPr>
  <dimension ref="A1:Z41"/>
  <sheetViews>
    <sheetView showGridLines="0" tabSelected="1" zoomScale="85" zoomScaleNormal="85" workbookViewId="0">
      <selection activeCell="R5" sqref="R5"/>
    </sheetView>
  </sheetViews>
  <sheetFormatPr defaultColWidth="8.88671875" defaultRowHeight="14.4" x14ac:dyDescent="0.3"/>
  <cols>
    <col min="1" max="1" width="13.21875" customWidth="1"/>
    <col min="2" max="2" width="8.88671875" customWidth="1"/>
    <col min="3" max="3" width="14.88671875" customWidth="1"/>
    <col min="4" max="4" width="8.88671875" customWidth="1"/>
    <col min="5" max="5" width="12.33203125" customWidth="1"/>
    <col min="6" max="6" width="8.88671875" customWidth="1"/>
    <col min="7" max="7" width="12.88671875" customWidth="1"/>
    <col min="8" max="17" width="8.88671875" customWidth="1"/>
    <col min="18" max="18" width="14.6640625" bestFit="1" customWidth="1"/>
    <col min="19" max="19" width="14.5546875" bestFit="1" customWidth="1"/>
    <col min="20" max="21" width="14.5546875" customWidth="1"/>
    <col min="23" max="23" width="9" customWidth="1"/>
    <col min="24" max="24" width="11" customWidth="1"/>
    <col min="25" max="25" width="12" customWidth="1"/>
    <col min="26" max="26" width="9" customWidth="1"/>
  </cols>
  <sheetData>
    <row r="1" spans="1:26" x14ac:dyDescent="0.3">
      <c r="A1" s="14"/>
      <c r="B1" s="14"/>
      <c r="C1" s="14"/>
      <c r="D1" s="14"/>
      <c r="E1" s="14"/>
      <c r="F1" s="14"/>
      <c r="G1" s="14"/>
      <c r="H1" s="14"/>
      <c r="I1" s="14"/>
      <c r="J1" s="14"/>
      <c r="K1" s="14"/>
      <c r="L1" s="14"/>
      <c r="M1" s="14"/>
      <c r="N1" s="14"/>
      <c r="O1" s="14"/>
      <c r="P1" s="14"/>
      <c r="Q1" s="14"/>
      <c r="R1" s="14"/>
      <c r="S1" s="14"/>
      <c r="T1" s="24"/>
      <c r="U1" s="24"/>
      <c r="V1" s="24"/>
      <c r="W1" s="25">
        <f>GETPIVOTDATA("[Measures].[EV Market Share]",Graphs!$C$3)</f>
        <v>6.5043365455346169E-2</v>
      </c>
      <c r="X1" s="20">
        <f>GETPIVOTDATA("[Measures].[Total EV Sales]",Graphs!$E$3)</f>
        <v>76322837</v>
      </c>
      <c r="Y1" s="21">
        <f>GETPIVOTDATA("petrol_car_sales",Pivot!$E$75)</f>
        <v>927967539</v>
      </c>
      <c r="Z1" s="22">
        <f>GETPIVOTDATA("[Measures].[Avg_EV_Range]",Graphs!$A$3)</f>
        <v>265.8725</v>
      </c>
    </row>
    <row r="2" spans="1:26" x14ac:dyDescent="0.3">
      <c r="A2" s="14"/>
      <c r="B2" s="14"/>
      <c r="C2" s="14"/>
      <c r="D2" s="14"/>
      <c r="E2" s="14"/>
      <c r="F2" s="14"/>
      <c r="G2" s="14"/>
      <c r="H2" s="14"/>
      <c r="I2" s="14"/>
      <c r="J2" s="14"/>
      <c r="K2" s="14"/>
      <c r="L2" s="14"/>
      <c r="M2" s="14"/>
      <c r="N2" s="14"/>
      <c r="O2" s="14"/>
      <c r="P2" s="14"/>
      <c r="Q2" s="14"/>
      <c r="R2" s="14"/>
      <c r="S2" s="14"/>
      <c r="T2" s="24"/>
      <c r="U2" s="24"/>
      <c r="V2" s="24"/>
      <c r="W2" s="24"/>
    </row>
    <row r="3" spans="1:26" x14ac:dyDescent="0.3">
      <c r="A3" s="14"/>
      <c r="B3" s="14"/>
      <c r="C3" s="14"/>
      <c r="D3" s="14"/>
      <c r="E3" s="14"/>
      <c r="F3" s="14"/>
      <c r="G3" s="14"/>
      <c r="H3" s="14"/>
      <c r="I3" s="14"/>
      <c r="J3" s="14"/>
      <c r="K3" s="14"/>
      <c r="L3" s="14"/>
      <c r="M3" s="14"/>
      <c r="N3" s="14"/>
      <c r="O3" s="14"/>
      <c r="P3" s="14"/>
      <c r="Q3" s="14"/>
      <c r="R3" s="14"/>
      <c r="S3" s="14"/>
      <c r="T3" s="24"/>
      <c r="U3" s="24"/>
      <c r="V3" s="24"/>
      <c r="W3" s="24"/>
    </row>
    <row r="4" spans="1:26" x14ac:dyDescent="0.3">
      <c r="A4" s="14"/>
      <c r="B4" s="14"/>
      <c r="C4" s="14"/>
      <c r="D4" s="14"/>
      <c r="E4" s="14"/>
      <c r="F4" s="14"/>
      <c r="G4" s="14"/>
      <c r="H4" s="14"/>
      <c r="I4" s="14"/>
      <c r="J4" s="14"/>
      <c r="K4" s="14"/>
      <c r="L4" s="14"/>
      <c r="M4" s="14"/>
      <c r="N4" s="14"/>
      <c r="O4" s="14"/>
      <c r="P4" s="14"/>
      <c r="Q4" s="14"/>
      <c r="R4" s="14"/>
      <c r="S4" s="14"/>
      <c r="T4" s="24"/>
      <c r="U4" s="24"/>
      <c r="V4" s="24"/>
      <c r="W4" s="24"/>
    </row>
    <row r="5" spans="1:26" x14ac:dyDescent="0.3">
      <c r="A5" s="14"/>
      <c r="B5" s="14"/>
      <c r="C5" s="14"/>
      <c r="D5" s="14"/>
      <c r="E5" s="14"/>
      <c r="F5" s="14"/>
      <c r="G5" s="14"/>
      <c r="H5" s="14"/>
      <c r="I5" s="14"/>
      <c r="J5" s="14"/>
      <c r="K5" s="14"/>
      <c r="L5" s="14"/>
      <c r="M5" s="14"/>
      <c r="N5" s="14"/>
      <c r="O5" s="14"/>
      <c r="P5" s="14"/>
      <c r="Q5" s="14"/>
      <c r="R5" s="14"/>
      <c r="S5" s="14"/>
      <c r="T5" s="24"/>
      <c r="U5" s="24"/>
      <c r="V5" s="24"/>
      <c r="W5" s="24"/>
    </row>
    <row r="6" spans="1:26" x14ac:dyDescent="0.3">
      <c r="A6" s="14"/>
      <c r="B6" s="14"/>
      <c r="C6" s="14"/>
      <c r="D6" s="14"/>
      <c r="E6" s="14"/>
      <c r="F6" s="14"/>
      <c r="G6" s="14"/>
      <c r="H6" s="14"/>
      <c r="I6" s="14"/>
      <c r="J6" s="14"/>
      <c r="K6" s="14"/>
      <c r="L6" s="14"/>
      <c r="M6" s="14"/>
      <c r="N6" s="14"/>
      <c r="O6" s="14"/>
      <c r="P6" s="14"/>
      <c r="Q6" s="14"/>
      <c r="R6" s="14"/>
      <c r="S6" s="14"/>
      <c r="T6" s="24"/>
      <c r="U6" s="24"/>
      <c r="V6" s="24"/>
      <c r="W6" s="24"/>
    </row>
    <row r="7" spans="1:26" x14ac:dyDescent="0.3">
      <c r="A7" s="14"/>
      <c r="B7" s="14"/>
      <c r="C7" s="14"/>
      <c r="D7" s="14"/>
      <c r="E7" s="14"/>
      <c r="F7" s="14"/>
      <c r="G7" s="14"/>
      <c r="H7" s="14"/>
      <c r="I7" s="14"/>
      <c r="J7" s="14"/>
      <c r="K7" s="14"/>
      <c r="L7" s="14"/>
      <c r="M7" s="14"/>
      <c r="N7" s="14"/>
      <c r="O7" s="14"/>
      <c r="P7" s="14"/>
      <c r="Q7" s="14"/>
      <c r="R7" s="14"/>
      <c r="S7" s="14"/>
      <c r="T7" s="24"/>
      <c r="U7" s="24"/>
      <c r="V7" s="24"/>
      <c r="W7" s="24"/>
    </row>
    <row r="8" spans="1:26" x14ac:dyDescent="0.3">
      <c r="A8" s="14"/>
      <c r="B8" s="14"/>
      <c r="C8" s="14"/>
      <c r="D8" s="14"/>
      <c r="E8" s="14"/>
      <c r="F8" s="14"/>
      <c r="G8" s="14"/>
      <c r="H8" s="14"/>
      <c r="I8" s="14"/>
      <c r="J8" s="14"/>
      <c r="K8" s="14"/>
      <c r="L8" s="14"/>
      <c r="M8" s="14"/>
      <c r="N8" s="14"/>
      <c r="O8" s="14"/>
      <c r="P8" s="14"/>
      <c r="Q8" s="14"/>
      <c r="R8" s="14"/>
      <c r="S8" s="14"/>
      <c r="T8" s="24"/>
      <c r="U8" s="24"/>
      <c r="V8" s="24"/>
      <c r="W8" s="24"/>
    </row>
    <row r="9" spans="1:26" x14ac:dyDescent="0.3">
      <c r="A9" s="14"/>
      <c r="B9" s="14"/>
      <c r="C9" s="14"/>
      <c r="D9" s="14"/>
      <c r="E9" s="14"/>
      <c r="F9" s="14"/>
      <c r="G9" s="14"/>
      <c r="H9" s="14"/>
      <c r="I9" s="14"/>
      <c r="J9" s="14"/>
      <c r="K9" s="14"/>
      <c r="L9" s="14"/>
      <c r="M9" s="14"/>
      <c r="N9" s="14"/>
      <c r="O9" s="14"/>
      <c r="P9" s="14"/>
      <c r="Q9" s="14"/>
      <c r="R9" s="14"/>
      <c r="S9" s="14"/>
      <c r="T9" s="24"/>
      <c r="U9" s="24"/>
      <c r="V9" s="24"/>
      <c r="W9" s="24"/>
    </row>
    <row r="10" spans="1:26" x14ac:dyDescent="0.3">
      <c r="A10" s="14"/>
      <c r="B10" s="14"/>
      <c r="C10" s="14"/>
      <c r="D10" s="14"/>
      <c r="E10" s="14"/>
      <c r="F10" s="14"/>
      <c r="G10" s="14"/>
      <c r="H10" s="14"/>
      <c r="I10" s="14"/>
      <c r="J10" s="14"/>
      <c r="K10" s="14"/>
      <c r="L10" s="14"/>
      <c r="M10" s="14"/>
      <c r="N10" s="14"/>
      <c r="O10" s="14"/>
      <c r="P10" s="14"/>
      <c r="Q10" s="14"/>
      <c r="R10" s="14"/>
      <c r="S10" s="14"/>
      <c r="T10" s="24"/>
      <c r="U10" s="24"/>
      <c r="V10" s="24"/>
      <c r="W10" s="24"/>
    </row>
    <row r="11" spans="1:26" x14ac:dyDescent="0.3">
      <c r="A11" s="14"/>
      <c r="B11" s="14"/>
      <c r="C11" s="14"/>
      <c r="D11" s="14"/>
      <c r="E11" s="14"/>
      <c r="F11" s="14"/>
      <c r="G11" s="14"/>
      <c r="H11" s="14"/>
      <c r="I11" s="14"/>
      <c r="J11" s="14"/>
      <c r="K11" s="14"/>
      <c r="L11" s="14"/>
      <c r="M11" s="14"/>
      <c r="N11" s="14"/>
      <c r="O11" s="14"/>
      <c r="P11" s="14"/>
      <c r="Q11" s="14"/>
      <c r="R11" s="14"/>
      <c r="S11" s="14"/>
      <c r="T11" s="24"/>
      <c r="U11" s="24"/>
      <c r="V11" s="24"/>
      <c r="W11" s="24"/>
    </row>
    <row r="12" spans="1:26" x14ac:dyDescent="0.3">
      <c r="A12" s="14"/>
      <c r="B12" s="14"/>
      <c r="C12" s="14"/>
      <c r="D12" s="14"/>
      <c r="E12" s="14"/>
      <c r="F12" s="14"/>
      <c r="G12" s="14"/>
      <c r="H12" s="14"/>
      <c r="I12" s="14"/>
      <c r="J12" s="14"/>
      <c r="K12" s="14"/>
      <c r="L12" s="14"/>
      <c r="M12" s="14"/>
      <c r="N12" s="14"/>
      <c r="O12" s="14"/>
      <c r="P12" s="14"/>
      <c r="Q12" s="14"/>
      <c r="R12" s="14"/>
      <c r="S12" s="14"/>
      <c r="T12" s="24"/>
      <c r="U12" s="24"/>
      <c r="V12" s="24"/>
      <c r="W12" s="24"/>
    </row>
    <row r="13" spans="1:26" x14ac:dyDescent="0.3">
      <c r="A13" s="14"/>
      <c r="B13" s="14"/>
      <c r="C13" s="14"/>
      <c r="D13" s="14"/>
      <c r="E13" s="14"/>
      <c r="F13" s="14"/>
      <c r="G13" s="14"/>
      <c r="H13" s="14"/>
      <c r="I13" s="14"/>
      <c r="J13" s="14"/>
      <c r="K13" s="14"/>
      <c r="L13" s="14"/>
      <c r="M13" s="14"/>
      <c r="N13" s="14"/>
      <c r="O13" s="14"/>
      <c r="P13" s="14"/>
      <c r="Q13" s="14"/>
      <c r="R13" s="14"/>
      <c r="S13" s="14"/>
      <c r="T13" s="24"/>
      <c r="U13" s="24"/>
      <c r="V13" s="24"/>
      <c r="W13" s="24"/>
    </row>
    <row r="14" spans="1:26" x14ac:dyDescent="0.3">
      <c r="A14" s="14"/>
      <c r="B14" s="14"/>
      <c r="C14" s="14"/>
      <c r="D14" s="14"/>
      <c r="E14" s="14"/>
      <c r="F14" s="14"/>
      <c r="G14" s="14"/>
      <c r="H14" s="14"/>
      <c r="I14" s="14"/>
      <c r="J14" s="14"/>
      <c r="K14" s="14"/>
      <c r="L14" s="14"/>
      <c r="M14" s="14"/>
      <c r="N14" s="14"/>
      <c r="O14" s="14"/>
      <c r="P14" s="14"/>
      <c r="Q14" s="14"/>
      <c r="R14" s="14"/>
      <c r="S14" s="14"/>
      <c r="T14" s="24"/>
      <c r="U14" s="24"/>
      <c r="V14" s="24"/>
      <c r="W14" s="24"/>
    </row>
    <row r="15" spans="1:26" x14ac:dyDescent="0.3">
      <c r="A15" s="14"/>
      <c r="B15" s="14"/>
      <c r="C15" s="14"/>
      <c r="D15" s="14"/>
      <c r="E15" s="14"/>
      <c r="F15" s="14"/>
      <c r="G15" s="14"/>
      <c r="H15" s="14"/>
      <c r="I15" s="14"/>
      <c r="J15" s="14"/>
      <c r="K15" s="14"/>
      <c r="L15" s="14"/>
      <c r="M15" s="14"/>
      <c r="N15" s="14"/>
      <c r="O15" s="14"/>
      <c r="P15" s="14"/>
      <c r="Q15" s="14"/>
      <c r="R15" s="14"/>
      <c r="S15" s="14"/>
      <c r="T15" s="24"/>
      <c r="U15" s="24"/>
      <c r="V15" s="24"/>
      <c r="W15" s="24"/>
    </row>
    <row r="16" spans="1:26" x14ac:dyDescent="0.3">
      <c r="A16" s="14"/>
      <c r="B16" s="14"/>
      <c r="C16" s="14"/>
      <c r="D16" s="14"/>
      <c r="E16" s="14"/>
      <c r="F16" s="14"/>
      <c r="G16" s="14"/>
      <c r="H16" s="14"/>
      <c r="I16" s="14"/>
      <c r="J16" s="14"/>
      <c r="K16" s="14"/>
      <c r="L16" s="14"/>
      <c r="M16" s="14"/>
      <c r="N16" s="14"/>
      <c r="O16" s="14"/>
      <c r="P16" s="14"/>
      <c r="Q16" s="14"/>
      <c r="R16" s="14"/>
      <c r="S16" s="14"/>
      <c r="T16" s="24"/>
      <c r="U16" s="24"/>
      <c r="V16" s="24"/>
      <c r="W16" s="24"/>
    </row>
    <row r="17" spans="1:23" x14ac:dyDescent="0.3">
      <c r="A17" s="14"/>
      <c r="B17" s="14"/>
      <c r="C17" s="14"/>
      <c r="D17" s="14"/>
      <c r="E17" s="14"/>
      <c r="F17" s="14"/>
      <c r="G17" s="14"/>
      <c r="H17" s="14"/>
      <c r="I17" s="14"/>
      <c r="J17" s="14"/>
      <c r="K17" s="14"/>
      <c r="L17" s="14"/>
      <c r="M17" s="14"/>
      <c r="N17" s="14"/>
      <c r="O17" s="14"/>
      <c r="P17" s="14"/>
      <c r="Q17" s="14"/>
      <c r="R17" s="14"/>
      <c r="S17" s="14"/>
      <c r="T17" s="24"/>
      <c r="U17" s="24"/>
      <c r="V17" s="24"/>
      <c r="W17" s="24"/>
    </row>
    <row r="18" spans="1:23" x14ac:dyDescent="0.3">
      <c r="A18" s="14"/>
      <c r="B18" s="14"/>
      <c r="C18" s="14"/>
      <c r="D18" s="14"/>
      <c r="E18" s="14"/>
      <c r="F18" s="14"/>
      <c r="G18" s="14"/>
      <c r="H18" s="14"/>
      <c r="I18" s="14"/>
      <c r="J18" s="14"/>
      <c r="K18" s="14"/>
      <c r="L18" s="14"/>
      <c r="M18" s="14"/>
      <c r="N18" s="14"/>
      <c r="O18" s="14"/>
      <c r="P18" s="14"/>
      <c r="Q18" s="14"/>
      <c r="R18" s="14"/>
      <c r="S18" s="14"/>
      <c r="T18" s="24"/>
      <c r="U18" s="24"/>
      <c r="V18" s="24"/>
      <c r="W18" s="24"/>
    </row>
    <row r="19" spans="1:23" x14ac:dyDescent="0.3">
      <c r="A19" s="14"/>
      <c r="B19" s="14"/>
      <c r="C19" s="14"/>
      <c r="D19" s="14"/>
      <c r="E19" s="14"/>
      <c r="F19" s="14"/>
      <c r="G19" s="14"/>
      <c r="H19" s="14"/>
      <c r="I19" s="14"/>
      <c r="J19" s="14"/>
      <c r="K19" s="14"/>
      <c r="L19" s="14"/>
      <c r="M19" s="14"/>
      <c r="N19" s="14"/>
      <c r="O19" s="14"/>
      <c r="P19" s="14"/>
      <c r="Q19" s="14"/>
      <c r="R19" s="14"/>
      <c r="S19" s="14"/>
      <c r="T19" s="24"/>
      <c r="U19" s="24"/>
      <c r="V19" s="24"/>
      <c r="W19" s="24"/>
    </row>
    <row r="20" spans="1:23" x14ac:dyDescent="0.3">
      <c r="A20" s="14"/>
      <c r="B20" s="14"/>
      <c r="C20" s="14"/>
      <c r="D20" s="14"/>
      <c r="E20" s="14"/>
      <c r="F20" s="14"/>
      <c r="G20" s="14"/>
      <c r="H20" s="14"/>
      <c r="I20" s="14"/>
      <c r="J20" s="14"/>
      <c r="K20" s="14"/>
      <c r="L20" s="14"/>
      <c r="M20" s="14"/>
      <c r="N20" s="14"/>
      <c r="O20" s="14"/>
      <c r="P20" s="14"/>
      <c r="Q20" s="14"/>
      <c r="R20" s="14"/>
      <c r="S20" s="14"/>
      <c r="T20" s="24"/>
      <c r="U20" s="24"/>
      <c r="V20" s="24"/>
      <c r="W20" s="24"/>
    </row>
    <row r="21" spans="1:23" x14ac:dyDescent="0.3">
      <c r="A21" s="14"/>
      <c r="B21" s="14"/>
      <c r="C21" s="14"/>
      <c r="D21" s="14"/>
      <c r="E21" s="14"/>
      <c r="F21" s="14"/>
      <c r="G21" s="14"/>
      <c r="H21" s="14"/>
      <c r="I21" s="14"/>
      <c r="J21" s="14"/>
      <c r="K21" s="14"/>
      <c r="L21" s="14"/>
      <c r="M21" s="14"/>
      <c r="N21" s="14"/>
      <c r="O21" s="14"/>
      <c r="P21" s="14"/>
      <c r="Q21" s="14"/>
      <c r="R21" s="14"/>
      <c r="S21" s="14"/>
      <c r="T21" s="24"/>
      <c r="U21" s="24"/>
      <c r="V21" s="24"/>
      <c r="W21" s="24"/>
    </row>
    <row r="22" spans="1:23" x14ac:dyDescent="0.3">
      <c r="A22" s="14"/>
      <c r="B22" s="14"/>
      <c r="C22" s="14"/>
      <c r="D22" s="14"/>
      <c r="E22" s="14"/>
      <c r="F22" s="14"/>
      <c r="G22" s="14"/>
      <c r="H22" s="14"/>
      <c r="I22" s="14"/>
      <c r="J22" s="14"/>
      <c r="K22" s="14"/>
      <c r="L22" s="14"/>
      <c r="M22" s="14"/>
      <c r="N22" s="14"/>
      <c r="O22" s="14"/>
      <c r="P22" s="14"/>
      <c r="Q22" s="14"/>
      <c r="R22" s="14"/>
      <c r="S22" s="14"/>
      <c r="T22" s="24"/>
      <c r="U22" s="24"/>
      <c r="V22" s="24"/>
      <c r="W22" s="24"/>
    </row>
    <row r="23" spans="1:23" x14ac:dyDescent="0.3">
      <c r="A23" s="14"/>
      <c r="B23" s="14"/>
      <c r="C23" s="14"/>
      <c r="D23" s="14"/>
      <c r="E23" s="14"/>
      <c r="F23" s="14"/>
      <c r="G23" s="14"/>
      <c r="H23" s="14"/>
      <c r="I23" s="14"/>
      <c r="J23" s="14"/>
      <c r="K23" s="14"/>
      <c r="L23" s="14"/>
      <c r="M23" s="14"/>
      <c r="N23" s="14"/>
      <c r="O23" s="14"/>
      <c r="P23" s="14"/>
      <c r="Q23" s="14"/>
      <c r="R23" s="14"/>
      <c r="S23" s="14"/>
      <c r="T23" s="24"/>
      <c r="U23" s="24"/>
      <c r="V23" s="24"/>
      <c r="W23" s="24"/>
    </row>
    <row r="24" spans="1:23" x14ac:dyDescent="0.3">
      <c r="A24" s="14"/>
      <c r="B24" s="14"/>
      <c r="C24" s="14"/>
      <c r="D24" s="14"/>
      <c r="E24" s="14"/>
      <c r="F24" s="14"/>
      <c r="G24" s="14"/>
      <c r="H24" s="14"/>
      <c r="I24" s="14"/>
      <c r="J24" s="14"/>
      <c r="K24" s="14"/>
      <c r="L24" s="14"/>
      <c r="M24" s="14"/>
      <c r="N24" s="14"/>
      <c r="O24" s="14"/>
      <c r="P24" s="14"/>
      <c r="Q24" s="14"/>
      <c r="R24" s="14"/>
      <c r="S24" s="14"/>
      <c r="T24" s="24"/>
      <c r="U24" s="24"/>
      <c r="V24" s="24"/>
      <c r="W24" s="24"/>
    </row>
    <row r="25" spans="1:23" x14ac:dyDescent="0.3">
      <c r="A25" s="14"/>
      <c r="B25" s="14"/>
      <c r="C25" s="14"/>
      <c r="D25" s="14"/>
      <c r="E25" s="14"/>
      <c r="F25" s="14"/>
      <c r="G25" s="14"/>
      <c r="H25" s="14"/>
      <c r="I25" s="14"/>
      <c r="J25" s="14"/>
      <c r="K25" s="14"/>
      <c r="L25" s="14"/>
      <c r="M25" s="14"/>
      <c r="N25" s="14"/>
      <c r="O25" s="14"/>
      <c r="P25" s="14"/>
      <c r="Q25" s="14"/>
      <c r="R25" s="14"/>
      <c r="S25" s="14"/>
      <c r="T25" s="24"/>
      <c r="U25" s="24"/>
      <c r="V25" s="24"/>
      <c r="W25" s="24"/>
    </row>
    <row r="26" spans="1:23" x14ac:dyDescent="0.3">
      <c r="A26" s="14"/>
      <c r="B26" s="14"/>
      <c r="C26" s="14"/>
      <c r="D26" s="14"/>
      <c r="E26" s="14"/>
      <c r="F26" s="14"/>
      <c r="G26" s="14"/>
      <c r="H26" s="14"/>
      <c r="I26" s="14"/>
      <c r="J26" s="14"/>
      <c r="K26" s="14"/>
      <c r="L26" s="14"/>
      <c r="M26" s="14"/>
      <c r="N26" s="14"/>
      <c r="O26" s="14"/>
      <c r="P26" s="14"/>
      <c r="Q26" s="14"/>
      <c r="R26" s="14"/>
      <c r="S26" s="14"/>
      <c r="T26" s="24"/>
      <c r="U26" s="24"/>
      <c r="V26" s="24"/>
      <c r="W26" s="24"/>
    </row>
    <row r="27" spans="1:23" x14ac:dyDescent="0.3">
      <c r="A27" s="14"/>
      <c r="B27" s="14"/>
      <c r="C27" s="14"/>
      <c r="D27" s="14"/>
      <c r="E27" s="14"/>
      <c r="F27" s="14"/>
      <c r="G27" s="14"/>
      <c r="H27" s="14"/>
      <c r="I27" s="14"/>
      <c r="J27" s="14"/>
      <c r="K27" s="14"/>
      <c r="L27" s="14"/>
      <c r="M27" s="14"/>
      <c r="N27" s="14"/>
      <c r="O27" s="14"/>
      <c r="P27" s="14"/>
      <c r="Q27" s="14"/>
      <c r="R27" s="14"/>
      <c r="S27" s="14"/>
      <c r="T27" s="24"/>
      <c r="U27" s="24"/>
      <c r="V27" s="24"/>
      <c r="W27" s="24"/>
    </row>
    <row r="28" spans="1:23" x14ac:dyDescent="0.3">
      <c r="A28" s="14"/>
      <c r="B28" s="14"/>
      <c r="C28" s="14"/>
      <c r="D28" s="14"/>
      <c r="E28" s="14"/>
      <c r="F28" s="14"/>
      <c r="G28" s="14"/>
      <c r="H28" s="14"/>
      <c r="I28" s="14"/>
      <c r="J28" s="14"/>
      <c r="K28" s="14"/>
      <c r="L28" s="14"/>
      <c r="M28" s="14"/>
      <c r="N28" s="14"/>
      <c r="O28" s="14"/>
      <c r="P28" s="14"/>
      <c r="Q28" s="14"/>
      <c r="R28" s="14"/>
      <c r="S28" s="14"/>
      <c r="T28" s="24"/>
      <c r="U28" s="24"/>
      <c r="V28" s="24"/>
      <c r="W28" s="24"/>
    </row>
    <row r="29" spans="1:23" x14ac:dyDescent="0.3">
      <c r="A29" s="14"/>
      <c r="B29" s="14"/>
      <c r="C29" s="14"/>
      <c r="D29" s="14"/>
      <c r="E29" s="14"/>
      <c r="F29" s="14"/>
      <c r="G29" s="14"/>
      <c r="H29" s="14"/>
      <c r="I29" s="14"/>
      <c r="J29" s="14"/>
      <c r="K29" s="14"/>
      <c r="L29" s="14"/>
      <c r="M29" s="14"/>
      <c r="N29" s="14"/>
      <c r="O29" s="14"/>
      <c r="P29" s="14"/>
      <c r="Q29" s="14"/>
      <c r="R29" s="14"/>
      <c r="S29" s="14"/>
      <c r="T29" s="24"/>
      <c r="U29" s="24"/>
      <c r="V29" s="24"/>
      <c r="W29" s="24"/>
    </row>
    <row r="30" spans="1:23" x14ac:dyDescent="0.3">
      <c r="A30" s="14"/>
      <c r="B30" s="14"/>
      <c r="C30" s="14"/>
      <c r="D30" s="14"/>
      <c r="E30" s="14"/>
      <c r="F30" s="14"/>
      <c r="G30" s="14"/>
      <c r="H30" s="14"/>
      <c r="I30" s="14"/>
      <c r="J30" s="14"/>
      <c r="K30" s="14"/>
      <c r="L30" s="14"/>
      <c r="M30" s="14"/>
      <c r="N30" s="14"/>
      <c r="O30" s="14"/>
      <c r="P30" s="14"/>
      <c r="Q30" s="14"/>
      <c r="R30" s="14"/>
      <c r="S30" s="14"/>
      <c r="T30" s="24"/>
      <c r="U30" s="24"/>
      <c r="V30" s="24"/>
      <c r="W30" s="24"/>
    </row>
    <row r="31" spans="1:23" x14ac:dyDescent="0.3">
      <c r="A31" s="14"/>
      <c r="B31" s="14"/>
      <c r="C31" s="14"/>
      <c r="D31" s="14"/>
      <c r="E31" s="14"/>
      <c r="F31" s="14"/>
      <c r="G31" s="14"/>
      <c r="H31" s="14"/>
      <c r="I31" s="14"/>
      <c r="J31" s="14"/>
      <c r="K31" s="14"/>
      <c r="L31" s="14"/>
      <c r="M31" s="14"/>
      <c r="N31" s="14"/>
      <c r="O31" s="14"/>
      <c r="P31" s="14"/>
      <c r="Q31" s="14"/>
      <c r="R31" s="14"/>
      <c r="S31" s="14"/>
      <c r="T31" s="24"/>
      <c r="U31" s="24"/>
      <c r="V31" s="24"/>
      <c r="W31" s="24"/>
    </row>
    <row r="32" spans="1:23" x14ac:dyDescent="0.3">
      <c r="A32" s="14"/>
      <c r="B32" s="14"/>
      <c r="C32" s="14"/>
      <c r="D32" s="14"/>
      <c r="E32" s="14"/>
      <c r="F32" s="14"/>
      <c r="G32" s="14"/>
      <c r="H32" s="14"/>
      <c r="I32" s="14"/>
      <c r="J32" s="14"/>
      <c r="K32" s="14"/>
      <c r="L32" s="14"/>
      <c r="M32" s="14"/>
      <c r="N32" s="14"/>
      <c r="O32" s="14"/>
      <c r="P32" s="14"/>
      <c r="Q32" s="14"/>
      <c r="R32" s="14"/>
      <c r="S32" s="14"/>
      <c r="T32" s="24"/>
      <c r="U32" s="24"/>
      <c r="V32" s="24"/>
      <c r="W32" s="24"/>
    </row>
    <row r="33" spans="1:23" x14ac:dyDescent="0.3">
      <c r="A33" s="14"/>
      <c r="B33" s="14"/>
      <c r="C33" s="14"/>
      <c r="D33" s="14"/>
      <c r="E33" s="14"/>
      <c r="F33" s="14"/>
      <c r="G33" s="14"/>
      <c r="H33" s="14"/>
      <c r="I33" s="14"/>
      <c r="J33" s="14"/>
      <c r="K33" s="14"/>
      <c r="L33" s="14"/>
      <c r="M33" s="14"/>
      <c r="N33" s="14"/>
      <c r="O33" s="14"/>
      <c r="P33" s="14"/>
      <c r="Q33" s="14"/>
      <c r="R33" s="14"/>
      <c r="S33" s="14"/>
      <c r="T33" s="24"/>
      <c r="U33" s="24"/>
      <c r="V33" s="24"/>
      <c r="W33" s="24"/>
    </row>
    <row r="34" spans="1:23" x14ac:dyDescent="0.3">
      <c r="A34" s="14"/>
      <c r="B34" s="14"/>
      <c r="C34" s="14"/>
      <c r="D34" s="14"/>
      <c r="E34" s="14"/>
      <c r="F34" s="14"/>
      <c r="G34" s="14"/>
      <c r="H34" s="14"/>
      <c r="I34" s="14"/>
      <c r="J34" s="14"/>
      <c r="K34" s="14"/>
      <c r="L34" s="14"/>
      <c r="M34" s="14"/>
      <c r="N34" s="14"/>
      <c r="O34" s="14"/>
      <c r="P34" s="14"/>
      <c r="Q34" s="14"/>
      <c r="R34" s="14"/>
      <c r="S34" s="14"/>
      <c r="T34" s="24"/>
      <c r="U34" s="24"/>
      <c r="V34" s="24"/>
      <c r="W34" s="24"/>
    </row>
    <row r="35" spans="1:23" x14ac:dyDescent="0.3">
      <c r="A35" s="14"/>
      <c r="B35" s="14"/>
      <c r="C35" s="14"/>
      <c r="D35" s="14"/>
      <c r="E35" s="14"/>
      <c r="F35" s="14"/>
      <c r="G35" s="14"/>
      <c r="H35" s="14"/>
      <c r="I35" s="14"/>
      <c r="J35" s="14"/>
      <c r="K35" s="14"/>
      <c r="L35" s="14"/>
      <c r="M35" s="14"/>
      <c r="N35" s="14"/>
      <c r="O35" s="14"/>
      <c r="P35" s="14"/>
      <c r="Q35" s="14"/>
      <c r="R35" s="14"/>
      <c r="S35" s="14"/>
      <c r="T35" s="24"/>
      <c r="U35" s="24"/>
      <c r="V35" s="24"/>
      <c r="W35" s="24"/>
    </row>
    <row r="36" spans="1:23" x14ac:dyDescent="0.3">
      <c r="A36" s="14"/>
      <c r="B36" s="14"/>
      <c r="C36" s="14"/>
      <c r="D36" s="14"/>
      <c r="E36" s="14"/>
      <c r="F36" s="14"/>
      <c r="G36" s="14"/>
      <c r="H36" s="14"/>
      <c r="I36" s="14"/>
      <c r="J36" s="14"/>
      <c r="K36" s="14"/>
      <c r="L36" s="14"/>
      <c r="M36" s="14"/>
      <c r="N36" s="14"/>
      <c r="O36" s="14"/>
      <c r="P36" s="14"/>
      <c r="Q36" s="14"/>
      <c r="R36" s="14"/>
      <c r="S36" s="14"/>
      <c r="T36" s="24"/>
      <c r="U36" s="24"/>
      <c r="V36" s="24"/>
      <c r="W36" s="24"/>
    </row>
    <row r="37" spans="1:23" x14ac:dyDescent="0.3">
      <c r="A37" s="14"/>
      <c r="B37" s="14"/>
      <c r="C37" s="14"/>
      <c r="D37" s="14"/>
      <c r="E37" s="14"/>
      <c r="F37" s="14"/>
      <c r="G37" s="14"/>
      <c r="H37" s="14"/>
      <c r="I37" s="14"/>
      <c r="J37" s="14"/>
      <c r="K37" s="14"/>
      <c r="L37" s="14"/>
      <c r="M37" s="14"/>
      <c r="N37" s="14"/>
      <c r="O37" s="14"/>
      <c r="P37" s="14"/>
      <c r="Q37" s="14"/>
      <c r="R37" s="14"/>
      <c r="S37" s="14"/>
      <c r="T37" s="24"/>
      <c r="U37" s="24"/>
      <c r="V37" s="24"/>
      <c r="W37" s="24"/>
    </row>
    <row r="38" spans="1:23" x14ac:dyDescent="0.3">
      <c r="A38" s="14"/>
      <c r="B38" s="14"/>
      <c r="C38" s="14"/>
      <c r="D38" s="14"/>
      <c r="E38" s="14"/>
      <c r="F38" s="14"/>
      <c r="G38" s="14"/>
      <c r="H38" s="14"/>
      <c r="I38" s="14"/>
      <c r="J38" s="14"/>
      <c r="K38" s="14"/>
      <c r="L38" s="14"/>
      <c r="M38" s="14"/>
      <c r="N38" s="14"/>
      <c r="O38" s="14"/>
      <c r="P38" s="14"/>
      <c r="Q38" s="14"/>
      <c r="R38" s="14"/>
      <c r="S38" s="14"/>
      <c r="T38" s="24"/>
      <c r="U38" s="24"/>
      <c r="V38" s="24"/>
      <c r="W38" s="24"/>
    </row>
    <row r="39" spans="1:23" x14ac:dyDescent="0.3">
      <c r="A39" s="14"/>
      <c r="B39" s="14"/>
      <c r="C39" s="14"/>
      <c r="D39" s="14"/>
      <c r="E39" s="14"/>
      <c r="F39" s="14"/>
      <c r="G39" s="14"/>
      <c r="H39" s="14"/>
      <c r="I39" s="14"/>
      <c r="J39" s="14"/>
      <c r="K39" s="14"/>
      <c r="L39" s="14"/>
      <c r="M39" s="14"/>
      <c r="N39" s="14"/>
      <c r="O39" s="14"/>
      <c r="P39" s="14"/>
      <c r="Q39" s="14"/>
      <c r="R39" s="14"/>
      <c r="S39" s="14"/>
      <c r="T39" s="24"/>
      <c r="U39" s="24"/>
      <c r="V39" s="24"/>
      <c r="W39" s="24"/>
    </row>
    <row r="40" spans="1:23" x14ac:dyDescent="0.3">
      <c r="A40" s="14"/>
      <c r="B40" s="14"/>
      <c r="C40" s="14"/>
      <c r="D40" s="14"/>
      <c r="E40" s="14"/>
      <c r="F40" s="14"/>
      <c r="G40" s="14"/>
      <c r="H40" s="14"/>
      <c r="I40" s="14"/>
      <c r="J40" s="14"/>
      <c r="K40" s="14"/>
      <c r="L40" s="14"/>
      <c r="M40" s="14"/>
      <c r="N40" s="14"/>
      <c r="O40" s="14"/>
      <c r="P40" s="14"/>
      <c r="Q40" s="14"/>
      <c r="R40" s="14"/>
      <c r="S40" s="14"/>
      <c r="T40" s="24"/>
      <c r="U40" s="24"/>
      <c r="V40" s="24"/>
      <c r="W40" s="24"/>
    </row>
    <row r="41" spans="1:23" x14ac:dyDescent="0.3">
      <c r="A41" s="14"/>
      <c r="B41" s="14"/>
      <c r="C41" s="14"/>
      <c r="D41" s="14"/>
      <c r="E41" s="14"/>
      <c r="F41" s="14"/>
      <c r="G41" s="14"/>
      <c r="H41" s="14"/>
      <c r="I41" s="14"/>
      <c r="J41" s="14"/>
      <c r="K41" s="14"/>
      <c r="L41" s="14"/>
      <c r="M41" s="14"/>
      <c r="N41" s="14"/>
      <c r="O41" s="14"/>
      <c r="P41" s="14"/>
      <c r="Q41" s="14"/>
      <c r="R41" s="14"/>
      <c r="S41" s="14"/>
      <c r="T41" s="24"/>
      <c r="U41" s="24"/>
      <c r="V41" s="24"/>
      <c r="W41"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01"/>
  <sheetViews>
    <sheetView topLeftCell="A103" workbookViewId="0">
      <selection activeCell="D2" sqref="D2"/>
    </sheetView>
  </sheetViews>
  <sheetFormatPr defaultRowHeight="14.4" x14ac:dyDescent="0.3"/>
  <cols>
    <col min="1" max="1" width="13.77734375" customWidth="1"/>
    <col min="2" max="2" width="17.109375" customWidth="1"/>
    <col min="3" max="3" width="13.88671875" customWidth="1"/>
    <col min="5" max="5" width="17.88671875" customWidth="1"/>
    <col min="6" max="6" width="17.77734375" customWidth="1"/>
    <col min="7" max="7" width="22.77734375" customWidth="1"/>
    <col min="8" max="8" width="16.88671875" customWidth="1"/>
    <col min="9" max="9" width="16.44140625" customWidth="1"/>
    <col min="10" max="10" width="18.44140625" customWidth="1"/>
    <col min="11" max="11" width="17.109375" customWidth="1"/>
    <col min="12" max="12" width="19.33203125" customWidth="1"/>
    <col min="13" max="13" width="28" customWidth="1"/>
    <col min="14" max="14" width="18.109375" customWidth="1"/>
    <col min="15" max="15" width="20.33203125" customWidth="1"/>
    <col min="16" max="16" width="23.44140625" customWidth="1"/>
    <col min="17" max="17" width="23.88671875" customWidth="1"/>
    <col min="18" max="18" width="35.77734375" customWidth="1"/>
    <col min="19" max="19" width="16" customWidth="1"/>
    <col min="20" max="20" width="25.33203125" customWidth="1"/>
    <col min="21" max="21" width="46.33203125" customWidth="1"/>
    <col min="22" max="22" width="33" customWidth="1"/>
    <col min="23" max="23" width="36.5546875" customWidth="1"/>
    <col min="24" max="24" width="31.6640625" customWidth="1"/>
    <col min="25" max="25" width="16.33203125" customWidth="1"/>
  </cols>
  <sheetData>
    <row r="1" spans="1:25" x14ac:dyDescent="0.3">
      <c r="A1" s="1" t="s">
        <v>0</v>
      </c>
      <c r="B1" s="2" t="s">
        <v>60</v>
      </c>
      <c r="C1" s="1" t="s">
        <v>1</v>
      </c>
      <c r="D1" s="1" t="s">
        <v>2</v>
      </c>
      <c r="E1" s="2" t="s">
        <v>61</v>
      </c>
      <c r="F1" s="1" t="s">
        <v>3</v>
      </c>
      <c r="G1" s="1" t="s">
        <v>4</v>
      </c>
      <c r="H1" s="2" t="s">
        <v>62</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row>
    <row r="2" spans="1:25" x14ac:dyDescent="0.3">
      <c r="A2" t="s">
        <v>25</v>
      </c>
      <c r="B2">
        <f>_xlfn.XLOOKUP(Table4[[#This Row],[country]],Table2[country],Table2[country_id],FALSE)</f>
        <v>1</v>
      </c>
      <c r="C2" t="s">
        <v>26</v>
      </c>
      <c r="D2">
        <v>2010</v>
      </c>
      <c r="E2">
        <f>_xlfn.XLOOKUP(Table4[[#This Row],[year]],Table1[year],Table1[year_id])</f>
        <v>1</v>
      </c>
      <c r="F2" t="s">
        <v>27</v>
      </c>
      <c r="G2" t="s">
        <v>28</v>
      </c>
      <c r="H2" cm="1">
        <f t="array" ref="H2">_xlfn.XLOOKUP(Table4[[#This Row],[vehicle_segment]]&amp;Table4[[#This Row],[powertrain_type]],Table3[vehicle_segment]&amp;Table3[powertrain_type],Table3[vehicle_id])</f>
        <v>1</v>
      </c>
      <c r="I2" s="5">
        <v>5</v>
      </c>
      <c r="J2" s="5">
        <v>92877</v>
      </c>
      <c r="K2" s="5">
        <v>61921</v>
      </c>
      <c r="L2" s="5">
        <v>154803</v>
      </c>
      <c r="M2">
        <v>0</v>
      </c>
      <c r="N2">
        <v>0</v>
      </c>
      <c r="O2">
        <v>0</v>
      </c>
      <c r="P2">
        <v>124</v>
      </c>
      <c r="Q2">
        <v>1.0900000000000001</v>
      </c>
      <c r="R2">
        <v>0.14899999999999999</v>
      </c>
      <c r="S2">
        <v>51977</v>
      </c>
      <c r="T2">
        <v>88.8</v>
      </c>
      <c r="U2">
        <v>88.7</v>
      </c>
      <c r="V2">
        <v>0</v>
      </c>
      <c r="W2">
        <v>30.4</v>
      </c>
      <c r="X2">
        <v>0</v>
      </c>
      <c r="Y2">
        <v>0</v>
      </c>
    </row>
    <row r="3" spans="1:25" x14ac:dyDescent="0.3">
      <c r="A3" t="s">
        <v>25</v>
      </c>
      <c r="B3">
        <f>_xlfn.XLOOKUP(Table4[[#This Row],[country]],Table2[country],Table2[country_id],FALSE)</f>
        <v>1</v>
      </c>
      <c r="C3" t="s">
        <v>26</v>
      </c>
      <c r="D3">
        <v>2010</v>
      </c>
      <c r="E3">
        <f>_xlfn.XLOOKUP(Table4[[#This Row],[year]],Table1[year],Table1[year_id])</f>
        <v>1</v>
      </c>
      <c r="F3" t="s">
        <v>29</v>
      </c>
      <c r="G3" t="s">
        <v>28</v>
      </c>
      <c r="H3" cm="1">
        <f t="array" ref="H3">_xlfn.XLOOKUP(Table4[[#This Row],[vehicle_segment]]&amp;Table4[[#This Row],[powertrain_type]],Table3[vehicle_segment]&amp;Table3[powertrain_type],Table3[vehicle_id])</f>
        <v>2</v>
      </c>
      <c r="I3" s="5">
        <v>57</v>
      </c>
      <c r="J3" s="5">
        <v>535933</v>
      </c>
      <c r="K3" s="5">
        <v>73089</v>
      </c>
      <c r="L3" s="5">
        <v>609079</v>
      </c>
      <c r="M3">
        <v>0.01</v>
      </c>
      <c r="N3">
        <v>0</v>
      </c>
      <c r="O3">
        <v>0</v>
      </c>
      <c r="P3">
        <v>124</v>
      </c>
      <c r="Q3">
        <v>1.0900000000000001</v>
      </c>
      <c r="R3">
        <v>0.14899999999999999</v>
      </c>
      <c r="S3">
        <v>51977</v>
      </c>
      <c r="T3">
        <v>88.8</v>
      </c>
      <c r="U3">
        <v>88.7</v>
      </c>
      <c r="V3">
        <v>0</v>
      </c>
      <c r="W3">
        <v>30.4</v>
      </c>
      <c r="X3">
        <v>0</v>
      </c>
      <c r="Y3">
        <v>0</v>
      </c>
    </row>
    <row r="4" spans="1:25" x14ac:dyDescent="0.3">
      <c r="A4" t="s">
        <v>25</v>
      </c>
      <c r="B4">
        <f>_xlfn.XLOOKUP(Table4[[#This Row],[country]],Table2[country],Table2[country_id],FALSE)</f>
        <v>1</v>
      </c>
      <c r="C4" t="s">
        <v>26</v>
      </c>
      <c r="D4">
        <v>2010</v>
      </c>
      <c r="E4">
        <f>_xlfn.XLOOKUP(Table4[[#This Row],[year]],Table1[year],Table1[year_id])</f>
        <v>1</v>
      </c>
      <c r="F4" t="s">
        <v>30</v>
      </c>
      <c r="G4" t="s">
        <v>28</v>
      </c>
      <c r="H4" cm="1">
        <f t="array" ref="H4">_xlfn.XLOOKUP(Table4[[#This Row],[vehicle_segment]]&amp;Table4[[#This Row],[powertrain_type]],Table3[vehicle_segment]&amp;Table3[powertrain_type],Table3[vehicle_id])</f>
        <v>3</v>
      </c>
      <c r="I4" s="5">
        <v>37</v>
      </c>
      <c r="J4" s="5">
        <v>235282</v>
      </c>
      <c r="K4" s="5">
        <v>20462</v>
      </c>
      <c r="L4" s="5">
        <v>255781</v>
      </c>
      <c r="M4">
        <v>0.01</v>
      </c>
      <c r="N4">
        <v>0</v>
      </c>
      <c r="O4">
        <v>0</v>
      </c>
      <c r="P4">
        <v>124</v>
      </c>
      <c r="Q4">
        <v>1.0900000000000001</v>
      </c>
      <c r="R4">
        <v>0.14899999999999999</v>
      </c>
      <c r="S4">
        <v>51977</v>
      </c>
      <c r="T4">
        <v>88.8</v>
      </c>
      <c r="U4">
        <v>88.7</v>
      </c>
      <c r="V4">
        <v>0</v>
      </c>
      <c r="W4">
        <v>30.4</v>
      </c>
      <c r="X4">
        <v>0</v>
      </c>
      <c r="Y4">
        <v>0</v>
      </c>
    </row>
    <row r="5" spans="1:25" x14ac:dyDescent="0.3">
      <c r="A5" t="s">
        <v>25</v>
      </c>
      <c r="B5">
        <f>_xlfn.XLOOKUP(Table4[[#This Row],[country]],Table2[country],Table2[country_id],FALSE)</f>
        <v>1</v>
      </c>
      <c r="C5" t="s">
        <v>26</v>
      </c>
      <c r="D5">
        <v>2011</v>
      </c>
      <c r="E5">
        <f>_xlfn.XLOOKUP(Table4[[#This Row],[year]],Table1[year],Table1[year_id])</f>
        <v>2</v>
      </c>
      <c r="F5" t="s">
        <v>27</v>
      </c>
      <c r="G5" t="s">
        <v>28</v>
      </c>
      <c r="H5" cm="1">
        <f t="array" ref="H5">_xlfn.XLOOKUP(Table4[[#This Row],[vehicle_segment]]&amp;Table4[[#This Row],[powertrain_type]],Table3[vehicle_segment]&amp;Table3[powertrain_type],Table3[vehicle_id])</f>
        <v>1</v>
      </c>
      <c r="I5" s="5">
        <v>11</v>
      </c>
      <c r="J5" s="5">
        <v>98092</v>
      </c>
      <c r="K5" s="5">
        <v>65395</v>
      </c>
      <c r="L5" s="5">
        <v>163498</v>
      </c>
      <c r="M5">
        <v>0.01</v>
      </c>
      <c r="N5">
        <v>105</v>
      </c>
      <c r="O5">
        <v>1.5</v>
      </c>
      <c r="P5">
        <v>133</v>
      </c>
      <c r="Q5">
        <v>1.0900000000000001</v>
      </c>
      <c r="R5">
        <v>0.16300000000000001</v>
      </c>
      <c r="S5">
        <v>52807</v>
      </c>
      <c r="T5">
        <v>88.9</v>
      </c>
      <c r="U5">
        <v>88.3</v>
      </c>
      <c r="V5">
        <v>0</v>
      </c>
      <c r="W5">
        <v>30.8</v>
      </c>
      <c r="X5">
        <v>120</v>
      </c>
      <c r="Y5">
        <v>0</v>
      </c>
    </row>
    <row r="6" spans="1:25" x14ac:dyDescent="0.3">
      <c r="A6" t="s">
        <v>25</v>
      </c>
      <c r="B6">
        <f>_xlfn.XLOOKUP(Table4[[#This Row],[country]],Table2[country],Table2[country_id],FALSE)</f>
        <v>1</v>
      </c>
      <c r="C6" t="s">
        <v>26</v>
      </c>
      <c r="D6">
        <v>2011</v>
      </c>
      <c r="E6">
        <f>_xlfn.XLOOKUP(Table4[[#This Row],[year]],Table1[year],Table1[year_id])</f>
        <v>2</v>
      </c>
      <c r="F6" t="s">
        <v>29</v>
      </c>
      <c r="G6" t="s">
        <v>28</v>
      </c>
      <c r="H6" cm="1">
        <f t="array" ref="H6">_xlfn.XLOOKUP(Table4[[#This Row],[vehicle_segment]]&amp;Table4[[#This Row],[powertrain_type]],Table3[vehicle_segment]&amp;Table3[powertrain_type],Table3[vehicle_id])</f>
        <v>2</v>
      </c>
      <c r="I6" s="5">
        <v>129</v>
      </c>
      <c r="J6" s="5">
        <v>569679</v>
      </c>
      <c r="K6" s="5">
        <v>77684</v>
      </c>
      <c r="L6" s="5">
        <v>647492</v>
      </c>
      <c r="M6">
        <v>0.02</v>
      </c>
      <c r="N6">
        <v>105</v>
      </c>
      <c r="O6">
        <v>1.5</v>
      </c>
      <c r="P6">
        <v>133</v>
      </c>
      <c r="Q6">
        <v>1.0900000000000001</v>
      </c>
      <c r="R6">
        <v>0.16300000000000001</v>
      </c>
      <c r="S6">
        <v>52807</v>
      </c>
      <c r="T6">
        <v>88.9</v>
      </c>
      <c r="U6">
        <v>88.3</v>
      </c>
      <c r="V6">
        <v>0</v>
      </c>
      <c r="W6">
        <v>30.8</v>
      </c>
      <c r="X6">
        <v>126.32</v>
      </c>
      <c r="Y6">
        <v>0</v>
      </c>
    </row>
    <row r="7" spans="1:25" x14ac:dyDescent="0.3">
      <c r="A7" t="s">
        <v>25</v>
      </c>
      <c r="B7">
        <f>_xlfn.XLOOKUP(Table4[[#This Row],[country]],Table2[country],Table2[country_id],FALSE)</f>
        <v>1</v>
      </c>
      <c r="C7" t="s">
        <v>26</v>
      </c>
      <c r="D7">
        <v>2011</v>
      </c>
      <c r="E7">
        <f>_xlfn.XLOOKUP(Table4[[#This Row],[year]],Table1[year],Table1[year_id])</f>
        <v>2</v>
      </c>
      <c r="F7" t="s">
        <v>30</v>
      </c>
      <c r="G7" t="s">
        <v>28</v>
      </c>
      <c r="H7" cm="1">
        <f t="array" ref="H7">_xlfn.XLOOKUP(Table4[[#This Row],[vehicle_segment]]&amp;Table4[[#This Row],[powertrain_type]],Table3[vehicle_segment]&amp;Table3[powertrain_type],Table3[vehicle_id])</f>
        <v>3</v>
      </c>
      <c r="I7" s="5">
        <v>80</v>
      </c>
      <c r="J7" s="5">
        <v>252643</v>
      </c>
      <c r="K7" s="5">
        <v>21969</v>
      </c>
      <c r="L7" s="5">
        <v>274692</v>
      </c>
      <c r="M7">
        <v>0.03</v>
      </c>
      <c r="N7">
        <v>105</v>
      </c>
      <c r="O7">
        <v>1.5</v>
      </c>
      <c r="P7">
        <v>133</v>
      </c>
      <c r="Q7">
        <v>1.0900000000000001</v>
      </c>
      <c r="R7">
        <v>0.16300000000000001</v>
      </c>
      <c r="S7">
        <v>52807</v>
      </c>
      <c r="T7">
        <v>88.9</v>
      </c>
      <c r="U7">
        <v>88.3</v>
      </c>
      <c r="V7">
        <v>0</v>
      </c>
      <c r="W7">
        <v>30.8</v>
      </c>
      <c r="X7">
        <v>116.22</v>
      </c>
      <c r="Y7">
        <v>0</v>
      </c>
    </row>
    <row r="8" spans="1:25" x14ac:dyDescent="0.3">
      <c r="A8" t="s">
        <v>25</v>
      </c>
      <c r="B8">
        <f>_xlfn.XLOOKUP(Table4[[#This Row],[country]],Table2[country],Table2[country_id],FALSE)</f>
        <v>1</v>
      </c>
      <c r="C8" t="s">
        <v>26</v>
      </c>
      <c r="D8">
        <v>2012</v>
      </c>
      <c r="E8">
        <f>_xlfn.XLOOKUP(Table4[[#This Row],[year]],Table1[year],Table1[year_id])</f>
        <v>3</v>
      </c>
      <c r="F8" t="s">
        <v>27</v>
      </c>
      <c r="G8" t="s">
        <v>28</v>
      </c>
      <c r="H8" cm="1">
        <f t="array" ref="H8">_xlfn.XLOOKUP(Table4[[#This Row],[vehicle_segment]]&amp;Table4[[#This Row],[powertrain_type]],Table3[vehicle_segment]&amp;Table3[powertrain_type],Table3[vehicle_id])</f>
        <v>1</v>
      </c>
      <c r="I8" s="5">
        <v>17</v>
      </c>
      <c r="J8" s="5">
        <v>96466</v>
      </c>
      <c r="K8" s="5">
        <v>64310</v>
      </c>
      <c r="L8" s="5">
        <v>160793</v>
      </c>
      <c r="M8">
        <v>0.01</v>
      </c>
      <c r="N8">
        <v>191</v>
      </c>
      <c r="O8">
        <v>3.3</v>
      </c>
      <c r="P8">
        <v>135</v>
      </c>
      <c r="Q8">
        <v>1.0669999999999999</v>
      </c>
      <c r="R8">
        <v>0.17699999999999999</v>
      </c>
      <c r="S8">
        <v>54075</v>
      </c>
      <c r="T8">
        <v>88.5</v>
      </c>
      <c r="U8">
        <v>89.5</v>
      </c>
      <c r="V8">
        <v>0</v>
      </c>
      <c r="W8">
        <v>31.6</v>
      </c>
      <c r="X8">
        <v>84.39</v>
      </c>
      <c r="Y8">
        <v>0</v>
      </c>
    </row>
    <row r="9" spans="1:25" x14ac:dyDescent="0.3">
      <c r="A9" t="s">
        <v>25</v>
      </c>
      <c r="B9">
        <f>_xlfn.XLOOKUP(Table4[[#This Row],[country]],Table2[country],Table2[country_id],FALSE)</f>
        <v>1</v>
      </c>
      <c r="C9" t="s">
        <v>26</v>
      </c>
      <c r="D9">
        <v>2012</v>
      </c>
      <c r="E9">
        <f>_xlfn.XLOOKUP(Table4[[#This Row],[year]],Table1[year],Table1[year_id])</f>
        <v>3</v>
      </c>
      <c r="F9" t="s">
        <v>29</v>
      </c>
      <c r="G9" t="s">
        <v>28</v>
      </c>
      <c r="H9" cm="1">
        <f t="array" ref="H9">_xlfn.XLOOKUP(Table4[[#This Row],[vehicle_segment]]&amp;Table4[[#This Row],[powertrain_type]],Table3[vehicle_segment]&amp;Table3[powertrain_type],Table3[vehicle_id])</f>
        <v>2</v>
      </c>
      <c r="I9" s="5">
        <v>195</v>
      </c>
      <c r="J9" s="5">
        <v>571555</v>
      </c>
      <c r="K9" s="5">
        <v>77939</v>
      </c>
      <c r="L9" s="5">
        <v>649689</v>
      </c>
      <c r="M9">
        <v>0.03</v>
      </c>
      <c r="N9">
        <v>191</v>
      </c>
      <c r="O9">
        <v>3.3</v>
      </c>
      <c r="P9">
        <v>135</v>
      </c>
      <c r="Q9">
        <v>1.0669999999999999</v>
      </c>
      <c r="R9">
        <v>0.17699999999999999</v>
      </c>
      <c r="S9">
        <v>54075</v>
      </c>
      <c r="T9">
        <v>88.5</v>
      </c>
      <c r="U9">
        <v>89.5</v>
      </c>
      <c r="V9">
        <v>0</v>
      </c>
      <c r="W9">
        <v>31.6</v>
      </c>
      <c r="X9">
        <v>51.16</v>
      </c>
      <c r="Y9">
        <v>0</v>
      </c>
    </row>
    <row r="10" spans="1:25" x14ac:dyDescent="0.3">
      <c r="A10" t="s">
        <v>25</v>
      </c>
      <c r="B10">
        <f>_xlfn.XLOOKUP(Table4[[#This Row],[country]],Table2[country],Table2[country_id],FALSE)</f>
        <v>1</v>
      </c>
      <c r="C10" t="s">
        <v>26</v>
      </c>
      <c r="D10">
        <v>2012</v>
      </c>
      <c r="E10">
        <f>_xlfn.XLOOKUP(Table4[[#This Row],[year]],Table1[year],Table1[year_id])</f>
        <v>3</v>
      </c>
      <c r="F10" t="s">
        <v>30</v>
      </c>
      <c r="G10" t="s">
        <v>28</v>
      </c>
      <c r="H10" cm="1">
        <f t="array" ref="H10">_xlfn.XLOOKUP(Table4[[#This Row],[vehicle_segment]]&amp;Table4[[#This Row],[powertrain_type]],Table3[vehicle_segment]&amp;Table3[powertrain_type],Table3[vehicle_id])</f>
        <v>3</v>
      </c>
      <c r="I10" s="5">
        <v>117</v>
      </c>
      <c r="J10" s="5">
        <v>246448</v>
      </c>
      <c r="K10" s="5">
        <v>21430</v>
      </c>
      <c r="L10" s="5">
        <v>267995</v>
      </c>
      <c r="M10">
        <v>0.04</v>
      </c>
      <c r="N10">
        <v>191</v>
      </c>
      <c r="O10">
        <v>3.3</v>
      </c>
      <c r="P10">
        <v>135</v>
      </c>
      <c r="Q10">
        <v>1.0669999999999999</v>
      </c>
      <c r="R10">
        <v>0.17699999999999999</v>
      </c>
      <c r="S10">
        <v>54075</v>
      </c>
      <c r="T10">
        <v>88.5</v>
      </c>
      <c r="U10">
        <v>89.5</v>
      </c>
      <c r="V10">
        <v>0</v>
      </c>
      <c r="W10">
        <v>31.6</v>
      </c>
      <c r="X10">
        <v>77.819999999999993</v>
      </c>
      <c r="Y10">
        <v>0</v>
      </c>
    </row>
    <row r="11" spans="1:25" x14ac:dyDescent="0.3">
      <c r="A11" t="s">
        <v>25</v>
      </c>
      <c r="B11">
        <f>_xlfn.XLOOKUP(Table4[[#This Row],[country]],Table2[country],Table2[country_id],FALSE)</f>
        <v>1</v>
      </c>
      <c r="C11" t="s">
        <v>26</v>
      </c>
      <c r="D11">
        <v>2013</v>
      </c>
      <c r="E11">
        <f>_xlfn.XLOOKUP(Table4[[#This Row],[year]],Table1[year],Table1[year_id])</f>
        <v>4</v>
      </c>
      <c r="F11" t="s">
        <v>27</v>
      </c>
      <c r="G11" t="s">
        <v>28</v>
      </c>
      <c r="H11" cm="1">
        <f t="array" ref="H11">_xlfn.XLOOKUP(Table4[[#This Row],[vehicle_segment]]&amp;Table4[[#This Row],[powertrain_type]],Table3[vehicle_segment]&amp;Table3[powertrain_type],Table3[vehicle_id])</f>
        <v>1</v>
      </c>
      <c r="I11" s="5">
        <v>36</v>
      </c>
      <c r="J11" s="5">
        <v>101461</v>
      </c>
      <c r="K11" s="5">
        <v>67640</v>
      </c>
      <c r="L11" s="5">
        <v>169137</v>
      </c>
      <c r="M11">
        <v>0.02</v>
      </c>
      <c r="N11">
        <v>306</v>
      </c>
      <c r="O11">
        <v>5</v>
      </c>
      <c r="P11">
        <v>143</v>
      </c>
      <c r="Q11">
        <v>1.0329999999999999</v>
      </c>
      <c r="R11">
        <v>0.192</v>
      </c>
      <c r="S11">
        <v>55582</v>
      </c>
      <c r="T11">
        <v>89.6</v>
      </c>
      <c r="U11">
        <v>90</v>
      </c>
      <c r="V11">
        <v>0</v>
      </c>
      <c r="W11">
        <v>33.200000000000003</v>
      </c>
      <c r="X11">
        <v>93.1</v>
      </c>
      <c r="Y11">
        <v>0</v>
      </c>
    </row>
    <row r="12" spans="1:25" x14ac:dyDescent="0.3">
      <c r="A12" t="s">
        <v>25</v>
      </c>
      <c r="B12">
        <f>_xlfn.XLOOKUP(Table4[[#This Row],[country]],Table2[country],Table2[country_id],FALSE)</f>
        <v>1</v>
      </c>
      <c r="C12" t="s">
        <v>26</v>
      </c>
      <c r="D12">
        <v>2013</v>
      </c>
      <c r="E12">
        <f>_xlfn.XLOOKUP(Table4[[#This Row],[year]],Table1[year],Table1[year_id])</f>
        <v>4</v>
      </c>
      <c r="F12" t="s">
        <v>29</v>
      </c>
      <c r="G12" t="s">
        <v>28</v>
      </c>
      <c r="H12" cm="1">
        <f t="array" ref="H12">_xlfn.XLOOKUP(Table4[[#This Row],[vehicle_segment]]&amp;Table4[[#This Row],[powertrain_type]],Table3[vehicle_segment]&amp;Table3[powertrain_type],Table3[vehicle_id])</f>
        <v>2</v>
      </c>
      <c r="I12" s="5">
        <v>400</v>
      </c>
      <c r="J12" s="5">
        <v>586920</v>
      </c>
      <c r="K12" s="5">
        <v>80035</v>
      </c>
      <c r="L12" s="5">
        <v>667355</v>
      </c>
      <c r="M12">
        <v>0.06</v>
      </c>
      <c r="N12">
        <v>306</v>
      </c>
      <c r="O12">
        <v>5</v>
      </c>
      <c r="P12">
        <v>143</v>
      </c>
      <c r="Q12">
        <v>1.0329999999999999</v>
      </c>
      <c r="R12">
        <v>0.192</v>
      </c>
      <c r="S12">
        <v>55582</v>
      </c>
      <c r="T12">
        <v>89.6</v>
      </c>
      <c r="U12">
        <v>90</v>
      </c>
      <c r="V12">
        <v>0</v>
      </c>
      <c r="W12">
        <v>33.200000000000003</v>
      </c>
      <c r="X12">
        <v>105.13</v>
      </c>
      <c r="Y12">
        <v>0</v>
      </c>
    </row>
    <row r="13" spans="1:25" x14ac:dyDescent="0.3">
      <c r="A13" t="s">
        <v>25</v>
      </c>
      <c r="B13">
        <f>_xlfn.XLOOKUP(Table4[[#This Row],[country]],Table2[country],Table2[country_id],FALSE)</f>
        <v>1</v>
      </c>
      <c r="C13" t="s">
        <v>26</v>
      </c>
      <c r="D13">
        <v>2013</v>
      </c>
      <c r="E13">
        <f>_xlfn.XLOOKUP(Table4[[#This Row],[year]],Table1[year],Table1[year_id])</f>
        <v>4</v>
      </c>
      <c r="F13" t="s">
        <v>30</v>
      </c>
      <c r="G13" t="s">
        <v>28</v>
      </c>
      <c r="H13" cm="1">
        <f t="array" ref="H13">_xlfn.XLOOKUP(Table4[[#This Row],[vehicle_segment]]&amp;Table4[[#This Row],[powertrain_type]],Table3[vehicle_segment]&amp;Table3[powertrain_type],Table3[vehicle_id])</f>
        <v>3</v>
      </c>
      <c r="I13" s="5">
        <v>242</v>
      </c>
      <c r="J13" s="5">
        <v>256088</v>
      </c>
      <c r="K13" s="5">
        <v>22269</v>
      </c>
      <c r="L13" s="5">
        <v>278599</v>
      </c>
      <c r="M13">
        <v>0.09</v>
      </c>
      <c r="N13">
        <v>306</v>
      </c>
      <c r="O13">
        <v>5</v>
      </c>
      <c r="P13">
        <v>143</v>
      </c>
      <c r="Q13">
        <v>1.0329999999999999</v>
      </c>
      <c r="R13">
        <v>0.192</v>
      </c>
      <c r="S13">
        <v>55582</v>
      </c>
      <c r="T13">
        <v>89.6</v>
      </c>
      <c r="U13">
        <v>90</v>
      </c>
      <c r="V13">
        <v>0</v>
      </c>
      <c r="W13">
        <v>33.200000000000003</v>
      </c>
      <c r="X13">
        <v>106.84</v>
      </c>
      <c r="Y13">
        <v>0</v>
      </c>
    </row>
    <row r="14" spans="1:25" x14ac:dyDescent="0.3">
      <c r="A14" t="s">
        <v>25</v>
      </c>
      <c r="B14">
        <f>_xlfn.XLOOKUP(Table4[[#This Row],[country]],Table2[country],Table2[country_id],FALSE)</f>
        <v>1</v>
      </c>
      <c r="C14" t="s">
        <v>26</v>
      </c>
      <c r="D14">
        <v>2014</v>
      </c>
      <c r="E14">
        <f>_xlfn.XLOOKUP(Table4[[#This Row],[year]],Table1[year],Table1[year_id])</f>
        <v>5</v>
      </c>
      <c r="F14" t="s">
        <v>27</v>
      </c>
      <c r="G14" t="s">
        <v>28</v>
      </c>
      <c r="H14" cm="1">
        <f t="array" ref="H14">_xlfn.XLOOKUP(Table4[[#This Row],[vehicle_segment]]&amp;Table4[[#This Row],[powertrain_type]],Table3[vehicle_segment]&amp;Table3[powertrain_type],Table3[vehicle_id])</f>
        <v>1</v>
      </c>
      <c r="I14" s="5">
        <v>53</v>
      </c>
      <c r="J14" s="5">
        <v>100760</v>
      </c>
      <c r="K14" s="5">
        <v>67173</v>
      </c>
      <c r="L14" s="5">
        <v>167986</v>
      </c>
      <c r="M14">
        <v>0.03</v>
      </c>
      <c r="N14">
        <v>408</v>
      </c>
      <c r="O14">
        <v>6.5</v>
      </c>
      <c r="P14">
        <v>151</v>
      </c>
      <c r="Q14">
        <v>0.99299999999999999</v>
      </c>
      <c r="R14">
        <v>0.20699999999999999</v>
      </c>
      <c r="S14">
        <v>54940</v>
      </c>
      <c r="T14">
        <v>89.5</v>
      </c>
      <c r="U14">
        <v>92.3</v>
      </c>
      <c r="V14">
        <v>0</v>
      </c>
      <c r="W14">
        <v>33.200000000000003</v>
      </c>
      <c r="X14">
        <v>68.900000000000006</v>
      </c>
      <c r="Y14">
        <v>0</v>
      </c>
    </row>
    <row r="15" spans="1:25" x14ac:dyDescent="0.3">
      <c r="A15" t="s">
        <v>25</v>
      </c>
      <c r="B15">
        <f>_xlfn.XLOOKUP(Table4[[#This Row],[country]],Table2[country],Table2[country_id],FALSE)</f>
        <v>1</v>
      </c>
      <c r="C15" t="s">
        <v>26</v>
      </c>
      <c r="D15">
        <v>2014</v>
      </c>
      <c r="E15">
        <f>_xlfn.XLOOKUP(Table4[[#This Row],[year]],Table1[year],Table1[year_id])</f>
        <v>5</v>
      </c>
      <c r="F15" t="s">
        <v>29</v>
      </c>
      <c r="G15" t="s">
        <v>28</v>
      </c>
      <c r="H15" cm="1">
        <f t="array" ref="H15">_xlfn.XLOOKUP(Table4[[#This Row],[vehicle_segment]]&amp;Table4[[#This Row],[powertrain_type]],Table3[vehicle_segment]&amp;Table3[powertrain_type],Table3[vehicle_id])</f>
        <v>2</v>
      </c>
      <c r="I15" s="5">
        <v>615</v>
      </c>
      <c r="J15" s="5">
        <v>601126</v>
      </c>
      <c r="K15" s="5">
        <v>81972</v>
      </c>
      <c r="L15" s="5">
        <v>683713</v>
      </c>
      <c r="M15">
        <v>0.09</v>
      </c>
      <c r="N15">
        <v>408</v>
      </c>
      <c r="O15">
        <v>6.5</v>
      </c>
      <c r="P15">
        <v>151</v>
      </c>
      <c r="Q15">
        <v>0.99299999999999999</v>
      </c>
      <c r="R15">
        <v>0.20699999999999999</v>
      </c>
      <c r="S15">
        <v>54940</v>
      </c>
      <c r="T15">
        <v>89.5</v>
      </c>
      <c r="U15">
        <v>92.3</v>
      </c>
      <c r="V15">
        <v>0</v>
      </c>
      <c r="W15">
        <v>33.200000000000003</v>
      </c>
      <c r="X15">
        <v>53.75</v>
      </c>
      <c r="Y15">
        <v>0</v>
      </c>
    </row>
    <row r="16" spans="1:25" x14ac:dyDescent="0.3">
      <c r="A16" t="s">
        <v>25</v>
      </c>
      <c r="B16">
        <f>_xlfn.XLOOKUP(Table4[[#This Row],[country]],Table2[country],Table2[country_id],FALSE)</f>
        <v>1</v>
      </c>
      <c r="C16" t="s">
        <v>26</v>
      </c>
      <c r="D16">
        <v>2014</v>
      </c>
      <c r="E16">
        <f>_xlfn.XLOOKUP(Table4[[#This Row],[year]],Table1[year],Table1[year_id])</f>
        <v>5</v>
      </c>
      <c r="F16" t="s">
        <v>30</v>
      </c>
      <c r="G16" t="s">
        <v>28</v>
      </c>
      <c r="H16" cm="1">
        <f t="array" ref="H16">_xlfn.XLOOKUP(Table4[[#This Row],[vehicle_segment]]&amp;Table4[[#This Row],[powertrain_type]],Table3[vehicle_segment]&amp;Table3[powertrain_type],Table3[vehicle_id])</f>
        <v>3</v>
      </c>
      <c r="I16" s="5">
        <v>367</v>
      </c>
      <c r="J16" s="5">
        <v>258559</v>
      </c>
      <c r="K16" s="5">
        <v>22483</v>
      </c>
      <c r="L16" s="5">
        <v>281409</v>
      </c>
      <c r="M16">
        <v>0.13</v>
      </c>
      <c r="N16">
        <v>408</v>
      </c>
      <c r="O16">
        <v>6.5</v>
      </c>
      <c r="P16">
        <v>151</v>
      </c>
      <c r="Q16">
        <v>0.99299999999999999</v>
      </c>
      <c r="R16">
        <v>0.20699999999999999</v>
      </c>
      <c r="S16">
        <v>54940</v>
      </c>
      <c r="T16">
        <v>89.5</v>
      </c>
      <c r="U16">
        <v>92.3</v>
      </c>
      <c r="V16">
        <v>0</v>
      </c>
      <c r="W16">
        <v>33.200000000000003</v>
      </c>
      <c r="X16">
        <v>51.65</v>
      </c>
      <c r="Y16">
        <v>0</v>
      </c>
    </row>
    <row r="17" spans="1:25" x14ac:dyDescent="0.3">
      <c r="A17" t="s">
        <v>25</v>
      </c>
      <c r="B17">
        <f>_xlfn.XLOOKUP(Table4[[#This Row],[country]],Table2[country],Table2[country_id],FALSE)</f>
        <v>1</v>
      </c>
      <c r="C17" t="s">
        <v>26</v>
      </c>
      <c r="D17">
        <v>2015</v>
      </c>
      <c r="E17">
        <f>_xlfn.XLOOKUP(Table4[[#This Row],[year]],Table1[year],Table1[year_id])</f>
        <v>6</v>
      </c>
      <c r="F17" t="s">
        <v>27</v>
      </c>
      <c r="G17" t="s">
        <v>28</v>
      </c>
      <c r="H17" cm="1">
        <f t="array" ref="H17">_xlfn.XLOOKUP(Table4[[#This Row],[vehicle_segment]]&amp;Table4[[#This Row],[powertrain_type]],Table3[vehicle_segment]&amp;Table3[powertrain_type],Table3[vehicle_id])</f>
        <v>1</v>
      </c>
      <c r="I17" s="5">
        <v>77</v>
      </c>
      <c r="J17" s="5">
        <v>101833</v>
      </c>
      <c r="K17" s="5">
        <v>67888</v>
      </c>
      <c r="L17" s="5">
        <v>169798</v>
      </c>
      <c r="M17">
        <v>0.05</v>
      </c>
      <c r="N17">
        <v>562</v>
      </c>
      <c r="O17">
        <v>8.1999999999999993</v>
      </c>
      <c r="P17">
        <v>180</v>
      </c>
      <c r="Q17">
        <v>0.98299999999999998</v>
      </c>
      <c r="R17">
        <v>0.216</v>
      </c>
      <c r="S17">
        <v>57259</v>
      </c>
      <c r="T17">
        <v>89.3</v>
      </c>
      <c r="U17">
        <v>93.3</v>
      </c>
      <c r="V17">
        <v>0</v>
      </c>
      <c r="W17">
        <v>36.200000000000003</v>
      </c>
      <c r="X17">
        <v>65.459999999999994</v>
      </c>
      <c r="Y17">
        <v>0</v>
      </c>
    </row>
    <row r="18" spans="1:25" x14ac:dyDescent="0.3">
      <c r="A18" t="s">
        <v>25</v>
      </c>
      <c r="B18">
        <f>_xlfn.XLOOKUP(Table4[[#This Row],[country]],Table2[country],Table2[country_id],FALSE)</f>
        <v>1</v>
      </c>
      <c r="C18" t="s">
        <v>26</v>
      </c>
      <c r="D18">
        <v>2015</v>
      </c>
      <c r="E18">
        <f>_xlfn.XLOOKUP(Table4[[#This Row],[year]],Table1[year],Table1[year_id])</f>
        <v>6</v>
      </c>
      <c r="F18" t="s">
        <v>29</v>
      </c>
      <c r="G18" t="s">
        <v>28</v>
      </c>
      <c r="H18" cm="1">
        <f t="array" ref="H18">_xlfn.XLOOKUP(Table4[[#This Row],[vehicle_segment]]&amp;Table4[[#This Row],[powertrain_type]],Table3[vehicle_segment]&amp;Table3[powertrain_type],Table3[vehicle_id])</f>
        <v>2</v>
      </c>
      <c r="I18" s="5">
        <v>894</v>
      </c>
      <c r="J18" s="5">
        <v>604172</v>
      </c>
      <c r="K18" s="5">
        <v>82387</v>
      </c>
      <c r="L18" s="5">
        <v>687453</v>
      </c>
      <c r="M18">
        <v>0.13</v>
      </c>
      <c r="N18">
        <v>562</v>
      </c>
      <c r="O18">
        <v>8.1999999999999993</v>
      </c>
      <c r="P18">
        <v>180</v>
      </c>
      <c r="Q18">
        <v>0.98299999999999998</v>
      </c>
      <c r="R18">
        <v>0.216</v>
      </c>
      <c r="S18">
        <v>57259</v>
      </c>
      <c r="T18">
        <v>89.3</v>
      </c>
      <c r="U18">
        <v>93.3</v>
      </c>
      <c r="V18">
        <v>0</v>
      </c>
      <c r="W18">
        <v>36.200000000000003</v>
      </c>
      <c r="X18">
        <v>45.37</v>
      </c>
      <c r="Y18">
        <v>0</v>
      </c>
    </row>
    <row r="19" spans="1:25" x14ac:dyDescent="0.3">
      <c r="A19" t="s">
        <v>25</v>
      </c>
      <c r="B19">
        <f>_xlfn.XLOOKUP(Table4[[#This Row],[country]],Table2[country],Table2[country_id],FALSE)</f>
        <v>1</v>
      </c>
      <c r="C19" t="s">
        <v>26</v>
      </c>
      <c r="D19">
        <v>2015</v>
      </c>
      <c r="E19">
        <f>_xlfn.XLOOKUP(Table4[[#This Row],[year]],Table1[year],Table1[year_id])</f>
        <v>6</v>
      </c>
      <c r="F19" t="s">
        <v>30</v>
      </c>
      <c r="G19" t="s">
        <v>28</v>
      </c>
      <c r="H19" cm="1">
        <f t="array" ref="H19">_xlfn.XLOOKUP(Table4[[#This Row],[vehicle_segment]]&amp;Table4[[#This Row],[powertrain_type]],Table3[vehicle_segment]&amp;Table3[powertrain_type],Table3[vehicle_id])</f>
        <v>3</v>
      </c>
      <c r="I19" s="5">
        <v>542</v>
      </c>
      <c r="J19" s="5">
        <v>263800</v>
      </c>
      <c r="K19" s="5">
        <v>22939</v>
      </c>
      <c r="L19" s="5">
        <v>287281</v>
      </c>
      <c r="M19">
        <v>0.19</v>
      </c>
      <c r="N19">
        <v>562</v>
      </c>
      <c r="O19">
        <v>8.1999999999999993</v>
      </c>
      <c r="P19">
        <v>180</v>
      </c>
      <c r="Q19">
        <v>0.98299999999999998</v>
      </c>
      <c r="R19">
        <v>0.216</v>
      </c>
      <c r="S19">
        <v>57259</v>
      </c>
      <c r="T19">
        <v>89.3</v>
      </c>
      <c r="U19">
        <v>93.3</v>
      </c>
      <c r="V19">
        <v>0</v>
      </c>
      <c r="W19">
        <v>36.200000000000003</v>
      </c>
      <c r="X19">
        <v>47.68</v>
      </c>
      <c r="Y19">
        <v>0</v>
      </c>
    </row>
    <row r="20" spans="1:25" x14ac:dyDescent="0.3">
      <c r="A20" t="s">
        <v>25</v>
      </c>
      <c r="B20">
        <f>_xlfn.XLOOKUP(Table4[[#This Row],[country]],Table2[country],Table2[country_id],FALSE)</f>
        <v>1</v>
      </c>
      <c r="C20" t="s">
        <v>26</v>
      </c>
      <c r="D20">
        <v>2016</v>
      </c>
      <c r="E20">
        <f>_xlfn.XLOOKUP(Table4[[#This Row],[year]],Table1[year],Table1[year_id])</f>
        <v>7</v>
      </c>
      <c r="F20" t="s">
        <v>27</v>
      </c>
      <c r="G20" t="s">
        <v>28</v>
      </c>
      <c r="H20" cm="1">
        <f t="array" ref="H20">_xlfn.XLOOKUP(Table4[[#This Row],[vehicle_segment]]&amp;Table4[[#This Row],[powertrain_type]],Table3[vehicle_segment]&amp;Table3[powertrain_type],Table3[vehicle_id])</f>
        <v>1</v>
      </c>
      <c r="I20" s="5">
        <v>105</v>
      </c>
      <c r="J20" s="5">
        <v>106179</v>
      </c>
      <c r="K20" s="5">
        <v>70786</v>
      </c>
      <c r="L20" s="5">
        <v>177070</v>
      </c>
      <c r="M20">
        <v>0.06</v>
      </c>
      <c r="N20">
        <v>1017</v>
      </c>
      <c r="O20">
        <v>10.199999999999999</v>
      </c>
      <c r="P20">
        <v>193</v>
      </c>
      <c r="Q20">
        <v>1.0029999999999999</v>
      </c>
      <c r="R20">
        <v>0.218</v>
      </c>
      <c r="S20">
        <v>55712</v>
      </c>
      <c r="T20">
        <v>88.9</v>
      </c>
      <c r="U20">
        <v>95.3</v>
      </c>
      <c r="V20">
        <v>0</v>
      </c>
      <c r="W20">
        <v>36.6</v>
      </c>
      <c r="X20">
        <v>42.88</v>
      </c>
      <c r="Y20">
        <v>0</v>
      </c>
    </row>
    <row r="21" spans="1:25" x14ac:dyDescent="0.3">
      <c r="A21" t="s">
        <v>25</v>
      </c>
      <c r="B21">
        <f>_xlfn.XLOOKUP(Table4[[#This Row],[country]],Table2[country],Table2[country_id],FALSE)</f>
        <v>1</v>
      </c>
      <c r="C21" t="s">
        <v>26</v>
      </c>
      <c r="D21">
        <v>2016</v>
      </c>
      <c r="E21">
        <f>_xlfn.XLOOKUP(Table4[[#This Row],[year]],Table1[year],Table1[year_id])</f>
        <v>7</v>
      </c>
      <c r="F21" t="s">
        <v>29</v>
      </c>
      <c r="G21" t="s">
        <v>28</v>
      </c>
      <c r="H21" cm="1">
        <f t="array" ref="H21">_xlfn.XLOOKUP(Table4[[#This Row],[vehicle_segment]]&amp;Table4[[#This Row],[powertrain_type]],Table3[vehicle_segment]&amp;Table3[powertrain_type],Table3[vehicle_id])</f>
        <v>2</v>
      </c>
      <c r="I21" s="5">
        <v>1201</v>
      </c>
      <c r="J21" s="5">
        <v>620584</v>
      </c>
      <c r="K21" s="5">
        <v>84625</v>
      </c>
      <c r="L21" s="5">
        <v>706410</v>
      </c>
      <c r="M21">
        <v>0.17</v>
      </c>
      <c r="N21">
        <v>1017</v>
      </c>
      <c r="O21">
        <v>10.199999999999999</v>
      </c>
      <c r="P21">
        <v>193</v>
      </c>
      <c r="Q21">
        <v>1.0029999999999999</v>
      </c>
      <c r="R21">
        <v>0.218</v>
      </c>
      <c r="S21">
        <v>55712</v>
      </c>
      <c r="T21">
        <v>88.9</v>
      </c>
      <c r="U21">
        <v>95.3</v>
      </c>
      <c r="V21">
        <v>0</v>
      </c>
      <c r="W21">
        <v>36.6</v>
      </c>
      <c r="X21">
        <v>34.340000000000003</v>
      </c>
      <c r="Y21">
        <v>0</v>
      </c>
    </row>
    <row r="22" spans="1:25" x14ac:dyDescent="0.3">
      <c r="A22" t="s">
        <v>25</v>
      </c>
      <c r="B22">
        <f>_xlfn.XLOOKUP(Table4[[#This Row],[country]],Table2[country],Table2[country_id],FALSE)</f>
        <v>1</v>
      </c>
      <c r="C22" t="s">
        <v>26</v>
      </c>
      <c r="D22">
        <v>2016</v>
      </c>
      <c r="E22">
        <f>_xlfn.XLOOKUP(Table4[[#This Row],[year]],Table1[year],Table1[year_id])</f>
        <v>7</v>
      </c>
      <c r="F22" t="s">
        <v>30</v>
      </c>
      <c r="G22" t="s">
        <v>28</v>
      </c>
      <c r="H22" cm="1">
        <f t="array" ref="H22">_xlfn.XLOOKUP(Table4[[#This Row],[vehicle_segment]]&amp;Table4[[#This Row],[powertrain_type]],Table3[vehicle_segment]&amp;Table3[powertrain_type],Table3[vehicle_id])</f>
        <v>3</v>
      </c>
      <c r="I22" s="5">
        <v>716</v>
      </c>
      <c r="J22" s="5">
        <v>266718</v>
      </c>
      <c r="K22" s="5">
        <v>23193</v>
      </c>
      <c r="L22" s="5">
        <v>290627</v>
      </c>
      <c r="M22">
        <v>0.25</v>
      </c>
      <c r="N22">
        <v>1017</v>
      </c>
      <c r="O22">
        <v>10.199999999999999</v>
      </c>
      <c r="P22">
        <v>193</v>
      </c>
      <c r="Q22">
        <v>1.0029999999999999</v>
      </c>
      <c r="R22">
        <v>0.218</v>
      </c>
      <c r="S22">
        <v>55712</v>
      </c>
      <c r="T22">
        <v>88.9</v>
      </c>
      <c r="U22">
        <v>95.3</v>
      </c>
      <c r="V22">
        <v>0</v>
      </c>
      <c r="W22">
        <v>36.6</v>
      </c>
      <c r="X22">
        <v>32.1</v>
      </c>
      <c r="Y22">
        <v>0</v>
      </c>
    </row>
    <row r="23" spans="1:25" x14ac:dyDescent="0.3">
      <c r="A23" t="s">
        <v>25</v>
      </c>
      <c r="B23">
        <f>_xlfn.XLOOKUP(Table4[[#This Row],[country]],Table2[country],Table2[country_id],FALSE)</f>
        <v>1</v>
      </c>
      <c r="C23" t="s">
        <v>26</v>
      </c>
      <c r="D23">
        <v>2017</v>
      </c>
      <c r="E23">
        <f>_xlfn.XLOOKUP(Table4[[#This Row],[year]],Table1[year],Table1[year_id])</f>
        <v>8</v>
      </c>
      <c r="F23" t="s">
        <v>27</v>
      </c>
      <c r="G23" t="s">
        <v>28</v>
      </c>
      <c r="H23" cm="1">
        <f t="array" ref="H23">_xlfn.XLOOKUP(Table4[[#This Row],[vehicle_segment]]&amp;Table4[[#This Row],[powertrain_type]],Table3[vehicle_segment]&amp;Table3[powertrain_type],Table3[vehicle_id])</f>
        <v>1</v>
      </c>
      <c r="I23" s="5">
        <v>198</v>
      </c>
      <c r="J23" s="5">
        <v>109622</v>
      </c>
      <c r="K23" s="5">
        <v>73081</v>
      </c>
      <c r="L23" s="5">
        <v>182901</v>
      </c>
      <c r="M23">
        <v>0.11</v>
      </c>
      <c r="N23">
        <v>1540</v>
      </c>
      <c r="O23">
        <v>10.9</v>
      </c>
      <c r="P23">
        <v>220</v>
      </c>
      <c r="Q23">
        <v>1.05</v>
      </c>
      <c r="R23">
        <v>0.218</v>
      </c>
      <c r="S23">
        <v>56382</v>
      </c>
      <c r="T23">
        <v>88</v>
      </c>
      <c r="U23">
        <v>96.2</v>
      </c>
      <c r="V23">
        <v>0</v>
      </c>
      <c r="W23">
        <v>38.5</v>
      </c>
      <c r="X23">
        <v>88.57</v>
      </c>
      <c r="Y23">
        <v>0</v>
      </c>
    </row>
    <row r="24" spans="1:25" x14ac:dyDescent="0.3">
      <c r="A24" t="s">
        <v>25</v>
      </c>
      <c r="B24">
        <f>_xlfn.XLOOKUP(Table4[[#This Row],[country]],Table2[country],Table2[country_id],FALSE)</f>
        <v>1</v>
      </c>
      <c r="C24" t="s">
        <v>26</v>
      </c>
      <c r="D24">
        <v>2017</v>
      </c>
      <c r="E24">
        <f>_xlfn.XLOOKUP(Table4[[#This Row],[year]],Table1[year],Table1[year_id])</f>
        <v>8</v>
      </c>
      <c r="F24" t="s">
        <v>29</v>
      </c>
      <c r="G24" t="s">
        <v>28</v>
      </c>
      <c r="H24" cm="1">
        <f t="array" ref="H24">_xlfn.XLOOKUP(Table4[[#This Row],[vehicle_segment]]&amp;Table4[[#This Row],[powertrain_type]],Table3[vehicle_segment]&amp;Table3[powertrain_type],Table3[vehicle_id])</f>
        <v>2</v>
      </c>
      <c r="I24" s="5">
        <v>2220</v>
      </c>
      <c r="J24" s="5">
        <v>628305</v>
      </c>
      <c r="K24" s="5">
        <v>85678</v>
      </c>
      <c r="L24" s="5">
        <v>716203</v>
      </c>
      <c r="M24">
        <v>0.31</v>
      </c>
      <c r="N24">
        <v>1540</v>
      </c>
      <c r="O24">
        <v>10.9</v>
      </c>
      <c r="P24">
        <v>220</v>
      </c>
      <c r="Q24">
        <v>1.05</v>
      </c>
      <c r="R24">
        <v>0.218</v>
      </c>
      <c r="S24">
        <v>56382</v>
      </c>
      <c r="T24">
        <v>88</v>
      </c>
      <c r="U24">
        <v>96.2</v>
      </c>
      <c r="V24">
        <v>0</v>
      </c>
      <c r="W24">
        <v>38.5</v>
      </c>
      <c r="X24">
        <v>84.85</v>
      </c>
      <c r="Y24">
        <v>0</v>
      </c>
    </row>
    <row r="25" spans="1:25" x14ac:dyDescent="0.3">
      <c r="A25" t="s">
        <v>25</v>
      </c>
      <c r="B25">
        <f>_xlfn.XLOOKUP(Table4[[#This Row],[country]],Table2[country],Table2[country_id],FALSE)</f>
        <v>1</v>
      </c>
      <c r="C25" t="s">
        <v>26</v>
      </c>
      <c r="D25">
        <v>2017</v>
      </c>
      <c r="E25">
        <f>_xlfn.XLOOKUP(Table4[[#This Row],[year]],Table1[year],Table1[year_id])</f>
        <v>8</v>
      </c>
      <c r="F25" t="s">
        <v>30</v>
      </c>
      <c r="G25" t="s">
        <v>28</v>
      </c>
      <c r="H25" cm="1">
        <f t="array" ref="H25">_xlfn.XLOOKUP(Table4[[#This Row],[vehicle_segment]]&amp;Table4[[#This Row],[powertrain_type]],Table3[vehicle_segment]&amp;Table3[powertrain_type],Table3[vehicle_id])</f>
        <v>3</v>
      </c>
      <c r="I25" s="5">
        <v>1337</v>
      </c>
      <c r="J25" s="5">
        <v>272461</v>
      </c>
      <c r="K25" s="5">
        <v>23692</v>
      </c>
      <c r="L25" s="5">
        <v>297490</v>
      </c>
      <c r="M25">
        <v>0.45</v>
      </c>
      <c r="N25">
        <v>1540</v>
      </c>
      <c r="O25">
        <v>10.9</v>
      </c>
      <c r="P25">
        <v>220</v>
      </c>
      <c r="Q25">
        <v>1.05</v>
      </c>
      <c r="R25">
        <v>0.218</v>
      </c>
      <c r="S25">
        <v>56382</v>
      </c>
      <c r="T25">
        <v>88</v>
      </c>
      <c r="U25">
        <v>96.2</v>
      </c>
      <c r="V25">
        <v>0</v>
      </c>
      <c r="W25">
        <v>38.5</v>
      </c>
      <c r="X25">
        <v>86.73</v>
      </c>
      <c r="Y25">
        <v>0</v>
      </c>
    </row>
    <row r="26" spans="1:25" x14ac:dyDescent="0.3">
      <c r="A26" t="s">
        <v>25</v>
      </c>
      <c r="B26">
        <f>_xlfn.XLOOKUP(Table4[[#This Row],[country]],Table2[country],Table2[country_id],FALSE)</f>
        <v>1</v>
      </c>
      <c r="C26" t="s">
        <v>26</v>
      </c>
      <c r="D26">
        <v>2018</v>
      </c>
      <c r="E26">
        <f>_xlfn.XLOOKUP(Table4[[#This Row],[year]],Table1[year],Table1[year_id])</f>
        <v>9</v>
      </c>
      <c r="F26" t="s">
        <v>27</v>
      </c>
      <c r="G26" t="s">
        <v>28</v>
      </c>
      <c r="H26" cm="1">
        <f t="array" ref="H26">_xlfn.XLOOKUP(Table4[[#This Row],[vehicle_segment]]&amp;Table4[[#This Row],[powertrain_type]],Table3[vehicle_segment]&amp;Table3[powertrain_type],Table3[vehicle_id])</f>
        <v>1</v>
      </c>
      <c r="I26" s="5">
        <v>257</v>
      </c>
      <c r="J26" s="5">
        <v>97669</v>
      </c>
      <c r="K26" s="5">
        <v>65113</v>
      </c>
      <c r="L26" s="5">
        <v>163039</v>
      </c>
      <c r="M26">
        <v>0.16</v>
      </c>
      <c r="N26">
        <v>2046</v>
      </c>
      <c r="O26">
        <v>13.6</v>
      </c>
      <c r="P26">
        <v>264</v>
      </c>
      <c r="Q26">
        <v>1.1100000000000001</v>
      </c>
      <c r="R26">
        <v>0.218</v>
      </c>
      <c r="S26">
        <v>55117</v>
      </c>
      <c r="T26">
        <v>87.7</v>
      </c>
      <c r="U26">
        <v>97.9</v>
      </c>
      <c r="V26">
        <v>0</v>
      </c>
      <c r="W26">
        <v>41</v>
      </c>
      <c r="X26">
        <v>29.8</v>
      </c>
      <c r="Y26">
        <v>0</v>
      </c>
    </row>
    <row r="27" spans="1:25" x14ac:dyDescent="0.3">
      <c r="A27" t="s">
        <v>25</v>
      </c>
      <c r="B27">
        <f>_xlfn.XLOOKUP(Table4[[#This Row],[country]],Table2[country],Table2[country_id],FALSE)</f>
        <v>1</v>
      </c>
      <c r="C27" t="s">
        <v>26</v>
      </c>
      <c r="D27">
        <v>2018</v>
      </c>
      <c r="E27">
        <f>_xlfn.XLOOKUP(Table4[[#This Row],[year]],Table1[year],Table1[year_id])</f>
        <v>9</v>
      </c>
      <c r="F27" t="s">
        <v>29</v>
      </c>
      <c r="G27" t="s">
        <v>28</v>
      </c>
      <c r="H27" cm="1">
        <f t="array" ref="H27">_xlfn.XLOOKUP(Table4[[#This Row],[vehicle_segment]]&amp;Table4[[#This Row],[powertrain_type]],Table3[vehicle_segment]&amp;Table3[powertrain_type],Table3[vehicle_id])</f>
        <v>2</v>
      </c>
      <c r="I27" s="5">
        <v>2940</v>
      </c>
      <c r="J27" s="5">
        <v>572260</v>
      </c>
      <c r="K27" s="5">
        <v>78035</v>
      </c>
      <c r="L27" s="5">
        <v>653235</v>
      </c>
      <c r="M27">
        <v>0.45</v>
      </c>
      <c r="N27">
        <v>2046</v>
      </c>
      <c r="O27">
        <v>13.6</v>
      </c>
      <c r="P27">
        <v>264</v>
      </c>
      <c r="Q27">
        <v>1.1100000000000001</v>
      </c>
      <c r="R27">
        <v>0.218</v>
      </c>
      <c r="S27">
        <v>55117</v>
      </c>
      <c r="T27">
        <v>87.7</v>
      </c>
      <c r="U27">
        <v>97.9</v>
      </c>
      <c r="V27">
        <v>0</v>
      </c>
      <c r="W27">
        <v>41</v>
      </c>
      <c r="X27">
        <v>32.43</v>
      </c>
      <c r="Y27">
        <v>0</v>
      </c>
    </row>
    <row r="28" spans="1:25" x14ac:dyDescent="0.3">
      <c r="A28" t="s">
        <v>25</v>
      </c>
      <c r="B28">
        <f>_xlfn.XLOOKUP(Table4[[#This Row],[country]],Table2[country],Table2[country_id],FALSE)</f>
        <v>1</v>
      </c>
      <c r="C28" t="s">
        <v>26</v>
      </c>
      <c r="D28">
        <v>2018</v>
      </c>
      <c r="E28">
        <f>_xlfn.XLOOKUP(Table4[[#This Row],[year]],Table1[year],Table1[year_id])</f>
        <v>9</v>
      </c>
      <c r="F28" t="s">
        <v>30</v>
      </c>
      <c r="G28" t="s">
        <v>28</v>
      </c>
      <c r="H28" cm="1">
        <f t="array" ref="H28">_xlfn.XLOOKUP(Table4[[#This Row],[vehicle_segment]]&amp;Table4[[#This Row],[powertrain_type]],Table3[vehicle_segment]&amp;Table3[powertrain_type],Table3[vehicle_id])</f>
        <v>3</v>
      </c>
      <c r="I28" s="5">
        <v>1810</v>
      </c>
      <c r="J28" s="5">
        <v>253500</v>
      </c>
      <c r="K28" s="5">
        <v>22043</v>
      </c>
      <c r="L28" s="5">
        <v>277353</v>
      </c>
      <c r="M28">
        <v>0.65</v>
      </c>
      <c r="N28">
        <v>2046</v>
      </c>
      <c r="O28">
        <v>13.6</v>
      </c>
      <c r="P28">
        <v>264</v>
      </c>
      <c r="Q28">
        <v>1.1100000000000001</v>
      </c>
      <c r="R28">
        <v>0.218</v>
      </c>
      <c r="S28">
        <v>55117</v>
      </c>
      <c r="T28">
        <v>87.7</v>
      </c>
      <c r="U28">
        <v>97.9</v>
      </c>
      <c r="V28">
        <v>0</v>
      </c>
      <c r="W28">
        <v>41</v>
      </c>
      <c r="X28">
        <v>35.380000000000003</v>
      </c>
      <c r="Y28">
        <v>0</v>
      </c>
    </row>
    <row r="29" spans="1:25" x14ac:dyDescent="0.3">
      <c r="A29" t="s">
        <v>25</v>
      </c>
      <c r="B29">
        <f>_xlfn.XLOOKUP(Table4[[#This Row],[country]],Table2[country],Table2[country_id],FALSE)</f>
        <v>1</v>
      </c>
      <c r="C29" t="s">
        <v>26</v>
      </c>
      <c r="D29">
        <v>2019</v>
      </c>
      <c r="E29">
        <f>_xlfn.XLOOKUP(Table4[[#This Row],[year]],Table1[year],Table1[year_id])</f>
        <v>10</v>
      </c>
      <c r="F29" t="s">
        <v>27</v>
      </c>
      <c r="G29" t="s">
        <v>28</v>
      </c>
      <c r="H29" cm="1">
        <f t="array" ref="H29">_xlfn.XLOOKUP(Table4[[#This Row],[vehicle_segment]]&amp;Table4[[#This Row],[powertrain_type]],Table3[vehicle_segment]&amp;Table3[powertrain_type],Table3[vehicle_id])</f>
        <v>1</v>
      </c>
      <c r="I29" s="5">
        <v>468</v>
      </c>
      <c r="J29" s="5">
        <v>96285</v>
      </c>
      <c r="K29" s="5">
        <v>64190</v>
      </c>
      <c r="L29" s="5">
        <v>160943</v>
      </c>
      <c r="M29">
        <v>0.28999999999999998</v>
      </c>
      <c r="N29">
        <v>2610</v>
      </c>
      <c r="O29">
        <v>14.6</v>
      </c>
      <c r="P29">
        <v>289</v>
      </c>
      <c r="Q29">
        <v>1.17</v>
      </c>
      <c r="R29">
        <v>0.219</v>
      </c>
      <c r="S29">
        <v>54844</v>
      </c>
      <c r="T29">
        <v>87.1</v>
      </c>
      <c r="U29">
        <v>93.3</v>
      </c>
      <c r="V29">
        <v>0</v>
      </c>
      <c r="W29">
        <v>43.2</v>
      </c>
      <c r="X29">
        <v>82.1</v>
      </c>
      <c r="Y29">
        <v>0</v>
      </c>
    </row>
    <row r="30" spans="1:25" x14ac:dyDescent="0.3">
      <c r="A30" t="s">
        <v>25</v>
      </c>
      <c r="B30">
        <f>_xlfn.XLOOKUP(Table4[[#This Row],[country]],Table2[country],Table2[country_id],FALSE)</f>
        <v>1</v>
      </c>
      <c r="C30" t="s">
        <v>26</v>
      </c>
      <c r="D30">
        <v>2019</v>
      </c>
      <c r="E30">
        <f>_xlfn.XLOOKUP(Table4[[#This Row],[year]],Table1[year],Table1[year_id])</f>
        <v>10</v>
      </c>
      <c r="F30" t="s">
        <v>29</v>
      </c>
      <c r="G30" t="s">
        <v>28</v>
      </c>
      <c r="H30" cm="1">
        <f t="array" ref="H30">_xlfn.XLOOKUP(Table4[[#This Row],[vehicle_segment]]&amp;Table4[[#This Row],[powertrain_type]],Table3[vehicle_segment]&amp;Table3[powertrain_type],Table3[vehicle_id])</f>
        <v>2</v>
      </c>
      <c r="I30" s="5">
        <v>5228</v>
      </c>
      <c r="J30" s="5">
        <v>549725</v>
      </c>
      <c r="K30" s="5">
        <v>74963</v>
      </c>
      <c r="L30" s="5">
        <v>629916</v>
      </c>
      <c r="M30">
        <v>0.83</v>
      </c>
      <c r="N30">
        <v>2610</v>
      </c>
      <c r="O30">
        <v>14.6</v>
      </c>
      <c r="P30">
        <v>289</v>
      </c>
      <c r="Q30">
        <v>1.17</v>
      </c>
      <c r="R30">
        <v>0.219</v>
      </c>
      <c r="S30">
        <v>54844</v>
      </c>
      <c r="T30">
        <v>87.1</v>
      </c>
      <c r="U30">
        <v>93.3</v>
      </c>
      <c r="V30">
        <v>0</v>
      </c>
      <c r="W30">
        <v>43.2</v>
      </c>
      <c r="X30">
        <v>77.819999999999993</v>
      </c>
      <c r="Y30">
        <v>0</v>
      </c>
    </row>
    <row r="31" spans="1:25" x14ac:dyDescent="0.3">
      <c r="A31" t="s">
        <v>25</v>
      </c>
      <c r="B31">
        <f>_xlfn.XLOOKUP(Table4[[#This Row],[country]],Table2[country],Table2[country_id],FALSE)</f>
        <v>1</v>
      </c>
      <c r="C31" t="s">
        <v>26</v>
      </c>
      <c r="D31">
        <v>2019</v>
      </c>
      <c r="E31">
        <f>_xlfn.XLOOKUP(Table4[[#This Row],[year]],Table1[year],Table1[year_id])</f>
        <v>10</v>
      </c>
      <c r="F31" t="s">
        <v>30</v>
      </c>
      <c r="G31" t="s">
        <v>28</v>
      </c>
      <c r="H31" cm="1">
        <f t="array" ref="H31">_xlfn.XLOOKUP(Table4[[#This Row],[vehicle_segment]]&amp;Table4[[#This Row],[powertrain_type]],Table3[vehicle_segment]&amp;Table3[powertrain_type],Table3[vehicle_id])</f>
        <v>3</v>
      </c>
      <c r="I31" s="5">
        <v>3179</v>
      </c>
      <c r="J31" s="5">
        <v>240099</v>
      </c>
      <c r="K31" s="5">
        <v>20878</v>
      </c>
      <c r="L31" s="5">
        <v>264156</v>
      </c>
      <c r="M31">
        <v>1.2</v>
      </c>
      <c r="N31">
        <v>2610</v>
      </c>
      <c r="O31">
        <v>14.6</v>
      </c>
      <c r="P31">
        <v>289</v>
      </c>
      <c r="Q31">
        <v>1.17</v>
      </c>
      <c r="R31">
        <v>0.219</v>
      </c>
      <c r="S31">
        <v>54844</v>
      </c>
      <c r="T31">
        <v>87.1</v>
      </c>
      <c r="U31">
        <v>93.3</v>
      </c>
      <c r="V31">
        <v>0</v>
      </c>
      <c r="W31">
        <v>43.2</v>
      </c>
      <c r="X31">
        <v>75.64</v>
      </c>
      <c r="Y31">
        <v>0</v>
      </c>
    </row>
    <row r="32" spans="1:25" x14ac:dyDescent="0.3">
      <c r="A32" t="s">
        <v>25</v>
      </c>
      <c r="B32">
        <f>_xlfn.XLOOKUP(Table4[[#This Row],[country]],Table2[country],Table2[country_id],FALSE)</f>
        <v>1</v>
      </c>
      <c r="C32" t="s">
        <v>26</v>
      </c>
      <c r="D32">
        <v>2020</v>
      </c>
      <c r="E32">
        <f>_xlfn.XLOOKUP(Table4[[#This Row],[year]],Table1[year],Table1[year_id])</f>
        <v>11</v>
      </c>
      <c r="F32" t="s">
        <v>27</v>
      </c>
      <c r="G32" t="s">
        <v>28</v>
      </c>
      <c r="H32" cm="1">
        <f t="array" ref="H32">_xlfn.XLOOKUP(Table4[[#This Row],[vehicle_segment]]&amp;Table4[[#This Row],[powertrain_type]],Table3[vehicle_segment]&amp;Table3[powertrain_type],Table3[vehicle_id])</f>
        <v>1</v>
      </c>
      <c r="I32" s="5">
        <v>349</v>
      </c>
      <c r="J32" s="5">
        <v>82916</v>
      </c>
      <c r="K32" s="5">
        <v>55277</v>
      </c>
      <c r="L32" s="5">
        <v>138542</v>
      </c>
      <c r="M32">
        <v>0.25</v>
      </c>
      <c r="N32">
        <v>3031</v>
      </c>
      <c r="O32">
        <v>17</v>
      </c>
      <c r="P32">
        <v>346</v>
      </c>
      <c r="Q32">
        <v>1.2669999999999999</v>
      </c>
      <c r="R32">
        <v>0.218</v>
      </c>
      <c r="S32">
        <v>58442</v>
      </c>
      <c r="T32">
        <v>85.9</v>
      </c>
      <c r="U32">
        <v>89.6</v>
      </c>
      <c r="V32">
        <v>0</v>
      </c>
      <c r="W32">
        <v>45.6</v>
      </c>
      <c r="X32">
        <v>-25.43</v>
      </c>
      <c r="Y32">
        <v>0</v>
      </c>
    </row>
    <row r="33" spans="1:25" x14ac:dyDescent="0.3">
      <c r="A33" t="s">
        <v>25</v>
      </c>
      <c r="B33">
        <f>_xlfn.XLOOKUP(Table4[[#This Row],[country]],Table2[country],Table2[country_id],FALSE)</f>
        <v>1</v>
      </c>
      <c r="C33" t="s">
        <v>26</v>
      </c>
      <c r="D33">
        <v>2020</v>
      </c>
      <c r="E33">
        <f>_xlfn.XLOOKUP(Table4[[#This Row],[year]],Table1[year],Table1[year_id])</f>
        <v>11</v>
      </c>
      <c r="F33" t="s">
        <v>29</v>
      </c>
      <c r="G33" t="s">
        <v>28</v>
      </c>
      <c r="H33" cm="1">
        <f t="array" ref="H33">_xlfn.XLOOKUP(Table4[[#This Row],[vehicle_segment]]&amp;Table4[[#This Row],[powertrain_type]],Table3[vehicle_segment]&amp;Table3[powertrain_type],Table3[vehicle_id])</f>
        <v>2</v>
      </c>
      <c r="I33" s="5">
        <v>4009</v>
      </c>
      <c r="J33" s="5">
        <v>486451</v>
      </c>
      <c r="K33" s="5">
        <v>66334</v>
      </c>
      <c r="L33" s="5">
        <v>556794</v>
      </c>
      <c r="M33">
        <v>0.72</v>
      </c>
      <c r="N33">
        <v>3031</v>
      </c>
      <c r="O33">
        <v>17</v>
      </c>
      <c r="P33">
        <v>346</v>
      </c>
      <c r="Q33">
        <v>1.2669999999999999</v>
      </c>
      <c r="R33">
        <v>0.218</v>
      </c>
      <c r="S33">
        <v>58442</v>
      </c>
      <c r="T33">
        <v>85.9</v>
      </c>
      <c r="U33">
        <v>89.6</v>
      </c>
      <c r="V33">
        <v>0</v>
      </c>
      <c r="W33">
        <v>45.6</v>
      </c>
      <c r="X33">
        <v>-23.32</v>
      </c>
      <c r="Y33">
        <v>0</v>
      </c>
    </row>
    <row r="34" spans="1:25" x14ac:dyDescent="0.3">
      <c r="A34" t="s">
        <v>25</v>
      </c>
      <c r="B34">
        <f>_xlfn.XLOOKUP(Table4[[#This Row],[country]],Table2[country],Table2[country_id],FALSE)</f>
        <v>1</v>
      </c>
      <c r="C34" t="s">
        <v>26</v>
      </c>
      <c r="D34">
        <v>2020</v>
      </c>
      <c r="E34">
        <f>_xlfn.XLOOKUP(Table4[[#This Row],[year]],Table1[year],Table1[year_id])</f>
        <v>11</v>
      </c>
      <c r="F34" t="s">
        <v>30</v>
      </c>
      <c r="G34" t="s">
        <v>28</v>
      </c>
      <c r="H34" cm="1">
        <f t="array" ref="H34">_xlfn.XLOOKUP(Table4[[#This Row],[vehicle_segment]]&amp;Table4[[#This Row],[powertrain_type]],Table3[vehicle_segment]&amp;Table3[powertrain_type],Table3[vehicle_id])</f>
        <v>3</v>
      </c>
      <c r="I34" s="5">
        <v>2415</v>
      </c>
      <c r="J34" s="5">
        <v>210605</v>
      </c>
      <c r="K34" s="5">
        <v>18313</v>
      </c>
      <c r="L34" s="5">
        <v>231333</v>
      </c>
      <c r="M34">
        <v>1.04</v>
      </c>
      <c r="N34">
        <v>3031</v>
      </c>
      <c r="O34">
        <v>17</v>
      </c>
      <c r="P34">
        <v>346</v>
      </c>
      <c r="Q34">
        <v>1.2669999999999999</v>
      </c>
      <c r="R34">
        <v>0.218</v>
      </c>
      <c r="S34">
        <v>58442</v>
      </c>
      <c r="T34">
        <v>85.9</v>
      </c>
      <c r="U34">
        <v>89.6</v>
      </c>
      <c r="V34">
        <v>0</v>
      </c>
      <c r="W34">
        <v>45.6</v>
      </c>
      <c r="X34">
        <v>-24.03</v>
      </c>
      <c r="Y34">
        <v>0</v>
      </c>
    </row>
    <row r="35" spans="1:25" x14ac:dyDescent="0.3">
      <c r="A35" t="s">
        <v>25</v>
      </c>
      <c r="B35">
        <f>_xlfn.XLOOKUP(Table4[[#This Row],[country]],Table2[country],Table2[country_id],FALSE)</f>
        <v>1</v>
      </c>
      <c r="C35" t="s">
        <v>26</v>
      </c>
      <c r="D35">
        <v>2021</v>
      </c>
      <c r="E35">
        <f>_xlfn.XLOOKUP(Table4[[#This Row],[year]],Table1[year],Table1[year_id])</f>
        <v>12</v>
      </c>
      <c r="F35" t="s">
        <v>27</v>
      </c>
      <c r="G35" t="s">
        <v>28</v>
      </c>
      <c r="H35" cm="1">
        <f t="array" ref="H35">_xlfn.XLOOKUP(Table4[[#This Row],[vehicle_segment]]&amp;Table4[[#This Row],[powertrain_type]],Table3[vehicle_segment]&amp;Table3[powertrain_type],Table3[vehicle_id])</f>
        <v>1</v>
      </c>
      <c r="I35" s="5">
        <v>1094</v>
      </c>
      <c r="J35" s="5">
        <v>92662</v>
      </c>
      <c r="K35" s="5">
        <v>61774</v>
      </c>
      <c r="L35" s="5">
        <v>155530</v>
      </c>
      <c r="M35">
        <v>0.7</v>
      </c>
      <c r="N35">
        <v>4245</v>
      </c>
      <c r="O35">
        <v>19.100000000000001</v>
      </c>
      <c r="P35">
        <v>367</v>
      </c>
      <c r="Q35">
        <v>1.397</v>
      </c>
      <c r="R35">
        <v>0.223</v>
      </c>
      <c r="S35">
        <v>62105</v>
      </c>
      <c r="T35">
        <v>86.3</v>
      </c>
      <c r="U35">
        <v>87.1</v>
      </c>
      <c r="V35">
        <v>1002</v>
      </c>
      <c r="W35">
        <v>47.2</v>
      </c>
      <c r="X35">
        <v>213.47</v>
      </c>
      <c r="Y35">
        <v>0</v>
      </c>
    </row>
    <row r="36" spans="1:25" x14ac:dyDescent="0.3">
      <c r="A36" t="s">
        <v>25</v>
      </c>
      <c r="B36">
        <f>_xlfn.XLOOKUP(Table4[[#This Row],[country]],Table2[country],Table2[country_id],FALSE)</f>
        <v>1</v>
      </c>
      <c r="C36" t="s">
        <v>26</v>
      </c>
      <c r="D36">
        <v>2021</v>
      </c>
      <c r="E36">
        <f>_xlfn.XLOOKUP(Table4[[#This Row],[year]],Table1[year],Table1[year_id])</f>
        <v>12</v>
      </c>
      <c r="F36" t="s">
        <v>29</v>
      </c>
      <c r="G36" t="s">
        <v>28</v>
      </c>
      <c r="H36" cm="1">
        <f t="array" ref="H36">_xlfn.XLOOKUP(Table4[[#This Row],[vehicle_segment]]&amp;Table4[[#This Row],[powertrain_type]],Table3[vehicle_segment]&amp;Table3[powertrain_type],Table3[vehicle_id])</f>
        <v>2</v>
      </c>
      <c r="I36" s="5">
        <v>12285</v>
      </c>
      <c r="J36" s="5">
        <v>527029</v>
      </c>
      <c r="K36" s="5">
        <v>71868</v>
      </c>
      <c r="L36" s="5">
        <v>611182</v>
      </c>
      <c r="M36">
        <v>2.0099999999999998</v>
      </c>
      <c r="N36">
        <v>4245</v>
      </c>
      <c r="O36">
        <v>19.100000000000001</v>
      </c>
      <c r="P36">
        <v>367</v>
      </c>
      <c r="Q36">
        <v>1.397</v>
      </c>
      <c r="R36">
        <v>0.223</v>
      </c>
      <c r="S36">
        <v>62105</v>
      </c>
      <c r="T36">
        <v>86.3</v>
      </c>
      <c r="U36">
        <v>87.1</v>
      </c>
      <c r="V36">
        <v>1002</v>
      </c>
      <c r="W36">
        <v>47.2</v>
      </c>
      <c r="X36">
        <v>206.44</v>
      </c>
      <c r="Y36">
        <v>0</v>
      </c>
    </row>
    <row r="37" spans="1:25" x14ac:dyDescent="0.3">
      <c r="A37" t="s">
        <v>25</v>
      </c>
      <c r="B37">
        <f>_xlfn.XLOOKUP(Table4[[#This Row],[country]],Table2[country],Table2[country_id],FALSE)</f>
        <v>1</v>
      </c>
      <c r="C37" t="s">
        <v>26</v>
      </c>
      <c r="D37">
        <v>2021</v>
      </c>
      <c r="E37">
        <f>_xlfn.XLOOKUP(Table4[[#This Row],[year]],Table1[year],Table1[year_id])</f>
        <v>12</v>
      </c>
      <c r="F37" t="s">
        <v>30</v>
      </c>
      <c r="G37" t="s">
        <v>28</v>
      </c>
      <c r="H37" cm="1">
        <f t="array" ref="H37">_xlfn.XLOOKUP(Table4[[#This Row],[vehicle_segment]]&amp;Table4[[#This Row],[powertrain_type]],Table3[vehicle_segment]&amp;Table3[powertrain_type],Table3[vehicle_id])</f>
        <v>3</v>
      </c>
      <c r="I37" s="5">
        <v>7441</v>
      </c>
      <c r="J37" s="5">
        <v>228052</v>
      </c>
      <c r="K37" s="5">
        <v>19831</v>
      </c>
      <c r="L37" s="5">
        <v>255324</v>
      </c>
      <c r="M37">
        <v>2.91</v>
      </c>
      <c r="N37">
        <v>4245</v>
      </c>
      <c r="O37">
        <v>19.100000000000001</v>
      </c>
      <c r="P37">
        <v>367</v>
      </c>
      <c r="Q37">
        <v>1.397</v>
      </c>
      <c r="R37">
        <v>0.223</v>
      </c>
      <c r="S37">
        <v>62105</v>
      </c>
      <c r="T37">
        <v>86.3</v>
      </c>
      <c r="U37">
        <v>87.1</v>
      </c>
      <c r="V37">
        <v>1002</v>
      </c>
      <c r="W37">
        <v>47.2</v>
      </c>
      <c r="X37">
        <v>208.12</v>
      </c>
      <c r="Y37">
        <v>0</v>
      </c>
    </row>
    <row r="38" spans="1:25" x14ac:dyDescent="0.3">
      <c r="A38" t="s">
        <v>25</v>
      </c>
      <c r="B38">
        <f>_xlfn.XLOOKUP(Table4[[#This Row],[country]],Table2[country],Table2[country_id],FALSE)</f>
        <v>1</v>
      </c>
      <c r="C38" t="s">
        <v>26</v>
      </c>
      <c r="D38">
        <v>2022</v>
      </c>
      <c r="E38">
        <f>_xlfn.XLOOKUP(Table4[[#This Row],[year]],Table1[year],Table1[year_id])</f>
        <v>13</v>
      </c>
      <c r="F38" t="s">
        <v>27</v>
      </c>
      <c r="G38" t="s">
        <v>28</v>
      </c>
      <c r="H38" cm="1">
        <f t="array" ref="H38">_xlfn.XLOOKUP(Table4[[#This Row],[vehicle_segment]]&amp;Table4[[#This Row],[powertrain_type]],Table3[vehicle_segment]&amp;Table3[powertrain_type],Table3[vehicle_id])</f>
        <v>1</v>
      </c>
      <c r="I38" s="5">
        <v>4541</v>
      </c>
      <c r="J38" s="5">
        <v>94469</v>
      </c>
      <c r="K38" s="5">
        <v>62979</v>
      </c>
      <c r="L38" s="5">
        <v>161989</v>
      </c>
      <c r="M38">
        <v>2.8</v>
      </c>
      <c r="N38">
        <v>4928</v>
      </c>
      <c r="O38">
        <v>20.5</v>
      </c>
      <c r="P38">
        <v>407</v>
      </c>
      <c r="Q38">
        <v>1.46</v>
      </c>
      <c r="R38">
        <v>0.23</v>
      </c>
      <c r="S38">
        <v>63869</v>
      </c>
      <c r="T38">
        <v>86.2</v>
      </c>
      <c r="U38">
        <v>89.5</v>
      </c>
      <c r="V38">
        <v>1999</v>
      </c>
      <c r="W38">
        <v>52.1</v>
      </c>
      <c r="X38">
        <v>300</v>
      </c>
      <c r="Y38">
        <v>0</v>
      </c>
    </row>
    <row r="39" spans="1:25" x14ac:dyDescent="0.3">
      <c r="A39" t="s">
        <v>25</v>
      </c>
      <c r="B39">
        <f>_xlfn.XLOOKUP(Table4[[#This Row],[country]],Table2[country],Table2[country_id],FALSE)</f>
        <v>1</v>
      </c>
      <c r="C39" t="s">
        <v>26</v>
      </c>
      <c r="D39">
        <v>2022</v>
      </c>
      <c r="E39">
        <f>_xlfn.XLOOKUP(Table4[[#This Row],[year]],Table1[year],Table1[year_id])</f>
        <v>13</v>
      </c>
      <c r="F39" t="s">
        <v>29</v>
      </c>
      <c r="G39" t="s">
        <v>28</v>
      </c>
      <c r="H39" cm="1">
        <f t="array" ref="H39">_xlfn.XLOOKUP(Table4[[#This Row],[vehicle_segment]]&amp;Table4[[#This Row],[powertrain_type]],Table3[vehicle_segment]&amp;Table3[powertrain_type],Table3[vehicle_id])</f>
        <v>2</v>
      </c>
      <c r="I39" s="5">
        <v>51183</v>
      </c>
      <c r="J39" s="5">
        <v>517272</v>
      </c>
      <c r="K39" s="5">
        <v>70537</v>
      </c>
      <c r="L39" s="5">
        <v>638992</v>
      </c>
      <c r="M39">
        <v>8.01</v>
      </c>
      <c r="N39">
        <v>4928</v>
      </c>
      <c r="O39">
        <v>20.5</v>
      </c>
      <c r="P39">
        <v>407</v>
      </c>
      <c r="Q39">
        <v>1.46</v>
      </c>
      <c r="R39">
        <v>0.23</v>
      </c>
      <c r="S39">
        <v>63869</v>
      </c>
      <c r="T39">
        <v>86.2</v>
      </c>
      <c r="U39">
        <v>89.5</v>
      </c>
      <c r="V39">
        <v>1999</v>
      </c>
      <c r="W39">
        <v>52.1</v>
      </c>
      <c r="X39">
        <v>300</v>
      </c>
      <c r="Y39">
        <v>0</v>
      </c>
    </row>
    <row r="40" spans="1:25" x14ac:dyDescent="0.3">
      <c r="A40" t="s">
        <v>25</v>
      </c>
      <c r="B40">
        <f>_xlfn.XLOOKUP(Table4[[#This Row],[country]],Table2[country],Table2[country_id],FALSE)</f>
        <v>1</v>
      </c>
      <c r="C40" t="s">
        <v>26</v>
      </c>
      <c r="D40">
        <v>2022</v>
      </c>
      <c r="E40">
        <f>_xlfn.XLOOKUP(Table4[[#This Row],[year]],Table1[year],Table1[year_id])</f>
        <v>13</v>
      </c>
      <c r="F40" t="s">
        <v>30</v>
      </c>
      <c r="G40" t="s">
        <v>28</v>
      </c>
      <c r="H40" cm="1">
        <f t="array" ref="H40">_xlfn.XLOOKUP(Table4[[#This Row],[vehicle_segment]]&amp;Table4[[#This Row],[powertrain_type]],Table3[vehicle_segment]&amp;Table3[powertrain_type],Table3[vehicle_id])</f>
        <v>3</v>
      </c>
      <c r="I40" s="5">
        <v>31580</v>
      </c>
      <c r="J40" s="5">
        <v>221097</v>
      </c>
      <c r="K40" s="5">
        <v>19226</v>
      </c>
      <c r="L40" s="5">
        <v>271903</v>
      </c>
      <c r="M40">
        <v>11.61</v>
      </c>
      <c r="N40">
        <v>4928</v>
      </c>
      <c r="O40">
        <v>20.5</v>
      </c>
      <c r="P40">
        <v>407</v>
      </c>
      <c r="Q40">
        <v>1.46</v>
      </c>
      <c r="R40">
        <v>0.23</v>
      </c>
      <c r="S40">
        <v>63869</v>
      </c>
      <c r="T40">
        <v>86.2</v>
      </c>
      <c r="U40">
        <v>89.5</v>
      </c>
      <c r="V40">
        <v>1999</v>
      </c>
      <c r="W40">
        <v>52.1</v>
      </c>
      <c r="X40">
        <v>300</v>
      </c>
      <c r="Y40">
        <v>0</v>
      </c>
    </row>
    <row r="41" spans="1:25" x14ac:dyDescent="0.3">
      <c r="A41" t="s">
        <v>25</v>
      </c>
      <c r="B41">
        <f>_xlfn.XLOOKUP(Table4[[#This Row],[country]],Table2[country],Table2[country_id],FALSE)</f>
        <v>1</v>
      </c>
      <c r="C41" t="s">
        <v>26</v>
      </c>
      <c r="D41">
        <v>2023</v>
      </c>
      <c r="E41">
        <f>_xlfn.XLOOKUP(Table4[[#This Row],[year]],Table1[year],Table1[year_id])</f>
        <v>14</v>
      </c>
      <c r="F41" t="s">
        <v>27</v>
      </c>
      <c r="G41" t="s">
        <v>28</v>
      </c>
      <c r="H41" cm="1">
        <f t="array" ref="H41">_xlfn.XLOOKUP(Table4[[#This Row],[vehicle_segment]]&amp;Table4[[#This Row],[powertrain_type]],Table3[vehicle_segment]&amp;Table3[powertrain_type],Table3[vehicle_id])</f>
        <v>1</v>
      </c>
      <c r="I41" s="5">
        <v>5073</v>
      </c>
      <c r="J41" s="5">
        <v>107470</v>
      </c>
      <c r="K41" s="5">
        <v>71646</v>
      </c>
      <c r="L41" s="5">
        <v>184189</v>
      </c>
      <c r="M41">
        <v>2.75</v>
      </c>
      <c r="N41">
        <v>6741</v>
      </c>
      <c r="O41">
        <v>25.8</v>
      </c>
      <c r="P41">
        <v>429</v>
      </c>
      <c r="Q41">
        <v>1.47</v>
      </c>
      <c r="R41">
        <v>0.23799999999999999</v>
      </c>
      <c r="S41">
        <v>62658</v>
      </c>
      <c r="T41">
        <v>86.2</v>
      </c>
      <c r="U41">
        <v>90.8</v>
      </c>
      <c r="V41">
        <v>1998</v>
      </c>
      <c r="W41">
        <v>54.7</v>
      </c>
      <c r="X41">
        <v>11.72</v>
      </c>
      <c r="Y41">
        <v>0</v>
      </c>
    </row>
    <row r="42" spans="1:25" x14ac:dyDescent="0.3">
      <c r="A42" t="s">
        <v>25</v>
      </c>
      <c r="B42">
        <f>_xlfn.XLOOKUP(Table4[[#This Row],[country]],Table2[country],Table2[country_id],FALSE)</f>
        <v>1</v>
      </c>
      <c r="C42" t="s">
        <v>26</v>
      </c>
      <c r="D42">
        <v>2023</v>
      </c>
      <c r="E42">
        <f>_xlfn.XLOOKUP(Table4[[#This Row],[year]],Table1[year],Table1[year_id])</f>
        <v>14</v>
      </c>
      <c r="F42" t="s">
        <v>29</v>
      </c>
      <c r="G42" t="s">
        <v>28</v>
      </c>
      <c r="H42" cm="1">
        <f t="array" ref="H42">_xlfn.XLOOKUP(Table4[[#This Row],[vehicle_segment]]&amp;Table4[[#This Row],[powertrain_type]],Table3[vehicle_segment]&amp;Table3[powertrain_type],Table3[vehicle_id])</f>
        <v>2</v>
      </c>
      <c r="I42" s="5">
        <v>57799</v>
      </c>
      <c r="J42" s="5">
        <v>595430</v>
      </c>
      <c r="K42" s="5">
        <v>81195</v>
      </c>
      <c r="L42" s="5">
        <v>734424</v>
      </c>
      <c r="M42">
        <v>7.87</v>
      </c>
      <c r="N42">
        <v>6741</v>
      </c>
      <c r="O42">
        <v>25.8</v>
      </c>
      <c r="P42">
        <v>429</v>
      </c>
      <c r="Q42">
        <v>1.47</v>
      </c>
      <c r="R42">
        <v>0.23799999999999999</v>
      </c>
      <c r="S42">
        <v>62658</v>
      </c>
      <c r="T42">
        <v>86.2</v>
      </c>
      <c r="U42">
        <v>90.8</v>
      </c>
      <c r="V42">
        <v>1998</v>
      </c>
      <c r="W42">
        <v>54.7</v>
      </c>
      <c r="X42">
        <v>12.93</v>
      </c>
      <c r="Y42">
        <v>0</v>
      </c>
    </row>
    <row r="43" spans="1:25" x14ac:dyDescent="0.3">
      <c r="A43" t="s">
        <v>25</v>
      </c>
      <c r="B43">
        <f>_xlfn.XLOOKUP(Table4[[#This Row],[country]],Table2[country],Table2[country_id],FALSE)</f>
        <v>1</v>
      </c>
      <c r="C43" t="s">
        <v>26</v>
      </c>
      <c r="D43">
        <v>2023</v>
      </c>
      <c r="E43">
        <f>_xlfn.XLOOKUP(Table4[[#This Row],[year]],Table1[year],Table1[year_id])</f>
        <v>14</v>
      </c>
      <c r="F43" t="s">
        <v>30</v>
      </c>
      <c r="G43" t="s">
        <v>28</v>
      </c>
      <c r="H43" cm="1">
        <f t="array" ref="H43">_xlfn.XLOOKUP(Table4[[#This Row],[vehicle_segment]]&amp;Table4[[#This Row],[powertrain_type]],Table3[vehicle_segment]&amp;Table3[powertrain_type],Table3[vehicle_id])</f>
        <v>3</v>
      </c>
      <c r="I43" s="5">
        <v>35066</v>
      </c>
      <c r="J43" s="5">
        <v>250441</v>
      </c>
      <c r="K43" s="5">
        <v>21778</v>
      </c>
      <c r="L43" s="5">
        <v>307285</v>
      </c>
      <c r="M43">
        <v>11.41</v>
      </c>
      <c r="N43">
        <v>6741</v>
      </c>
      <c r="O43">
        <v>25.8</v>
      </c>
      <c r="P43">
        <v>429</v>
      </c>
      <c r="Q43">
        <v>1.47</v>
      </c>
      <c r="R43">
        <v>0.23799999999999999</v>
      </c>
      <c r="S43">
        <v>62658</v>
      </c>
      <c r="T43">
        <v>86.2</v>
      </c>
      <c r="U43">
        <v>90.8</v>
      </c>
      <c r="V43">
        <v>1998</v>
      </c>
      <c r="W43">
        <v>54.7</v>
      </c>
      <c r="X43">
        <v>11.04</v>
      </c>
      <c r="Y43">
        <v>0</v>
      </c>
    </row>
    <row r="44" spans="1:25" x14ac:dyDescent="0.3">
      <c r="A44" t="s">
        <v>25</v>
      </c>
      <c r="B44">
        <f>_xlfn.XLOOKUP(Table4[[#This Row],[country]],Table2[country],Table2[country_id],FALSE)</f>
        <v>1</v>
      </c>
      <c r="C44" t="s">
        <v>26</v>
      </c>
      <c r="D44">
        <v>2024</v>
      </c>
      <c r="E44">
        <f>_xlfn.XLOOKUP(Table4[[#This Row],[year]],Table1[year],Table1[year_id])</f>
        <v>15</v>
      </c>
      <c r="F44" t="s">
        <v>27</v>
      </c>
      <c r="G44" t="s">
        <v>28</v>
      </c>
      <c r="H44" cm="1">
        <f t="array" ref="H44">_xlfn.XLOOKUP(Table4[[#This Row],[vehicle_segment]]&amp;Table4[[#This Row],[powertrain_type]],Table3[vehicle_segment]&amp;Table3[powertrain_type],Table3[vehicle_id])</f>
        <v>1</v>
      </c>
      <c r="I44" s="5">
        <v>6184</v>
      </c>
      <c r="J44" s="5">
        <v>107417</v>
      </c>
      <c r="K44" s="5">
        <v>71611</v>
      </c>
      <c r="L44" s="5">
        <v>185212</v>
      </c>
      <c r="M44">
        <v>3.34</v>
      </c>
      <c r="N44">
        <v>10083</v>
      </c>
      <c r="O44">
        <v>27.4</v>
      </c>
      <c r="P44">
        <v>450</v>
      </c>
      <c r="Q44">
        <v>1.39</v>
      </c>
      <c r="R44">
        <v>0.247</v>
      </c>
      <c r="S44">
        <v>61661</v>
      </c>
      <c r="T44">
        <v>86.6</v>
      </c>
      <c r="U44">
        <v>88.1</v>
      </c>
      <c r="V44">
        <v>2027</v>
      </c>
      <c r="W44">
        <v>57.9</v>
      </c>
      <c r="X44">
        <v>21.9</v>
      </c>
      <c r="Y44">
        <v>0</v>
      </c>
    </row>
    <row r="45" spans="1:25" x14ac:dyDescent="0.3">
      <c r="A45" t="s">
        <v>25</v>
      </c>
      <c r="B45">
        <f>_xlfn.XLOOKUP(Table4[[#This Row],[country]],Table2[country],Table2[country_id],FALSE)</f>
        <v>1</v>
      </c>
      <c r="C45" t="s">
        <v>26</v>
      </c>
      <c r="D45">
        <v>2024</v>
      </c>
      <c r="E45">
        <f>_xlfn.XLOOKUP(Table4[[#This Row],[year]],Table1[year],Table1[year_id])</f>
        <v>15</v>
      </c>
      <c r="F45" t="s">
        <v>29</v>
      </c>
      <c r="G45" t="s">
        <v>28</v>
      </c>
      <c r="H45" cm="1">
        <f t="array" ref="H45">_xlfn.XLOOKUP(Table4[[#This Row],[vehicle_segment]]&amp;Table4[[#This Row],[powertrain_type]],Table3[vehicle_segment]&amp;Table3[powertrain_type],Table3[vehicle_id])</f>
        <v>2</v>
      </c>
      <c r="I45" s="5">
        <v>69778</v>
      </c>
      <c r="J45" s="5">
        <v>582248</v>
      </c>
      <c r="K45" s="5">
        <v>79397</v>
      </c>
      <c r="L45" s="5">
        <v>731423</v>
      </c>
      <c r="M45">
        <v>9.5399999999999991</v>
      </c>
      <c r="N45">
        <v>10083</v>
      </c>
      <c r="O45">
        <v>27.4</v>
      </c>
      <c r="P45">
        <v>450</v>
      </c>
      <c r="Q45">
        <v>1.39</v>
      </c>
      <c r="R45">
        <v>0.247</v>
      </c>
      <c r="S45">
        <v>61661</v>
      </c>
      <c r="T45">
        <v>86.6</v>
      </c>
      <c r="U45">
        <v>88.1</v>
      </c>
      <c r="V45">
        <v>2027</v>
      </c>
      <c r="W45">
        <v>57.9</v>
      </c>
      <c r="X45">
        <v>20.73</v>
      </c>
      <c r="Y45">
        <v>0</v>
      </c>
    </row>
    <row r="46" spans="1:25" x14ac:dyDescent="0.3">
      <c r="A46" t="s">
        <v>25</v>
      </c>
      <c r="B46">
        <f>_xlfn.XLOOKUP(Table4[[#This Row],[country]],Table2[country],Table2[country_id],FALSE)</f>
        <v>1</v>
      </c>
      <c r="C46" t="s">
        <v>26</v>
      </c>
      <c r="D46">
        <v>2024</v>
      </c>
      <c r="E46">
        <f>_xlfn.XLOOKUP(Table4[[#This Row],[year]],Table1[year],Table1[year_id])</f>
        <v>15</v>
      </c>
      <c r="F46" t="s">
        <v>30</v>
      </c>
      <c r="G46" t="s">
        <v>28</v>
      </c>
      <c r="H46" cm="1">
        <f t="array" ref="H46">_xlfn.XLOOKUP(Table4[[#This Row],[vehicle_segment]]&amp;Table4[[#This Row],[powertrain_type]],Table3[vehicle_segment]&amp;Table3[powertrain_type],Table3[vehicle_id])</f>
        <v>3</v>
      </c>
      <c r="I46" s="5">
        <v>42428</v>
      </c>
      <c r="J46" s="5">
        <v>243146</v>
      </c>
      <c r="K46" s="5">
        <v>21143</v>
      </c>
      <c r="L46" s="5">
        <v>306717</v>
      </c>
      <c r="M46">
        <v>13.83</v>
      </c>
      <c r="N46">
        <v>10083</v>
      </c>
      <c r="O46">
        <v>27.4</v>
      </c>
      <c r="P46">
        <v>450</v>
      </c>
      <c r="Q46">
        <v>1.39</v>
      </c>
      <c r="R46">
        <v>0.247</v>
      </c>
      <c r="S46">
        <v>61661</v>
      </c>
      <c r="T46">
        <v>86.6</v>
      </c>
      <c r="U46">
        <v>88.1</v>
      </c>
      <c r="V46">
        <v>2027</v>
      </c>
      <c r="W46">
        <v>57.9</v>
      </c>
      <c r="X46">
        <v>20.99</v>
      </c>
      <c r="Y46">
        <v>0</v>
      </c>
    </row>
    <row r="47" spans="1:25" x14ac:dyDescent="0.3">
      <c r="A47" t="s">
        <v>25</v>
      </c>
      <c r="B47">
        <f>_xlfn.XLOOKUP(Table4[[#This Row],[country]],Table2[country],Table2[country_id],FALSE)</f>
        <v>1</v>
      </c>
      <c r="C47" t="s">
        <v>26</v>
      </c>
      <c r="D47">
        <v>2025</v>
      </c>
      <c r="E47">
        <f>_xlfn.XLOOKUP(Table4[[#This Row],[year]],Table1[year],Table1[year_id])</f>
        <v>16</v>
      </c>
      <c r="F47" t="s">
        <v>27</v>
      </c>
      <c r="G47" t="s">
        <v>28</v>
      </c>
      <c r="H47" cm="1">
        <f t="array" ref="H47">_xlfn.XLOOKUP(Table4[[#This Row],[vehicle_segment]]&amp;Table4[[#This Row],[powertrain_type]],Table3[vehicle_segment]&amp;Table3[powertrain_type],Table3[vehicle_id])</f>
        <v>1</v>
      </c>
      <c r="I47" s="5">
        <v>7871</v>
      </c>
      <c r="J47" s="5">
        <v>106880</v>
      </c>
      <c r="K47" s="5">
        <v>71254</v>
      </c>
      <c r="L47" s="5">
        <v>186005</v>
      </c>
      <c r="M47">
        <v>4.2300000000000004</v>
      </c>
      <c r="N47">
        <v>13357</v>
      </c>
      <c r="O47">
        <v>31.2</v>
      </c>
      <c r="P47">
        <v>479</v>
      </c>
      <c r="Q47">
        <v>1.32</v>
      </c>
      <c r="R47">
        <v>0.25800000000000001</v>
      </c>
      <c r="S47">
        <v>62917</v>
      </c>
      <c r="T47">
        <v>87.1</v>
      </c>
      <c r="U47">
        <v>84.5</v>
      </c>
      <c r="V47">
        <v>2011</v>
      </c>
      <c r="W47">
        <v>61.6</v>
      </c>
      <c r="X47">
        <v>27.28</v>
      </c>
      <c r="Y47">
        <v>0</v>
      </c>
    </row>
    <row r="48" spans="1:25" x14ac:dyDescent="0.3">
      <c r="A48" t="s">
        <v>25</v>
      </c>
      <c r="B48">
        <f>_xlfn.XLOOKUP(Table4[[#This Row],[country]],Table2[country],Table2[country_id],FALSE)</f>
        <v>1</v>
      </c>
      <c r="C48" t="s">
        <v>26</v>
      </c>
      <c r="D48">
        <v>2025</v>
      </c>
      <c r="E48">
        <f>_xlfn.XLOOKUP(Table4[[#This Row],[year]],Table1[year],Table1[year_id])</f>
        <v>16</v>
      </c>
      <c r="F48" t="s">
        <v>29</v>
      </c>
      <c r="G48" t="s">
        <v>28</v>
      </c>
      <c r="H48" cm="1">
        <f t="array" ref="H48">_xlfn.XLOOKUP(Table4[[#This Row],[vehicle_segment]]&amp;Table4[[#This Row],[powertrain_type]],Table3[vehicle_segment]&amp;Table3[powertrain_type],Table3[vehicle_id])</f>
        <v>2</v>
      </c>
      <c r="I48" s="5">
        <v>90872</v>
      </c>
      <c r="J48" s="5">
        <v>581468</v>
      </c>
      <c r="K48" s="5">
        <v>79291</v>
      </c>
      <c r="L48" s="5">
        <v>751631</v>
      </c>
      <c r="M48">
        <v>12.09</v>
      </c>
      <c r="N48">
        <v>13357</v>
      </c>
      <c r="O48">
        <v>31.2</v>
      </c>
      <c r="P48">
        <v>479</v>
      </c>
      <c r="Q48">
        <v>1.32</v>
      </c>
      <c r="R48">
        <v>0.25800000000000001</v>
      </c>
      <c r="S48">
        <v>62917</v>
      </c>
      <c r="T48">
        <v>87.1</v>
      </c>
      <c r="U48">
        <v>84.5</v>
      </c>
      <c r="V48">
        <v>2011</v>
      </c>
      <c r="W48">
        <v>61.6</v>
      </c>
      <c r="X48">
        <v>30.23</v>
      </c>
      <c r="Y48">
        <v>0</v>
      </c>
    </row>
    <row r="49" spans="1:25" x14ac:dyDescent="0.3">
      <c r="A49" t="s">
        <v>25</v>
      </c>
      <c r="B49">
        <f>_xlfn.XLOOKUP(Table4[[#This Row],[country]],Table2[country],Table2[country_id],FALSE)</f>
        <v>1</v>
      </c>
      <c r="C49" t="s">
        <v>26</v>
      </c>
      <c r="D49">
        <v>2025</v>
      </c>
      <c r="E49">
        <f>_xlfn.XLOOKUP(Table4[[#This Row],[year]],Table1[year],Table1[year_id])</f>
        <v>16</v>
      </c>
      <c r="F49" t="s">
        <v>30</v>
      </c>
      <c r="G49" t="s">
        <v>28</v>
      </c>
      <c r="H49" cm="1">
        <f t="array" ref="H49">_xlfn.XLOOKUP(Table4[[#This Row],[vehicle_segment]]&amp;Table4[[#This Row],[powertrain_type]],Table3[vehicle_segment]&amp;Table3[powertrain_type],Table3[vehicle_id])</f>
        <v>3</v>
      </c>
      <c r="I49" s="5">
        <v>54396</v>
      </c>
      <c r="J49" s="5">
        <v>235423</v>
      </c>
      <c r="K49" s="5">
        <v>20472</v>
      </c>
      <c r="L49" s="5">
        <v>310291</v>
      </c>
      <c r="M49">
        <v>17.53</v>
      </c>
      <c r="N49">
        <v>13357</v>
      </c>
      <c r="O49">
        <v>31.2</v>
      </c>
      <c r="P49">
        <v>479</v>
      </c>
      <c r="Q49">
        <v>1.32</v>
      </c>
      <c r="R49">
        <v>0.25800000000000001</v>
      </c>
      <c r="S49">
        <v>62917</v>
      </c>
      <c r="T49">
        <v>87.1</v>
      </c>
      <c r="U49">
        <v>84.5</v>
      </c>
      <c r="V49">
        <v>2011</v>
      </c>
      <c r="W49">
        <v>61.6</v>
      </c>
      <c r="X49">
        <v>28.21</v>
      </c>
      <c r="Y49">
        <v>0</v>
      </c>
    </row>
    <row r="50" spans="1:25" x14ac:dyDescent="0.3">
      <c r="A50" t="s">
        <v>31</v>
      </c>
      <c r="B50">
        <f>_xlfn.XLOOKUP(Table4[[#This Row],[country]],Table2[country],Table2[country_id],FALSE)</f>
        <v>2</v>
      </c>
      <c r="C50" t="s">
        <v>32</v>
      </c>
      <c r="D50">
        <v>2010</v>
      </c>
      <c r="E50">
        <f>_xlfn.XLOOKUP(Table4[[#This Row],[year]],Table1[year],Table1[year_id])</f>
        <v>1</v>
      </c>
      <c r="F50" t="s">
        <v>27</v>
      </c>
      <c r="G50" t="s">
        <v>28</v>
      </c>
      <c r="H50" cm="1">
        <f t="array" ref="H50">_xlfn.XLOOKUP(Table4[[#This Row],[vehicle_segment]]&amp;Table4[[#This Row],[powertrain_type]],Table3[vehicle_segment]&amp;Table3[powertrain_type],Table3[vehicle_id])</f>
        <v>1</v>
      </c>
      <c r="I50" s="5">
        <v>7</v>
      </c>
      <c r="J50" s="5">
        <v>29372</v>
      </c>
      <c r="K50" s="5">
        <v>19584</v>
      </c>
      <c r="L50" s="5">
        <v>48963</v>
      </c>
      <c r="M50">
        <v>0.01</v>
      </c>
      <c r="N50">
        <v>106</v>
      </c>
      <c r="O50">
        <v>3.1</v>
      </c>
      <c r="P50">
        <v>123</v>
      </c>
      <c r="Q50">
        <v>1.25</v>
      </c>
      <c r="R50">
        <v>0.183</v>
      </c>
      <c r="S50">
        <v>47040</v>
      </c>
      <c r="T50">
        <v>57.6</v>
      </c>
      <c r="U50">
        <v>21.9</v>
      </c>
      <c r="V50">
        <v>0</v>
      </c>
      <c r="W50">
        <v>55.7</v>
      </c>
      <c r="X50">
        <v>0</v>
      </c>
      <c r="Y50">
        <v>0</v>
      </c>
    </row>
    <row r="51" spans="1:25" x14ac:dyDescent="0.3">
      <c r="A51" t="s">
        <v>31</v>
      </c>
      <c r="B51">
        <f>_xlfn.XLOOKUP(Table4[[#This Row],[country]],Table2[country],Table2[country_id],FALSE)</f>
        <v>2</v>
      </c>
      <c r="C51" t="s">
        <v>32</v>
      </c>
      <c r="D51">
        <v>2010</v>
      </c>
      <c r="E51">
        <f>_xlfn.XLOOKUP(Table4[[#This Row],[year]],Table1[year],Table1[year_id])</f>
        <v>1</v>
      </c>
      <c r="F51" t="s">
        <v>29</v>
      </c>
      <c r="G51" t="s">
        <v>28</v>
      </c>
      <c r="H51" cm="1">
        <f t="array" ref="H51">_xlfn.XLOOKUP(Table4[[#This Row],[vehicle_segment]]&amp;Table4[[#This Row],[powertrain_type]],Table3[vehicle_segment]&amp;Table3[powertrain_type],Table3[vehicle_id])</f>
        <v>2</v>
      </c>
      <c r="I51" s="5">
        <v>39</v>
      </c>
      <c r="J51" s="5">
        <v>172919</v>
      </c>
      <c r="K51" s="5">
        <v>23580</v>
      </c>
      <c r="L51" s="5">
        <v>196538</v>
      </c>
      <c r="M51">
        <v>0.02</v>
      </c>
      <c r="N51">
        <v>106</v>
      </c>
      <c r="O51">
        <v>3.1</v>
      </c>
      <c r="P51">
        <v>123</v>
      </c>
      <c r="Q51">
        <v>1.25</v>
      </c>
      <c r="R51">
        <v>0.183</v>
      </c>
      <c r="S51">
        <v>47040</v>
      </c>
      <c r="T51">
        <v>57.6</v>
      </c>
      <c r="U51">
        <v>21.9</v>
      </c>
      <c r="V51">
        <v>0</v>
      </c>
      <c r="W51">
        <v>55.7</v>
      </c>
      <c r="X51">
        <v>0</v>
      </c>
      <c r="Y51">
        <v>0</v>
      </c>
    </row>
    <row r="52" spans="1:25" x14ac:dyDescent="0.3">
      <c r="A52" t="s">
        <v>31</v>
      </c>
      <c r="B52">
        <f>_xlfn.XLOOKUP(Table4[[#This Row],[country]],Table2[country],Table2[country_id],FALSE)</f>
        <v>2</v>
      </c>
      <c r="C52" t="s">
        <v>32</v>
      </c>
      <c r="D52">
        <v>2010</v>
      </c>
      <c r="E52">
        <f>_xlfn.XLOOKUP(Table4[[#This Row],[year]],Table1[year],Table1[year_id])</f>
        <v>1</v>
      </c>
      <c r="F52" t="s">
        <v>30</v>
      </c>
      <c r="G52" t="s">
        <v>28</v>
      </c>
      <c r="H52" cm="1">
        <f t="array" ref="H52">_xlfn.XLOOKUP(Table4[[#This Row],[vehicle_segment]]&amp;Table4[[#This Row],[powertrain_type]],Table3[vehicle_segment]&amp;Table3[powertrain_type],Table3[vehicle_id])</f>
        <v>3</v>
      </c>
      <c r="I52" s="5">
        <v>23</v>
      </c>
      <c r="J52" s="5">
        <v>74257</v>
      </c>
      <c r="K52" s="5">
        <v>6457</v>
      </c>
      <c r="L52" s="5">
        <v>80737</v>
      </c>
      <c r="M52">
        <v>0.03</v>
      </c>
      <c r="N52">
        <v>106</v>
      </c>
      <c r="O52">
        <v>3.1</v>
      </c>
      <c r="P52">
        <v>123</v>
      </c>
      <c r="Q52">
        <v>1.25</v>
      </c>
      <c r="R52">
        <v>0.183</v>
      </c>
      <c r="S52">
        <v>47040</v>
      </c>
      <c r="T52">
        <v>57.6</v>
      </c>
      <c r="U52">
        <v>21.9</v>
      </c>
      <c r="V52">
        <v>0</v>
      </c>
      <c r="W52">
        <v>55.7</v>
      </c>
      <c r="X52">
        <v>0</v>
      </c>
      <c r="Y52">
        <v>0</v>
      </c>
    </row>
    <row r="53" spans="1:25" x14ac:dyDescent="0.3">
      <c r="A53" t="s">
        <v>31</v>
      </c>
      <c r="B53">
        <f>_xlfn.XLOOKUP(Table4[[#This Row],[country]],Table2[country],Table2[country_id],FALSE)</f>
        <v>2</v>
      </c>
      <c r="C53" t="s">
        <v>32</v>
      </c>
      <c r="D53">
        <v>2011</v>
      </c>
      <c r="E53">
        <f>_xlfn.XLOOKUP(Table4[[#This Row],[year]],Table1[year],Table1[year_id])</f>
        <v>2</v>
      </c>
      <c r="F53" t="s">
        <v>27</v>
      </c>
      <c r="G53" t="s">
        <v>28</v>
      </c>
      <c r="H53" cm="1">
        <f t="array" ref="H53">_xlfn.XLOOKUP(Table4[[#This Row],[vehicle_segment]]&amp;Table4[[#This Row],[powertrain_type]],Table3[vehicle_segment]&amp;Table3[powertrain_type],Table3[vehicle_id])</f>
        <v>1</v>
      </c>
      <c r="I53" s="5">
        <v>7</v>
      </c>
      <c r="J53" s="5">
        <v>29600</v>
      </c>
      <c r="K53" s="5">
        <v>19734</v>
      </c>
      <c r="L53" s="5">
        <v>49341</v>
      </c>
      <c r="M53">
        <v>0.01</v>
      </c>
      <c r="N53">
        <v>245</v>
      </c>
      <c r="O53">
        <v>4.3</v>
      </c>
      <c r="P53">
        <v>132</v>
      </c>
      <c r="Q53">
        <v>1.2230000000000001</v>
      </c>
      <c r="R53">
        <v>0.18099999999999999</v>
      </c>
      <c r="S53">
        <v>46642</v>
      </c>
      <c r="T53">
        <v>57.6</v>
      </c>
      <c r="U53">
        <v>22.6</v>
      </c>
      <c r="V53">
        <v>570</v>
      </c>
      <c r="W53">
        <v>57.3</v>
      </c>
      <c r="X53">
        <v>0</v>
      </c>
      <c r="Y53">
        <v>0</v>
      </c>
    </row>
    <row r="54" spans="1:25" x14ac:dyDescent="0.3">
      <c r="A54" t="s">
        <v>31</v>
      </c>
      <c r="B54">
        <f>_xlfn.XLOOKUP(Table4[[#This Row],[country]],Table2[country],Table2[country_id],FALSE)</f>
        <v>2</v>
      </c>
      <c r="C54" t="s">
        <v>32</v>
      </c>
      <c r="D54">
        <v>2011</v>
      </c>
      <c r="E54">
        <f>_xlfn.XLOOKUP(Table4[[#This Row],[year]],Table1[year],Table1[year_id])</f>
        <v>2</v>
      </c>
      <c r="F54" t="s">
        <v>29</v>
      </c>
      <c r="G54" t="s">
        <v>28</v>
      </c>
      <c r="H54" cm="1">
        <f t="array" ref="H54">_xlfn.XLOOKUP(Table4[[#This Row],[vehicle_segment]]&amp;Table4[[#This Row],[powertrain_type]],Table3[vehicle_segment]&amp;Table3[powertrain_type],Table3[vehicle_id])</f>
        <v>2</v>
      </c>
      <c r="I54" s="5">
        <v>77</v>
      </c>
      <c r="J54" s="5">
        <v>169880</v>
      </c>
      <c r="K54" s="5">
        <v>23165</v>
      </c>
      <c r="L54" s="5">
        <v>193122</v>
      </c>
      <c r="M54">
        <v>0.04</v>
      </c>
      <c r="N54">
        <v>245</v>
      </c>
      <c r="O54">
        <v>4.3</v>
      </c>
      <c r="P54">
        <v>132</v>
      </c>
      <c r="Q54">
        <v>1.2230000000000001</v>
      </c>
      <c r="R54">
        <v>0.18099999999999999</v>
      </c>
      <c r="S54">
        <v>46642</v>
      </c>
      <c r="T54">
        <v>57.6</v>
      </c>
      <c r="U54">
        <v>22.6</v>
      </c>
      <c r="V54">
        <v>570</v>
      </c>
      <c r="W54">
        <v>57.3</v>
      </c>
      <c r="X54">
        <v>97.44</v>
      </c>
      <c r="Y54">
        <v>0</v>
      </c>
    </row>
    <row r="55" spans="1:25" x14ac:dyDescent="0.3">
      <c r="A55" t="s">
        <v>31</v>
      </c>
      <c r="B55">
        <f>_xlfn.XLOOKUP(Table4[[#This Row],[country]],Table2[country],Table2[country_id],FALSE)</f>
        <v>2</v>
      </c>
      <c r="C55" t="s">
        <v>32</v>
      </c>
      <c r="D55">
        <v>2011</v>
      </c>
      <c r="E55">
        <f>_xlfn.XLOOKUP(Table4[[#This Row],[year]],Table1[year],Table1[year_id])</f>
        <v>2</v>
      </c>
      <c r="F55" t="s">
        <v>30</v>
      </c>
      <c r="G55" t="s">
        <v>28</v>
      </c>
      <c r="H55" cm="1">
        <f t="array" ref="H55">_xlfn.XLOOKUP(Table4[[#This Row],[vehicle_segment]]&amp;Table4[[#This Row],[powertrain_type]],Table3[vehicle_segment]&amp;Table3[powertrain_type],Table3[vehicle_id])</f>
        <v>3</v>
      </c>
      <c r="I55" s="5">
        <v>47</v>
      </c>
      <c r="J55" s="5">
        <v>74737</v>
      </c>
      <c r="K55" s="5">
        <v>6499</v>
      </c>
      <c r="L55" s="5">
        <v>81283</v>
      </c>
      <c r="M55">
        <v>0.06</v>
      </c>
      <c r="N55">
        <v>245</v>
      </c>
      <c r="O55">
        <v>4.3</v>
      </c>
      <c r="P55">
        <v>132</v>
      </c>
      <c r="Q55">
        <v>1.2230000000000001</v>
      </c>
      <c r="R55">
        <v>0.18099999999999999</v>
      </c>
      <c r="S55">
        <v>46642</v>
      </c>
      <c r="T55">
        <v>57.6</v>
      </c>
      <c r="U55">
        <v>22.6</v>
      </c>
      <c r="V55">
        <v>570</v>
      </c>
      <c r="W55">
        <v>57.3</v>
      </c>
      <c r="X55">
        <v>104.35</v>
      </c>
      <c r="Y55">
        <v>0</v>
      </c>
    </row>
    <row r="56" spans="1:25" x14ac:dyDescent="0.3">
      <c r="A56" t="s">
        <v>31</v>
      </c>
      <c r="B56">
        <f>_xlfn.XLOOKUP(Table4[[#This Row],[country]],Table2[country],Table2[country_id],FALSE)</f>
        <v>2</v>
      </c>
      <c r="C56" t="s">
        <v>32</v>
      </c>
      <c r="D56">
        <v>2012</v>
      </c>
      <c r="E56">
        <f>_xlfn.XLOOKUP(Table4[[#This Row],[year]],Table1[year],Table1[year_id])</f>
        <v>3</v>
      </c>
      <c r="F56" t="s">
        <v>27</v>
      </c>
      <c r="G56" t="s">
        <v>28</v>
      </c>
      <c r="H56" cm="1">
        <f t="array" ref="H56">_xlfn.XLOOKUP(Table4[[#This Row],[vehicle_segment]]&amp;Table4[[#This Row],[powertrain_type]],Table3[vehicle_segment]&amp;Table3[powertrain_type],Table3[vehicle_id])</f>
        <v>1</v>
      </c>
      <c r="I56" s="5">
        <v>12</v>
      </c>
      <c r="J56" s="5">
        <v>28680</v>
      </c>
      <c r="K56" s="5">
        <v>19120</v>
      </c>
      <c r="L56" s="5">
        <v>47812</v>
      </c>
      <c r="M56">
        <v>0.03</v>
      </c>
      <c r="N56">
        <v>399</v>
      </c>
      <c r="O56">
        <v>6</v>
      </c>
      <c r="P56">
        <v>136</v>
      </c>
      <c r="Q56">
        <v>1.2070000000000001</v>
      </c>
      <c r="R56">
        <v>0.185</v>
      </c>
      <c r="S56">
        <v>45538</v>
      </c>
      <c r="T56">
        <v>57.6</v>
      </c>
      <c r="U56">
        <v>23.1</v>
      </c>
      <c r="V56">
        <v>1145</v>
      </c>
      <c r="W56">
        <v>59</v>
      </c>
      <c r="X56">
        <v>30.93</v>
      </c>
      <c r="Y56">
        <v>0</v>
      </c>
    </row>
    <row r="57" spans="1:25" x14ac:dyDescent="0.3">
      <c r="A57" t="s">
        <v>31</v>
      </c>
      <c r="B57">
        <f>_xlfn.XLOOKUP(Table4[[#This Row],[country]],Table2[country],Table2[country_id],FALSE)</f>
        <v>2</v>
      </c>
      <c r="C57" t="s">
        <v>32</v>
      </c>
      <c r="D57">
        <v>2012</v>
      </c>
      <c r="E57">
        <f>_xlfn.XLOOKUP(Table4[[#This Row],[year]],Table1[year],Table1[year_id])</f>
        <v>3</v>
      </c>
      <c r="F57" t="s">
        <v>29</v>
      </c>
      <c r="G57" t="s">
        <v>28</v>
      </c>
      <c r="H57" cm="1">
        <f t="array" ref="H57">_xlfn.XLOOKUP(Table4[[#This Row],[vehicle_segment]]&amp;Table4[[#This Row],[powertrain_type]],Table3[vehicle_segment]&amp;Table3[powertrain_type],Table3[vehicle_id])</f>
        <v>2</v>
      </c>
      <c r="I57" s="5">
        <v>135</v>
      </c>
      <c r="J57" s="5">
        <v>169419</v>
      </c>
      <c r="K57" s="5">
        <v>23103</v>
      </c>
      <c r="L57" s="5">
        <v>192657</v>
      </c>
      <c r="M57">
        <v>7.0000000000000007E-2</v>
      </c>
      <c r="N57">
        <v>399</v>
      </c>
      <c r="O57">
        <v>6</v>
      </c>
      <c r="P57">
        <v>136</v>
      </c>
      <c r="Q57">
        <v>1.2070000000000001</v>
      </c>
      <c r="R57">
        <v>0.185</v>
      </c>
      <c r="S57">
        <v>45538</v>
      </c>
      <c r="T57">
        <v>57.6</v>
      </c>
      <c r="U57">
        <v>23.1</v>
      </c>
      <c r="V57">
        <v>1145</v>
      </c>
      <c r="W57">
        <v>59</v>
      </c>
      <c r="X57">
        <v>86.05</v>
      </c>
      <c r="Y57">
        <v>0</v>
      </c>
    </row>
    <row r="58" spans="1:25" x14ac:dyDescent="0.3">
      <c r="A58" t="s">
        <v>31</v>
      </c>
      <c r="B58">
        <f>_xlfn.XLOOKUP(Table4[[#This Row],[country]],Table2[country],Table2[country_id],FALSE)</f>
        <v>2</v>
      </c>
      <c r="C58" t="s">
        <v>32</v>
      </c>
      <c r="D58">
        <v>2012</v>
      </c>
      <c r="E58">
        <f>_xlfn.XLOOKUP(Table4[[#This Row],[year]],Table1[year],Table1[year_id])</f>
        <v>3</v>
      </c>
      <c r="F58" t="s">
        <v>30</v>
      </c>
      <c r="G58" t="s">
        <v>28</v>
      </c>
      <c r="H58" cm="1">
        <f t="array" ref="H58">_xlfn.XLOOKUP(Table4[[#This Row],[vehicle_segment]]&amp;Table4[[#This Row],[powertrain_type]],Table3[vehicle_segment]&amp;Table3[powertrain_type],Table3[vehicle_id])</f>
        <v>3</v>
      </c>
      <c r="I58" s="5">
        <v>78</v>
      </c>
      <c r="J58" s="5">
        <v>70738</v>
      </c>
      <c r="K58" s="5">
        <v>6151</v>
      </c>
      <c r="L58" s="5">
        <v>76967</v>
      </c>
      <c r="M58">
        <v>0.1</v>
      </c>
      <c r="N58">
        <v>399</v>
      </c>
      <c r="O58">
        <v>6</v>
      </c>
      <c r="P58">
        <v>136</v>
      </c>
      <c r="Q58">
        <v>1.2070000000000001</v>
      </c>
      <c r="R58">
        <v>0.185</v>
      </c>
      <c r="S58">
        <v>45538</v>
      </c>
      <c r="T58">
        <v>57.6</v>
      </c>
      <c r="U58">
        <v>23.1</v>
      </c>
      <c r="V58">
        <v>1145</v>
      </c>
      <c r="W58">
        <v>59</v>
      </c>
      <c r="X58">
        <v>84.15</v>
      </c>
      <c r="Y58">
        <v>0</v>
      </c>
    </row>
    <row r="59" spans="1:25" x14ac:dyDescent="0.3">
      <c r="A59" t="s">
        <v>31</v>
      </c>
      <c r="B59">
        <f>_xlfn.XLOOKUP(Table4[[#This Row],[country]],Table2[country],Table2[country_id],FALSE)</f>
        <v>2</v>
      </c>
      <c r="C59" t="s">
        <v>32</v>
      </c>
      <c r="D59">
        <v>2013</v>
      </c>
      <c r="E59">
        <f>_xlfn.XLOOKUP(Table4[[#This Row],[year]],Table1[year],Table1[year_id])</f>
        <v>4</v>
      </c>
      <c r="F59" t="s">
        <v>27</v>
      </c>
      <c r="G59" t="s">
        <v>28</v>
      </c>
      <c r="H59" cm="1">
        <f t="array" ref="H59">_xlfn.XLOOKUP(Table4[[#This Row],[vehicle_segment]]&amp;Table4[[#This Row],[powertrain_type]],Table3[vehicle_segment]&amp;Table3[powertrain_type],Table3[vehicle_id])</f>
        <v>1</v>
      </c>
      <c r="I59" s="5">
        <v>16</v>
      </c>
      <c r="J59" s="5">
        <v>27821</v>
      </c>
      <c r="K59" s="5">
        <v>18547</v>
      </c>
      <c r="L59" s="5">
        <v>46384</v>
      </c>
      <c r="M59">
        <v>0.03</v>
      </c>
      <c r="N59">
        <v>515</v>
      </c>
      <c r="O59">
        <v>7</v>
      </c>
      <c r="P59">
        <v>145</v>
      </c>
      <c r="Q59">
        <v>1.2</v>
      </c>
      <c r="R59">
        <v>0.192</v>
      </c>
      <c r="S59">
        <v>44093</v>
      </c>
      <c r="T59">
        <v>58</v>
      </c>
      <c r="U59">
        <v>23.4</v>
      </c>
      <c r="V59">
        <v>1707</v>
      </c>
      <c r="W59">
        <v>61.1</v>
      </c>
      <c r="X59">
        <v>31.73</v>
      </c>
      <c r="Y59">
        <v>0</v>
      </c>
    </row>
    <row r="60" spans="1:25" x14ac:dyDescent="0.3">
      <c r="A60" t="s">
        <v>31</v>
      </c>
      <c r="B60">
        <f>_xlfn.XLOOKUP(Table4[[#This Row],[country]],Table2[country],Table2[country_id],FALSE)</f>
        <v>2</v>
      </c>
      <c r="C60" t="s">
        <v>32</v>
      </c>
      <c r="D60">
        <v>2013</v>
      </c>
      <c r="E60">
        <f>_xlfn.XLOOKUP(Table4[[#This Row],[year]],Table1[year],Table1[year_id])</f>
        <v>4</v>
      </c>
      <c r="F60" t="s">
        <v>29</v>
      </c>
      <c r="G60" t="s">
        <v>28</v>
      </c>
      <c r="H60" cm="1">
        <f t="array" ref="H60">_xlfn.XLOOKUP(Table4[[#This Row],[vehicle_segment]]&amp;Table4[[#This Row],[powertrain_type]],Table3[vehicle_segment]&amp;Table3[powertrain_type],Table3[vehicle_id])</f>
        <v>2</v>
      </c>
      <c r="I60" s="5">
        <v>189</v>
      </c>
      <c r="J60" s="5">
        <v>165919</v>
      </c>
      <c r="K60" s="5">
        <v>22625</v>
      </c>
      <c r="L60" s="5">
        <v>188733</v>
      </c>
      <c r="M60">
        <v>0.1</v>
      </c>
      <c r="N60">
        <v>515</v>
      </c>
      <c r="O60">
        <v>7</v>
      </c>
      <c r="P60">
        <v>145</v>
      </c>
      <c r="Q60">
        <v>1.2</v>
      </c>
      <c r="R60">
        <v>0.192</v>
      </c>
      <c r="S60">
        <v>44093</v>
      </c>
      <c r="T60">
        <v>58</v>
      </c>
      <c r="U60">
        <v>23.4</v>
      </c>
      <c r="V60">
        <v>1707</v>
      </c>
      <c r="W60">
        <v>61.1</v>
      </c>
      <c r="X60">
        <v>40</v>
      </c>
      <c r="Y60">
        <v>0</v>
      </c>
    </row>
    <row r="61" spans="1:25" x14ac:dyDescent="0.3">
      <c r="A61" t="s">
        <v>31</v>
      </c>
      <c r="B61">
        <f>_xlfn.XLOOKUP(Table4[[#This Row],[country]],Table2[country],Table2[country_id],FALSE)</f>
        <v>2</v>
      </c>
      <c r="C61" t="s">
        <v>32</v>
      </c>
      <c r="D61">
        <v>2013</v>
      </c>
      <c r="E61">
        <f>_xlfn.XLOOKUP(Table4[[#This Row],[year]],Table1[year],Table1[year_id])</f>
        <v>4</v>
      </c>
      <c r="F61" t="s">
        <v>30</v>
      </c>
      <c r="G61" t="s">
        <v>28</v>
      </c>
      <c r="H61" cm="1">
        <f t="array" ref="H61">_xlfn.XLOOKUP(Table4[[#This Row],[vehicle_segment]]&amp;Table4[[#This Row],[powertrain_type]],Table3[vehicle_segment]&amp;Table3[powertrain_type],Table3[vehicle_id])</f>
        <v>3</v>
      </c>
      <c r="I61" s="5">
        <v>114</v>
      </c>
      <c r="J61" s="5">
        <v>72526</v>
      </c>
      <c r="K61" s="5">
        <v>6307</v>
      </c>
      <c r="L61" s="5">
        <v>78947</v>
      </c>
      <c r="M61">
        <v>0.14000000000000001</v>
      </c>
      <c r="N61">
        <v>515</v>
      </c>
      <c r="O61">
        <v>7</v>
      </c>
      <c r="P61">
        <v>145</v>
      </c>
      <c r="Q61">
        <v>1.2</v>
      </c>
      <c r="R61">
        <v>0.192</v>
      </c>
      <c r="S61">
        <v>44093</v>
      </c>
      <c r="T61">
        <v>58</v>
      </c>
      <c r="U61">
        <v>23.4</v>
      </c>
      <c r="V61">
        <v>1707</v>
      </c>
      <c r="W61">
        <v>61.1</v>
      </c>
      <c r="X61">
        <v>70.5</v>
      </c>
      <c r="Y61">
        <v>0</v>
      </c>
    </row>
    <row r="62" spans="1:25" x14ac:dyDescent="0.3">
      <c r="A62" t="s">
        <v>31</v>
      </c>
      <c r="B62">
        <f>_xlfn.XLOOKUP(Table4[[#This Row],[country]],Table2[country],Table2[country_id],FALSE)</f>
        <v>2</v>
      </c>
      <c r="C62" t="s">
        <v>32</v>
      </c>
      <c r="D62">
        <v>2014</v>
      </c>
      <c r="E62">
        <f>_xlfn.XLOOKUP(Table4[[#This Row],[year]],Table1[year],Table1[year_id])</f>
        <v>5</v>
      </c>
      <c r="F62" t="s">
        <v>27</v>
      </c>
      <c r="G62" t="s">
        <v>28</v>
      </c>
      <c r="H62" cm="1">
        <f t="array" ref="H62">_xlfn.XLOOKUP(Table4[[#This Row],[vehicle_segment]]&amp;Table4[[#This Row],[powertrain_type]],Table3[vehicle_segment]&amp;Table3[powertrain_type],Table3[vehicle_id])</f>
        <v>1</v>
      </c>
      <c r="I62" s="5">
        <v>47</v>
      </c>
      <c r="J62" s="5">
        <v>27797</v>
      </c>
      <c r="K62" s="5">
        <v>18531</v>
      </c>
      <c r="L62" s="5">
        <v>46375</v>
      </c>
      <c r="M62">
        <v>0.1</v>
      </c>
      <c r="N62">
        <v>1521</v>
      </c>
      <c r="O62">
        <v>8.6999999999999993</v>
      </c>
      <c r="P62">
        <v>155</v>
      </c>
      <c r="Q62">
        <v>1.1970000000000001</v>
      </c>
      <c r="R62">
        <v>0.19600000000000001</v>
      </c>
      <c r="S62">
        <v>44555</v>
      </c>
      <c r="T62">
        <v>57.6</v>
      </c>
      <c r="U62">
        <v>23.2</v>
      </c>
      <c r="V62">
        <v>2323</v>
      </c>
      <c r="W62">
        <v>62.8</v>
      </c>
      <c r="X62">
        <v>88.65</v>
      </c>
      <c r="Y62">
        <v>0</v>
      </c>
    </row>
    <row r="63" spans="1:25" x14ac:dyDescent="0.3">
      <c r="A63" t="s">
        <v>31</v>
      </c>
      <c r="B63">
        <f>_xlfn.XLOOKUP(Table4[[#This Row],[country]],Table2[country],Table2[country_id],FALSE)</f>
        <v>2</v>
      </c>
      <c r="C63" t="s">
        <v>32</v>
      </c>
      <c r="D63">
        <v>2014</v>
      </c>
      <c r="E63">
        <f>_xlfn.XLOOKUP(Table4[[#This Row],[year]],Table1[year],Table1[year_id])</f>
        <v>5</v>
      </c>
      <c r="F63" t="s">
        <v>29</v>
      </c>
      <c r="G63" t="s">
        <v>28</v>
      </c>
      <c r="H63" cm="1">
        <f t="array" ref="H63">_xlfn.XLOOKUP(Table4[[#This Row],[vehicle_segment]]&amp;Table4[[#This Row],[powertrain_type]],Table3[vehicle_segment]&amp;Table3[powertrain_type],Table3[vehicle_id])</f>
        <v>2</v>
      </c>
      <c r="I63" s="5">
        <v>543</v>
      </c>
      <c r="J63" s="5">
        <v>164197</v>
      </c>
      <c r="K63" s="5">
        <v>22391</v>
      </c>
      <c r="L63" s="5">
        <v>187131</v>
      </c>
      <c r="M63">
        <v>0.28999999999999998</v>
      </c>
      <c r="N63">
        <v>1521</v>
      </c>
      <c r="O63">
        <v>8.6999999999999993</v>
      </c>
      <c r="P63">
        <v>155</v>
      </c>
      <c r="Q63">
        <v>1.1970000000000001</v>
      </c>
      <c r="R63">
        <v>0.19600000000000001</v>
      </c>
      <c r="S63">
        <v>44555</v>
      </c>
      <c r="T63">
        <v>57.6</v>
      </c>
      <c r="U63">
        <v>23.2</v>
      </c>
      <c r="V63">
        <v>2323</v>
      </c>
      <c r="W63">
        <v>62.8</v>
      </c>
      <c r="X63">
        <v>187.3</v>
      </c>
      <c r="Y63">
        <v>0</v>
      </c>
    </row>
    <row r="64" spans="1:25" x14ac:dyDescent="0.3">
      <c r="A64" t="s">
        <v>31</v>
      </c>
      <c r="B64">
        <f>_xlfn.XLOOKUP(Table4[[#This Row],[country]],Table2[country],Table2[country_id],FALSE)</f>
        <v>2</v>
      </c>
      <c r="C64" t="s">
        <v>32</v>
      </c>
      <c r="D64">
        <v>2014</v>
      </c>
      <c r="E64">
        <f>_xlfn.XLOOKUP(Table4[[#This Row],[year]],Table1[year],Table1[year_id])</f>
        <v>5</v>
      </c>
      <c r="F64" t="s">
        <v>30</v>
      </c>
      <c r="G64" t="s">
        <v>28</v>
      </c>
      <c r="H64" cm="1">
        <f t="array" ref="H64">_xlfn.XLOOKUP(Table4[[#This Row],[vehicle_segment]]&amp;Table4[[#This Row],[powertrain_type]],Table3[vehicle_segment]&amp;Table3[powertrain_type],Table3[vehicle_id])</f>
        <v>3</v>
      </c>
      <c r="I64" s="5">
        <v>332</v>
      </c>
      <c r="J64" s="5">
        <v>72229</v>
      </c>
      <c r="K64" s="5">
        <v>6281</v>
      </c>
      <c r="L64" s="5">
        <v>78842</v>
      </c>
      <c r="M64">
        <v>0.42</v>
      </c>
      <c r="N64">
        <v>1521</v>
      </c>
      <c r="O64">
        <v>8.6999999999999993</v>
      </c>
      <c r="P64">
        <v>155</v>
      </c>
      <c r="Q64">
        <v>1.1970000000000001</v>
      </c>
      <c r="R64">
        <v>0.19600000000000001</v>
      </c>
      <c r="S64">
        <v>44555</v>
      </c>
      <c r="T64">
        <v>57.6</v>
      </c>
      <c r="U64">
        <v>23.2</v>
      </c>
      <c r="V64">
        <v>2323</v>
      </c>
      <c r="W64">
        <v>62.8</v>
      </c>
      <c r="X64">
        <v>191.23</v>
      </c>
      <c r="Y64">
        <v>0</v>
      </c>
    </row>
    <row r="65" spans="1:25" x14ac:dyDescent="0.3">
      <c r="A65" t="s">
        <v>31</v>
      </c>
      <c r="B65">
        <f>_xlfn.XLOOKUP(Table4[[#This Row],[country]],Table2[country],Table2[country_id],FALSE)</f>
        <v>2</v>
      </c>
      <c r="C65" t="s">
        <v>32</v>
      </c>
      <c r="D65">
        <v>2015</v>
      </c>
      <c r="E65">
        <f>_xlfn.XLOOKUP(Table4[[#This Row],[year]],Table1[year],Table1[year_id])</f>
        <v>6</v>
      </c>
      <c r="F65" t="s">
        <v>27</v>
      </c>
      <c r="G65" t="s">
        <v>28</v>
      </c>
      <c r="H65" cm="1">
        <f t="array" ref="H65">_xlfn.XLOOKUP(Table4[[#This Row],[vehicle_segment]]&amp;Table4[[#This Row],[powertrain_type]],Table3[vehicle_segment]&amp;Table3[powertrain_type],Table3[vehicle_id])</f>
        <v>1</v>
      </c>
      <c r="I65" s="5">
        <v>76</v>
      </c>
      <c r="J65" s="5">
        <v>29553</v>
      </c>
      <c r="K65" s="5">
        <v>19702</v>
      </c>
      <c r="L65" s="5">
        <v>49331</v>
      </c>
      <c r="M65">
        <v>0.15</v>
      </c>
      <c r="N65">
        <v>2292</v>
      </c>
      <c r="O65">
        <v>10.3</v>
      </c>
      <c r="P65">
        <v>171</v>
      </c>
      <c r="Q65">
        <v>1.1930000000000001</v>
      </c>
      <c r="R65">
        <v>0.20200000000000001</v>
      </c>
      <c r="S65">
        <v>43327</v>
      </c>
      <c r="T65">
        <v>57.6</v>
      </c>
      <c r="U65">
        <v>23.2</v>
      </c>
      <c r="V65">
        <v>2801</v>
      </c>
      <c r="W65">
        <v>64.400000000000006</v>
      </c>
      <c r="X65">
        <v>85.02</v>
      </c>
      <c r="Y65">
        <v>0</v>
      </c>
    </row>
    <row r="66" spans="1:25" x14ac:dyDescent="0.3">
      <c r="A66" t="s">
        <v>31</v>
      </c>
      <c r="B66">
        <f>_xlfn.XLOOKUP(Table4[[#This Row],[country]],Table2[country],Table2[country_id],FALSE)</f>
        <v>2</v>
      </c>
      <c r="C66" t="s">
        <v>32</v>
      </c>
      <c r="D66">
        <v>2015</v>
      </c>
      <c r="E66">
        <f>_xlfn.XLOOKUP(Table4[[#This Row],[year]],Table1[year],Table1[year_id])</f>
        <v>6</v>
      </c>
      <c r="F66" t="s">
        <v>29</v>
      </c>
      <c r="G66" t="s">
        <v>28</v>
      </c>
      <c r="H66" cm="1">
        <f t="array" ref="H66">_xlfn.XLOOKUP(Table4[[#This Row],[vehicle_segment]]&amp;Table4[[#This Row],[powertrain_type]],Table3[vehicle_segment]&amp;Table3[powertrain_type],Table3[vehicle_id])</f>
        <v>2</v>
      </c>
      <c r="I66" s="5">
        <v>861</v>
      </c>
      <c r="J66" s="5">
        <v>171452</v>
      </c>
      <c r="K66" s="5">
        <v>23380</v>
      </c>
      <c r="L66" s="5">
        <v>195693</v>
      </c>
      <c r="M66">
        <v>0.44</v>
      </c>
      <c r="N66">
        <v>2292</v>
      </c>
      <c r="O66">
        <v>10.3</v>
      </c>
      <c r="P66">
        <v>171</v>
      </c>
      <c r="Q66">
        <v>1.1930000000000001</v>
      </c>
      <c r="R66">
        <v>0.20200000000000001</v>
      </c>
      <c r="S66">
        <v>43327</v>
      </c>
      <c r="T66">
        <v>57.6</v>
      </c>
      <c r="U66">
        <v>23.2</v>
      </c>
      <c r="V66">
        <v>2801</v>
      </c>
      <c r="W66">
        <v>64.400000000000006</v>
      </c>
      <c r="X66">
        <v>58.56</v>
      </c>
      <c r="Y66">
        <v>0</v>
      </c>
    </row>
    <row r="67" spans="1:25" x14ac:dyDescent="0.3">
      <c r="A67" t="s">
        <v>31</v>
      </c>
      <c r="B67">
        <f>_xlfn.XLOOKUP(Table4[[#This Row],[country]],Table2[country],Table2[country_id],FALSE)</f>
        <v>2</v>
      </c>
      <c r="C67" t="s">
        <v>32</v>
      </c>
      <c r="D67">
        <v>2015</v>
      </c>
      <c r="E67">
        <f>_xlfn.XLOOKUP(Table4[[#This Row],[year]],Table1[year],Table1[year_id])</f>
        <v>6</v>
      </c>
      <c r="F67" t="s">
        <v>30</v>
      </c>
      <c r="G67" t="s">
        <v>28</v>
      </c>
      <c r="H67" cm="1">
        <f t="array" ref="H67">_xlfn.XLOOKUP(Table4[[#This Row],[vehicle_segment]]&amp;Table4[[#This Row],[powertrain_type]],Table3[vehicle_segment]&amp;Table3[powertrain_type],Table3[vehicle_id])</f>
        <v>3</v>
      </c>
      <c r="I67" s="5">
        <v>528</v>
      </c>
      <c r="J67" s="5">
        <v>75598</v>
      </c>
      <c r="K67" s="5">
        <v>6574</v>
      </c>
      <c r="L67" s="5">
        <v>82700</v>
      </c>
      <c r="M67">
        <v>0.64</v>
      </c>
      <c r="N67">
        <v>2292</v>
      </c>
      <c r="O67">
        <v>10.3</v>
      </c>
      <c r="P67">
        <v>171</v>
      </c>
      <c r="Q67">
        <v>1.1930000000000001</v>
      </c>
      <c r="R67">
        <v>0.20200000000000001</v>
      </c>
      <c r="S67">
        <v>43327</v>
      </c>
      <c r="T67">
        <v>57.6</v>
      </c>
      <c r="U67">
        <v>23.2</v>
      </c>
      <c r="V67">
        <v>2801</v>
      </c>
      <c r="W67">
        <v>64.400000000000006</v>
      </c>
      <c r="X67">
        <v>59.04</v>
      </c>
      <c r="Y67">
        <v>0</v>
      </c>
    </row>
    <row r="68" spans="1:25" x14ac:dyDescent="0.3">
      <c r="A68" t="s">
        <v>31</v>
      </c>
      <c r="B68">
        <f>_xlfn.XLOOKUP(Table4[[#This Row],[country]],Table2[country],Table2[country_id],FALSE)</f>
        <v>2</v>
      </c>
      <c r="C68" t="s">
        <v>32</v>
      </c>
      <c r="D68">
        <v>2016</v>
      </c>
      <c r="E68">
        <f>_xlfn.XLOOKUP(Table4[[#This Row],[year]],Table1[year],Table1[year_id])</f>
        <v>7</v>
      </c>
      <c r="F68" t="s">
        <v>27</v>
      </c>
      <c r="G68" t="s">
        <v>28</v>
      </c>
      <c r="H68" cm="1">
        <f t="array" ref="H68">_xlfn.XLOOKUP(Table4[[#This Row],[vehicle_segment]]&amp;Table4[[#This Row],[powertrain_type]],Table3[vehicle_segment]&amp;Table3[powertrain_type],Table3[vehicle_id])</f>
        <v>1</v>
      </c>
      <c r="I68" s="5">
        <v>162</v>
      </c>
      <c r="J68" s="5">
        <v>30504</v>
      </c>
      <c r="K68" s="5">
        <v>20336</v>
      </c>
      <c r="L68" s="5">
        <v>51002</v>
      </c>
      <c r="M68">
        <v>0.32</v>
      </c>
      <c r="N68">
        <v>3438</v>
      </c>
      <c r="O68">
        <v>11.3</v>
      </c>
      <c r="P68">
        <v>190</v>
      </c>
      <c r="Q68">
        <v>1.2</v>
      </c>
      <c r="R68">
        <v>0.20699999999999999</v>
      </c>
      <c r="S68">
        <v>44927</v>
      </c>
      <c r="T68">
        <v>58.1</v>
      </c>
      <c r="U68">
        <v>23.2</v>
      </c>
      <c r="V68">
        <v>3445</v>
      </c>
      <c r="W68">
        <v>67.599999999999994</v>
      </c>
      <c r="X68">
        <v>116.34</v>
      </c>
      <c r="Y68">
        <v>0</v>
      </c>
    </row>
    <row r="69" spans="1:25" x14ac:dyDescent="0.3">
      <c r="A69" t="s">
        <v>31</v>
      </c>
      <c r="B69">
        <f>_xlfn.XLOOKUP(Table4[[#This Row],[country]],Table2[country],Table2[country_id],FALSE)</f>
        <v>2</v>
      </c>
      <c r="C69" t="s">
        <v>32</v>
      </c>
      <c r="D69">
        <v>2016</v>
      </c>
      <c r="E69">
        <f>_xlfn.XLOOKUP(Table4[[#This Row],[year]],Table1[year],Table1[year_id])</f>
        <v>7</v>
      </c>
      <c r="F69" t="s">
        <v>29</v>
      </c>
      <c r="G69" t="s">
        <v>28</v>
      </c>
      <c r="H69" cm="1">
        <f t="array" ref="H69">_xlfn.XLOOKUP(Table4[[#This Row],[vehicle_segment]]&amp;Table4[[#This Row],[powertrain_type]],Table3[vehicle_segment]&amp;Table3[powertrain_type],Table3[vehicle_id])</f>
        <v>2</v>
      </c>
      <c r="I69" s="5">
        <v>1848</v>
      </c>
      <c r="J69" s="5">
        <v>177091</v>
      </c>
      <c r="K69" s="5">
        <v>24149</v>
      </c>
      <c r="L69" s="5">
        <v>203088</v>
      </c>
      <c r="M69">
        <v>0.91</v>
      </c>
      <c r="N69">
        <v>3438</v>
      </c>
      <c r="O69">
        <v>11.3</v>
      </c>
      <c r="P69">
        <v>190</v>
      </c>
      <c r="Q69">
        <v>1.2</v>
      </c>
      <c r="R69">
        <v>0.20699999999999999</v>
      </c>
      <c r="S69">
        <v>44927</v>
      </c>
      <c r="T69">
        <v>58.1</v>
      </c>
      <c r="U69">
        <v>23.2</v>
      </c>
      <c r="V69">
        <v>3445</v>
      </c>
      <c r="W69">
        <v>67.599999999999994</v>
      </c>
      <c r="X69">
        <v>114.63</v>
      </c>
      <c r="Y69">
        <v>0</v>
      </c>
    </row>
    <row r="70" spans="1:25" x14ac:dyDescent="0.3">
      <c r="A70" t="s">
        <v>31</v>
      </c>
      <c r="B70">
        <f>_xlfn.XLOOKUP(Table4[[#This Row],[country]],Table2[country],Table2[country_id],FALSE)</f>
        <v>2</v>
      </c>
      <c r="C70" t="s">
        <v>32</v>
      </c>
      <c r="D70">
        <v>2016</v>
      </c>
      <c r="E70">
        <f>_xlfn.XLOOKUP(Table4[[#This Row],[year]],Table1[year],Table1[year_id])</f>
        <v>7</v>
      </c>
      <c r="F70" t="s">
        <v>30</v>
      </c>
      <c r="G70" t="s">
        <v>28</v>
      </c>
      <c r="H70" cm="1">
        <f t="array" ref="H70">_xlfn.XLOOKUP(Table4[[#This Row],[vehicle_segment]]&amp;Table4[[#This Row],[powertrain_type]],Table3[vehicle_segment]&amp;Table3[powertrain_type],Table3[vehicle_id])</f>
        <v>3</v>
      </c>
      <c r="I70" s="5">
        <v>1112</v>
      </c>
      <c r="J70" s="5">
        <v>76505</v>
      </c>
      <c r="K70" s="5">
        <v>6653</v>
      </c>
      <c r="L70" s="5">
        <v>84270</v>
      </c>
      <c r="M70">
        <v>1.32</v>
      </c>
      <c r="N70">
        <v>3438</v>
      </c>
      <c r="O70">
        <v>11.3</v>
      </c>
      <c r="P70">
        <v>190</v>
      </c>
      <c r="Q70">
        <v>1.2</v>
      </c>
      <c r="R70">
        <v>0.20699999999999999</v>
      </c>
      <c r="S70">
        <v>44927</v>
      </c>
      <c r="T70">
        <v>58.1</v>
      </c>
      <c r="U70">
        <v>23.2</v>
      </c>
      <c r="V70">
        <v>3445</v>
      </c>
      <c r="W70">
        <v>67.599999999999994</v>
      </c>
      <c r="X70">
        <v>110.61</v>
      </c>
      <c r="Y70">
        <v>0</v>
      </c>
    </row>
    <row r="71" spans="1:25" x14ac:dyDescent="0.3">
      <c r="A71" t="s">
        <v>31</v>
      </c>
      <c r="B71">
        <f>_xlfn.XLOOKUP(Table4[[#This Row],[country]],Table2[country],Table2[country_id],FALSE)</f>
        <v>2</v>
      </c>
      <c r="C71" t="s">
        <v>32</v>
      </c>
      <c r="D71">
        <v>2017</v>
      </c>
      <c r="E71">
        <f>_xlfn.XLOOKUP(Table4[[#This Row],[year]],Table1[year],Table1[year_id])</f>
        <v>8</v>
      </c>
      <c r="F71" t="s">
        <v>27</v>
      </c>
      <c r="G71" t="s">
        <v>28</v>
      </c>
      <c r="H71" cm="1">
        <f t="array" ref="H71">_xlfn.XLOOKUP(Table4[[#This Row],[vehicle_segment]]&amp;Table4[[#This Row],[powertrain_type]],Table3[vehicle_segment]&amp;Table3[powertrain_type],Table3[vehicle_id])</f>
        <v>1</v>
      </c>
      <c r="I71" s="5">
        <v>263</v>
      </c>
      <c r="J71" s="5">
        <v>30505</v>
      </c>
      <c r="K71" s="5">
        <v>20337</v>
      </c>
      <c r="L71" s="5">
        <v>51105</v>
      </c>
      <c r="M71">
        <v>0.51</v>
      </c>
      <c r="N71">
        <v>4874</v>
      </c>
      <c r="O71">
        <v>12.7</v>
      </c>
      <c r="P71">
        <v>206</v>
      </c>
      <c r="Q71">
        <v>1.2070000000000001</v>
      </c>
      <c r="R71">
        <v>0.214</v>
      </c>
      <c r="S71">
        <v>46311</v>
      </c>
      <c r="T71">
        <v>58</v>
      </c>
      <c r="U71">
        <v>23.4</v>
      </c>
      <c r="V71">
        <v>3997</v>
      </c>
      <c r="W71">
        <v>70.400000000000006</v>
      </c>
      <c r="X71">
        <v>62.35</v>
      </c>
      <c r="Y71">
        <v>0</v>
      </c>
    </row>
    <row r="72" spans="1:25" x14ac:dyDescent="0.3">
      <c r="A72" t="s">
        <v>31</v>
      </c>
      <c r="B72">
        <f>_xlfn.XLOOKUP(Table4[[#This Row],[country]],Table2[country],Table2[country_id],FALSE)</f>
        <v>2</v>
      </c>
      <c r="C72" t="s">
        <v>32</v>
      </c>
      <c r="D72">
        <v>2017</v>
      </c>
      <c r="E72">
        <f>_xlfn.XLOOKUP(Table4[[#This Row],[year]],Table1[year],Table1[year_id])</f>
        <v>8</v>
      </c>
      <c r="F72" t="s">
        <v>29</v>
      </c>
      <c r="G72" t="s">
        <v>28</v>
      </c>
      <c r="H72" cm="1">
        <f t="array" ref="H72">_xlfn.XLOOKUP(Table4[[#This Row],[vehicle_segment]]&amp;Table4[[#This Row],[powertrain_type]],Table3[vehicle_segment]&amp;Table3[powertrain_type],Table3[vehicle_id])</f>
        <v>2</v>
      </c>
      <c r="I72" s="5">
        <v>3040</v>
      </c>
      <c r="J72" s="5">
        <v>179289</v>
      </c>
      <c r="K72" s="5">
        <v>24448</v>
      </c>
      <c r="L72" s="5">
        <v>206777</v>
      </c>
      <c r="M72">
        <v>1.47</v>
      </c>
      <c r="N72">
        <v>4874</v>
      </c>
      <c r="O72">
        <v>12.7</v>
      </c>
      <c r="P72">
        <v>206</v>
      </c>
      <c r="Q72">
        <v>1.2070000000000001</v>
      </c>
      <c r="R72">
        <v>0.214</v>
      </c>
      <c r="S72">
        <v>46311</v>
      </c>
      <c r="T72">
        <v>58</v>
      </c>
      <c r="U72">
        <v>23.4</v>
      </c>
      <c r="V72">
        <v>3997</v>
      </c>
      <c r="W72">
        <v>70.400000000000006</v>
      </c>
      <c r="X72">
        <v>64.5</v>
      </c>
      <c r="Y72">
        <v>0</v>
      </c>
    </row>
    <row r="73" spans="1:25" x14ac:dyDescent="0.3">
      <c r="A73" t="s">
        <v>31</v>
      </c>
      <c r="B73">
        <f>_xlfn.XLOOKUP(Table4[[#This Row],[country]],Table2[country],Table2[country_id],FALSE)</f>
        <v>2</v>
      </c>
      <c r="C73" t="s">
        <v>32</v>
      </c>
      <c r="D73">
        <v>2017</v>
      </c>
      <c r="E73">
        <f>_xlfn.XLOOKUP(Table4[[#This Row],[year]],Table1[year],Table1[year_id])</f>
        <v>8</v>
      </c>
      <c r="F73" t="s">
        <v>30</v>
      </c>
      <c r="G73" t="s">
        <v>28</v>
      </c>
      <c r="H73" cm="1">
        <f t="array" ref="H73">_xlfn.XLOOKUP(Table4[[#This Row],[vehicle_segment]]&amp;Table4[[#This Row],[powertrain_type]],Table3[vehicle_segment]&amp;Table3[powertrain_type],Table3[vehicle_id])</f>
        <v>3</v>
      </c>
      <c r="I73" s="5">
        <v>1835</v>
      </c>
      <c r="J73" s="5">
        <v>77526</v>
      </c>
      <c r="K73" s="5">
        <v>6741</v>
      </c>
      <c r="L73" s="5">
        <v>86102</v>
      </c>
      <c r="M73">
        <v>2.13</v>
      </c>
      <c r="N73">
        <v>4874</v>
      </c>
      <c r="O73">
        <v>12.7</v>
      </c>
      <c r="P73">
        <v>206</v>
      </c>
      <c r="Q73">
        <v>1.2070000000000001</v>
      </c>
      <c r="R73">
        <v>0.214</v>
      </c>
      <c r="S73">
        <v>46311</v>
      </c>
      <c r="T73">
        <v>58</v>
      </c>
      <c r="U73">
        <v>23.4</v>
      </c>
      <c r="V73">
        <v>3997</v>
      </c>
      <c r="W73">
        <v>70.400000000000006</v>
      </c>
      <c r="X73">
        <v>65.02</v>
      </c>
      <c r="Y73">
        <v>0</v>
      </c>
    </row>
    <row r="74" spans="1:25" x14ac:dyDescent="0.3">
      <c r="A74" t="s">
        <v>31</v>
      </c>
      <c r="B74">
        <f>_xlfn.XLOOKUP(Table4[[#This Row],[country]],Table2[country],Table2[country_id],FALSE)</f>
        <v>2</v>
      </c>
      <c r="C74" t="s">
        <v>32</v>
      </c>
      <c r="D74">
        <v>2018</v>
      </c>
      <c r="E74">
        <f>_xlfn.XLOOKUP(Table4[[#This Row],[year]],Table1[year],Table1[year_id])</f>
        <v>9</v>
      </c>
      <c r="F74" t="s">
        <v>27</v>
      </c>
      <c r="G74" t="s">
        <v>28</v>
      </c>
      <c r="H74" cm="1">
        <f t="array" ref="H74">_xlfn.XLOOKUP(Table4[[#This Row],[vehicle_segment]]&amp;Table4[[#This Row],[powertrain_type]],Table3[vehicle_segment]&amp;Table3[powertrain_type],Table3[vehicle_id])</f>
        <v>1</v>
      </c>
      <c r="I74" s="5">
        <v>387</v>
      </c>
      <c r="J74" s="5">
        <v>30164</v>
      </c>
      <c r="K74" s="5">
        <v>20110</v>
      </c>
      <c r="L74" s="5">
        <v>50661</v>
      </c>
      <c r="M74">
        <v>0.76</v>
      </c>
      <c r="N74">
        <v>6365</v>
      </c>
      <c r="O74">
        <v>14.4</v>
      </c>
      <c r="P74">
        <v>263</v>
      </c>
      <c r="Q74">
        <v>1.2270000000000001</v>
      </c>
      <c r="R74">
        <v>0.214</v>
      </c>
      <c r="S74">
        <v>47724</v>
      </c>
      <c r="T74">
        <v>58.5</v>
      </c>
      <c r="U74">
        <v>23.8</v>
      </c>
      <c r="V74">
        <v>4486</v>
      </c>
      <c r="W74">
        <v>74.2</v>
      </c>
      <c r="X74">
        <v>47.15</v>
      </c>
      <c r="Y74">
        <v>0</v>
      </c>
    </row>
    <row r="75" spans="1:25" x14ac:dyDescent="0.3">
      <c r="A75" t="s">
        <v>31</v>
      </c>
      <c r="B75">
        <f>_xlfn.XLOOKUP(Table4[[#This Row],[country]],Table2[country],Table2[country_id],FALSE)</f>
        <v>2</v>
      </c>
      <c r="C75" t="s">
        <v>32</v>
      </c>
      <c r="D75">
        <v>2018</v>
      </c>
      <c r="E75">
        <f>_xlfn.XLOOKUP(Table4[[#This Row],[year]],Table1[year],Table1[year_id])</f>
        <v>9</v>
      </c>
      <c r="F75" t="s">
        <v>29</v>
      </c>
      <c r="G75" t="s">
        <v>28</v>
      </c>
      <c r="H75" cm="1">
        <f t="array" ref="H75">_xlfn.XLOOKUP(Table4[[#This Row],[vehicle_segment]]&amp;Table4[[#This Row],[powertrain_type]],Table3[vehicle_segment]&amp;Table3[powertrain_type],Table3[vehicle_id])</f>
        <v>2</v>
      </c>
      <c r="I75" s="5">
        <v>4440</v>
      </c>
      <c r="J75" s="5">
        <v>175305</v>
      </c>
      <c r="K75" s="5">
        <v>23905</v>
      </c>
      <c r="L75" s="5">
        <v>203650</v>
      </c>
      <c r="M75">
        <v>2.1800000000000002</v>
      </c>
      <c r="N75">
        <v>6365</v>
      </c>
      <c r="O75">
        <v>14.4</v>
      </c>
      <c r="P75">
        <v>263</v>
      </c>
      <c r="Q75">
        <v>1.2270000000000001</v>
      </c>
      <c r="R75">
        <v>0.214</v>
      </c>
      <c r="S75">
        <v>47724</v>
      </c>
      <c r="T75">
        <v>58.5</v>
      </c>
      <c r="U75">
        <v>23.8</v>
      </c>
      <c r="V75">
        <v>4486</v>
      </c>
      <c r="W75">
        <v>74.2</v>
      </c>
      <c r="X75">
        <v>46.05</v>
      </c>
      <c r="Y75">
        <v>0</v>
      </c>
    </row>
    <row r="76" spans="1:25" x14ac:dyDescent="0.3">
      <c r="A76" t="s">
        <v>31</v>
      </c>
      <c r="B76">
        <f>_xlfn.XLOOKUP(Table4[[#This Row],[country]],Table2[country],Table2[country_id],FALSE)</f>
        <v>2</v>
      </c>
      <c r="C76" t="s">
        <v>32</v>
      </c>
      <c r="D76">
        <v>2018</v>
      </c>
      <c r="E76">
        <f>_xlfn.XLOOKUP(Table4[[#This Row],[year]],Table1[year],Table1[year_id])</f>
        <v>9</v>
      </c>
      <c r="F76" t="s">
        <v>30</v>
      </c>
      <c r="G76" t="s">
        <v>28</v>
      </c>
      <c r="H76" cm="1">
        <f t="array" ref="H76">_xlfn.XLOOKUP(Table4[[#This Row],[vehicle_segment]]&amp;Table4[[#This Row],[powertrain_type]],Table3[vehicle_segment]&amp;Table3[powertrain_type],Table3[vehicle_id])</f>
        <v>3</v>
      </c>
      <c r="I76" s="5">
        <v>2675</v>
      </c>
      <c r="J76" s="5">
        <v>75406</v>
      </c>
      <c r="K76" s="5">
        <v>6557</v>
      </c>
      <c r="L76" s="5">
        <v>84638</v>
      </c>
      <c r="M76">
        <v>3.16</v>
      </c>
      <c r="N76">
        <v>6365</v>
      </c>
      <c r="O76">
        <v>14.4</v>
      </c>
      <c r="P76">
        <v>263</v>
      </c>
      <c r="Q76">
        <v>1.2270000000000001</v>
      </c>
      <c r="R76">
        <v>0.214</v>
      </c>
      <c r="S76">
        <v>47724</v>
      </c>
      <c r="T76">
        <v>58.5</v>
      </c>
      <c r="U76">
        <v>23.8</v>
      </c>
      <c r="V76">
        <v>4486</v>
      </c>
      <c r="W76">
        <v>74.2</v>
      </c>
      <c r="X76">
        <v>45.78</v>
      </c>
      <c r="Y76">
        <v>0</v>
      </c>
    </row>
    <row r="77" spans="1:25" x14ac:dyDescent="0.3">
      <c r="A77" t="s">
        <v>31</v>
      </c>
      <c r="B77">
        <f>_xlfn.XLOOKUP(Table4[[#This Row],[country]],Table2[country],Table2[country_id],FALSE)</f>
        <v>2</v>
      </c>
      <c r="C77" t="s">
        <v>32</v>
      </c>
      <c r="D77">
        <v>2019</v>
      </c>
      <c r="E77">
        <f>_xlfn.XLOOKUP(Table4[[#This Row],[year]],Table1[year],Table1[year_id])</f>
        <v>10</v>
      </c>
      <c r="F77" t="s">
        <v>27</v>
      </c>
      <c r="G77" t="s">
        <v>28</v>
      </c>
      <c r="H77" cm="1">
        <f t="array" ref="H77">_xlfn.XLOOKUP(Table4[[#This Row],[vehicle_segment]]&amp;Table4[[#This Row],[powertrain_type]],Table3[vehicle_segment]&amp;Table3[powertrain_type],Table3[vehicle_id])</f>
        <v>1</v>
      </c>
      <c r="I77" s="5">
        <v>516</v>
      </c>
      <c r="J77" s="5">
        <v>28807</v>
      </c>
      <c r="K77" s="5">
        <v>19204</v>
      </c>
      <c r="L77" s="5">
        <v>48527</v>
      </c>
      <c r="M77">
        <v>1.06</v>
      </c>
      <c r="N77">
        <v>8257</v>
      </c>
      <c r="O77">
        <v>16.7</v>
      </c>
      <c r="P77">
        <v>308</v>
      </c>
      <c r="Q77">
        <v>1.3129999999999999</v>
      </c>
      <c r="R77">
        <v>0.215</v>
      </c>
      <c r="S77">
        <v>48850</v>
      </c>
      <c r="T77">
        <v>58.4</v>
      </c>
      <c r="U77">
        <v>22.9</v>
      </c>
      <c r="V77">
        <v>5026</v>
      </c>
      <c r="W77">
        <v>75.900000000000006</v>
      </c>
      <c r="X77">
        <v>33.33</v>
      </c>
      <c r="Y77">
        <v>0</v>
      </c>
    </row>
    <row r="78" spans="1:25" x14ac:dyDescent="0.3">
      <c r="A78" t="s">
        <v>31</v>
      </c>
      <c r="B78">
        <f>_xlfn.XLOOKUP(Table4[[#This Row],[country]],Table2[country],Table2[country_id],FALSE)</f>
        <v>2</v>
      </c>
      <c r="C78" t="s">
        <v>32</v>
      </c>
      <c r="D78">
        <v>2019</v>
      </c>
      <c r="E78">
        <f>_xlfn.XLOOKUP(Table4[[#This Row],[year]],Table1[year],Table1[year_id])</f>
        <v>10</v>
      </c>
      <c r="F78" t="s">
        <v>29</v>
      </c>
      <c r="G78" t="s">
        <v>28</v>
      </c>
      <c r="H78" cm="1">
        <f t="array" ref="H78">_xlfn.XLOOKUP(Table4[[#This Row],[vehicle_segment]]&amp;Table4[[#This Row],[powertrain_type]],Table3[vehicle_segment]&amp;Table3[powertrain_type],Table3[vehicle_id])</f>
        <v>2</v>
      </c>
      <c r="I78" s="5">
        <v>5924</v>
      </c>
      <c r="J78" s="5">
        <v>166261</v>
      </c>
      <c r="K78" s="5">
        <v>22672</v>
      </c>
      <c r="L78" s="5">
        <v>194857</v>
      </c>
      <c r="M78">
        <v>3.04</v>
      </c>
      <c r="N78">
        <v>8257</v>
      </c>
      <c r="O78">
        <v>16.7</v>
      </c>
      <c r="P78">
        <v>308</v>
      </c>
      <c r="Q78">
        <v>1.3129999999999999</v>
      </c>
      <c r="R78">
        <v>0.215</v>
      </c>
      <c r="S78">
        <v>48850</v>
      </c>
      <c r="T78">
        <v>58.4</v>
      </c>
      <c r="U78">
        <v>22.9</v>
      </c>
      <c r="V78">
        <v>5026</v>
      </c>
      <c r="W78">
        <v>75.900000000000006</v>
      </c>
      <c r="X78">
        <v>33.42</v>
      </c>
      <c r="Y78">
        <v>0</v>
      </c>
    </row>
    <row r="79" spans="1:25" x14ac:dyDescent="0.3">
      <c r="A79" t="s">
        <v>31</v>
      </c>
      <c r="B79">
        <f>_xlfn.XLOOKUP(Table4[[#This Row],[country]],Table2[country],Table2[country_id],FALSE)</f>
        <v>2</v>
      </c>
      <c r="C79" t="s">
        <v>32</v>
      </c>
      <c r="D79">
        <v>2019</v>
      </c>
      <c r="E79">
        <f>_xlfn.XLOOKUP(Table4[[#This Row],[year]],Table1[year],Table1[year_id])</f>
        <v>10</v>
      </c>
      <c r="F79" t="s">
        <v>30</v>
      </c>
      <c r="G79" t="s">
        <v>28</v>
      </c>
      <c r="H79" cm="1">
        <f t="array" ref="H79">_xlfn.XLOOKUP(Table4[[#This Row],[vehicle_segment]]&amp;Table4[[#This Row],[powertrain_type]],Table3[vehicle_segment]&amp;Table3[powertrain_type],Table3[vehicle_id])</f>
        <v>3</v>
      </c>
      <c r="I79" s="5">
        <v>3582</v>
      </c>
      <c r="J79" s="5">
        <v>71458</v>
      </c>
      <c r="K79" s="5">
        <v>6214</v>
      </c>
      <c r="L79" s="5">
        <v>81254</v>
      </c>
      <c r="M79">
        <v>4.41</v>
      </c>
      <c r="N79">
        <v>8257</v>
      </c>
      <c r="O79">
        <v>16.7</v>
      </c>
      <c r="P79">
        <v>308</v>
      </c>
      <c r="Q79">
        <v>1.3129999999999999</v>
      </c>
      <c r="R79">
        <v>0.215</v>
      </c>
      <c r="S79">
        <v>48850</v>
      </c>
      <c r="T79">
        <v>58.4</v>
      </c>
      <c r="U79">
        <v>22.9</v>
      </c>
      <c r="V79">
        <v>5026</v>
      </c>
      <c r="W79">
        <v>75.900000000000006</v>
      </c>
      <c r="X79">
        <v>33.909999999999997</v>
      </c>
      <c r="Y79">
        <v>0</v>
      </c>
    </row>
    <row r="80" spans="1:25" x14ac:dyDescent="0.3">
      <c r="A80" t="s">
        <v>31</v>
      </c>
      <c r="B80">
        <f>_xlfn.XLOOKUP(Table4[[#This Row],[country]],Table2[country],Table2[country_id],FALSE)</f>
        <v>2</v>
      </c>
      <c r="C80" t="s">
        <v>32</v>
      </c>
      <c r="D80">
        <v>2020</v>
      </c>
      <c r="E80">
        <f>_xlfn.XLOOKUP(Table4[[#This Row],[year]],Table1[year],Table1[year_id])</f>
        <v>11</v>
      </c>
      <c r="F80" t="s">
        <v>27</v>
      </c>
      <c r="G80" t="s">
        <v>28</v>
      </c>
      <c r="H80" cm="1">
        <f t="array" ref="H80">_xlfn.XLOOKUP(Table4[[#This Row],[vehicle_segment]]&amp;Table4[[#This Row],[powertrain_type]],Table3[vehicle_segment]&amp;Table3[powertrain_type],Table3[vehicle_id])</f>
        <v>1</v>
      </c>
      <c r="I80" s="5">
        <v>1419</v>
      </c>
      <c r="J80" s="5">
        <v>21523</v>
      </c>
      <c r="K80" s="5">
        <v>14349</v>
      </c>
      <c r="L80" s="5">
        <v>37291</v>
      </c>
      <c r="M80">
        <v>3.81</v>
      </c>
      <c r="N80">
        <v>10082</v>
      </c>
      <c r="O80">
        <v>18.7</v>
      </c>
      <c r="P80">
        <v>337</v>
      </c>
      <c r="Q80">
        <v>1.4530000000000001</v>
      </c>
      <c r="R80">
        <v>0.23799999999999999</v>
      </c>
      <c r="S80">
        <v>51354</v>
      </c>
      <c r="T80">
        <v>58.6</v>
      </c>
      <c r="U80">
        <v>22.2</v>
      </c>
      <c r="V80">
        <v>5141</v>
      </c>
      <c r="W80">
        <v>79.900000000000006</v>
      </c>
      <c r="X80">
        <v>175</v>
      </c>
      <c r="Y80">
        <v>0</v>
      </c>
    </row>
    <row r="81" spans="1:25" x14ac:dyDescent="0.3">
      <c r="A81" t="s">
        <v>31</v>
      </c>
      <c r="B81">
        <f>_xlfn.XLOOKUP(Table4[[#This Row],[country]],Table2[country],Table2[country_id],FALSE)</f>
        <v>2</v>
      </c>
      <c r="C81" t="s">
        <v>32</v>
      </c>
      <c r="D81">
        <v>2020</v>
      </c>
      <c r="E81">
        <f>_xlfn.XLOOKUP(Table4[[#This Row],[year]],Table1[year],Table1[year_id])</f>
        <v>11</v>
      </c>
      <c r="F81" t="s">
        <v>29</v>
      </c>
      <c r="G81" t="s">
        <v>28</v>
      </c>
      <c r="H81" cm="1">
        <f t="array" ref="H81">_xlfn.XLOOKUP(Table4[[#This Row],[vehicle_segment]]&amp;Table4[[#This Row],[powertrain_type]],Table3[vehicle_segment]&amp;Table3[powertrain_type],Table3[vehicle_id])</f>
        <v>2</v>
      </c>
      <c r="I81" s="5">
        <v>16251</v>
      </c>
      <c r="J81" s="5">
        <v>117264</v>
      </c>
      <c r="K81" s="5">
        <v>15990</v>
      </c>
      <c r="L81" s="5">
        <v>149505</v>
      </c>
      <c r="M81">
        <v>10.87</v>
      </c>
      <c r="N81">
        <v>10082</v>
      </c>
      <c r="O81">
        <v>18.7</v>
      </c>
      <c r="P81">
        <v>337</v>
      </c>
      <c r="Q81">
        <v>1.4530000000000001</v>
      </c>
      <c r="R81">
        <v>0.23799999999999999</v>
      </c>
      <c r="S81">
        <v>51354</v>
      </c>
      <c r="T81">
        <v>58.6</v>
      </c>
      <c r="U81">
        <v>22.2</v>
      </c>
      <c r="V81">
        <v>5141</v>
      </c>
      <c r="W81">
        <v>79.900000000000006</v>
      </c>
      <c r="X81">
        <v>174.32</v>
      </c>
      <c r="Y81">
        <v>0</v>
      </c>
    </row>
    <row r="82" spans="1:25" x14ac:dyDescent="0.3">
      <c r="A82" t="s">
        <v>31</v>
      </c>
      <c r="B82">
        <f>_xlfn.XLOOKUP(Table4[[#This Row],[country]],Table2[country],Table2[country_id],FALSE)</f>
        <v>2</v>
      </c>
      <c r="C82" t="s">
        <v>32</v>
      </c>
      <c r="D82">
        <v>2020</v>
      </c>
      <c r="E82">
        <f>_xlfn.XLOOKUP(Table4[[#This Row],[year]],Table1[year],Table1[year_id])</f>
        <v>11</v>
      </c>
      <c r="F82" t="s">
        <v>30</v>
      </c>
      <c r="G82" t="s">
        <v>28</v>
      </c>
      <c r="H82" cm="1">
        <f t="array" ref="H82">_xlfn.XLOOKUP(Table4[[#This Row],[vehicle_segment]]&amp;Table4[[#This Row],[powertrain_type]],Table3[vehicle_segment]&amp;Table3[powertrain_type],Table3[vehicle_id])</f>
        <v>3</v>
      </c>
      <c r="I82" s="5">
        <v>9963</v>
      </c>
      <c r="J82" s="5">
        <v>48991</v>
      </c>
      <c r="K82" s="5">
        <v>4260</v>
      </c>
      <c r="L82" s="5">
        <v>63214</v>
      </c>
      <c r="M82">
        <v>15.76</v>
      </c>
      <c r="N82">
        <v>10082</v>
      </c>
      <c r="O82">
        <v>18.7</v>
      </c>
      <c r="P82">
        <v>337</v>
      </c>
      <c r="Q82">
        <v>1.4530000000000001</v>
      </c>
      <c r="R82">
        <v>0.23799999999999999</v>
      </c>
      <c r="S82">
        <v>51354</v>
      </c>
      <c r="T82">
        <v>58.6</v>
      </c>
      <c r="U82">
        <v>22.2</v>
      </c>
      <c r="V82">
        <v>5141</v>
      </c>
      <c r="W82">
        <v>79.900000000000006</v>
      </c>
      <c r="X82">
        <v>178.14</v>
      </c>
      <c r="Y82">
        <v>0</v>
      </c>
    </row>
    <row r="83" spans="1:25" x14ac:dyDescent="0.3">
      <c r="A83" t="s">
        <v>31</v>
      </c>
      <c r="B83">
        <f>_xlfn.XLOOKUP(Table4[[#This Row],[country]],Table2[country],Table2[country_id],FALSE)</f>
        <v>2</v>
      </c>
      <c r="C83" t="s">
        <v>32</v>
      </c>
      <c r="D83">
        <v>2021</v>
      </c>
      <c r="E83">
        <f>_xlfn.XLOOKUP(Table4[[#This Row],[year]],Table1[year],Table1[year_id])</f>
        <v>12</v>
      </c>
      <c r="F83" t="s">
        <v>27</v>
      </c>
      <c r="G83" t="s">
        <v>28</v>
      </c>
      <c r="H83" cm="1">
        <f t="array" ref="H83">_xlfn.XLOOKUP(Table4[[#This Row],[vehicle_segment]]&amp;Table4[[#This Row],[powertrain_type]],Table3[vehicle_segment]&amp;Table3[powertrain_type],Table3[vehicle_id])</f>
        <v>1</v>
      </c>
      <c r="I83" s="5">
        <v>2442</v>
      </c>
      <c r="J83" s="5">
        <v>20095</v>
      </c>
      <c r="K83" s="5">
        <v>13397</v>
      </c>
      <c r="L83" s="5">
        <v>35934</v>
      </c>
      <c r="M83">
        <v>6.8</v>
      </c>
      <c r="N83">
        <v>13094</v>
      </c>
      <c r="O83">
        <v>20.5</v>
      </c>
      <c r="P83">
        <v>366</v>
      </c>
      <c r="Q83">
        <v>1.647</v>
      </c>
      <c r="R83">
        <v>0.28599999999999998</v>
      </c>
      <c r="S83">
        <v>51589</v>
      </c>
      <c r="T83">
        <v>59.1</v>
      </c>
      <c r="U83">
        <v>21.2</v>
      </c>
      <c r="V83">
        <v>5048</v>
      </c>
      <c r="W83">
        <v>82.6</v>
      </c>
      <c r="X83">
        <v>72.09</v>
      </c>
      <c r="Y83">
        <v>0</v>
      </c>
    </row>
    <row r="84" spans="1:25" x14ac:dyDescent="0.3">
      <c r="A84" t="s">
        <v>31</v>
      </c>
      <c r="B84">
        <f>_xlfn.XLOOKUP(Table4[[#This Row],[country]],Table2[country],Table2[country_id],FALSE)</f>
        <v>2</v>
      </c>
      <c r="C84" t="s">
        <v>32</v>
      </c>
      <c r="D84">
        <v>2021</v>
      </c>
      <c r="E84">
        <f>_xlfn.XLOOKUP(Table4[[#This Row],[year]],Table1[year],Table1[year_id])</f>
        <v>12</v>
      </c>
      <c r="F84" t="s">
        <v>29</v>
      </c>
      <c r="G84" t="s">
        <v>28</v>
      </c>
      <c r="H84" cm="1">
        <f t="array" ref="H84">_xlfn.XLOOKUP(Table4[[#This Row],[vehicle_segment]]&amp;Table4[[#This Row],[powertrain_type]],Table3[vehicle_segment]&amp;Table3[powertrain_type],Table3[vehicle_id])</f>
        <v>2</v>
      </c>
      <c r="I84" s="5">
        <v>27900</v>
      </c>
      <c r="J84" s="5">
        <v>101875</v>
      </c>
      <c r="K84" s="5">
        <v>13892</v>
      </c>
      <c r="L84" s="5">
        <v>143667</v>
      </c>
      <c r="M84">
        <v>19.420000000000002</v>
      </c>
      <c r="N84">
        <v>13094</v>
      </c>
      <c r="O84">
        <v>20.5</v>
      </c>
      <c r="P84">
        <v>366</v>
      </c>
      <c r="Q84">
        <v>1.647</v>
      </c>
      <c r="R84">
        <v>0.28599999999999998</v>
      </c>
      <c r="S84">
        <v>51589</v>
      </c>
      <c r="T84">
        <v>59.1</v>
      </c>
      <c r="U84">
        <v>21.2</v>
      </c>
      <c r="V84">
        <v>5048</v>
      </c>
      <c r="W84">
        <v>82.6</v>
      </c>
      <c r="X84">
        <v>71.680000000000007</v>
      </c>
      <c r="Y84">
        <v>0</v>
      </c>
    </row>
    <row r="85" spans="1:25" x14ac:dyDescent="0.3">
      <c r="A85" t="s">
        <v>31</v>
      </c>
      <c r="B85">
        <f>_xlfn.XLOOKUP(Table4[[#This Row],[country]],Table2[country],Table2[country_id],FALSE)</f>
        <v>2</v>
      </c>
      <c r="C85" t="s">
        <v>32</v>
      </c>
      <c r="D85">
        <v>2021</v>
      </c>
      <c r="E85">
        <f>_xlfn.XLOOKUP(Table4[[#This Row],[year]],Table1[year],Table1[year_id])</f>
        <v>12</v>
      </c>
      <c r="F85" t="s">
        <v>30</v>
      </c>
      <c r="G85" t="s">
        <v>28</v>
      </c>
      <c r="H85" cm="1">
        <f t="array" ref="H85">_xlfn.XLOOKUP(Table4[[#This Row],[vehicle_segment]]&amp;Table4[[#This Row],[powertrain_type]],Table3[vehicle_segment]&amp;Table3[powertrain_type],Table3[vehicle_id])</f>
        <v>3</v>
      </c>
      <c r="I85" s="5">
        <v>16545</v>
      </c>
      <c r="J85" s="5">
        <v>38835</v>
      </c>
      <c r="K85" s="5">
        <v>3377</v>
      </c>
      <c r="L85" s="5">
        <v>58757</v>
      </c>
      <c r="M85">
        <v>28.16</v>
      </c>
      <c r="N85">
        <v>13094</v>
      </c>
      <c r="O85">
        <v>20.5</v>
      </c>
      <c r="P85">
        <v>366</v>
      </c>
      <c r="Q85">
        <v>1.647</v>
      </c>
      <c r="R85">
        <v>0.28599999999999998</v>
      </c>
      <c r="S85">
        <v>51589</v>
      </c>
      <c r="T85">
        <v>59.1</v>
      </c>
      <c r="U85">
        <v>21.2</v>
      </c>
      <c r="V85">
        <v>5048</v>
      </c>
      <c r="W85">
        <v>82.6</v>
      </c>
      <c r="X85">
        <v>66.06</v>
      </c>
      <c r="Y85">
        <v>0</v>
      </c>
    </row>
    <row r="86" spans="1:25" x14ac:dyDescent="0.3">
      <c r="A86" t="s">
        <v>31</v>
      </c>
      <c r="B86">
        <f>_xlfn.XLOOKUP(Table4[[#This Row],[country]],Table2[country],Table2[country_id],FALSE)</f>
        <v>2</v>
      </c>
      <c r="C86" t="s">
        <v>32</v>
      </c>
      <c r="D86">
        <v>2022</v>
      </c>
      <c r="E86">
        <f>_xlfn.XLOOKUP(Table4[[#This Row],[year]],Table1[year],Table1[year_id])</f>
        <v>13</v>
      </c>
      <c r="F86" t="s">
        <v>27</v>
      </c>
      <c r="G86" t="s">
        <v>28</v>
      </c>
      <c r="H86" cm="1">
        <f t="array" ref="H86">_xlfn.XLOOKUP(Table4[[#This Row],[vehicle_segment]]&amp;Table4[[#This Row],[powertrain_type]],Table3[vehicle_segment]&amp;Table3[powertrain_type],Table3[vehicle_id])</f>
        <v>1</v>
      </c>
      <c r="I86" s="5">
        <v>2154</v>
      </c>
      <c r="J86" s="5">
        <v>18047</v>
      </c>
      <c r="K86" s="5">
        <v>12031</v>
      </c>
      <c r="L86" s="5">
        <v>32232</v>
      </c>
      <c r="M86">
        <v>6.68</v>
      </c>
      <c r="N86">
        <v>16353</v>
      </c>
      <c r="O86">
        <v>22.4</v>
      </c>
      <c r="P86">
        <v>401</v>
      </c>
      <c r="Q86">
        <v>1.7370000000000001</v>
      </c>
      <c r="R86">
        <v>0.32600000000000001</v>
      </c>
      <c r="S86">
        <v>52184</v>
      </c>
      <c r="T86">
        <v>59.1</v>
      </c>
      <c r="U86">
        <v>21.3</v>
      </c>
      <c r="V86">
        <v>5053</v>
      </c>
      <c r="W86">
        <v>84.8</v>
      </c>
      <c r="X86">
        <v>-11.79</v>
      </c>
      <c r="Y86">
        <v>0</v>
      </c>
    </row>
    <row r="87" spans="1:25" x14ac:dyDescent="0.3">
      <c r="A87" t="s">
        <v>31</v>
      </c>
      <c r="B87">
        <f>_xlfn.XLOOKUP(Table4[[#This Row],[country]],Table2[country],Table2[country_id],FALSE)</f>
        <v>2</v>
      </c>
      <c r="C87" t="s">
        <v>32</v>
      </c>
      <c r="D87">
        <v>2022</v>
      </c>
      <c r="E87">
        <f>_xlfn.XLOOKUP(Table4[[#This Row],[year]],Table1[year],Table1[year_id])</f>
        <v>13</v>
      </c>
      <c r="F87" t="s">
        <v>29</v>
      </c>
      <c r="G87" t="s">
        <v>28</v>
      </c>
      <c r="H87" cm="1">
        <f t="array" ref="H87">_xlfn.XLOOKUP(Table4[[#This Row],[vehicle_segment]]&amp;Table4[[#This Row],[powertrain_type]],Table3[vehicle_segment]&amp;Table3[powertrain_type],Table3[vehicle_id])</f>
        <v>2</v>
      </c>
      <c r="I87" s="5">
        <v>25143</v>
      </c>
      <c r="J87" s="5">
        <v>93777</v>
      </c>
      <c r="K87" s="5">
        <v>12788</v>
      </c>
      <c r="L87" s="5">
        <v>131708</v>
      </c>
      <c r="M87">
        <v>19.09</v>
      </c>
      <c r="N87">
        <v>16353</v>
      </c>
      <c r="O87">
        <v>22.4</v>
      </c>
      <c r="P87">
        <v>401</v>
      </c>
      <c r="Q87">
        <v>1.7370000000000001</v>
      </c>
      <c r="R87">
        <v>0.32600000000000001</v>
      </c>
      <c r="S87">
        <v>52184</v>
      </c>
      <c r="T87">
        <v>59.1</v>
      </c>
      <c r="U87">
        <v>21.3</v>
      </c>
      <c r="V87">
        <v>5053</v>
      </c>
      <c r="W87">
        <v>84.8</v>
      </c>
      <c r="X87">
        <v>-9.8800000000000008</v>
      </c>
      <c r="Y87">
        <v>0</v>
      </c>
    </row>
    <row r="88" spans="1:25" x14ac:dyDescent="0.3">
      <c r="A88" t="s">
        <v>31</v>
      </c>
      <c r="B88">
        <f>_xlfn.XLOOKUP(Table4[[#This Row],[country]],Table2[country],Table2[country_id],FALSE)</f>
        <v>2</v>
      </c>
      <c r="C88" t="s">
        <v>32</v>
      </c>
      <c r="D88">
        <v>2022</v>
      </c>
      <c r="E88">
        <f>_xlfn.XLOOKUP(Table4[[#This Row],[year]],Table1[year],Table1[year_id])</f>
        <v>13</v>
      </c>
      <c r="F88" t="s">
        <v>30</v>
      </c>
      <c r="G88" t="s">
        <v>28</v>
      </c>
      <c r="H88" cm="1">
        <f t="array" ref="H88">_xlfn.XLOOKUP(Table4[[#This Row],[vehicle_segment]]&amp;Table4[[#This Row],[powertrain_type]],Table3[vehicle_segment]&amp;Table3[powertrain_type],Table3[vehicle_id])</f>
        <v>3</v>
      </c>
      <c r="I88" s="5">
        <v>14797</v>
      </c>
      <c r="J88" s="5">
        <v>35566</v>
      </c>
      <c r="K88" s="5">
        <v>3093</v>
      </c>
      <c r="L88" s="5">
        <v>53456</v>
      </c>
      <c r="M88">
        <v>27.68</v>
      </c>
      <c r="N88">
        <v>16353</v>
      </c>
      <c r="O88">
        <v>22.4</v>
      </c>
      <c r="P88">
        <v>401</v>
      </c>
      <c r="Q88">
        <v>1.7370000000000001</v>
      </c>
      <c r="R88">
        <v>0.32600000000000001</v>
      </c>
      <c r="S88">
        <v>52184</v>
      </c>
      <c r="T88">
        <v>59.1</v>
      </c>
      <c r="U88">
        <v>21.3</v>
      </c>
      <c r="V88">
        <v>5053</v>
      </c>
      <c r="W88">
        <v>84.8</v>
      </c>
      <c r="X88">
        <v>-10.57</v>
      </c>
      <c r="Y88">
        <v>0</v>
      </c>
    </row>
    <row r="89" spans="1:25" x14ac:dyDescent="0.3">
      <c r="A89" t="s">
        <v>31</v>
      </c>
      <c r="B89">
        <f>_xlfn.XLOOKUP(Table4[[#This Row],[country]],Table2[country],Table2[country_id],FALSE)</f>
        <v>2</v>
      </c>
      <c r="C89" t="s">
        <v>32</v>
      </c>
      <c r="D89">
        <v>2023</v>
      </c>
      <c r="E89">
        <f>_xlfn.XLOOKUP(Table4[[#This Row],[year]],Table1[year],Table1[year_id])</f>
        <v>14</v>
      </c>
      <c r="F89" t="s">
        <v>27</v>
      </c>
      <c r="G89" t="s">
        <v>28</v>
      </c>
      <c r="H89" cm="1">
        <f t="array" ref="H89">_xlfn.XLOOKUP(Table4[[#This Row],[vehicle_segment]]&amp;Table4[[#This Row],[powertrain_type]],Table3[vehicle_segment]&amp;Table3[powertrain_type],Table3[vehicle_id])</f>
        <v>1</v>
      </c>
      <c r="I89" s="5">
        <v>2330</v>
      </c>
      <c r="J89" s="5">
        <v>20460</v>
      </c>
      <c r="K89" s="5">
        <v>13640</v>
      </c>
      <c r="L89" s="5">
        <v>36430</v>
      </c>
      <c r="M89">
        <v>6.4</v>
      </c>
      <c r="N89">
        <v>20878</v>
      </c>
      <c r="O89">
        <v>23.5</v>
      </c>
      <c r="P89">
        <v>422</v>
      </c>
      <c r="Q89">
        <v>1.7569999999999999</v>
      </c>
      <c r="R89">
        <v>0.33300000000000002</v>
      </c>
      <c r="S89">
        <v>52958</v>
      </c>
      <c r="T89">
        <v>59.1</v>
      </c>
      <c r="U89">
        <v>20.9</v>
      </c>
      <c r="V89">
        <v>5032</v>
      </c>
      <c r="W89">
        <v>87.2</v>
      </c>
      <c r="X89">
        <v>8.17</v>
      </c>
      <c r="Y89">
        <v>0</v>
      </c>
    </row>
    <row r="90" spans="1:25" x14ac:dyDescent="0.3">
      <c r="A90" t="s">
        <v>31</v>
      </c>
      <c r="B90">
        <f>_xlfn.XLOOKUP(Table4[[#This Row],[country]],Table2[country],Table2[country_id],FALSE)</f>
        <v>2</v>
      </c>
      <c r="C90" t="s">
        <v>32</v>
      </c>
      <c r="D90">
        <v>2023</v>
      </c>
      <c r="E90">
        <f>_xlfn.XLOOKUP(Table4[[#This Row],[year]],Table1[year],Table1[year_id])</f>
        <v>14</v>
      </c>
      <c r="F90" t="s">
        <v>29</v>
      </c>
      <c r="G90" t="s">
        <v>28</v>
      </c>
      <c r="H90" cm="1">
        <f t="array" ref="H90">_xlfn.XLOOKUP(Table4[[#This Row],[vehicle_segment]]&amp;Table4[[#This Row],[powertrain_type]],Table3[vehicle_segment]&amp;Table3[powertrain_type],Table3[vehicle_id])</f>
        <v>2</v>
      </c>
      <c r="I90" s="5">
        <v>26115</v>
      </c>
      <c r="J90" s="5">
        <v>102806</v>
      </c>
      <c r="K90" s="5">
        <v>14019</v>
      </c>
      <c r="L90" s="5">
        <v>142940</v>
      </c>
      <c r="M90">
        <v>18.27</v>
      </c>
      <c r="N90">
        <v>20878</v>
      </c>
      <c r="O90">
        <v>23.5</v>
      </c>
      <c r="P90">
        <v>422</v>
      </c>
      <c r="Q90">
        <v>1.7569999999999999</v>
      </c>
      <c r="R90">
        <v>0.33300000000000002</v>
      </c>
      <c r="S90">
        <v>52958</v>
      </c>
      <c r="T90">
        <v>59.1</v>
      </c>
      <c r="U90">
        <v>20.9</v>
      </c>
      <c r="V90">
        <v>5032</v>
      </c>
      <c r="W90">
        <v>87.2</v>
      </c>
      <c r="X90">
        <v>3.87</v>
      </c>
      <c r="Y90">
        <v>0</v>
      </c>
    </row>
    <row r="91" spans="1:25" x14ac:dyDescent="0.3">
      <c r="A91" t="s">
        <v>31</v>
      </c>
      <c r="B91">
        <f>_xlfn.XLOOKUP(Table4[[#This Row],[country]],Table2[country],Table2[country_id],FALSE)</f>
        <v>2</v>
      </c>
      <c r="C91" t="s">
        <v>32</v>
      </c>
      <c r="D91">
        <v>2023</v>
      </c>
      <c r="E91">
        <f>_xlfn.XLOOKUP(Table4[[#This Row],[year]],Table1[year],Table1[year_id])</f>
        <v>14</v>
      </c>
      <c r="F91" t="s">
        <v>30</v>
      </c>
      <c r="G91" t="s">
        <v>28</v>
      </c>
      <c r="H91" cm="1">
        <f t="array" ref="H91">_xlfn.XLOOKUP(Table4[[#This Row],[vehicle_segment]]&amp;Table4[[#This Row],[powertrain_type]],Table3[vehicle_segment]&amp;Table3[powertrain_type],Table3[vehicle_id])</f>
        <v>3</v>
      </c>
      <c r="I91" s="5">
        <v>16147</v>
      </c>
      <c r="J91" s="5">
        <v>41220</v>
      </c>
      <c r="K91" s="5">
        <v>3584</v>
      </c>
      <c r="L91" s="5">
        <v>60951</v>
      </c>
      <c r="M91">
        <v>26.49</v>
      </c>
      <c r="N91">
        <v>20878</v>
      </c>
      <c r="O91">
        <v>23.5</v>
      </c>
      <c r="P91">
        <v>422</v>
      </c>
      <c r="Q91">
        <v>1.7569999999999999</v>
      </c>
      <c r="R91">
        <v>0.33300000000000002</v>
      </c>
      <c r="S91">
        <v>52958</v>
      </c>
      <c r="T91">
        <v>59.1</v>
      </c>
      <c r="U91">
        <v>20.9</v>
      </c>
      <c r="V91">
        <v>5032</v>
      </c>
      <c r="W91">
        <v>87.2</v>
      </c>
      <c r="X91">
        <v>9.1199999999999992</v>
      </c>
      <c r="Y91">
        <v>0</v>
      </c>
    </row>
    <row r="92" spans="1:25" x14ac:dyDescent="0.3">
      <c r="A92" t="s">
        <v>31</v>
      </c>
      <c r="B92">
        <f>_xlfn.XLOOKUP(Table4[[#This Row],[country]],Table2[country],Table2[country_id],FALSE)</f>
        <v>2</v>
      </c>
      <c r="C92" t="s">
        <v>32</v>
      </c>
      <c r="D92">
        <v>2024</v>
      </c>
      <c r="E92">
        <f>_xlfn.XLOOKUP(Table4[[#This Row],[year]],Table1[year],Table1[year_id])</f>
        <v>15</v>
      </c>
      <c r="F92" t="s">
        <v>27</v>
      </c>
      <c r="G92" t="s">
        <v>28</v>
      </c>
      <c r="H92" cm="1">
        <f t="array" ref="H92">_xlfn.XLOOKUP(Table4[[#This Row],[vehicle_segment]]&amp;Table4[[#This Row],[powertrain_type]],Table3[vehicle_segment]&amp;Table3[powertrain_type],Table3[vehicle_id])</f>
        <v>1</v>
      </c>
      <c r="I92" s="5">
        <v>2990</v>
      </c>
      <c r="J92" s="5">
        <v>20158</v>
      </c>
      <c r="K92" s="5">
        <v>13439</v>
      </c>
      <c r="L92" s="5">
        <v>36587</v>
      </c>
      <c r="M92">
        <v>8.17</v>
      </c>
      <c r="N92">
        <v>26311</v>
      </c>
      <c r="O92">
        <v>25.7</v>
      </c>
      <c r="P92">
        <v>445</v>
      </c>
      <c r="Q92">
        <v>1.68</v>
      </c>
      <c r="R92">
        <v>0.308</v>
      </c>
      <c r="S92">
        <v>56638</v>
      </c>
      <c r="T92">
        <v>59.3</v>
      </c>
      <c r="U92">
        <v>20.100000000000001</v>
      </c>
      <c r="V92">
        <v>5071</v>
      </c>
      <c r="W92">
        <v>90.2</v>
      </c>
      <c r="X92">
        <v>28.33</v>
      </c>
      <c r="Y92">
        <v>0</v>
      </c>
    </row>
    <row r="93" spans="1:25" x14ac:dyDescent="0.3">
      <c r="A93" t="s">
        <v>31</v>
      </c>
      <c r="B93">
        <f>_xlfn.XLOOKUP(Table4[[#This Row],[country]],Table2[country],Table2[country_id],FALSE)</f>
        <v>2</v>
      </c>
      <c r="C93" t="s">
        <v>32</v>
      </c>
      <c r="D93">
        <v>2024</v>
      </c>
      <c r="E93">
        <f>_xlfn.XLOOKUP(Table4[[#This Row],[year]],Table1[year],Table1[year_id])</f>
        <v>15</v>
      </c>
      <c r="F93" t="s">
        <v>29</v>
      </c>
      <c r="G93" t="s">
        <v>28</v>
      </c>
      <c r="H93" cm="1">
        <f t="array" ref="H93">_xlfn.XLOOKUP(Table4[[#This Row],[vehicle_segment]]&amp;Table4[[#This Row],[powertrain_type]],Table3[vehicle_segment]&amp;Table3[powertrain_type],Table3[vehicle_id])</f>
        <v>2</v>
      </c>
      <c r="I93" s="5">
        <v>34343</v>
      </c>
      <c r="J93" s="5">
        <v>99208</v>
      </c>
      <c r="K93" s="5">
        <v>13528</v>
      </c>
      <c r="L93" s="5">
        <v>147079</v>
      </c>
      <c r="M93">
        <v>23.35</v>
      </c>
      <c r="N93">
        <v>26311</v>
      </c>
      <c r="O93">
        <v>25.7</v>
      </c>
      <c r="P93">
        <v>445</v>
      </c>
      <c r="Q93">
        <v>1.68</v>
      </c>
      <c r="R93">
        <v>0.308</v>
      </c>
      <c r="S93">
        <v>56638</v>
      </c>
      <c r="T93">
        <v>59.3</v>
      </c>
      <c r="U93">
        <v>20.100000000000001</v>
      </c>
      <c r="V93">
        <v>5071</v>
      </c>
      <c r="W93">
        <v>90.2</v>
      </c>
      <c r="X93">
        <v>31.51</v>
      </c>
      <c r="Y93">
        <v>0</v>
      </c>
    </row>
    <row r="94" spans="1:25" x14ac:dyDescent="0.3">
      <c r="A94" t="s">
        <v>31</v>
      </c>
      <c r="B94">
        <f>_xlfn.XLOOKUP(Table4[[#This Row],[country]],Table2[country],Table2[country_id],FALSE)</f>
        <v>2</v>
      </c>
      <c r="C94" t="s">
        <v>32</v>
      </c>
      <c r="D94">
        <v>2024</v>
      </c>
      <c r="E94">
        <f>_xlfn.XLOOKUP(Table4[[#This Row],[year]],Table1[year],Table1[year_id])</f>
        <v>15</v>
      </c>
      <c r="F94" t="s">
        <v>30</v>
      </c>
      <c r="G94" t="s">
        <v>28</v>
      </c>
      <c r="H94" cm="1">
        <f t="array" ref="H94">_xlfn.XLOOKUP(Table4[[#This Row],[vehicle_segment]]&amp;Table4[[#This Row],[powertrain_type]],Table3[vehicle_segment]&amp;Table3[powertrain_type],Table3[vehicle_id])</f>
        <v>3</v>
      </c>
      <c r="I94" s="5">
        <v>21233</v>
      </c>
      <c r="J94" s="5">
        <v>38162</v>
      </c>
      <c r="K94" s="5">
        <v>3318</v>
      </c>
      <c r="L94" s="5">
        <v>62713</v>
      </c>
      <c r="M94">
        <v>33.86</v>
      </c>
      <c r="N94">
        <v>26311</v>
      </c>
      <c r="O94">
        <v>25.7</v>
      </c>
      <c r="P94">
        <v>445</v>
      </c>
      <c r="Q94">
        <v>1.68</v>
      </c>
      <c r="R94">
        <v>0.308</v>
      </c>
      <c r="S94">
        <v>56638</v>
      </c>
      <c r="T94">
        <v>59.3</v>
      </c>
      <c r="U94">
        <v>20.100000000000001</v>
      </c>
      <c r="V94">
        <v>5071</v>
      </c>
      <c r="W94">
        <v>90.2</v>
      </c>
      <c r="X94">
        <v>31.5</v>
      </c>
      <c r="Y94">
        <v>0</v>
      </c>
    </row>
    <row r="95" spans="1:25" x14ac:dyDescent="0.3">
      <c r="A95" t="s">
        <v>31</v>
      </c>
      <c r="B95">
        <f>_xlfn.XLOOKUP(Table4[[#This Row],[country]],Table2[country],Table2[country_id],FALSE)</f>
        <v>2</v>
      </c>
      <c r="C95" t="s">
        <v>32</v>
      </c>
      <c r="D95">
        <v>2025</v>
      </c>
      <c r="E95">
        <f>_xlfn.XLOOKUP(Table4[[#This Row],[year]],Table1[year],Table1[year_id])</f>
        <v>16</v>
      </c>
      <c r="F95" t="s">
        <v>27</v>
      </c>
      <c r="G95" t="s">
        <v>28</v>
      </c>
      <c r="H95" cm="1">
        <f t="array" ref="H95">_xlfn.XLOOKUP(Table4[[#This Row],[vehicle_segment]]&amp;Table4[[#This Row],[powertrain_type]],Table3[vehicle_segment]&amp;Table3[powertrain_type],Table3[vehicle_id])</f>
        <v>1</v>
      </c>
      <c r="I95" s="5">
        <v>3416</v>
      </c>
      <c r="J95" s="5">
        <v>21178</v>
      </c>
      <c r="K95" s="5">
        <v>14119</v>
      </c>
      <c r="L95" s="5">
        <v>38713</v>
      </c>
      <c r="M95">
        <v>8.82</v>
      </c>
      <c r="N95">
        <v>28762</v>
      </c>
      <c r="O95">
        <v>28.8</v>
      </c>
      <c r="P95">
        <v>481</v>
      </c>
      <c r="Q95">
        <v>1.6</v>
      </c>
      <c r="R95">
        <v>0.27700000000000002</v>
      </c>
      <c r="S95">
        <v>57542</v>
      </c>
      <c r="T95">
        <v>59.2</v>
      </c>
      <c r="U95">
        <v>19.2</v>
      </c>
      <c r="V95">
        <v>5068</v>
      </c>
      <c r="W95">
        <v>92.5</v>
      </c>
      <c r="X95">
        <v>14.25</v>
      </c>
      <c r="Y95">
        <v>0</v>
      </c>
    </row>
    <row r="96" spans="1:25" x14ac:dyDescent="0.3">
      <c r="A96" t="s">
        <v>31</v>
      </c>
      <c r="B96">
        <f>_xlfn.XLOOKUP(Table4[[#This Row],[country]],Table2[country],Table2[country_id],FALSE)</f>
        <v>2</v>
      </c>
      <c r="C96" t="s">
        <v>32</v>
      </c>
      <c r="D96">
        <v>2025</v>
      </c>
      <c r="E96">
        <f>_xlfn.XLOOKUP(Table4[[#This Row],[year]],Table1[year],Table1[year_id])</f>
        <v>16</v>
      </c>
      <c r="F96" t="s">
        <v>29</v>
      </c>
      <c r="G96" t="s">
        <v>28</v>
      </c>
      <c r="H96" cm="1">
        <f t="array" ref="H96">_xlfn.XLOOKUP(Table4[[#This Row],[vehicle_segment]]&amp;Table4[[#This Row],[powertrain_type]],Table3[vehicle_segment]&amp;Table3[powertrain_type],Table3[vehicle_id])</f>
        <v>2</v>
      </c>
      <c r="I96" s="5">
        <v>40120</v>
      </c>
      <c r="J96" s="5">
        <v>104742</v>
      </c>
      <c r="K96" s="5">
        <v>14283</v>
      </c>
      <c r="L96" s="5">
        <v>159145</v>
      </c>
      <c r="M96">
        <v>25.21</v>
      </c>
      <c r="N96">
        <v>28762</v>
      </c>
      <c r="O96">
        <v>28.8</v>
      </c>
      <c r="P96">
        <v>481</v>
      </c>
      <c r="Q96">
        <v>1.6</v>
      </c>
      <c r="R96">
        <v>0.27700000000000002</v>
      </c>
      <c r="S96">
        <v>57542</v>
      </c>
      <c r="T96">
        <v>59.2</v>
      </c>
      <c r="U96">
        <v>19.2</v>
      </c>
      <c r="V96">
        <v>5068</v>
      </c>
      <c r="W96">
        <v>92.5</v>
      </c>
      <c r="X96">
        <v>16.82</v>
      </c>
      <c r="Y96">
        <v>0</v>
      </c>
    </row>
    <row r="97" spans="1:25" x14ac:dyDescent="0.3">
      <c r="A97" t="s">
        <v>31</v>
      </c>
      <c r="B97">
        <f>_xlfn.XLOOKUP(Table4[[#This Row],[country]],Table2[country],Table2[country_id],FALSE)</f>
        <v>2</v>
      </c>
      <c r="C97" t="s">
        <v>32</v>
      </c>
      <c r="D97">
        <v>2025</v>
      </c>
      <c r="E97">
        <f>_xlfn.XLOOKUP(Table4[[#This Row],[year]],Table1[year],Table1[year_id])</f>
        <v>16</v>
      </c>
      <c r="F97" t="s">
        <v>30</v>
      </c>
      <c r="G97" t="s">
        <v>28</v>
      </c>
      <c r="H97" cm="1">
        <f t="array" ref="H97">_xlfn.XLOOKUP(Table4[[#This Row],[vehicle_segment]]&amp;Table4[[#This Row],[powertrain_type]],Table3[vehicle_segment]&amp;Table3[powertrain_type],Table3[vehicle_id])</f>
        <v>3</v>
      </c>
      <c r="I97" s="5">
        <v>23485</v>
      </c>
      <c r="J97" s="5">
        <v>37500</v>
      </c>
      <c r="K97" s="5">
        <v>3261</v>
      </c>
      <c r="L97" s="5">
        <v>64246</v>
      </c>
      <c r="M97">
        <v>36.549999999999997</v>
      </c>
      <c r="N97">
        <v>28762</v>
      </c>
      <c r="O97">
        <v>28.8</v>
      </c>
      <c r="P97">
        <v>481</v>
      </c>
      <c r="Q97">
        <v>1.6</v>
      </c>
      <c r="R97">
        <v>0.27700000000000002</v>
      </c>
      <c r="S97">
        <v>57542</v>
      </c>
      <c r="T97">
        <v>59.2</v>
      </c>
      <c r="U97">
        <v>19.2</v>
      </c>
      <c r="V97">
        <v>5068</v>
      </c>
      <c r="W97">
        <v>92.5</v>
      </c>
      <c r="X97">
        <v>10.61</v>
      </c>
      <c r="Y97">
        <v>0</v>
      </c>
    </row>
    <row r="98" spans="1:25" x14ac:dyDescent="0.3">
      <c r="A98" t="s">
        <v>33</v>
      </c>
      <c r="B98">
        <f>_xlfn.XLOOKUP(Table4[[#This Row],[country]],Table2[country],Table2[country_id],FALSE)</f>
        <v>3</v>
      </c>
      <c r="C98" t="s">
        <v>32</v>
      </c>
      <c r="D98">
        <v>2010</v>
      </c>
      <c r="E98">
        <f>_xlfn.XLOOKUP(Table4[[#This Row],[year]],Table1[year],Table1[year_id])</f>
        <v>1</v>
      </c>
      <c r="F98" t="s">
        <v>27</v>
      </c>
      <c r="G98" t="s">
        <v>28</v>
      </c>
      <c r="H98" cm="1">
        <f t="array" ref="H98">_xlfn.XLOOKUP(Table4[[#This Row],[vehicle_segment]]&amp;Table4[[#This Row],[powertrain_type]],Table3[vehicle_segment]&amp;Table3[powertrain_type],Table3[vehicle_id])</f>
        <v>1</v>
      </c>
      <c r="I98" s="5">
        <v>6</v>
      </c>
      <c r="J98" s="5">
        <v>50107</v>
      </c>
      <c r="K98" s="5">
        <v>33405</v>
      </c>
      <c r="L98" s="5">
        <v>83518</v>
      </c>
      <c r="M98">
        <v>0.01</v>
      </c>
      <c r="N98">
        <v>101</v>
      </c>
      <c r="O98">
        <v>2</v>
      </c>
      <c r="P98">
        <v>125</v>
      </c>
      <c r="Q98">
        <v>1.53</v>
      </c>
      <c r="R98">
        <v>0.216</v>
      </c>
      <c r="S98">
        <v>45291</v>
      </c>
      <c r="T98">
        <v>97.5</v>
      </c>
      <c r="U98">
        <v>26.4</v>
      </c>
      <c r="V98">
        <v>0</v>
      </c>
      <c r="W98">
        <v>55.1</v>
      </c>
      <c r="X98">
        <v>0</v>
      </c>
      <c r="Y98">
        <v>0</v>
      </c>
    </row>
    <row r="99" spans="1:25" x14ac:dyDescent="0.3">
      <c r="A99" t="s">
        <v>33</v>
      </c>
      <c r="B99">
        <f>_xlfn.XLOOKUP(Table4[[#This Row],[country]],Table2[country],Table2[country_id],FALSE)</f>
        <v>3</v>
      </c>
      <c r="C99" t="s">
        <v>32</v>
      </c>
      <c r="D99">
        <v>2010</v>
      </c>
      <c r="E99">
        <f>_xlfn.XLOOKUP(Table4[[#This Row],[year]],Table1[year],Table1[year_id])</f>
        <v>1</v>
      </c>
      <c r="F99" t="s">
        <v>29</v>
      </c>
      <c r="G99" t="s">
        <v>28</v>
      </c>
      <c r="H99" cm="1">
        <f t="array" ref="H99">_xlfn.XLOOKUP(Table4[[#This Row],[vehicle_segment]]&amp;Table4[[#This Row],[powertrain_type]],Table3[vehicle_segment]&amp;Table3[powertrain_type],Table3[vehicle_id])</f>
        <v>2</v>
      </c>
      <c r="I99" s="5">
        <v>66</v>
      </c>
      <c r="J99" s="5">
        <v>292245</v>
      </c>
      <c r="K99" s="5">
        <v>39852</v>
      </c>
      <c r="L99" s="5">
        <v>332163</v>
      </c>
      <c r="M99">
        <v>0.02</v>
      </c>
      <c r="N99">
        <v>101</v>
      </c>
      <c r="O99">
        <v>2</v>
      </c>
      <c r="P99">
        <v>125</v>
      </c>
      <c r="Q99">
        <v>1.53</v>
      </c>
      <c r="R99">
        <v>0.216</v>
      </c>
      <c r="S99">
        <v>45291</v>
      </c>
      <c r="T99">
        <v>97.5</v>
      </c>
      <c r="U99">
        <v>26.4</v>
      </c>
      <c r="V99">
        <v>0</v>
      </c>
      <c r="W99">
        <v>55.1</v>
      </c>
      <c r="X99">
        <v>0</v>
      </c>
      <c r="Y99">
        <v>0</v>
      </c>
    </row>
    <row r="100" spans="1:25" x14ac:dyDescent="0.3">
      <c r="A100" t="s">
        <v>33</v>
      </c>
      <c r="B100">
        <f>_xlfn.XLOOKUP(Table4[[#This Row],[country]],Table2[country],Table2[country_id],FALSE)</f>
        <v>3</v>
      </c>
      <c r="C100" t="s">
        <v>32</v>
      </c>
      <c r="D100">
        <v>2010</v>
      </c>
      <c r="E100">
        <f>_xlfn.XLOOKUP(Table4[[#This Row],[year]],Table1[year],Table1[year_id])</f>
        <v>1</v>
      </c>
      <c r="F100" t="s">
        <v>30</v>
      </c>
      <c r="G100" t="s">
        <v>28</v>
      </c>
      <c r="H100" cm="1">
        <f t="array" ref="H100">_xlfn.XLOOKUP(Table4[[#This Row],[vehicle_segment]]&amp;Table4[[#This Row],[powertrain_type]],Table3[vehicle_segment]&amp;Table3[powertrain_type],Table3[vehicle_id])</f>
        <v>3</v>
      </c>
      <c r="I100" s="5">
        <v>40</v>
      </c>
      <c r="J100" s="5">
        <v>125953</v>
      </c>
      <c r="K100" s="5">
        <v>10952</v>
      </c>
      <c r="L100" s="5">
        <v>136945</v>
      </c>
      <c r="M100">
        <v>0.03</v>
      </c>
      <c r="N100">
        <v>101</v>
      </c>
      <c r="O100">
        <v>2</v>
      </c>
      <c r="P100">
        <v>125</v>
      </c>
      <c r="Q100">
        <v>1.53</v>
      </c>
      <c r="R100">
        <v>0.216</v>
      </c>
      <c r="S100">
        <v>45291</v>
      </c>
      <c r="T100">
        <v>97.5</v>
      </c>
      <c r="U100">
        <v>26.4</v>
      </c>
      <c r="V100">
        <v>0</v>
      </c>
      <c r="W100">
        <v>55.1</v>
      </c>
      <c r="X100">
        <v>0</v>
      </c>
      <c r="Y100">
        <v>0</v>
      </c>
    </row>
    <row r="101" spans="1:25" x14ac:dyDescent="0.3">
      <c r="A101" t="s">
        <v>33</v>
      </c>
      <c r="B101">
        <f>_xlfn.XLOOKUP(Table4[[#This Row],[country]],Table2[country],Table2[country_id],FALSE)</f>
        <v>3</v>
      </c>
      <c r="C101" t="s">
        <v>32</v>
      </c>
      <c r="D101">
        <v>2011</v>
      </c>
      <c r="E101">
        <f>_xlfn.XLOOKUP(Table4[[#This Row],[year]],Table1[year],Table1[year_id])</f>
        <v>2</v>
      </c>
      <c r="F101" t="s">
        <v>27</v>
      </c>
      <c r="G101" t="s">
        <v>28</v>
      </c>
      <c r="H101" cm="1">
        <f t="array" ref="H101">_xlfn.XLOOKUP(Table4[[#This Row],[vehicle_segment]]&amp;Table4[[#This Row],[powertrain_type]],Table3[vehicle_segment]&amp;Table3[powertrain_type],Table3[vehicle_id])</f>
        <v>1</v>
      </c>
      <c r="I101" s="5">
        <v>11</v>
      </c>
      <c r="J101" s="5">
        <v>47677</v>
      </c>
      <c r="K101" s="5">
        <v>31785</v>
      </c>
      <c r="L101" s="5">
        <v>79473</v>
      </c>
      <c r="M101">
        <v>0.01</v>
      </c>
      <c r="N101">
        <v>221</v>
      </c>
      <c r="O101">
        <v>2.7</v>
      </c>
      <c r="P101">
        <v>135</v>
      </c>
      <c r="Q101">
        <v>1.4930000000000001</v>
      </c>
      <c r="R101">
        <v>0.223</v>
      </c>
      <c r="S101">
        <v>43513</v>
      </c>
      <c r="T101">
        <v>97.7</v>
      </c>
      <c r="U101">
        <v>25.9</v>
      </c>
      <c r="V101">
        <v>705</v>
      </c>
      <c r="W101">
        <v>56</v>
      </c>
      <c r="X101">
        <v>83.33</v>
      </c>
      <c r="Y101">
        <v>0</v>
      </c>
    </row>
    <row r="102" spans="1:25" x14ac:dyDescent="0.3">
      <c r="A102" t="s">
        <v>33</v>
      </c>
      <c r="B102">
        <f>_xlfn.XLOOKUP(Table4[[#This Row],[country]],Table2[country],Table2[country_id],FALSE)</f>
        <v>3</v>
      </c>
      <c r="C102" t="s">
        <v>32</v>
      </c>
      <c r="D102">
        <v>2011</v>
      </c>
      <c r="E102">
        <f>_xlfn.XLOOKUP(Table4[[#This Row],[year]],Table1[year],Table1[year_id])</f>
        <v>2</v>
      </c>
      <c r="F102" t="s">
        <v>29</v>
      </c>
      <c r="G102" t="s">
        <v>28</v>
      </c>
      <c r="H102" cm="1">
        <f t="array" ref="H102">_xlfn.XLOOKUP(Table4[[#This Row],[vehicle_segment]]&amp;Table4[[#This Row],[powertrain_type]],Table3[vehicle_segment]&amp;Table3[powertrain_type],Table3[vehicle_id])</f>
        <v>2</v>
      </c>
      <c r="I102" s="5">
        <v>126</v>
      </c>
      <c r="J102" s="5">
        <v>276670</v>
      </c>
      <c r="K102" s="5">
        <v>37728</v>
      </c>
      <c r="L102" s="5">
        <v>314524</v>
      </c>
      <c r="M102">
        <v>0.04</v>
      </c>
      <c r="N102">
        <v>221</v>
      </c>
      <c r="O102">
        <v>2.7</v>
      </c>
      <c r="P102">
        <v>135</v>
      </c>
      <c r="Q102">
        <v>1.4930000000000001</v>
      </c>
      <c r="R102">
        <v>0.223</v>
      </c>
      <c r="S102">
        <v>43513</v>
      </c>
      <c r="T102">
        <v>97.7</v>
      </c>
      <c r="U102">
        <v>25.9</v>
      </c>
      <c r="V102">
        <v>705</v>
      </c>
      <c r="W102">
        <v>56</v>
      </c>
      <c r="X102">
        <v>90.91</v>
      </c>
      <c r="Y102">
        <v>0</v>
      </c>
    </row>
    <row r="103" spans="1:25" x14ac:dyDescent="0.3">
      <c r="A103" t="s">
        <v>33</v>
      </c>
      <c r="B103">
        <f>_xlfn.XLOOKUP(Table4[[#This Row],[country]],Table2[country],Table2[country_id],FALSE)</f>
        <v>3</v>
      </c>
      <c r="C103" t="s">
        <v>32</v>
      </c>
      <c r="D103">
        <v>2011</v>
      </c>
      <c r="E103">
        <f>_xlfn.XLOOKUP(Table4[[#This Row],[year]],Table1[year],Table1[year_id])</f>
        <v>2</v>
      </c>
      <c r="F103" t="s">
        <v>30</v>
      </c>
      <c r="G103" t="s">
        <v>28</v>
      </c>
      <c r="H103" cm="1">
        <f t="array" ref="H103">_xlfn.XLOOKUP(Table4[[#This Row],[vehicle_segment]]&amp;Table4[[#This Row],[powertrain_type]],Table3[vehicle_segment]&amp;Table3[powertrain_type],Table3[vehicle_id])</f>
        <v>3</v>
      </c>
      <c r="I103" s="5">
        <v>75</v>
      </c>
      <c r="J103" s="5">
        <v>118827</v>
      </c>
      <c r="K103" s="5">
        <v>10333</v>
      </c>
      <c r="L103" s="5">
        <v>129235</v>
      </c>
      <c r="M103">
        <v>0.06</v>
      </c>
      <c r="N103">
        <v>221</v>
      </c>
      <c r="O103">
        <v>2.7</v>
      </c>
      <c r="P103">
        <v>135</v>
      </c>
      <c r="Q103">
        <v>1.4930000000000001</v>
      </c>
      <c r="R103">
        <v>0.223</v>
      </c>
      <c r="S103">
        <v>43513</v>
      </c>
      <c r="T103">
        <v>97.7</v>
      </c>
      <c r="U103">
        <v>25.9</v>
      </c>
      <c r="V103">
        <v>705</v>
      </c>
      <c r="W103">
        <v>56</v>
      </c>
      <c r="X103">
        <v>87.5</v>
      </c>
      <c r="Y103">
        <v>0</v>
      </c>
    </row>
    <row r="104" spans="1:25" x14ac:dyDescent="0.3">
      <c r="A104" t="s">
        <v>33</v>
      </c>
      <c r="B104">
        <f>_xlfn.XLOOKUP(Table4[[#This Row],[country]],Table2[country],Table2[country_id],FALSE)</f>
        <v>3</v>
      </c>
      <c r="C104" t="s">
        <v>32</v>
      </c>
      <c r="D104">
        <v>2012</v>
      </c>
      <c r="E104">
        <f>_xlfn.XLOOKUP(Table4[[#This Row],[year]],Table1[year],Table1[year_id])</f>
        <v>3</v>
      </c>
      <c r="F104" t="s">
        <v>27</v>
      </c>
      <c r="G104" t="s">
        <v>28</v>
      </c>
      <c r="H104" cm="1">
        <f t="array" ref="H104">_xlfn.XLOOKUP(Table4[[#This Row],[vehicle_segment]]&amp;Table4[[#This Row],[powertrain_type]],Table3[vehicle_segment]&amp;Table3[powertrain_type],Table3[vehicle_id])</f>
        <v>1</v>
      </c>
      <c r="I104" s="5">
        <v>18</v>
      </c>
      <c r="J104" s="5">
        <v>44566</v>
      </c>
      <c r="K104" s="5">
        <v>29711</v>
      </c>
      <c r="L104" s="5">
        <v>74295</v>
      </c>
      <c r="M104">
        <v>0.02</v>
      </c>
      <c r="N104">
        <v>380</v>
      </c>
      <c r="O104">
        <v>3.4</v>
      </c>
      <c r="P104">
        <v>146</v>
      </c>
      <c r="Q104">
        <v>1.4770000000000001</v>
      </c>
      <c r="R104">
        <v>0.22800000000000001</v>
      </c>
      <c r="S104">
        <v>42820</v>
      </c>
      <c r="T104">
        <v>98.2</v>
      </c>
      <c r="U104">
        <v>25.5</v>
      </c>
      <c r="V104">
        <v>1388</v>
      </c>
      <c r="W104">
        <v>58</v>
      </c>
      <c r="X104">
        <v>73.209999999999994</v>
      </c>
      <c r="Y104">
        <v>0</v>
      </c>
    </row>
    <row r="105" spans="1:25" x14ac:dyDescent="0.3">
      <c r="A105" t="s">
        <v>33</v>
      </c>
      <c r="B105">
        <f>_xlfn.XLOOKUP(Table4[[#This Row],[country]],Table2[country],Table2[country_id],FALSE)</f>
        <v>3</v>
      </c>
      <c r="C105" t="s">
        <v>32</v>
      </c>
      <c r="D105">
        <v>2012</v>
      </c>
      <c r="E105">
        <f>_xlfn.XLOOKUP(Table4[[#This Row],[year]],Table1[year],Table1[year_id])</f>
        <v>3</v>
      </c>
      <c r="F105" t="s">
        <v>29</v>
      </c>
      <c r="G105" t="s">
        <v>28</v>
      </c>
      <c r="H105" cm="1">
        <f t="array" ref="H105">_xlfn.XLOOKUP(Table4[[#This Row],[vehicle_segment]]&amp;Table4[[#This Row],[powertrain_type]],Table3[vehicle_segment]&amp;Table3[powertrain_type],Table3[vehicle_id])</f>
        <v>2</v>
      </c>
      <c r="I105" s="5">
        <v>210</v>
      </c>
      <c r="J105" s="5">
        <v>263740</v>
      </c>
      <c r="K105" s="5">
        <v>35965</v>
      </c>
      <c r="L105" s="5">
        <v>299915</v>
      </c>
      <c r="M105">
        <v>7.0000000000000007E-2</v>
      </c>
      <c r="N105">
        <v>380</v>
      </c>
      <c r="O105">
        <v>3.4</v>
      </c>
      <c r="P105">
        <v>146</v>
      </c>
      <c r="Q105">
        <v>1.4770000000000001</v>
      </c>
      <c r="R105">
        <v>0.22800000000000001</v>
      </c>
      <c r="S105">
        <v>42820</v>
      </c>
      <c r="T105">
        <v>98.2</v>
      </c>
      <c r="U105">
        <v>25.5</v>
      </c>
      <c r="V105">
        <v>1388</v>
      </c>
      <c r="W105">
        <v>58</v>
      </c>
      <c r="X105">
        <v>66.67</v>
      </c>
      <c r="Y105">
        <v>0</v>
      </c>
    </row>
    <row r="106" spans="1:25" x14ac:dyDescent="0.3">
      <c r="A106" t="s">
        <v>33</v>
      </c>
      <c r="B106">
        <f>_xlfn.XLOOKUP(Table4[[#This Row],[country]],Table2[country],Table2[country_id],FALSE)</f>
        <v>3</v>
      </c>
      <c r="C106" t="s">
        <v>32</v>
      </c>
      <c r="D106">
        <v>2012</v>
      </c>
      <c r="E106">
        <f>_xlfn.XLOOKUP(Table4[[#This Row],[year]],Table1[year],Table1[year_id])</f>
        <v>3</v>
      </c>
      <c r="F106" t="s">
        <v>30</v>
      </c>
      <c r="G106" t="s">
        <v>28</v>
      </c>
      <c r="H106" cm="1">
        <f t="array" ref="H106">_xlfn.XLOOKUP(Table4[[#This Row],[vehicle_segment]]&amp;Table4[[#This Row],[powertrain_type]],Table3[vehicle_segment]&amp;Table3[powertrain_type],Table3[vehicle_id])</f>
        <v>3</v>
      </c>
      <c r="I106" s="5">
        <v>128</v>
      </c>
      <c r="J106" s="5">
        <v>116159</v>
      </c>
      <c r="K106" s="5">
        <v>10101</v>
      </c>
      <c r="L106" s="5">
        <v>126388</v>
      </c>
      <c r="M106">
        <v>0.1</v>
      </c>
      <c r="N106">
        <v>380</v>
      </c>
      <c r="O106">
        <v>3.4</v>
      </c>
      <c r="P106">
        <v>146</v>
      </c>
      <c r="Q106">
        <v>1.4770000000000001</v>
      </c>
      <c r="R106">
        <v>0.22800000000000001</v>
      </c>
      <c r="S106">
        <v>42820</v>
      </c>
      <c r="T106">
        <v>98.2</v>
      </c>
      <c r="U106">
        <v>25.5</v>
      </c>
      <c r="V106">
        <v>1388</v>
      </c>
      <c r="W106">
        <v>58</v>
      </c>
      <c r="X106">
        <v>78.89</v>
      </c>
      <c r="Y106">
        <v>0</v>
      </c>
    </row>
    <row r="107" spans="1:25" x14ac:dyDescent="0.3">
      <c r="A107" t="s">
        <v>33</v>
      </c>
      <c r="B107">
        <f>_xlfn.XLOOKUP(Table4[[#This Row],[country]],Table2[country],Table2[country_id],FALSE)</f>
        <v>3</v>
      </c>
      <c r="C107" t="s">
        <v>32</v>
      </c>
      <c r="D107">
        <v>2013</v>
      </c>
      <c r="E107">
        <f>_xlfn.XLOOKUP(Table4[[#This Row],[year]],Table1[year],Table1[year_id])</f>
        <v>4</v>
      </c>
      <c r="F107" t="s">
        <v>27</v>
      </c>
      <c r="G107" t="s">
        <v>28</v>
      </c>
      <c r="H107" cm="1">
        <f t="array" ref="H107">_xlfn.XLOOKUP(Table4[[#This Row],[vehicle_segment]]&amp;Table4[[#This Row],[powertrain_type]],Table3[vehicle_segment]&amp;Table3[powertrain_type],Table3[vehicle_id])</f>
        <v>1</v>
      </c>
      <c r="I107" s="5">
        <v>26</v>
      </c>
      <c r="J107" s="5">
        <v>44672</v>
      </c>
      <c r="K107" s="5">
        <v>29782</v>
      </c>
      <c r="L107" s="5">
        <v>74480</v>
      </c>
      <c r="M107">
        <v>0.03</v>
      </c>
      <c r="N107">
        <v>512</v>
      </c>
      <c r="O107">
        <v>4.3</v>
      </c>
      <c r="P107">
        <v>142</v>
      </c>
      <c r="Q107">
        <v>1.44</v>
      </c>
      <c r="R107">
        <v>0.23200000000000001</v>
      </c>
      <c r="S107">
        <v>42187</v>
      </c>
      <c r="T107">
        <v>97.8</v>
      </c>
      <c r="U107">
        <v>25.2</v>
      </c>
      <c r="V107">
        <v>2108</v>
      </c>
      <c r="W107">
        <v>60.6</v>
      </c>
      <c r="X107">
        <v>63.03</v>
      </c>
      <c r="Y107">
        <v>0</v>
      </c>
    </row>
    <row r="108" spans="1:25" x14ac:dyDescent="0.3">
      <c r="A108" t="s">
        <v>33</v>
      </c>
      <c r="B108">
        <f>_xlfn.XLOOKUP(Table4[[#This Row],[country]],Table2[country],Table2[country_id],FALSE)</f>
        <v>3</v>
      </c>
      <c r="C108" t="s">
        <v>32</v>
      </c>
      <c r="D108">
        <v>2013</v>
      </c>
      <c r="E108">
        <f>_xlfn.XLOOKUP(Table4[[#This Row],[year]],Table1[year],Table1[year_id])</f>
        <v>4</v>
      </c>
      <c r="F108" t="s">
        <v>29</v>
      </c>
      <c r="G108" t="s">
        <v>28</v>
      </c>
      <c r="H108" cm="1">
        <f t="array" ref="H108">_xlfn.XLOOKUP(Table4[[#This Row],[vehicle_segment]]&amp;Table4[[#This Row],[powertrain_type]],Table3[vehicle_segment]&amp;Table3[powertrain_type],Table3[vehicle_id])</f>
        <v>2</v>
      </c>
      <c r="I108" s="5">
        <v>301</v>
      </c>
      <c r="J108" s="5">
        <v>264841</v>
      </c>
      <c r="K108" s="5">
        <v>36115</v>
      </c>
      <c r="L108" s="5">
        <v>301257</v>
      </c>
      <c r="M108">
        <v>0.1</v>
      </c>
      <c r="N108">
        <v>512</v>
      </c>
      <c r="O108">
        <v>4.3</v>
      </c>
      <c r="P108">
        <v>142</v>
      </c>
      <c r="Q108">
        <v>1.44</v>
      </c>
      <c r="R108">
        <v>0.23200000000000001</v>
      </c>
      <c r="S108">
        <v>42187</v>
      </c>
      <c r="T108">
        <v>97.8</v>
      </c>
      <c r="U108">
        <v>25.2</v>
      </c>
      <c r="V108">
        <v>2108</v>
      </c>
      <c r="W108">
        <v>60.6</v>
      </c>
      <c r="X108">
        <v>43.33</v>
      </c>
      <c r="Y108">
        <v>0</v>
      </c>
    </row>
    <row r="109" spans="1:25" x14ac:dyDescent="0.3">
      <c r="A109" t="s">
        <v>33</v>
      </c>
      <c r="B109">
        <f>_xlfn.XLOOKUP(Table4[[#This Row],[country]],Table2[country],Table2[country_id],FALSE)</f>
        <v>3</v>
      </c>
      <c r="C109" t="s">
        <v>32</v>
      </c>
      <c r="D109">
        <v>2013</v>
      </c>
      <c r="E109">
        <f>_xlfn.XLOOKUP(Table4[[#This Row],[year]],Table1[year],Table1[year_id])</f>
        <v>4</v>
      </c>
      <c r="F109" t="s">
        <v>30</v>
      </c>
      <c r="G109" t="s">
        <v>28</v>
      </c>
      <c r="H109" cm="1">
        <f t="array" ref="H109">_xlfn.XLOOKUP(Table4[[#This Row],[vehicle_segment]]&amp;Table4[[#This Row],[powertrain_type]],Table3[vehicle_segment]&amp;Table3[powertrain_type],Table3[vehicle_id])</f>
        <v>3</v>
      </c>
      <c r="I109" s="5">
        <v>177</v>
      </c>
      <c r="J109" s="5">
        <v>111996</v>
      </c>
      <c r="K109" s="5">
        <v>9739</v>
      </c>
      <c r="L109" s="5">
        <v>121912</v>
      </c>
      <c r="M109">
        <v>0.15</v>
      </c>
      <c r="N109">
        <v>512</v>
      </c>
      <c r="O109">
        <v>4.3</v>
      </c>
      <c r="P109">
        <v>142</v>
      </c>
      <c r="Q109">
        <v>1.44</v>
      </c>
      <c r="R109">
        <v>0.23200000000000001</v>
      </c>
      <c r="S109">
        <v>42187</v>
      </c>
      <c r="T109">
        <v>97.8</v>
      </c>
      <c r="U109">
        <v>25.2</v>
      </c>
      <c r="V109">
        <v>2108</v>
      </c>
      <c r="W109">
        <v>60.6</v>
      </c>
      <c r="X109">
        <v>38.28</v>
      </c>
      <c r="Y109">
        <v>0</v>
      </c>
    </row>
    <row r="110" spans="1:25" x14ac:dyDescent="0.3">
      <c r="A110" t="s">
        <v>33</v>
      </c>
      <c r="B110">
        <f>_xlfn.XLOOKUP(Table4[[#This Row],[country]],Table2[country],Table2[country_id],FALSE)</f>
        <v>3</v>
      </c>
      <c r="C110" t="s">
        <v>32</v>
      </c>
      <c r="D110">
        <v>2014</v>
      </c>
      <c r="E110">
        <f>_xlfn.XLOOKUP(Table4[[#This Row],[year]],Table1[year],Table1[year_id])</f>
        <v>5</v>
      </c>
      <c r="F110" t="s">
        <v>27</v>
      </c>
      <c r="G110" t="s">
        <v>28</v>
      </c>
      <c r="H110" cm="1">
        <f t="array" ref="H110">_xlfn.XLOOKUP(Table4[[#This Row],[vehicle_segment]]&amp;Table4[[#This Row],[powertrain_type]],Table3[vehicle_segment]&amp;Table3[powertrain_type],Table3[vehicle_id])</f>
        <v>1</v>
      </c>
      <c r="I110" s="5">
        <v>92</v>
      </c>
      <c r="J110" s="5">
        <v>43958</v>
      </c>
      <c r="K110" s="5">
        <v>29305</v>
      </c>
      <c r="L110" s="5">
        <v>73355</v>
      </c>
      <c r="M110">
        <v>0.13</v>
      </c>
      <c r="N110">
        <v>1241</v>
      </c>
      <c r="O110">
        <v>4.9000000000000004</v>
      </c>
      <c r="P110">
        <v>153</v>
      </c>
      <c r="Q110">
        <v>1.4330000000000001</v>
      </c>
      <c r="R110">
        <v>0.23599999999999999</v>
      </c>
      <c r="S110">
        <v>40760</v>
      </c>
      <c r="T110">
        <v>97.8</v>
      </c>
      <c r="U110">
        <v>25.2</v>
      </c>
      <c r="V110">
        <v>2822</v>
      </c>
      <c r="W110">
        <v>62.4</v>
      </c>
      <c r="X110">
        <v>102.99</v>
      </c>
      <c r="Y110">
        <v>0</v>
      </c>
    </row>
    <row r="111" spans="1:25" x14ac:dyDescent="0.3">
      <c r="A111" t="s">
        <v>33</v>
      </c>
      <c r="B111">
        <f>_xlfn.XLOOKUP(Table4[[#This Row],[country]],Table2[country],Table2[country_id],FALSE)</f>
        <v>3</v>
      </c>
      <c r="C111" t="s">
        <v>32</v>
      </c>
      <c r="D111">
        <v>2014</v>
      </c>
      <c r="E111">
        <f>_xlfn.XLOOKUP(Table4[[#This Row],[year]],Table1[year],Table1[year_id])</f>
        <v>5</v>
      </c>
      <c r="F111" t="s">
        <v>29</v>
      </c>
      <c r="G111" t="s">
        <v>28</v>
      </c>
      <c r="H111" cm="1">
        <f t="array" ref="H111">_xlfn.XLOOKUP(Table4[[#This Row],[vehicle_segment]]&amp;Table4[[#This Row],[powertrain_type]],Table3[vehicle_segment]&amp;Table3[powertrain_type],Table3[vehicle_id])</f>
        <v>2</v>
      </c>
      <c r="I111" s="5">
        <v>1079</v>
      </c>
      <c r="J111" s="5">
        <v>262762</v>
      </c>
      <c r="K111" s="5">
        <v>35831</v>
      </c>
      <c r="L111" s="5">
        <v>299672</v>
      </c>
      <c r="M111">
        <v>0.36</v>
      </c>
      <c r="N111">
        <v>1241</v>
      </c>
      <c r="O111">
        <v>4.9000000000000004</v>
      </c>
      <c r="P111">
        <v>153</v>
      </c>
      <c r="Q111">
        <v>1.4330000000000001</v>
      </c>
      <c r="R111">
        <v>0.23599999999999999</v>
      </c>
      <c r="S111">
        <v>40760</v>
      </c>
      <c r="T111">
        <v>97.8</v>
      </c>
      <c r="U111">
        <v>25.2</v>
      </c>
      <c r="V111">
        <v>2822</v>
      </c>
      <c r="W111">
        <v>62.4</v>
      </c>
      <c r="X111">
        <v>258.47000000000003</v>
      </c>
      <c r="Y111">
        <v>0</v>
      </c>
    </row>
    <row r="112" spans="1:25" x14ac:dyDescent="0.3">
      <c r="A112" t="s">
        <v>33</v>
      </c>
      <c r="B112">
        <f>_xlfn.XLOOKUP(Table4[[#This Row],[country]],Table2[country],Table2[country_id],FALSE)</f>
        <v>3</v>
      </c>
      <c r="C112" t="s">
        <v>32</v>
      </c>
      <c r="D112">
        <v>2014</v>
      </c>
      <c r="E112">
        <f>_xlfn.XLOOKUP(Table4[[#This Row],[year]],Table1[year],Table1[year_id])</f>
        <v>5</v>
      </c>
      <c r="F112" t="s">
        <v>30</v>
      </c>
      <c r="G112" t="s">
        <v>28</v>
      </c>
      <c r="H112" cm="1">
        <f t="array" ref="H112">_xlfn.XLOOKUP(Table4[[#This Row],[vehicle_segment]]&amp;Table4[[#This Row],[powertrain_type]],Table3[vehicle_segment]&amp;Table3[powertrain_type],Table3[vehicle_id])</f>
        <v>3</v>
      </c>
      <c r="I112" s="5">
        <v>639</v>
      </c>
      <c r="J112" s="5">
        <v>111985</v>
      </c>
      <c r="K112" s="5">
        <v>9738</v>
      </c>
      <c r="L112" s="5">
        <v>122362</v>
      </c>
      <c r="M112">
        <v>0.52</v>
      </c>
      <c r="N112">
        <v>1241</v>
      </c>
      <c r="O112">
        <v>4.9000000000000004</v>
      </c>
      <c r="P112">
        <v>153</v>
      </c>
      <c r="Q112">
        <v>1.4330000000000001</v>
      </c>
      <c r="R112">
        <v>0.23599999999999999</v>
      </c>
      <c r="S112">
        <v>40760</v>
      </c>
      <c r="T112">
        <v>97.8</v>
      </c>
      <c r="U112">
        <v>25.2</v>
      </c>
      <c r="V112">
        <v>2822</v>
      </c>
      <c r="W112">
        <v>62.4</v>
      </c>
      <c r="X112">
        <v>261.02</v>
      </c>
      <c r="Y112">
        <v>0</v>
      </c>
    </row>
    <row r="113" spans="1:25" x14ac:dyDescent="0.3">
      <c r="A113" t="s">
        <v>33</v>
      </c>
      <c r="B113">
        <f>_xlfn.XLOOKUP(Table4[[#This Row],[country]],Table2[country],Table2[country_id],FALSE)</f>
        <v>3</v>
      </c>
      <c r="C113" t="s">
        <v>32</v>
      </c>
      <c r="D113">
        <v>2015</v>
      </c>
      <c r="E113">
        <f>_xlfn.XLOOKUP(Table4[[#This Row],[year]],Table1[year],Table1[year_id])</f>
        <v>6</v>
      </c>
      <c r="F113" t="s">
        <v>27</v>
      </c>
      <c r="G113" t="s">
        <v>28</v>
      </c>
      <c r="H113" cm="1">
        <f t="array" ref="H113">_xlfn.XLOOKUP(Table4[[#This Row],[vehicle_segment]]&amp;Table4[[#This Row],[powertrain_type]],Table3[vehicle_segment]&amp;Table3[powertrain_type],Table3[vehicle_id])</f>
        <v>1</v>
      </c>
      <c r="I113" s="5">
        <v>161</v>
      </c>
      <c r="J113" s="5">
        <v>45037</v>
      </c>
      <c r="K113" s="5">
        <v>30024</v>
      </c>
      <c r="L113" s="5">
        <v>75222</v>
      </c>
      <c r="M113">
        <v>0.21</v>
      </c>
      <c r="N113">
        <v>2036</v>
      </c>
      <c r="O113">
        <v>5.8</v>
      </c>
      <c r="P113">
        <v>173</v>
      </c>
      <c r="Q113">
        <v>1.427</v>
      </c>
      <c r="R113">
        <v>0.24</v>
      </c>
      <c r="S113">
        <v>40432</v>
      </c>
      <c r="T113">
        <v>97.2</v>
      </c>
      <c r="U113">
        <v>25.1</v>
      </c>
      <c r="V113">
        <v>3577</v>
      </c>
      <c r="W113">
        <v>64.400000000000006</v>
      </c>
      <c r="X113">
        <v>107.58</v>
      </c>
      <c r="Y113">
        <v>0</v>
      </c>
    </row>
    <row r="114" spans="1:25" x14ac:dyDescent="0.3">
      <c r="A114" t="s">
        <v>33</v>
      </c>
      <c r="B114">
        <f>_xlfn.XLOOKUP(Table4[[#This Row],[country]],Table2[country],Table2[country_id],FALSE)</f>
        <v>3</v>
      </c>
      <c r="C114" t="s">
        <v>32</v>
      </c>
      <c r="D114">
        <v>2015</v>
      </c>
      <c r="E114">
        <f>_xlfn.XLOOKUP(Table4[[#This Row],[year]],Table1[year],Table1[year_id])</f>
        <v>6</v>
      </c>
      <c r="F114" t="s">
        <v>29</v>
      </c>
      <c r="G114" t="s">
        <v>28</v>
      </c>
      <c r="H114" cm="1">
        <f t="array" ref="H114">_xlfn.XLOOKUP(Table4[[#This Row],[vehicle_segment]]&amp;Table4[[#This Row],[powertrain_type]],Table3[vehicle_segment]&amp;Table3[powertrain_type],Table3[vehicle_id])</f>
        <v>2</v>
      </c>
      <c r="I114" s="5">
        <v>1835</v>
      </c>
      <c r="J114" s="5">
        <v>263036</v>
      </c>
      <c r="K114" s="5">
        <v>35868</v>
      </c>
      <c r="L114" s="5">
        <v>300739</v>
      </c>
      <c r="M114">
        <v>0.61</v>
      </c>
      <c r="N114">
        <v>2036</v>
      </c>
      <c r="O114">
        <v>5.8</v>
      </c>
      <c r="P114">
        <v>173</v>
      </c>
      <c r="Q114">
        <v>1.427</v>
      </c>
      <c r="R114">
        <v>0.24</v>
      </c>
      <c r="S114">
        <v>40432</v>
      </c>
      <c r="T114">
        <v>97.2</v>
      </c>
      <c r="U114">
        <v>25.1</v>
      </c>
      <c r="V114">
        <v>3577</v>
      </c>
      <c r="W114">
        <v>64.400000000000006</v>
      </c>
      <c r="X114">
        <v>70.06</v>
      </c>
      <c r="Y114">
        <v>0</v>
      </c>
    </row>
    <row r="115" spans="1:25" x14ac:dyDescent="0.3">
      <c r="A115" t="s">
        <v>33</v>
      </c>
      <c r="B115">
        <f>_xlfn.XLOOKUP(Table4[[#This Row],[country]],Table2[country],Table2[country_id],FALSE)</f>
        <v>3</v>
      </c>
      <c r="C115" t="s">
        <v>32</v>
      </c>
      <c r="D115">
        <v>2015</v>
      </c>
      <c r="E115">
        <f>_xlfn.XLOOKUP(Table4[[#This Row],[year]],Table1[year],Table1[year_id])</f>
        <v>6</v>
      </c>
      <c r="F115" t="s">
        <v>30</v>
      </c>
      <c r="G115" t="s">
        <v>28</v>
      </c>
      <c r="H115" cm="1">
        <f t="array" ref="H115">_xlfn.XLOOKUP(Table4[[#This Row],[vehicle_segment]]&amp;Table4[[#This Row],[powertrain_type]],Table3[vehicle_segment]&amp;Table3[powertrain_type],Table3[vehicle_id])</f>
        <v>3</v>
      </c>
      <c r="I115" s="5">
        <v>1108</v>
      </c>
      <c r="J115" s="5">
        <v>114211</v>
      </c>
      <c r="K115" s="5">
        <v>9931</v>
      </c>
      <c r="L115" s="5">
        <v>125250</v>
      </c>
      <c r="M115">
        <v>0.88</v>
      </c>
      <c r="N115">
        <v>2036</v>
      </c>
      <c r="O115">
        <v>5.8</v>
      </c>
      <c r="P115">
        <v>173</v>
      </c>
      <c r="Q115">
        <v>1.427</v>
      </c>
      <c r="R115">
        <v>0.24</v>
      </c>
      <c r="S115">
        <v>40432</v>
      </c>
      <c r="T115">
        <v>97.2</v>
      </c>
      <c r="U115">
        <v>25.1</v>
      </c>
      <c r="V115">
        <v>3577</v>
      </c>
      <c r="W115">
        <v>64.400000000000006</v>
      </c>
      <c r="X115">
        <v>73.400000000000006</v>
      </c>
      <c r="Y115">
        <v>0</v>
      </c>
    </row>
    <row r="116" spans="1:25" x14ac:dyDescent="0.3">
      <c r="A116" t="s">
        <v>33</v>
      </c>
      <c r="B116">
        <f>_xlfn.XLOOKUP(Table4[[#This Row],[country]],Table2[country],Table2[country_id],FALSE)</f>
        <v>3</v>
      </c>
      <c r="C116" t="s">
        <v>32</v>
      </c>
      <c r="D116">
        <v>2016</v>
      </c>
      <c r="E116">
        <f>_xlfn.XLOOKUP(Table4[[#This Row],[year]],Table1[year],Table1[year_id])</f>
        <v>7</v>
      </c>
      <c r="F116" t="s">
        <v>27</v>
      </c>
      <c r="G116" t="s">
        <v>28</v>
      </c>
      <c r="H116" cm="1">
        <f t="array" ref="H116">_xlfn.XLOOKUP(Table4[[#This Row],[vehicle_segment]]&amp;Table4[[#This Row],[powertrain_type]],Table3[vehicle_segment]&amp;Table3[powertrain_type],Table3[vehicle_id])</f>
        <v>1</v>
      </c>
      <c r="I116" s="5">
        <v>307</v>
      </c>
      <c r="J116" s="5">
        <v>46430</v>
      </c>
      <c r="K116" s="5">
        <v>30954</v>
      </c>
      <c r="L116" s="5">
        <v>77691</v>
      </c>
      <c r="M116">
        <v>0.4</v>
      </c>
      <c r="N116">
        <v>3544</v>
      </c>
      <c r="O116">
        <v>7.4</v>
      </c>
      <c r="P116">
        <v>192</v>
      </c>
      <c r="Q116">
        <v>1.4470000000000001</v>
      </c>
      <c r="R116">
        <v>0.246</v>
      </c>
      <c r="S116">
        <v>42098</v>
      </c>
      <c r="T116">
        <v>97.8</v>
      </c>
      <c r="U116">
        <v>24.7</v>
      </c>
      <c r="V116">
        <v>3536</v>
      </c>
      <c r="W116">
        <v>66.3</v>
      </c>
      <c r="X116">
        <v>90.68</v>
      </c>
      <c r="Y116">
        <v>0</v>
      </c>
    </row>
    <row r="117" spans="1:25" x14ac:dyDescent="0.3">
      <c r="A117" t="s">
        <v>33</v>
      </c>
      <c r="B117">
        <f>_xlfn.XLOOKUP(Table4[[#This Row],[country]],Table2[country],Table2[country_id],FALSE)</f>
        <v>3</v>
      </c>
      <c r="C117" t="s">
        <v>32</v>
      </c>
      <c r="D117">
        <v>2016</v>
      </c>
      <c r="E117">
        <f>_xlfn.XLOOKUP(Table4[[#This Row],[year]],Table1[year],Table1[year_id])</f>
        <v>7</v>
      </c>
      <c r="F117" t="s">
        <v>29</v>
      </c>
      <c r="G117" t="s">
        <v>28</v>
      </c>
      <c r="H117" cm="1">
        <f t="array" ref="H117">_xlfn.XLOOKUP(Table4[[#This Row],[vehicle_segment]]&amp;Table4[[#This Row],[powertrain_type]],Table3[vehicle_segment]&amp;Table3[powertrain_type],Table3[vehicle_id])</f>
        <v>2</v>
      </c>
      <c r="I117" s="5">
        <v>3545</v>
      </c>
      <c r="J117" s="5">
        <v>272960</v>
      </c>
      <c r="K117" s="5">
        <v>37222</v>
      </c>
      <c r="L117" s="5">
        <v>313727</v>
      </c>
      <c r="M117">
        <v>1.1299999999999999</v>
      </c>
      <c r="N117">
        <v>3544</v>
      </c>
      <c r="O117">
        <v>7.4</v>
      </c>
      <c r="P117">
        <v>192</v>
      </c>
      <c r="Q117">
        <v>1.4470000000000001</v>
      </c>
      <c r="R117">
        <v>0.246</v>
      </c>
      <c r="S117">
        <v>42098</v>
      </c>
      <c r="T117">
        <v>97.8</v>
      </c>
      <c r="U117">
        <v>24.7</v>
      </c>
      <c r="V117">
        <v>3536</v>
      </c>
      <c r="W117">
        <v>66.3</v>
      </c>
      <c r="X117">
        <v>93.19</v>
      </c>
      <c r="Y117">
        <v>0</v>
      </c>
    </row>
    <row r="118" spans="1:25" x14ac:dyDescent="0.3">
      <c r="A118" t="s">
        <v>33</v>
      </c>
      <c r="B118">
        <f>_xlfn.XLOOKUP(Table4[[#This Row],[country]],Table2[country],Table2[country_id],FALSE)</f>
        <v>3</v>
      </c>
      <c r="C118" t="s">
        <v>32</v>
      </c>
      <c r="D118">
        <v>2016</v>
      </c>
      <c r="E118">
        <f>_xlfn.XLOOKUP(Table4[[#This Row],[year]],Table1[year],Table1[year_id])</f>
        <v>7</v>
      </c>
      <c r="F118" t="s">
        <v>30</v>
      </c>
      <c r="G118" t="s">
        <v>28</v>
      </c>
      <c r="H118" cm="1">
        <f t="array" ref="H118">_xlfn.XLOOKUP(Table4[[#This Row],[vehicle_segment]]&amp;Table4[[#This Row],[powertrain_type]],Table3[vehicle_segment]&amp;Table3[powertrain_type],Table3[vehicle_id])</f>
        <v>3</v>
      </c>
      <c r="I118" s="5">
        <v>2143</v>
      </c>
      <c r="J118" s="5">
        <v>118364</v>
      </c>
      <c r="K118" s="5">
        <v>10292</v>
      </c>
      <c r="L118" s="5">
        <v>130799</v>
      </c>
      <c r="M118">
        <v>1.64</v>
      </c>
      <c r="N118">
        <v>3544</v>
      </c>
      <c r="O118">
        <v>7.4</v>
      </c>
      <c r="P118">
        <v>192</v>
      </c>
      <c r="Q118">
        <v>1.4470000000000001</v>
      </c>
      <c r="R118">
        <v>0.246</v>
      </c>
      <c r="S118">
        <v>42098</v>
      </c>
      <c r="T118">
        <v>97.8</v>
      </c>
      <c r="U118">
        <v>24.7</v>
      </c>
      <c r="V118">
        <v>3536</v>
      </c>
      <c r="W118">
        <v>66.3</v>
      </c>
      <c r="X118">
        <v>93.41</v>
      </c>
      <c r="Y118">
        <v>0</v>
      </c>
    </row>
    <row r="119" spans="1:25" x14ac:dyDescent="0.3">
      <c r="A119" t="s">
        <v>33</v>
      </c>
      <c r="B119">
        <f>_xlfn.XLOOKUP(Table4[[#This Row],[country]],Table2[country],Table2[country_id],FALSE)</f>
        <v>3</v>
      </c>
      <c r="C119" t="s">
        <v>32</v>
      </c>
      <c r="D119">
        <v>2017</v>
      </c>
      <c r="E119">
        <f>_xlfn.XLOOKUP(Table4[[#This Row],[year]],Table1[year],Table1[year_id])</f>
        <v>8</v>
      </c>
      <c r="F119" t="s">
        <v>27</v>
      </c>
      <c r="G119" t="s">
        <v>28</v>
      </c>
      <c r="H119" cm="1">
        <f t="array" ref="H119">_xlfn.XLOOKUP(Table4[[#This Row],[vehicle_segment]]&amp;Table4[[#This Row],[powertrain_type]],Table3[vehicle_segment]&amp;Table3[powertrain_type],Table3[vehicle_id])</f>
        <v>1</v>
      </c>
      <c r="I119" s="5">
        <v>459</v>
      </c>
      <c r="J119" s="5">
        <v>49834</v>
      </c>
      <c r="K119" s="5">
        <v>33223</v>
      </c>
      <c r="L119" s="5">
        <v>83516</v>
      </c>
      <c r="M119">
        <v>0.55000000000000004</v>
      </c>
      <c r="N119">
        <v>4987</v>
      </c>
      <c r="O119">
        <v>8</v>
      </c>
      <c r="P119">
        <v>224</v>
      </c>
      <c r="Q119">
        <v>1.4930000000000001</v>
      </c>
      <c r="R119">
        <v>0.254</v>
      </c>
      <c r="S119">
        <v>43789</v>
      </c>
      <c r="T119">
        <v>97.9</v>
      </c>
      <c r="U119">
        <v>24.5</v>
      </c>
      <c r="V119">
        <v>3486</v>
      </c>
      <c r="W119">
        <v>71.099999999999994</v>
      </c>
      <c r="X119">
        <v>49.51</v>
      </c>
      <c r="Y119">
        <v>0</v>
      </c>
    </row>
    <row r="120" spans="1:25" x14ac:dyDescent="0.3">
      <c r="A120" t="s">
        <v>33</v>
      </c>
      <c r="B120">
        <f>_xlfn.XLOOKUP(Table4[[#This Row],[country]],Table2[country],Table2[country_id],FALSE)</f>
        <v>3</v>
      </c>
      <c r="C120" t="s">
        <v>32</v>
      </c>
      <c r="D120">
        <v>2017</v>
      </c>
      <c r="E120">
        <f>_xlfn.XLOOKUP(Table4[[#This Row],[year]],Table1[year],Table1[year_id])</f>
        <v>8</v>
      </c>
      <c r="F120" t="s">
        <v>29</v>
      </c>
      <c r="G120" t="s">
        <v>28</v>
      </c>
      <c r="H120" cm="1">
        <f t="array" ref="H120">_xlfn.XLOOKUP(Table4[[#This Row],[vehicle_segment]]&amp;Table4[[#This Row],[powertrain_type]],Table3[vehicle_segment]&amp;Table3[powertrain_type],Table3[vehicle_id])</f>
        <v>2</v>
      </c>
      <c r="I120" s="5">
        <v>5235</v>
      </c>
      <c r="J120" s="5">
        <v>288837</v>
      </c>
      <c r="K120" s="5">
        <v>39387</v>
      </c>
      <c r="L120" s="5">
        <v>333459</v>
      </c>
      <c r="M120">
        <v>1.57</v>
      </c>
      <c r="N120">
        <v>4987</v>
      </c>
      <c r="O120">
        <v>8</v>
      </c>
      <c r="P120">
        <v>224</v>
      </c>
      <c r="Q120">
        <v>1.4930000000000001</v>
      </c>
      <c r="R120">
        <v>0.254</v>
      </c>
      <c r="S120">
        <v>43789</v>
      </c>
      <c r="T120">
        <v>97.9</v>
      </c>
      <c r="U120">
        <v>24.5</v>
      </c>
      <c r="V120">
        <v>3486</v>
      </c>
      <c r="W120">
        <v>71.099999999999994</v>
      </c>
      <c r="X120">
        <v>47.67</v>
      </c>
      <c r="Y120">
        <v>0</v>
      </c>
    </row>
    <row r="121" spans="1:25" x14ac:dyDescent="0.3">
      <c r="A121" t="s">
        <v>33</v>
      </c>
      <c r="B121">
        <f>_xlfn.XLOOKUP(Table4[[#This Row],[country]],Table2[country],Table2[country_id],FALSE)</f>
        <v>3</v>
      </c>
      <c r="C121" t="s">
        <v>32</v>
      </c>
      <c r="D121">
        <v>2017</v>
      </c>
      <c r="E121">
        <f>_xlfn.XLOOKUP(Table4[[#This Row],[year]],Table1[year],Table1[year_id])</f>
        <v>8</v>
      </c>
      <c r="F121" t="s">
        <v>30</v>
      </c>
      <c r="G121" t="s">
        <v>28</v>
      </c>
      <c r="H121" cm="1">
        <f t="array" ref="H121">_xlfn.XLOOKUP(Table4[[#This Row],[vehicle_segment]]&amp;Table4[[#This Row],[powertrain_type]],Table3[vehicle_segment]&amp;Table3[powertrain_type],Table3[vehicle_id])</f>
        <v>3</v>
      </c>
      <c r="I121" s="5">
        <v>3111</v>
      </c>
      <c r="J121" s="5">
        <v>122846</v>
      </c>
      <c r="K121" s="5">
        <v>10682</v>
      </c>
      <c r="L121" s="5">
        <v>136639</v>
      </c>
      <c r="M121">
        <v>2.2799999999999998</v>
      </c>
      <c r="N121">
        <v>4987</v>
      </c>
      <c r="O121">
        <v>8</v>
      </c>
      <c r="P121">
        <v>224</v>
      </c>
      <c r="Q121">
        <v>1.4930000000000001</v>
      </c>
      <c r="R121">
        <v>0.254</v>
      </c>
      <c r="S121">
        <v>43789</v>
      </c>
      <c r="T121">
        <v>97.9</v>
      </c>
      <c r="U121">
        <v>24.5</v>
      </c>
      <c r="V121">
        <v>3486</v>
      </c>
      <c r="W121">
        <v>71.099999999999994</v>
      </c>
      <c r="X121">
        <v>45.17</v>
      </c>
      <c r="Y121">
        <v>0</v>
      </c>
    </row>
    <row r="122" spans="1:25" x14ac:dyDescent="0.3">
      <c r="A122" t="s">
        <v>33</v>
      </c>
      <c r="B122">
        <f>_xlfn.XLOOKUP(Table4[[#This Row],[country]],Table2[country],Table2[country_id],FALSE)</f>
        <v>3</v>
      </c>
      <c r="C122" t="s">
        <v>32</v>
      </c>
      <c r="D122">
        <v>2018</v>
      </c>
      <c r="E122">
        <f>_xlfn.XLOOKUP(Table4[[#This Row],[year]],Table1[year],Table1[year_id])</f>
        <v>9</v>
      </c>
      <c r="F122" t="s">
        <v>27</v>
      </c>
      <c r="G122" t="s">
        <v>28</v>
      </c>
      <c r="H122" cm="1">
        <f t="array" ref="H122">_xlfn.XLOOKUP(Table4[[#This Row],[vehicle_segment]]&amp;Table4[[#This Row],[powertrain_type]],Table3[vehicle_segment]&amp;Table3[powertrain_type],Table3[vehicle_id])</f>
        <v>1</v>
      </c>
      <c r="I122" s="5">
        <v>755</v>
      </c>
      <c r="J122" s="5">
        <v>48593</v>
      </c>
      <c r="K122" s="5">
        <v>32396</v>
      </c>
      <c r="L122" s="5">
        <v>81744</v>
      </c>
      <c r="M122">
        <v>0.92</v>
      </c>
      <c r="N122">
        <v>6279</v>
      </c>
      <c r="O122">
        <v>10.1</v>
      </c>
      <c r="P122">
        <v>263</v>
      </c>
      <c r="Q122">
        <v>1.52</v>
      </c>
      <c r="R122">
        <v>0.26600000000000001</v>
      </c>
      <c r="S122">
        <v>44627</v>
      </c>
      <c r="T122">
        <v>98.1</v>
      </c>
      <c r="U122">
        <v>24.1</v>
      </c>
      <c r="V122">
        <v>3543</v>
      </c>
      <c r="W122">
        <v>71.599999999999994</v>
      </c>
      <c r="X122">
        <v>64.489999999999995</v>
      </c>
      <c r="Y122">
        <v>0</v>
      </c>
    </row>
    <row r="123" spans="1:25" x14ac:dyDescent="0.3">
      <c r="A123" t="s">
        <v>33</v>
      </c>
      <c r="B123">
        <f>_xlfn.XLOOKUP(Table4[[#This Row],[country]],Table2[country],Table2[country_id],FALSE)</f>
        <v>3</v>
      </c>
      <c r="C123" t="s">
        <v>32</v>
      </c>
      <c r="D123">
        <v>2018</v>
      </c>
      <c r="E123">
        <f>_xlfn.XLOOKUP(Table4[[#This Row],[year]],Table1[year],Table1[year_id])</f>
        <v>9</v>
      </c>
      <c r="F123" t="s">
        <v>29</v>
      </c>
      <c r="G123" t="s">
        <v>28</v>
      </c>
      <c r="H123" cm="1">
        <f t="array" ref="H123">_xlfn.XLOOKUP(Table4[[#This Row],[vehicle_segment]]&amp;Table4[[#This Row],[powertrain_type]],Table3[vehicle_segment]&amp;Table3[powertrain_type],Table3[vehicle_id])</f>
        <v>2</v>
      </c>
      <c r="I123" s="5">
        <v>8772</v>
      </c>
      <c r="J123" s="5">
        <v>284684</v>
      </c>
      <c r="K123" s="5">
        <v>38820</v>
      </c>
      <c r="L123" s="5">
        <v>332276</v>
      </c>
      <c r="M123">
        <v>2.64</v>
      </c>
      <c r="N123">
        <v>6279</v>
      </c>
      <c r="O123">
        <v>10.1</v>
      </c>
      <c r="P123">
        <v>263</v>
      </c>
      <c r="Q123">
        <v>1.52</v>
      </c>
      <c r="R123">
        <v>0.26600000000000001</v>
      </c>
      <c r="S123">
        <v>44627</v>
      </c>
      <c r="T123">
        <v>98.1</v>
      </c>
      <c r="U123">
        <v>24.1</v>
      </c>
      <c r="V123">
        <v>3543</v>
      </c>
      <c r="W123">
        <v>71.599999999999994</v>
      </c>
      <c r="X123">
        <v>67.56</v>
      </c>
      <c r="Y123">
        <v>0</v>
      </c>
    </row>
    <row r="124" spans="1:25" x14ac:dyDescent="0.3">
      <c r="A124" t="s">
        <v>33</v>
      </c>
      <c r="B124">
        <f>_xlfn.XLOOKUP(Table4[[#This Row],[country]],Table2[country],Table2[country_id],FALSE)</f>
        <v>3</v>
      </c>
      <c r="C124" t="s">
        <v>32</v>
      </c>
      <c r="D124">
        <v>2018</v>
      </c>
      <c r="E124">
        <f>_xlfn.XLOOKUP(Table4[[#This Row],[year]],Table1[year],Table1[year_id])</f>
        <v>9</v>
      </c>
      <c r="F124" t="s">
        <v>30</v>
      </c>
      <c r="G124" t="s">
        <v>28</v>
      </c>
      <c r="H124" cm="1">
        <f t="array" ref="H124">_xlfn.XLOOKUP(Table4[[#This Row],[vehicle_segment]]&amp;Table4[[#This Row],[powertrain_type]],Table3[vehicle_segment]&amp;Table3[powertrain_type],Table3[vehicle_id])</f>
        <v>3</v>
      </c>
      <c r="I124" s="5">
        <v>5319</v>
      </c>
      <c r="J124" s="5">
        <v>122949</v>
      </c>
      <c r="K124" s="5">
        <v>10691</v>
      </c>
      <c r="L124" s="5">
        <v>138959</v>
      </c>
      <c r="M124">
        <v>3.83</v>
      </c>
      <c r="N124">
        <v>6279</v>
      </c>
      <c r="O124">
        <v>10.1</v>
      </c>
      <c r="P124">
        <v>263</v>
      </c>
      <c r="Q124">
        <v>1.52</v>
      </c>
      <c r="R124">
        <v>0.26600000000000001</v>
      </c>
      <c r="S124">
        <v>44627</v>
      </c>
      <c r="T124">
        <v>98.1</v>
      </c>
      <c r="U124">
        <v>24.1</v>
      </c>
      <c r="V124">
        <v>3543</v>
      </c>
      <c r="W124">
        <v>71.599999999999994</v>
      </c>
      <c r="X124">
        <v>70.97</v>
      </c>
      <c r="Y124">
        <v>0</v>
      </c>
    </row>
    <row r="125" spans="1:25" x14ac:dyDescent="0.3">
      <c r="A125" t="s">
        <v>33</v>
      </c>
      <c r="B125">
        <f>_xlfn.XLOOKUP(Table4[[#This Row],[country]],Table2[country],Table2[country_id],FALSE)</f>
        <v>3</v>
      </c>
      <c r="C125" t="s">
        <v>32</v>
      </c>
      <c r="D125">
        <v>2019</v>
      </c>
      <c r="E125">
        <f>_xlfn.XLOOKUP(Table4[[#This Row],[year]],Table1[year],Table1[year_id])</f>
        <v>10</v>
      </c>
      <c r="F125" t="s">
        <v>27</v>
      </c>
      <c r="G125" t="s">
        <v>28</v>
      </c>
      <c r="H125" cm="1">
        <f t="array" ref="H125">_xlfn.XLOOKUP(Table4[[#This Row],[vehicle_segment]]&amp;Table4[[#This Row],[powertrain_type]],Table3[vehicle_segment]&amp;Table3[powertrain_type],Table3[vehicle_id])</f>
        <v>1</v>
      </c>
      <c r="I125" s="5">
        <v>1043</v>
      </c>
      <c r="J125" s="5">
        <v>50613</v>
      </c>
      <c r="K125" s="5">
        <v>33742</v>
      </c>
      <c r="L125" s="5">
        <v>85398</v>
      </c>
      <c r="M125">
        <v>1.22</v>
      </c>
      <c r="N125">
        <v>7817</v>
      </c>
      <c r="O125">
        <v>10.199999999999999</v>
      </c>
      <c r="P125">
        <v>298</v>
      </c>
      <c r="Q125">
        <v>1.59</v>
      </c>
      <c r="R125">
        <v>0.27400000000000002</v>
      </c>
      <c r="S125">
        <v>46608</v>
      </c>
      <c r="T125">
        <v>98.5</v>
      </c>
      <c r="U125">
        <v>22.5</v>
      </c>
      <c r="V125">
        <v>3471</v>
      </c>
      <c r="W125">
        <v>76</v>
      </c>
      <c r="X125">
        <v>38.15</v>
      </c>
      <c r="Y125">
        <v>0</v>
      </c>
    </row>
    <row r="126" spans="1:25" x14ac:dyDescent="0.3">
      <c r="A126" t="s">
        <v>33</v>
      </c>
      <c r="B126">
        <f>_xlfn.XLOOKUP(Table4[[#This Row],[country]],Table2[country],Table2[country_id],FALSE)</f>
        <v>3</v>
      </c>
      <c r="C126" t="s">
        <v>32</v>
      </c>
      <c r="D126">
        <v>2019</v>
      </c>
      <c r="E126">
        <f>_xlfn.XLOOKUP(Table4[[#This Row],[year]],Table1[year],Table1[year_id])</f>
        <v>10</v>
      </c>
      <c r="F126" t="s">
        <v>29</v>
      </c>
      <c r="G126" t="s">
        <v>28</v>
      </c>
      <c r="H126" cm="1">
        <f t="array" ref="H126">_xlfn.XLOOKUP(Table4[[#This Row],[vehicle_segment]]&amp;Table4[[#This Row],[powertrain_type]],Table3[vehicle_segment]&amp;Table3[powertrain_type],Table3[vehicle_id])</f>
        <v>2</v>
      </c>
      <c r="I126" s="5">
        <v>11748</v>
      </c>
      <c r="J126" s="5">
        <v>285886</v>
      </c>
      <c r="K126" s="5">
        <v>38984</v>
      </c>
      <c r="L126" s="5">
        <v>336618</v>
      </c>
      <c r="M126">
        <v>3.49</v>
      </c>
      <c r="N126">
        <v>7817</v>
      </c>
      <c r="O126">
        <v>10.199999999999999</v>
      </c>
      <c r="P126">
        <v>298</v>
      </c>
      <c r="Q126">
        <v>1.59</v>
      </c>
      <c r="R126">
        <v>0.27400000000000002</v>
      </c>
      <c r="S126">
        <v>46608</v>
      </c>
      <c r="T126">
        <v>98.5</v>
      </c>
      <c r="U126">
        <v>22.5</v>
      </c>
      <c r="V126">
        <v>3471</v>
      </c>
      <c r="W126">
        <v>76</v>
      </c>
      <c r="X126">
        <v>33.93</v>
      </c>
      <c r="Y126">
        <v>0</v>
      </c>
    </row>
    <row r="127" spans="1:25" x14ac:dyDescent="0.3">
      <c r="A127" t="s">
        <v>33</v>
      </c>
      <c r="B127">
        <f>_xlfn.XLOOKUP(Table4[[#This Row],[country]],Table2[country],Table2[country_id],FALSE)</f>
        <v>3</v>
      </c>
      <c r="C127" t="s">
        <v>32</v>
      </c>
      <c r="D127">
        <v>2019</v>
      </c>
      <c r="E127">
        <f>_xlfn.XLOOKUP(Table4[[#This Row],[year]],Table1[year],Table1[year_id])</f>
        <v>10</v>
      </c>
      <c r="F127" t="s">
        <v>30</v>
      </c>
      <c r="G127" t="s">
        <v>28</v>
      </c>
      <c r="H127" cm="1">
        <f t="array" ref="H127">_xlfn.XLOOKUP(Table4[[#This Row],[vehicle_segment]]&amp;Table4[[#This Row],[powertrain_type]],Table3[vehicle_segment]&amp;Table3[powertrain_type],Table3[vehicle_id])</f>
        <v>3</v>
      </c>
      <c r="I127" s="5">
        <v>7127</v>
      </c>
      <c r="J127" s="5">
        <v>123006</v>
      </c>
      <c r="K127" s="5">
        <v>10696</v>
      </c>
      <c r="L127" s="5">
        <v>140829</v>
      </c>
      <c r="M127">
        <v>5.0599999999999996</v>
      </c>
      <c r="N127">
        <v>7817</v>
      </c>
      <c r="O127">
        <v>10.199999999999999</v>
      </c>
      <c r="P127">
        <v>298</v>
      </c>
      <c r="Q127">
        <v>1.59</v>
      </c>
      <c r="R127">
        <v>0.27400000000000002</v>
      </c>
      <c r="S127">
        <v>46608</v>
      </c>
      <c r="T127">
        <v>98.5</v>
      </c>
      <c r="U127">
        <v>22.5</v>
      </c>
      <c r="V127">
        <v>3471</v>
      </c>
      <c r="W127">
        <v>76</v>
      </c>
      <c r="X127">
        <v>33.99</v>
      </c>
      <c r="Y127">
        <v>0</v>
      </c>
    </row>
    <row r="128" spans="1:25" x14ac:dyDescent="0.3">
      <c r="A128" t="s">
        <v>33</v>
      </c>
      <c r="B128">
        <f>_xlfn.XLOOKUP(Table4[[#This Row],[country]],Table2[country],Table2[country_id],FALSE)</f>
        <v>3</v>
      </c>
      <c r="C128" t="s">
        <v>32</v>
      </c>
      <c r="D128">
        <v>2020</v>
      </c>
      <c r="E128">
        <f>_xlfn.XLOOKUP(Table4[[#This Row],[year]],Table1[year],Table1[year_id])</f>
        <v>11</v>
      </c>
      <c r="F128" t="s">
        <v>27</v>
      </c>
      <c r="G128" t="s">
        <v>28</v>
      </c>
      <c r="H128" cm="1">
        <f t="array" ref="H128">_xlfn.XLOOKUP(Table4[[#This Row],[vehicle_segment]]&amp;Table4[[#This Row],[powertrain_type]],Table3[vehicle_segment]&amp;Table3[powertrain_type],Table3[vehicle_id])</f>
        <v>1</v>
      </c>
      <c r="I128" s="5">
        <v>2312</v>
      </c>
      <c r="J128" s="5">
        <v>37094</v>
      </c>
      <c r="K128" s="5">
        <v>24730</v>
      </c>
      <c r="L128" s="5">
        <v>64136</v>
      </c>
      <c r="M128">
        <v>3.6</v>
      </c>
      <c r="N128">
        <v>12649</v>
      </c>
      <c r="O128">
        <v>11.9</v>
      </c>
      <c r="P128">
        <v>337</v>
      </c>
      <c r="Q128">
        <v>1.7330000000000001</v>
      </c>
      <c r="R128">
        <v>0.29799999999999999</v>
      </c>
      <c r="S128">
        <v>46763</v>
      </c>
      <c r="T128">
        <v>98.2</v>
      </c>
      <c r="U128">
        <v>21.1</v>
      </c>
      <c r="V128">
        <v>3535</v>
      </c>
      <c r="W128">
        <v>77.8</v>
      </c>
      <c r="X128">
        <v>121.67</v>
      </c>
      <c r="Y128">
        <v>0</v>
      </c>
    </row>
    <row r="129" spans="1:25" x14ac:dyDescent="0.3">
      <c r="A129" t="s">
        <v>33</v>
      </c>
      <c r="B129">
        <f>_xlfn.XLOOKUP(Table4[[#This Row],[country]],Table2[country],Table2[country_id],FALSE)</f>
        <v>3</v>
      </c>
      <c r="C129" t="s">
        <v>32</v>
      </c>
      <c r="D129">
        <v>2020</v>
      </c>
      <c r="E129">
        <f>_xlfn.XLOOKUP(Table4[[#This Row],[year]],Table1[year],Table1[year_id])</f>
        <v>11</v>
      </c>
      <c r="F129" t="s">
        <v>29</v>
      </c>
      <c r="G129" t="s">
        <v>28</v>
      </c>
      <c r="H129" cm="1">
        <f t="array" ref="H129">_xlfn.XLOOKUP(Table4[[#This Row],[vehicle_segment]]&amp;Table4[[#This Row],[powertrain_type]],Table3[vehicle_segment]&amp;Table3[powertrain_type],Table3[vehicle_id])</f>
        <v>2</v>
      </c>
      <c r="I129" s="5">
        <v>26441</v>
      </c>
      <c r="J129" s="5">
        <v>202631</v>
      </c>
      <c r="K129" s="5">
        <v>27632</v>
      </c>
      <c r="L129" s="5">
        <v>256704</v>
      </c>
      <c r="M129">
        <v>10.3</v>
      </c>
      <c r="N129">
        <v>12649</v>
      </c>
      <c r="O129">
        <v>11.9</v>
      </c>
      <c r="P129">
        <v>337</v>
      </c>
      <c r="Q129">
        <v>1.7330000000000001</v>
      </c>
      <c r="R129">
        <v>0.29799999999999999</v>
      </c>
      <c r="S129">
        <v>46763</v>
      </c>
      <c r="T129">
        <v>98.2</v>
      </c>
      <c r="U129">
        <v>21.1</v>
      </c>
      <c r="V129">
        <v>3535</v>
      </c>
      <c r="W129">
        <v>77.8</v>
      </c>
      <c r="X129">
        <v>125.07</v>
      </c>
      <c r="Y129">
        <v>0</v>
      </c>
    </row>
    <row r="130" spans="1:25" x14ac:dyDescent="0.3">
      <c r="A130" t="s">
        <v>33</v>
      </c>
      <c r="B130">
        <f>_xlfn.XLOOKUP(Table4[[#This Row],[country]],Table2[country],Table2[country_id],FALSE)</f>
        <v>3</v>
      </c>
      <c r="C130" t="s">
        <v>32</v>
      </c>
      <c r="D130">
        <v>2020</v>
      </c>
      <c r="E130">
        <f>_xlfn.XLOOKUP(Table4[[#This Row],[year]],Table1[year],Table1[year_id])</f>
        <v>11</v>
      </c>
      <c r="F130" t="s">
        <v>30</v>
      </c>
      <c r="G130" t="s">
        <v>28</v>
      </c>
      <c r="H130" cm="1">
        <f t="array" ref="H130">_xlfn.XLOOKUP(Table4[[#This Row],[vehicle_segment]]&amp;Table4[[#This Row],[powertrain_type]],Table3[vehicle_segment]&amp;Table3[powertrain_type],Table3[vehicle_id])</f>
        <v>3</v>
      </c>
      <c r="I130" s="5">
        <v>15953</v>
      </c>
      <c r="J130" s="5">
        <v>83592</v>
      </c>
      <c r="K130" s="5">
        <v>7269</v>
      </c>
      <c r="L130" s="5">
        <v>106814</v>
      </c>
      <c r="M130">
        <v>14.94</v>
      </c>
      <c r="N130">
        <v>12649</v>
      </c>
      <c r="O130">
        <v>11.9</v>
      </c>
      <c r="P130">
        <v>337</v>
      </c>
      <c r="Q130">
        <v>1.7330000000000001</v>
      </c>
      <c r="R130">
        <v>0.29799999999999999</v>
      </c>
      <c r="S130">
        <v>46763</v>
      </c>
      <c r="T130">
        <v>98.2</v>
      </c>
      <c r="U130">
        <v>21.1</v>
      </c>
      <c r="V130">
        <v>3535</v>
      </c>
      <c r="W130">
        <v>77.8</v>
      </c>
      <c r="X130">
        <v>123.84</v>
      </c>
      <c r="Y130">
        <v>0</v>
      </c>
    </row>
    <row r="131" spans="1:25" x14ac:dyDescent="0.3">
      <c r="A131" t="s">
        <v>33</v>
      </c>
      <c r="B131">
        <f>_xlfn.XLOOKUP(Table4[[#This Row],[country]],Table2[country],Table2[country_id],FALSE)</f>
        <v>3</v>
      </c>
      <c r="C131" t="s">
        <v>32</v>
      </c>
      <c r="D131">
        <v>2021</v>
      </c>
      <c r="E131">
        <f>_xlfn.XLOOKUP(Table4[[#This Row],[year]],Table1[year],Table1[year_id])</f>
        <v>12</v>
      </c>
      <c r="F131" t="s">
        <v>27</v>
      </c>
      <c r="G131" t="s">
        <v>28</v>
      </c>
      <c r="H131" cm="1">
        <f t="array" ref="H131">_xlfn.XLOOKUP(Table4[[#This Row],[vehicle_segment]]&amp;Table4[[#This Row],[powertrain_type]],Table3[vehicle_segment]&amp;Table3[powertrain_type],Table3[vehicle_id])</f>
        <v>1</v>
      </c>
      <c r="I131" s="5">
        <v>4589</v>
      </c>
      <c r="J131" s="5">
        <v>34726</v>
      </c>
      <c r="K131" s="5">
        <v>23150</v>
      </c>
      <c r="L131" s="5">
        <v>62465</v>
      </c>
      <c r="M131">
        <v>7.35</v>
      </c>
      <c r="N131">
        <v>17869</v>
      </c>
      <c r="O131">
        <v>13.3</v>
      </c>
      <c r="P131">
        <v>382</v>
      </c>
      <c r="Q131">
        <v>1.893</v>
      </c>
      <c r="R131">
        <v>0.33</v>
      </c>
      <c r="S131">
        <v>47860</v>
      </c>
      <c r="T131">
        <v>97.6</v>
      </c>
      <c r="U131">
        <v>20.6</v>
      </c>
      <c r="V131">
        <v>3520</v>
      </c>
      <c r="W131">
        <v>80.3</v>
      </c>
      <c r="X131">
        <v>98.49</v>
      </c>
      <c r="Y131">
        <v>0</v>
      </c>
    </row>
    <row r="132" spans="1:25" x14ac:dyDescent="0.3">
      <c r="A132" t="s">
        <v>33</v>
      </c>
      <c r="B132">
        <f>_xlfn.XLOOKUP(Table4[[#This Row],[country]],Table2[country],Table2[country_id],FALSE)</f>
        <v>3</v>
      </c>
      <c r="C132" t="s">
        <v>32</v>
      </c>
      <c r="D132">
        <v>2021</v>
      </c>
      <c r="E132">
        <f>_xlfn.XLOOKUP(Table4[[#This Row],[year]],Table1[year],Table1[year_id])</f>
        <v>12</v>
      </c>
      <c r="F132" t="s">
        <v>29</v>
      </c>
      <c r="G132" t="s">
        <v>28</v>
      </c>
      <c r="H132" cm="1">
        <f t="array" ref="H132">_xlfn.XLOOKUP(Table4[[#This Row],[vehicle_segment]]&amp;Table4[[#This Row],[powertrain_type]],Table3[vehicle_segment]&amp;Table3[powertrain_type],Table3[vehicle_id])</f>
        <v>2</v>
      </c>
      <c r="I132" s="5">
        <v>52193</v>
      </c>
      <c r="J132" s="5">
        <v>172887</v>
      </c>
      <c r="K132" s="5">
        <v>23576</v>
      </c>
      <c r="L132" s="5">
        <v>248656</v>
      </c>
      <c r="M132">
        <v>20.99</v>
      </c>
      <c r="N132">
        <v>17869</v>
      </c>
      <c r="O132">
        <v>13.3</v>
      </c>
      <c r="P132">
        <v>382</v>
      </c>
      <c r="Q132">
        <v>1.893</v>
      </c>
      <c r="R132">
        <v>0.33</v>
      </c>
      <c r="S132">
        <v>47860</v>
      </c>
      <c r="T132">
        <v>97.6</v>
      </c>
      <c r="U132">
        <v>20.6</v>
      </c>
      <c r="V132">
        <v>3520</v>
      </c>
      <c r="W132">
        <v>80.3</v>
      </c>
      <c r="X132">
        <v>97.39</v>
      </c>
      <c r="Y132">
        <v>0</v>
      </c>
    </row>
    <row r="133" spans="1:25" x14ac:dyDescent="0.3">
      <c r="A133" t="s">
        <v>33</v>
      </c>
      <c r="B133">
        <f>_xlfn.XLOOKUP(Table4[[#This Row],[country]],Table2[country],Table2[country_id],FALSE)</f>
        <v>3</v>
      </c>
      <c r="C133" t="s">
        <v>32</v>
      </c>
      <c r="D133">
        <v>2021</v>
      </c>
      <c r="E133">
        <f>_xlfn.XLOOKUP(Table4[[#This Row],[year]],Table1[year],Table1[year_id])</f>
        <v>12</v>
      </c>
      <c r="F133" t="s">
        <v>30</v>
      </c>
      <c r="G133" t="s">
        <v>28</v>
      </c>
      <c r="H133" cm="1">
        <f t="array" ref="H133">_xlfn.XLOOKUP(Table4[[#This Row],[vehicle_segment]]&amp;Table4[[#This Row],[powertrain_type]],Table3[vehicle_segment]&amp;Table3[powertrain_type],Table3[vehicle_id])</f>
        <v>3</v>
      </c>
      <c r="I133" s="5">
        <v>31513</v>
      </c>
      <c r="J133" s="5">
        <v>66265</v>
      </c>
      <c r="K133" s="5">
        <v>5762</v>
      </c>
      <c r="L133" s="5">
        <v>103540</v>
      </c>
      <c r="M133">
        <v>30.44</v>
      </c>
      <c r="N133">
        <v>17869</v>
      </c>
      <c r="O133">
        <v>13.3</v>
      </c>
      <c r="P133">
        <v>382</v>
      </c>
      <c r="Q133">
        <v>1.893</v>
      </c>
      <c r="R133">
        <v>0.33</v>
      </c>
      <c r="S133">
        <v>47860</v>
      </c>
      <c r="T133">
        <v>97.6</v>
      </c>
      <c r="U133">
        <v>20.6</v>
      </c>
      <c r="V133">
        <v>3520</v>
      </c>
      <c r="W133">
        <v>80.3</v>
      </c>
      <c r="X133">
        <v>97.54</v>
      </c>
      <c r="Y133">
        <v>0</v>
      </c>
    </row>
    <row r="134" spans="1:25" x14ac:dyDescent="0.3">
      <c r="A134" t="s">
        <v>33</v>
      </c>
      <c r="B134">
        <f>_xlfn.XLOOKUP(Table4[[#This Row],[country]],Table2[country],Table2[country_id],FALSE)</f>
        <v>3</v>
      </c>
      <c r="C134" t="s">
        <v>32</v>
      </c>
      <c r="D134">
        <v>2022</v>
      </c>
      <c r="E134">
        <f>_xlfn.XLOOKUP(Table4[[#This Row],[year]],Table1[year],Table1[year_id])</f>
        <v>13</v>
      </c>
      <c r="F134" t="s">
        <v>27</v>
      </c>
      <c r="G134" t="s">
        <v>28</v>
      </c>
      <c r="H134" cm="1">
        <f t="array" ref="H134">_xlfn.XLOOKUP(Table4[[#This Row],[vehicle_segment]]&amp;Table4[[#This Row],[powertrain_type]],Table3[vehicle_segment]&amp;Table3[powertrain_type],Table3[vehicle_id])</f>
        <v>1</v>
      </c>
      <c r="I134" s="5">
        <v>4620</v>
      </c>
      <c r="J134" s="5">
        <v>32806</v>
      </c>
      <c r="K134" s="5">
        <v>21871</v>
      </c>
      <c r="L134" s="5">
        <v>59297</v>
      </c>
      <c r="M134">
        <v>7.79</v>
      </c>
      <c r="N134">
        <v>21777</v>
      </c>
      <c r="O134">
        <v>15.6</v>
      </c>
      <c r="P134">
        <v>394</v>
      </c>
      <c r="Q134">
        <v>2.0070000000000001</v>
      </c>
      <c r="R134">
        <v>0.35599999999999998</v>
      </c>
      <c r="S134">
        <v>49999</v>
      </c>
      <c r="T134">
        <v>98.4</v>
      </c>
      <c r="U134">
        <v>20.9</v>
      </c>
      <c r="V134">
        <v>3484</v>
      </c>
      <c r="W134">
        <v>82.8</v>
      </c>
      <c r="X134">
        <v>0.68</v>
      </c>
      <c r="Y134">
        <v>0</v>
      </c>
    </row>
    <row r="135" spans="1:25" x14ac:dyDescent="0.3">
      <c r="A135" t="s">
        <v>33</v>
      </c>
      <c r="B135">
        <f>_xlfn.XLOOKUP(Table4[[#This Row],[country]],Table2[country],Table2[country_id],FALSE)</f>
        <v>3</v>
      </c>
      <c r="C135" t="s">
        <v>32</v>
      </c>
      <c r="D135">
        <v>2022</v>
      </c>
      <c r="E135">
        <f>_xlfn.XLOOKUP(Table4[[#This Row],[year]],Table1[year],Table1[year_id])</f>
        <v>13</v>
      </c>
      <c r="F135" t="s">
        <v>29</v>
      </c>
      <c r="G135" t="s">
        <v>28</v>
      </c>
      <c r="H135" cm="1">
        <f t="array" ref="H135">_xlfn.XLOOKUP(Table4[[#This Row],[vehicle_segment]]&amp;Table4[[#This Row],[powertrain_type]],Table3[vehicle_segment]&amp;Table3[powertrain_type],Table3[vehicle_id])</f>
        <v>2</v>
      </c>
      <c r="I135" s="5">
        <v>52147</v>
      </c>
      <c r="J135" s="5">
        <v>160264</v>
      </c>
      <c r="K135" s="5">
        <v>21854</v>
      </c>
      <c r="L135" s="5">
        <v>234265</v>
      </c>
      <c r="M135">
        <v>22.26</v>
      </c>
      <c r="N135">
        <v>21777</v>
      </c>
      <c r="O135">
        <v>15.6</v>
      </c>
      <c r="P135">
        <v>394</v>
      </c>
      <c r="Q135">
        <v>2.0070000000000001</v>
      </c>
      <c r="R135">
        <v>0.35599999999999998</v>
      </c>
      <c r="S135">
        <v>49999</v>
      </c>
      <c r="T135">
        <v>98.4</v>
      </c>
      <c r="U135">
        <v>20.9</v>
      </c>
      <c r="V135">
        <v>3484</v>
      </c>
      <c r="W135">
        <v>82.8</v>
      </c>
      <c r="X135">
        <v>-0.09</v>
      </c>
      <c r="Y135">
        <v>0</v>
      </c>
    </row>
    <row r="136" spans="1:25" x14ac:dyDescent="0.3">
      <c r="A136" t="s">
        <v>33</v>
      </c>
      <c r="B136">
        <f>_xlfn.XLOOKUP(Table4[[#This Row],[country]],Table2[country],Table2[country_id],FALSE)</f>
        <v>3</v>
      </c>
      <c r="C136" t="s">
        <v>32</v>
      </c>
      <c r="D136">
        <v>2022</v>
      </c>
      <c r="E136">
        <f>_xlfn.XLOOKUP(Table4[[#This Row],[year]],Table1[year],Table1[year_id])</f>
        <v>13</v>
      </c>
      <c r="F136" t="s">
        <v>30</v>
      </c>
      <c r="G136" t="s">
        <v>28</v>
      </c>
      <c r="H136" cm="1">
        <f t="array" ref="H136">_xlfn.XLOOKUP(Table4[[#This Row],[vehicle_segment]]&amp;Table4[[#This Row],[powertrain_type]],Table3[vehicle_segment]&amp;Table3[powertrain_type],Table3[vehicle_id])</f>
        <v>3</v>
      </c>
      <c r="I136" s="5">
        <v>30972</v>
      </c>
      <c r="J136" s="5">
        <v>59786</v>
      </c>
      <c r="K136" s="5">
        <v>5199</v>
      </c>
      <c r="L136" s="5">
        <v>95957</v>
      </c>
      <c r="M136">
        <v>32.28</v>
      </c>
      <c r="N136">
        <v>21777</v>
      </c>
      <c r="O136">
        <v>15.6</v>
      </c>
      <c r="P136">
        <v>394</v>
      </c>
      <c r="Q136">
        <v>2.0070000000000001</v>
      </c>
      <c r="R136">
        <v>0.35599999999999998</v>
      </c>
      <c r="S136">
        <v>49999</v>
      </c>
      <c r="T136">
        <v>98.4</v>
      </c>
      <c r="U136">
        <v>20.9</v>
      </c>
      <c r="V136">
        <v>3484</v>
      </c>
      <c r="W136">
        <v>82.8</v>
      </c>
      <c r="X136">
        <v>-1.72</v>
      </c>
      <c r="Y136">
        <v>0</v>
      </c>
    </row>
    <row r="137" spans="1:25" x14ac:dyDescent="0.3">
      <c r="A137" t="s">
        <v>33</v>
      </c>
      <c r="B137">
        <f>_xlfn.XLOOKUP(Table4[[#This Row],[country]],Table2[country],Table2[country_id],FALSE)</f>
        <v>3</v>
      </c>
      <c r="C137" t="s">
        <v>32</v>
      </c>
      <c r="D137">
        <v>2023</v>
      </c>
      <c r="E137">
        <f>_xlfn.XLOOKUP(Table4[[#This Row],[year]],Table1[year],Table1[year_id])</f>
        <v>14</v>
      </c>
      <c r="F137" t="s">
        <v>27</v>
      </c>
      <c r="G137" t="s">
        <v>28</v>
      </c>
      <c r="H137" cm="1">
        <f t="array" ref="H137">_xlfn.XLOOKUP(Table4[[#This Row],[vehicle_segment]]&amp;Table4[[#This Row],[powertrain_type]],Table3[vehicle_segment]&amp;Table3[powertrain_type],Table3[vehicle_id])</f>
        <v>1</v>
      </c>
      <c r="I137" s="5">
        <v>5218</v>
      </c>
      <c r="J137" s="5">
        <v>35843</v>
      </c>
      <c r="K137" s="5">
        <v>23896</v>
      </c>
      <c r="L137" s="5">
        <v>64957</v>
      </c>
      <c r="M137">
        <v>8.0299999999999994</v>
      </c>
      <c r="N137">
        <v>29142</v>
      </c>
      <c r="O137">
        <v>17.8</v>
      </c>
      <c r="P137">
        <v>423</v>
      </c>
      <c r="Q137">
        <v>1.9830000000000001</v>
      </c>
      <c r="R137">
        <v>0.35099999999999998</v>
      </c>
      <c r="S137">
        <v>50951</v>
      </c>
      <c r="T137">
        <v>98.1</v>
      </c>
      <c r="U137">
        <v>20.9</v>
      </c>
      <c r="V137">
        <v>1753</v>
      </c>
      <c r="W137">
        <v>85.7</v>
      </c>
      <c r="X137">
        <v>12.94</v>
      </c>
      <c r="Y137">
        <v>0</v>
      </c>
    </row>
    <row r="138" spans="1:25" x14ac:dyDescent="0.3">
      <c r="A138" t="s">
        <v>33</v>
      </c>
      <c r="B138">
        <f>_xlfn.XLOOKUP(Table4[[#This Row],[country]],Table2[country],Table2[country_id],FALSE)</f>
        <v>3</v>
      </c>
      <c r="C138" t="s">
        <v>32</v>
      </c>
      <c r="D138">
        <v>2023</v>
      </c>
      <c r="E138">
        <f>_xlfn.XLOOKUP(Table4[[#This Row],[year]],Table1[year],Table1[year_id])</f>
        <v>14</v>
      </c>
      <c r="F138" t="s">
        <v>29</v>
      </c>
      <c r="G138" t="s">
        <v>28</v>
      </c>
      <c r="H138" cm="1">
        <f t="array" ref="H138">_xlfn.XLOOKUP(Table4[[#This Row],[vehicle_segment]]&amp;Table4[[#This Row],[powertrain_type]],Table3[vehicle_segment]&amp;Table3[powertrain_type],Table3[vehicle_id])</f>
        <v>2</v>
      </c>
      <c r="I138" s="5">
        <v>58836</v>
      </c>
      <c r="J138" s="5">
        <v>173825</v>
      </c>
      <c r="K138" s="5">
        <v>23703</v>
      </c>
      <c r="L138" s="5">
        <v>256364</v>
      </c>
      <c r="M138">
        <v>22.95</v>
      </c>
      <c r="N138">
        <v>29142</v>
      </c>
      <c r="O138">
        <v>17.8</v>
      </c>
      <c r="P138">
        <v>423</v>
      </c>
      <c r="Q138">
        <v>1.9830000000000001</v>
      </c>
      <c r="R138">
        <v>0.35099999999999998</v>
      </c>
      <c r="S138">
        <v>50951</v>
      </c>
      <c r="T138">
        <v>98.1</v>
      </c>
      <c r="U138">
        <v>20.9</v>
      </c>
      <c r="V138">
        <v>1753</v>
      </c>
      <c r="W138">
        <v>85.7</v>
      </c>
      <c r="X138">
        <v>12.83</v>
      </c>
      <c r="Y138">
        <v>0</v>
      </c>
    </row>
    <row r="139" spans="1:25" x14ac:dyDescent="0.3">
      <c r="A139" t="s">
        <v>33</v>
      </c>
      <c r="B139">
        <f>_xlfn.XLOOKUP(Table4[[#This Row],[country]],Table2[country],Table2[country_id],FALSE)</f>
        <v>3</v>
      </c>
      <c r="C139" t="s">
        <v>32</v>
      </c>
      <c r="D139">
        <v>2023</v>
      </c>
      <c r="E139">
        <f>_xlfn.XLOOKUP(Table4[[#This Row],[year]],Table1[year],Table1[year_id])</f>
        <v>14</v>
      </c>
      <c r="F139" t="s">
        <v>30</v>
      </c>
      <c r="G139" t="s">
        <v>28</v>
      </c>
      <c r="H139" cm="1">
        <f t="array" ref="H139">_xlfn.XLOOKUP(Table4[[#This Row],[vehicle_segment]]&amp;Table4[[#This Row],[powertrain_type]],Table3[vehicle_segment]&amp;Table3[powertrain_type],Table3[vehicle_id])</f>
        <v>3</v>
      </c>
      <c r="I139" s="5">
        <v>35470</v>
      </c>
      <c r="J139" s="5">
        <v>65429</v>
      </c>
      <c r="K139" s="5">
        <v>5689</v>
      </c>
      <c r="L139" s="5">
        <v>106588</v>
      </c>
      <c r="M139">
        <v>33.28</v>
      </c>
      <c r="N139">
        <v>29142</v>
      </c>
      <c r="O139">
        <v>17.8</v>
      </c>
      <c r="P139">
        <v>423</v>
      </c>
      <c r="Q139">
        <v>1.9830000000000001</v>
      </c>
      <c r="R139">
        <v>0.35099999999999998</v>
      </c>
      <c r="S139">
        <v>50951</v>
      </c>
      <c r="T139">
        <v>98.1</v>
      </c>
      <c r="U139">
        <v>20.9</v>
      </c>
      <c r="V139">
        <v>1753</v>
      </c>
      <c r="W139">
        <v>85.7</v>
      </c>
      <c r="X139">
        <v>14.52</v>
      </c>
      <c r="Y139">
        <v>0</v>
      </c>
    </row>
    <row r="140" spans="1:25" x14ac:dyDescent="0.3">
      <c r="A140" t="s">
        <v>33</v>
      </c>
      <c r="B140">
        <f>_xlfn.XLOOKUP(Table4[[#This Row],[country]],Table2[country],Table2[country_id],FALSE)</f>
        <v>3</v>
      </c>
      <c r="C140" t="s">
        <v>32</v>
      </c>
      <c r="D140">
        <v>2024</v>
      </c>
      <c r="E140">
        <f>_xlfn.XLOOKUP(Table4[[#This Row],[year]],Table1[year],Table1[year_id])</f>
        <v>15</v>
      </c>
      <c r="F140" t="s">
        <v>27</v>
      </c>
      <c r="G140" t="s">
        <v>28</v>
      </c>
      <c r="H140" cm="1">
        <f t="array" ref="H140">_xlfn.XLOOKUP(Table4[[#This Row],[vehicle_segment]]&amp;Table4[[#This Row],[powertrain_type]],Table3[vehicle_segment]&amp;Table3[powertrain_type],Table3[vehicle_id])</f>
        <v>1</v>
      </c>
      <c r="I140" s="5">
        <v>5766</v>
      </c>
      <c r="J140" s="5">
        <v>37419</v>
      </c>
      <c r="K140" s="5">
        <v>24946</v>
      </c>
      <c r="L140" s="5">
        <v>68131</v>
      </c>
      <c r="M140">
        <v>8.4600000000000009</v>
      </c>
      <c r="N140">
        <v>36474</v>
      </c>
      <c r="O140">
        <v>20.9</v>
      </c>
      <c r="P140">
        <v>452</v>
      </c>
      <c r="Q140">
        <v>1.93</v>
      </c>
      <c r="R140">
        <v>0.32800000000000001</v>
      </c>
      <c r="S140">
        <v>51956</v>
      </c>
      <c r="T140">
        <v>98.2</v>
      </c>
      <c r="U140">
        <v>20.100000000000001</v>
      </c>
      <c r="V140">
        <v>0</v>
      </c>
      <c r="W140">
        <v>87.4</v>
      </c>
      <c r="X140">
        <v>10.5</v>
      </c>
      <c r="Y140">
        <v>0</v>
      </c>
    </row>
    <row r="141" spans="1:25" x14ac:dyDescent="0.3">
      <c r="A141" t="s">
        <v>33</v>
      </c>
      <c r="B141">
        <f>_xlfn.XLOOKUP(Table4[[#This Row],[country]],Table2[country],Table2[country_id],FALSE)</f>
        <v>3</v>
      </c>
      <c r="C141" t="s">
        <v>32</v>
      </c>
      <c r="D141">
        <v>2024</v>
      </c>
      <c r="E141">
        <f>_xlfn.XLOOKUP(Table4[[#This Row],[year]],Table1[year],Table1[year_id])</f>
        <v>15</v>
      </c>
      <c r="F141" t="s">
        <v>29</v>
      </c>
      <c r="G141" t="s">
        <v>28</v>
      </c>
      <c r="H141" cm="1">
        <f t="array" ref="H141">_xlfn.XLOOKUP(Table4[[#This Row],[vehicle_segment]]&amp;Table4[[#This Row],[powertrain_type]],Table3[vehicle_segment]&amp;Table3[powertrain_type],Table3[vehicle_id])</f>
        <v>2</v>
      </c>
      <c r="I141" s="5">
        <v>66415</v>
      </c>
      <c r="J141" s="5">
        <v>183264</v>
      </c>
      <c r="K141" s="5">
        <v>24991</v>
      </c>
      <c r="L141" s="5">
        <v>274670</v>
      </c>
      <c r="M141">
        <v>24.18</v>
      </c>
      <c r="N141">
        <v>36474</v>
      </c>
      <c r="O141">
        <v>20.9</v>
      </c>
      <c r="P141">
        <v>452</v>
      </c>
      <c r="Q141">
        <v>1.93</v>
      </c>
      <c r="R141">
        <v>0.32800000000000001</v>
      </c>
      <c r="S141">
        <v>51956</v>
      </c>
      <c r="T141">
        <v>98.2</v>
      </c>
      <c r="U141">
        <v>20.100000000000001</v>
      </c>
      <c r="V141">
        <v>0</v>
      </c>
      <c r="W141">
        <v>87.4</v>
      </c>
      <c r="X141">
        <v>12.88</v>
      </c>
      <c r="Y141">
        <v>0</v>
      </c>
    </row>
    <row r="142" spans="1:25" x14ac:dyDescent="0.3">
      <c r="A142" t="s">
        <v>33</v>
      </c>
      <c r="B142">
        <f>_xlfn.XLOOKUP(Table4[[#This Row],[country]],Table2[country],Table2[country_id],FALSE)</f>
        <v>3</v>
      </c>
      <c r="C142" t="s">
        <v>32</v>
      </c>
      <c r="D142">
        <v>2024</v>
      </c>
      <c r="E142">
        <f>_xlfn.XLOOKUP(Table4[[#This Row],[year]],Table1[year],Table1[year_id])</f>
        <v>15</v>
      </c>
      <c r="F142" t="s">
        <v>30</v>
      </c>
      <c r="G142" t="s">
        <v>28</v>
      </c>
      <c r="H142" cm="1">
        <f t="array" ref="H142">_xlfn.XLOOKUP(Table4[[#This Row],[vehicle_segment]]&amp;Table4[[#This Row],[powertrain_type]],Table3[vehicle_segment]&amp;Table3[powertrain_type],Table3[vehicle_id])</f>
        <v>3</v>
      </c>
      <c r="I142" s="5">
        <v>40030</v>
      </c>
      <c r="J142" s="5">
        <v>68211</v>
      </c>
      <c r="K142" s="5">
        <v>5931</v>
      </c>
      <c r="L142" s="5">
        <v>114172</v>
      </c>
      <c r="M142">
        <v>35.06</v>
      </c>
      <c r="N142">
        <v>36474</v>
      </c>
      <c r="O142">
        <v>20.9</v>
      </c>
      <c r="P142">
        <v>452</v>
      </c>
      <c r="Q142">
        <v>1.93</v>
      </c>
      <c r="R142">
        <v>0.32800000000000001</v>
      </c>
      <c r="S142">
        <v>51956</v>
      </c>
      <c r="T142">
        <v>98.2</v>
      </c>
      <c r="U142">
        <v>20.100000000000001</v>
      </c>
      <c r="V142">
        <v>0</v>
      </c>
      <c r="W142">
        <v>87.4</v>
      </c>
      <c r="X142">
        <v>12.86</v>
      </c>
      <c r="Y142">
        <v>0</v>
      </c>
    </row>
    <row r="143" spans="1:25" x14ac:dyDescent="0.3">
      <c r="A143" t="s">
        <v>33</v>
      </c>
      <c r="B143">
        <f>_xlfn.XLOOKUP(Table4[[#This Row],[country]],Table2[country],Table2[country_id],FALSE)</f>
        <v>3</v>
      </c>
      <c r="C143" t="s">
        <v>32</v>
      </c>
      <c r="D143">
        <v>2025</v>
      </c>
      <c r="E143">
        <f>_xlfn.XLOOKUP(Table4[[#This Row],[year]],Table1[year],Table1[year_id])</f>
        <v>16</v>
      </c>
      <c r="F143" t="s">
        <v>27</v>
      </c>
      <c r="G143" t="s">
        <v>28</v>
      </c>
      <c r="H143" cm="1">
        <f t="array" ref="H143">_xlfn.XLOOKUP(Table4[[#This Row],[vehicle_segment]]&amp;Table4[[#This Row],[powertrain_type]],Table3[vehicle_segment]&amp;Table3[powertrain_type],Table3[vehicle_id])</f>
        <v>1</v>
      </c>
      <c r="I143" s="5">
        <v>6878</v>
      </c>
      <c r="J143" s="5">
        <v>37346</v>
      </c>
      <c r="K143" s="5">
        <v>24897</v>
      </c>
      <c r="L143" s="5">
        <v>69121</v>
      </c>
      <c r="M143">
        <v>9.9499999999999993</v>
      </c>
      <c r="N143">
        <v>41981</v>
      </c>
      <c r="O143">
        <v>21.1</v>
      </c>
      <c r="P143">
        <v>477</v>
      </c>
      <c r="Q143">
        <v>1.86</v>
      </c>
      <c r="R143">
        <v>0.30499999999999999</v>
      </c>
      <c r="S143">
        <v>54510</v>
      </c>
      <c r="T143">
        <v>97.9</v>
      </c>
      <c r="U143">
        <v>19.5</v>
      </c>
      <c r="V143">
        <v>0</v>
      </c>
      <c r="W143">
        <v>89.3</v>
      </c>
      <c r="X143">
        <v>19.29</v>
      </c>
      <c r="Y143">
        <v>0</v>
      </c>
    </row>
    <row r="144" spans="1:25" x14ac:dyDescent="0.3">
      <c r="A144" t="s">
        <v>33</v>
      </c>
      <c r="B144">
        <f>_xlfn.XLOOKUP(Table4[[#This Row],[country]],Table2[country],Table2[country_id],FALSE)</f>
        <v>3</v>
      </c>
      <c r="C144" t="s">
        <v>32</v>
      </c>
      <c r="D144">
        <v>2025</v>
      </c>
      <c r="E144">
        <f>_xlfn.XLOOKUP(Table4[[#This Row],[year]],Table1[year],Table1[year_id])</f>
        <v>16</v>
      </c>
      <c r="F144" t="s">
        <v>29</v>
      </c>
      <c r="G144" t="s">
        <v>28</v>
      </c>
      <c r="H144" cm="1">
        <f t="array" ref="H144">_xlfn.XLOOKUP(Table4[[#This Row],[vehicle_segment]]&amp;Table4[[#This Row],[powertrain_type]],Table3[vehicle_segment]&amp;Table3[powertrain_type],Table3[vehicle_id])</f>
        <v>2</v>
      </c>
      <c r="I144" s="5">
        <v>76756</v>
      </c>
      <c r="J144" s="5">
        <v>170040</v>
      </c>
      <c r="K144" s="5">
        <v>23187</v>
      </c>
      <c r="L144" s="5">
        <v>269983</v>
      </c>
      <c r="M144">
        <v>28.43</v>
      </c>
      <c r="N144">
        <v>41981</v>
      </c>
      <c r="O144">
        <v>21.1</v>
      </c>
      <c r="P144">
        <v>477</v>
      </c>
      <c r="Q144">
        <v>1.86</v>
      </c>
      <c r="R144">
        <v>0.30499999999999999</v>
      </c>
      <c r="S144">
        <v>54510</v>
      </c>
      <c r="T144">
        <v>97.9</v>
      </c>
      <c r="U144">
        <v>19.5</v>
      </c>
      <c r="V144">
        <v>0</v>
      </c>
      <c r="W144">
        <v>89.3</v>
      </c>
      <c r="X144">
        <v>15.57</v>
      </c>
      <c r="Y144">
        <v>0</v>
      </c>
    </row>
    <row r="145" spans="1:25" x14ac:dyDescent="0.3">
      <c r="A145" t="s">
        <v>33</v>
      </c>
      <c r="B145">
        <f>_xlfn.XLOOKUP(Table4[[#This Row],[country]],Table2[country],Table2[country_id],FALSE)</f>
        <v>3</v>
      </c>
      <c r="C145" t="s">
        <v>32</v>
      </c>
      <c r="D145">
        <v>2025</v>
      </c>
      <c r="E145">
        <f>_xlfn.XLOOKUP(Table4[[#This Row],[year]],Table1[year],Table1[year_id])</f>
        <v>16</v>
      </c>
      <c r="F145" t="s">
        <v>30</v>
      </c>
      <c r="G145" t="s">
        <v>34</v>
      </c>
      <c r="H145" cm="1">
        <f t="array" ref="H145">_xlfn.XLOOKUP(Table4[[#This Row],[vehicle_segment]]&amp;Table4[[#This Row],[powertrain_type]],Table3[vehicle_segment]&amp;Table3[powertrain_type],Table3[vehicle_id])</f>
        <v>4</v>
      </c>
      <c r="I145" s="5">
        <v>46876</v>
      </c>
      <c r="J145" s="5">
        <v>61490</v>
      </c>
      <c r="K145" s="5">
        <v>5347</v>
      </c>
      <c r="L145" s="5">
        <v>113713</v>
      </c>
      <c r="M145">
        <v>41.22</v>
      </c>
      <c r="N145">
        <v>41981</v>
      </c>
      <c r="O145">
        <v>21.1</v>
      </c>
      <c r="P145">
        <v>477</v>
      </c>
      <c r="Q145">
        <v>1.86</v>
      </c>
      <c r="R145">
        <v>0.30499999999999999</v>
      </c>
      <c r="S145">
        <v>54510</v>
      </c>
      <c r="T145">
        <v>97.9</v>
      </c>
      <c r="U145">
        <v>19.5</v>
      </c>
      <c r="V145">
        <v>0</v>
      </c>
      <c r="W145">
        <v>89.3</v>
      </c>
      <c r="X145">
        <v>17.100000000000001</v>
      </c>
      <c r="Y145">
        <v>0</v>
      </c>
    </row>
    <row r="146" spans="1:25" x14ac:dyDescent="0.3">
      <c r="A146" t="s">
        <v>35</v>
      </c>
      <c r="B146">
        <f>_xlfn.XLOOKUP(Table4[[#This Row],[country]],Table2[country],Table2[country_id],FALSE)</f>
        <v>4</v>
      </c>
      <c r="C146" t="s">
        <v>36</v>
      </c>
      <c r="D146">
        <v>2010</v>
      </c>
      <c r="E146">
        <f>_xlfn.XLOOKUP(Table4[[#This Row],[year]],Table1[year],Table1[year_id])</f>
        <v>1</v>
      </c>
      <c r="F146" t="s">
        <v>27</v>
      </c>
      <c r="G146" t="s">
        <v>28</v>
      </c>
      <c r="H146" cm="1">
        <f t="array" ref="H146">_xlfn.XLOOKUP(Table4[[#This Row],[vehicle_segment]]&amp;Table4[[#This Row],[powertrain_type]],Table3[vehicle_segment]&amp;Table3[powertrain_type],Table3[vehicle_id])</f>
        <v>1</v>
      </c>
      <c r="I146" s="5">
        <v>5</v>
      </c>
      <c r="J146" s="5">
        <v>319187</v>
      </c>
      <c r="K146" s="5">
        <v>212794</v>
      </c>
      <c r="L146" s="5">
        <v>531986</v>
      </c>
      <c r="M146">
        <v>0</v>
      </c>
      <c r="N146">
        <v>0</v>
      </c>
      <c r="O146">
        <v>0</v>
      </c>
      <c r="P146">
        <v>106</v>
      </c>
      <c r="Q146">
        <v>1.28</v>
      </c>
      <c r="R146">
        <v>0.123</v>
      </c>
      <c r="S146">
        <v>11198</v>
      </c>
      <c r="T146">
        <v>84.3</v>
      </c>
      <c r="U146">
        <v>174.5</v>
      </c>
      <c r="V146">
        <v>0</v>
      </c>
      <c r="W146">
        <v>22.2</v>
      </c>
      <c r="X146">
        <v>0</v>
      </c>
      <c r="Y146">
        <v>0</v>
      </c>
    </row>
    <row r="147" spans="1:25" x14ac:dyDescent="0.3">
      <c r="A147" t="s">
        <v>35</v>
      </c>
      <c r="B147">
        <f>_xlfn.XLOOKUP(Table4[[#This Row],[country]],Table2[country],Table2[country_id],FALSE)</f>
        <v>4</v>
      </c>
      <c r="C147" t="s">
        <v>36</v>
      </c>
      <c r="D147">
        <v>2010</v>
      </c>
      <c r="E147">
        <f>_xlfn.XLOOKUP(Table4[[#This Row],[year]],Table1[year],Table1[year_id])</f>
        <v>1</v>
      </c>
      <c r="F147" t="s">
        <v>29</v>
      </c>
      <c r="G147" t="s">
        <v>28</v>
      </c>
      <c r="H147" cm="1">
        <f t="array" ref="H147">_xlfn.XLOOKUP(Table4[[#This Row],[vehicle_segment]]&amp;Table4[[#This Row],[powertrain_type]],Table3[vehicle_segment]&amp;Table3[powertrain_type],Table3[vehicle_id])</f>
        <v>2</v>
      </c>
      <c r="I147" s="5">
        <v>15</v>
      </c>
      <c r="J147" s="5">
        <v>1842149</v>
      </c>
      <c r="K147" s="5">
        <v>251204</v>
      </c>
      <c r="L147" s="5">
        <v>2093368</v>
      </c>
      <c r="M147">
        <v>0</v>
      </c>
      <c r="N147">
        <v>0</v>
      </c>
      <c r="O147">
        <v>0</v>
      </c>
      <c r="P147">
        <v>106</v>
      </c>
      <c r="Q147">
        <v>1.28</v>
      </c>
      <c r="R147">
        <v>0.123</v>
      </c>
      <c r="S147">
        <v>11198</v>
      </c>
      <c r="T147">
        <v>84.3</v>
      </c>
      <c r="U147">
        <v>174.5</v>
      </c>
      <c r="V147">
        <v>0</v>
      </c>
      <c r="W147">
        <v>22.2</v>
      </c>
      <c r="X147">
        <v>0</v>
      </c>
      <c r="Y147">
        <v>0</v>
      </c>
    </row>
    <row r="148" spans="1:25" x14ac:dyDescent="0.3">
      <c r="A148" t="s">
        <v>35</v>
      </c>
      <c r="B148">
        <f>_xlfn.XLOOKUP(Table4[[#This Row],[country]],Table2[country],Table2[country_id],FALSE)</f>
        <v>4</v>
      </c>
      <c r="C148" t="s">
        <v>36</v>
      </c>
      <c r="D148">
        <v>2010</v>
      </c>
      <c r="E148">
        <f>_xlfn.XLOOKUP(Table4[[#This Row],[year]],Table1[year],Table1[year_id])</f>
        <v>1</v>
      </c>
      <c r="F148" t="s">
        <v>30</v>
      </c>
      <c r="G148" t="s">
        <v>28</v>
      </c>
      <c r="H148" cm="1">
        <f t="array" ref="H148">_xlfn.XLOOKUP(Table4[[#This Row],[vehicle_segment]]&amp;Table4[[#This Row],[powertrain_type]],Table3[vehicle_segment]&amp;Table3[powertrain_type],Table3[vehicle_id])</f>
        <v>3</v>
      </c>
      <c r="I148" s="5">
        <v>10</v>
      </c>
      <c r="J148" s="5">
        <v>813977</v>
      </c>
      <c r="K148" s="5">
        <v>70782</v>
      </c>
      <c r="L148" s="5">
        <v>884769</v>
      </c>
      <c r="M148">
        <v>0</v>
      </c>
      <c r="N148">
        <v>0</v>
      </c>
      <c r="O148">
        <v>0</v>
      </c>
      <c r="P148">
        <v>106</v>
      </c>
      <c r="Q148">
        <v>1.28</v>
      </c>
      <c r="R148">
        <v>0.123</v>
      </c>
      <c r="S148">
        <v>11198</v>
      </c>
      <c r="T148">
        <v>84.3</v>
      </c>
      <c r="U148">
        <v>174.5</v>
      </c>
      <c r="V148">
        <v>0</v>
      </c>
      <c r="W148">
        <v>22.2</v>
      </c>
      <c r="X148">
        <v>0</v>
      </c>
      <c r="Y148">
        <v>0</v>
      </c>
    </row>
    <row r="149" spans="1:25" x14ac:dyDescent="0.3">
      <c r="A149" t="s">
        <v>35</v>
      </c>
      <c r="B149">
        <f>_xlfn.XLOOKUP(Table4[[#This Row],[country]],Table2[country],Table2[country_id],FALSE)</f>
        <v>4</v>
      </c>
      <c r="C149" t="s">
        <v>36</v>
      </c>
      <c r="D149">
        <v>2011</v>
      </c>
      <c r="E149">
        <f>_xlfn.XLOOKUP(Table4[[#This Row],[year]],Table1[year],Table1[year_id])</f>
        <v>2</v>
      </c>
      <c r="F149" t="s">
        <v>27</v>
      </c>
      <c r="G149" t="s">
        <v>28</v>
      </c>
      <c r="H149" cm="1">
        <f t="array" ref="H149">_xlfn.XLOOKUP(Table4[[#This Row],[vehicle_segment]]&amp;Table4[[#This Row],[powertrain_type]],Table3[vehicle_segment]&amp;Table3[powertrain_type],Table3[vehicle_id])</f>
        <v>1</v>
      </c>
      <c r="I149" s="5">
        <v>5</v>
      </c>
      <c r="J149" s="5">
        <v>322673</v>
      </c>
      <c r="K149" s="5">
        <v>215118</v>
      </c>
      <c r="L149" s="5">
        <v>537796</v>
      </c>
      <c r="M149">
        <v>0</v>
      </c>
      <c r="N149">
        <v>21</v>
      </c>
      <c r="O149">
        <v>1</v>
      </c>
      <c r="P149">
        <v>122</v>
      </c>
      <c r="Q149">
        <v>1.2130000000000001</v>
      </c>
      <c r="R149">
        <v>0.127</v>
      </c>
      <c r="S149">
        <v>10739</v>
      </c>
      <c r="T149">
        <v>84.4</v>
      </c>
      <c r="U149">
        <v>180.8</v>
      </c>
      <c r="V149">
        <v>0</v>
      </c>
      <c r="W149">
        <v>22.5</v>
      </c>
      <c r="X149">
        <v>0</v>
      </c>
      <c r="Y149">
        <v>0</v>
      </c>
    </row>
    <row r="150" spans="1:25" x14ac:dyDescent="0.3">
      <c r="A150" t="s">
        <v>35</v>
      </c>
      <c r="B150">
        <f>_xlfn.XLOOKUP(Table4[[#This Row],[country]],Table2[country],Table2[country_id],FALSE)</f>
        <v>4</v>
      </c>
      <c r="C150" t="s">
        <v>36</v>
      </c>
      <c r="D150">
        <v>2011</v>
      </c>
      <c r="E150">
        <f>_xlfn.XLOOKUP(Table4[[#This Row],[year]],Table1[year],Table1[year_id])</f>
        <v>2</v>
      </c>
      <c r="F150" t="s">
        <v>29</v>
      </c>
      <c r="G150" t="s">
        <v>28</v>
      </c>
      <c r="H150" cm="1">
        <f t="array" ref="H150">_xlfn.XLOOKUP(Table4[[#This Row],[vehicle_segment]]&amp;Table4[[#This Row],[powertrain_type]],Table3[vehicle_segment]&amp;Table3[powertrain_type],Table3[vehicle_id])</f>
        <v>2</v>
      </c>
      <c r="I150" s="5">
        <v>17</v>
      </c>
      <c r="J150" s="5">
        <v>1917857</v>
      </c>
      <c r="K150" s="5">
        <v>261528</v>
      </c>
      <c r="L150" s="5">
        <v>2179402</v>
      </c>
      <c r="M150">
        <v>0</v>
      </c>
      <c r="N150">
        <v>21</v>
      </c>
      <c r="O150">
        <v>1</v>
      </c>
      <c r="P150">
        <v>122</v>
      </c>
      <c r="Q150">
        <v>1.2130000000000001</v>
      </c>
      <c r="R150">
        <v>0.127</v>
      </c>
      <c r="S150">
        <v>10739</v>
      </c>
      <c r="T150">
        <v>84.4</v>
      </c>
      <c r="U150">
        <v>180.8</v>
      </c>
      <c r="V150">
        <v>0</v>
      </c>
      <c r="W150">
        <v>22.5</v>
      </c>
      <c r="X150">
        <v>13.33</v>
      </c>
      <c r="Y150">
        <v>0</v>
      </c>
    </row>
    <row r="151" spans="1:25" x14ac:dyDescent="0.3">
      <c r="A151" t="s">
        <v>35</v>
      </c>
      <c r="B151">
        <f>_xlfn.XLOOKUP(Table4[[#This Row],[country]],Table2[country],Table2[country_id],FALSE)</f>
        <v>4</v>
      </c>
      <c r="C151" t="s">
        <v>36</v>
      </c>
      <c r="D151">
        <v>2011</v>
      </c>
      <c r="E151">
        <f>_xlfn.XLOOKUP(Table4[[#This Row],[year]],Table1[year],Table1[year_id])</f>
        <v>2</v>
      </c>
      <c r="F151" t="s">
        <v>30</v>
      </c>
      <c r="G151" t="s">
        <v>28</v>
      </c>
      <c r="H151" cm="1">
        <f t="array" ref="H151">_xlfn.XLOOKUP(Table4[[#This Row],[vehicle_segment]]&amp;Table4[[#This Row],[powertrain_type]],Table3[vehicle_segment]&amp;Table3[powertrain_type],Table3[vehicle_id])</f>
        <v>3</v>
      </c>
      <c r="I151" s="5">
        <v>11</v>
      </c>
      <c r="J151" s="5">
        <v>834630</v>
      </c>
      <c r="K151" s="5">
        <v>72577</v>
      </c>
      <c r="L151" s="5">
        <v>907218</v>
      </c>
      <c r="M151">
        <v>0</v>
      </c>
      <c r="N151">
        <v>21</v>
      </c>
      <c r="O151">
        <v>1</v>
      </c>
      <c r="P151">
        <v>122</v>
      </c>
      <c r="Q151">
        <v>1.2130000000000001</v>
      </c>
      <c r="R151">
        <v>0.127</v>
      </c>
      <c r="S151">
        <v>10739</v>
      </c>
      <c r="T151">
        <v>84.4</v>
      </c>
      <c r="U151">
        <v>180.8</v>
      </c>
      <c r="V151">
        <v>0</v>
      </c>
      <c r="W151">
        <v>22.5</v>
      </c>
      <c r="X151">
        <v>10</v>
      </c>
      <c r="Y151">
        <v>0</v>
      </c>
    </row>
    <row r="152" spans="1:25" x14ac:dyDescent="0.3">
      <c r="A152" t="s">
        <v>35</v>
      </c>
      <c r="B152">
        <f>_xlfn.XLOOKUP(Table4[[#This Row],[country]],Table2[country],Table2[country_id],FALSE)</f>
        <v>4</v>
      </c>
      <c r="C152" t="s">
        <v>36</v>
      </c>
      <c r="D152">
        <v>2012</v>
      </c>
      <c r="E152">
        <f>_xlfn.XLOOKUP(Table4[[#This Row],[year]],Table1[year],Table1[year_id])</f>
        <v>3</v>
      </c>
      <c r="F152" t="s">
        <v>27</v>
      </c>
      <c r="G152" t="s">
        <v>28</v>
      </c>
      <c r="H152" cm="1">
        <f t="array" ref="H152">_xlfn.XLOOKUP(Table4[[#This Row],[vehicle_segment]]&amp;Table4[[#This Row],[powertrain_type]],Table3[vehicle_segment]&amp;Table3[powertrain_type],Table3[vehicle_id])</f>
        <v>1</v>
      </c>
      <c r="I152" s="5">
        <v>5</v>
      </c>
      <c r="J152" s="5">
        <v>333101</v>
      </c>
      <c r="K152" s="5">
        <v>222071</v>
      </c>
      <c r="L152" s="5">
        <v>555177</v>
      </c>
      <c r="M152">
        <v>0</v>
      </c>
      <c r="N152">
        <v>39</v>
      </c>
      <c r="O152">
        <v>1.8</v>
      </c>
      <c r="P152">
        <v>136</v>
      </c>
      <c r="Q152">
        <v>1.147</v>
      </c>
      <c r="R152">
        <v>0.129</v>
      </c>
      <c r="S152">
        <v>10127</v>
      </c>
      <c r="T152">
        <v>84.8</v>
      </c>
      <c r="U152">
        <v>186.5</v>
      </c>
      <c r="V152">
        <v>0</v>
      </c>
      <c r="W152">
        <v>24.7</v>
      </c>
      <c r="X152">
        <v>0</v>
      </c>
      <c r="Y152">
        <v>0</v>
      </c>
    </row>
    <row r="153" spans="1:25" x14ac:dyDescent="0.3">
      <c r="A153" t="s">
        <v>35</v>
      </c>
      <c r="B153">
        <f>_xlfn.XLOOKUP(Table4[[#This Row],[country]],Table2[country],Table2[country_id],FALSE)</f>
        <v>4</v>
      </c>
      <c r="C153" t="s">
        <v>36</v>
      </c>
      <c r="D153">
        <v>2012</v>
      </c>
      <c r="E153">
        <f>_xlfn.XLOOKUP(Table4[[#This Row],[year]],Table1[year],Table1[year_id])</f>
        <v>3</v>
      </c>
      <c r="F153" t="s">
        <v>29</v>
      </c>
      <c r="G153" t="s">
        <v>28</v>
      </c>
      <c r="H153" cm="1">
        <f t="array" ref="H153">_xlfn.XLOOKUP(Table4[[#This Row],[vehicle_segment]]&amp;Table4[[#This Row],[powertrain_type]],Table3[vehicle_segment]&amp;Table3[powertrain_type],Table3[vehicle_id])</f>
        <v>2</v>
      </c>
      <c r="I153" s="5">
        <v>42</v>
      </c>
      <c r="J153" s="5">
        <v>1944648</v>
      </c>
      <c r="K153" s="5">
        <v>265185</v>
      </c>
      <c r="L153" s="5">
        <v>2209875</v>
      </c>
      <c r="M153">
        <v>0</v>
      </c>
      <c r="N153">
        <v>39</v>
      </c>
      <c r="O153">
        <v>1.8</v>
      </c>
      <c r="P153">
        <v>136</v>
      </c>
      <c r="Q153">
        <v>1.147</v>
      </c>
      <c r="R153">
        <v>0.129</v>
      </c>
      <c r="S153">
        <v>10127</v>
      </c>
      <c r="T153">
        <v>84.8</v>
      </c>
      <c r="U153">
        <v>186.5</v>
      </c>
      <c r="V153">
        <v>0</v>
      </c>
      <c r="W153">
        <v>24.7</v>
      </c>
      <c r="X153">
        <v>67.33</v>
      </c>
      <c r="Y153">
        <v>0</v>
      </c>
    </row>
    <row r="154" spans="1:25" x14ac:dyDescent="0.3">
      <c r="A154" t="s">
        <v>35</v>
      </c>
      <c r="B154">
        <f>_xlfn.XLOOKUP(Table4[[#This Row],[country]],Table2[country],Table2[country_id],FALSE)</f>
        <v>4</v>
      </c>
      <c r="C154" t="s">
        <v>36</v>
      </c>
      <c r="D154">
        <v>2012</v>
      </c>
      <c r="E154">
        <f>_xlfn.XLOOKUP(Table4[[#This Row],[year]],Table1[year],Table1[year_id])</f>
        <v>3</v>
      </c>
      <c r="F154" t="s">
        <v>30</v>
      </c>
      <c r="G154" t="s">
        <v>28</v>
      </c>
      <c r="H154" cm="1">
        <f t="array" ref="H154">_xlfn.XLOOKUP(Table4[[#This Row],[vehicle_segment]]&amp;Table4[[#This Row],[powertrain_type]],Table3[vehicle_segment]&amp;Table3[powertrain_type],Table3[vehicle_id])</f>
        <v>3</v>
      </c>
      <c r="I154" s="5">
        <v>21</v>
      </c>
      <c r="J154" s="5">
        <v>851497</v>
      </c>
      <c r="K154" s="5">
        <v>74045</v>
      </c>
      <c r="L154" s="5">
        <v>925563</v>
      </c>
      <c r="M154">
        <v>0</v>
      </c>
      <c r="N154">
        <v>39</v>
      </c>
      <c r="O154">
        <v>1.8</v>
      </c>
      <c r="P154">
        <v>136</v>
      </c>
      <c r="Q154">
        <v>1.147</v>
      </c>
      <c r="R154">
        <v>0.129</v>
      </c>
      <c r="S154">
        <v>10127</v>
      </c>
      <c r="T154">
        <v>84.8</v>
      </c>
      <c r="U154">
        <v>186.5</v>
      </c>
      <c r="V154">
        <v>0</v>
      </c>
      <c r="W154">
        <v>24.7</v>
      </c>
      <c r="X154">
        <v>44.91</v>
      </c>
      <c r="Y154">
        <v>0</v>
      </c>
    </row>
    <row r="155" spans="1:25" x14ac:dyDescent="0.3">
      <c r="A155" t="s">
        <v>35</v>
      </c>
      <c r="B155">
        <f>_xlfn.XLOOKUP(Table4[[#This Row],[country]],Table2[country],Table2[country_id],FALSE)</f>
        <v>4</v>
      </c>
      <c r="C155" t="s">
        <v>36</v>
      </c>
      <c r="D155">
        <v>2013</v>
      </c>
      <c r="E155">
        <f>_xlfn.XLOOKUP(Table4[[#This Row],[year]],Table1[year],Table1[year_id])</f>
        <v>4</v>
      </c>
      <c r="F155" t="s">
        <v>27</v>
      </c>
      <c r="G155" t="s">
        <v>28</v>
      </c>
      <c r="H155" cm="1">
        <f t="array" ref="H155">_xlfn.XLOOKUP(Table4[[#This Row],[vehicle_segment]]&amp;Table4[[#This Row],[powertrain_type]],Table3[vehicle_segment]&amp;Table3[powertrain_type],Table3[vehicle_id])</f>
        <v>1</v>
      </c>
      <c r="I155" s="5">
        <v>7</v>
      </c>
      <c r="J155" s="5">
        <v>342112</v>
      </c>
      <c r="K155" s="5">
        <v>228079</v>
      </c>
      <c r="L155" s="5">
        <v>570198</v>
      </c>
      <c r="M155">
        <v>0</v>
      </c>
      <c r="N155">
        <v>58</v>
      </c>
      <c r="O155">
        <v>2.9</v>
      </c>
      <c r="P155">
        <v>135</v>
      </c>
      <c r="Q155">
        <v>1.1100000000000001</v>
      </c>
      <c r="R155">
        <v>0.13300000000000001</v>
      </c>
      <c r="S155">
        <v>9771</v>
      </c>
      <c r="T155">
        <v>84.6</v>
      </c>
      <c r="U155">
        <v>190.3</v>
      </c>
      <c r="V155">
        <v>0</v>
      </c>
      <c r="W155">
        <v>24.5</v>
      </c>
      <c r="X155">
        <v>11.87</v>
      </c>
      <c r="Y155">
        <v>0</v>
      </c>
    </row>
    <row r="156" spans="1:25" x14ac:dyDescent="0.3">
      <c r="A156" t="s">
        <v>35</v>
      </c>
      <c r="B156">
        <f>_xlfn.XLOOKUP(Table4[[#This Row],[country]],Table2[country],Table2[country_id],FALSE)</f>
        <v>4</v>
      </c>
      <c r="C156" t="s">
        <v>36</v>
      </c>
      <c r="D156">
        <v>2013</v>
      </c>
      <c r="E156">
        <f>_xlfn.XLOOKUP(Table4[[#This Row],[year]],Table1[year],Table1[year_id])</f>
        <v>4</v>
      </c>
      <c r="F156" t="s">
        <v>29</v>
      </c>
      <c r="G156" t="s">
        <v>28</v>
      </c>
      <c r="H156" cm="1">
        <f t="array" ref="H156">_xlfn.XLOOKUP(Table4[[#This Row],[vehicle_segment]]&amp;Table4[[#This Row],[powertrain_type]],Table3[vehicle_segment]&amp;Table3[powertrain_type],Table3[vehicle_id])</f>
        <v>2</v>
      </c>
      <c r="I156" s="5">
        <v>88</v>
      </c>
      <c r="J156" s="5">
        <v>1978022</v>
      </c>
      <c r="K156" s="5">
        <v>269742</v>
      </c>
      <c r="L156" s="5">
        <v>2247852</v>
      </c>
      <c r="M156">
        <v>0</v>
      </c>
      <c r="N156">
        <v>58</v>
      </c>
      <c r="O156">
        <v>2.9</v>
      </c>
      <c r="P156">
        <v>135</v>
      </c>
      <c r="Q156">
        <v>1.1100000000000001</v>
      </c>
      <c r="R156">
        <v>0.13300000000000001</v>
      </c>
      <c r="S156">
        <v>9771</v>
      </c>
      <c r="T156">
        <v>84.6</v>
      </c>
      <c r="U156">
        <v>190.3</v>
      </c>
      <c r="V156">
        <v>0</v>
      </c>
      <c r="W156">
        <v>24.5</v>
      </c>
      <c r="X156">
        <v>80.36</v>
      </c>
      <c r="Y156">
        <v>0</v>
      </c>
    </row>
    <row r="157" spans="1:25" x14ac:dyDescent="0.3">
      <c r="A157" t="s">
        <v>35</v>
      </c>
      <c r="B157">
        <f>_xlfn.XLOOKUP(Table4[[#This Row],[country]],Table2[country],Table2[country_id],FALSE)</f>
        <v>4</v>
      </c>
      <c r="C157" t="s">
        <v>36</v>
      </c>
      <c r="D157">
        <v>2013</v>
      </c>
      <c r="E157">
        <f>_xlfn.XLOOKUP(Table4[[#This Row],[year]],Table1[year],Table1[year_id])</f>
        <v>4</v>
      </c>
      <c r="F157" t="s">
        <v>30</v>
      </c>
      <c r="G157" t="s">
        <v>28</v>
      </c>
      <c r="H157" cm="1">
        <f t="array" ref="H157">_xlfn.XLOOKUP(Table4[[#This Row],[vehicle_segment]]&amp;Table4[[#This Row],[powertrain_type]],Table3[vehicle_segment]&amp;Table3[powertrain_type],Table3[vehicle_id])</f>
        <v>3</v>
      </c>
      <c r="I157" s="5">
        <v>48</v>
      </c>
      <c r="J157" s="5">
        <v>874267</v>
      </c>
      <c r="K157" s="5">
        <v>76027</v>
      </c>
      <c r="L157" s="5">
        <v>950342</v>
      </c>
      <c r="M157">
        <v>0.01</v>
      </c>
      <c r="N157">
        <v>58</v>
      </c>
      <c r="O157">
        <v>2.9</v>
      </c>
      <c r="P157">
        <v>135</v>
      </c>
      <c r="Q157">
        <v>1.1100000000000001</v>
      </c>
      <c r="R157">
        <v>0.13300000000000001</v>
      </c>
      <c r="S157">
        <v>9771</v>
      </c>
      <c r="T157">
        <v>84.6</v>
      </c>
      <c r="U157">
        <v>190.3</v>
      </c>
      <c r="V157">
        <v>0</v>
      </c>
      <c r="W157">
        <v>24.5</v>
      </c>
      <c r="X157">
        <v>68.69</v>
      </c>
      <c r="Y157">
        <v>0</v>
      </c>
    </row>
    <row r="158" spans="1:25" x14ac:dyDescent="0.3">
      <c r="A158" t="s">
        <v>35</v>
      </c>
      <c r="B158">
        <f>_xlfn.XLOOKUP(Table4[[#This Row],[country]],Table2[country],Table2[country_id],FALSE)</f>
        <v>4</v>
      </c>
      <c r="C158" t="s">
        <v>36</v>
      </c>
      <c r="D158">
        <v>2014</v>
      </c>
      <c r="E158">
        <f>_xlfn.XLOOKUP(Table4[[#This Row],[year]],Table1[year],Table1[year_id])</f>
        <v>5</v>
      </c>
      <c r="F158" t="s">
        <v>27</v>
      </c>
      <c r="G158" t="s">
        <v>28</v>
      </c>
      <c r="H158" cm="1">
        <f t="array" ref="H158">_xlfn.XLOOKUP(Table4[[#This Row],[vehicle_segment]]&amp;Table4[[#This Row],[powertrain_type]],Table3[vehicle_segment]&amp;Table3[powertrain_type],Table3[vehicle_id])</f>
        <v>1</v>
      </c>
      <c r="I158" s="5">
        <v>17</v>
      </c>
      <c r="J158" s="5">
        <v>294781</v>
      </c>
      <c r="K158" s="5">
        <v>196520</v>
      </c>
      <c r="L158" s="5">
        <v>491318</v>
      </c>
      <c r="M158">
        <v>0</v>
      </c>
      <c r="N158">
        <v>82</v>
      </c>
      <c r="O158">
        <v>4.0999999999999996</v>
      </c>
      <c r="P158">
        <v>147</v>
      </c>
      <c r="Q158">
        <v>1.0669999999999999</v>
      </c>
      <c r="R158">
        <v>0.13600000000000001</v>
      </c>
      <c r="S158">
        <v>9341</v>
      </c>
      <c r="T158">
        <v>84.6</v>
      </c>
      <c r="U158">
        <v>194.4</v>
      </c>
      <c r="V158">
        <v>0</v>
      </c>
      <c r="W158">
        <v>27.2</v>
      </c>
      <c r="X158">
        <v>50.37</v>
      </c>
      <c r="Y158">
        <v>0</v>
      </c>
    </row>
    <row r="159" spans="1:25" x14ac:dyDescent="0.3">
      <c r="A159" t="s">
        <v>35</v>
      </c>
      <c r="B159">
        <f>_xlfn.XLOOKUP(Table4[[#This Row],[country]],Table2[country],Table2[country_id],FALSE)</f>
        <v>4</v>
      </c>
      <c r="C159" t="s">
        <v>36</v>
      </c>
      <c r="D159">
        <v>2014</v>
      </c>
      <c r="E159">
        <f>_xlfn.XLOOKUP(Table4[[#This Row],[year]],Table1[year],Table1[year_id])</f>
        <v>5</v>
      </c>
      <c r="F159" t="s">
        <v>29</v>
      </c>
      <c r="G159" t="s">
        <v>28</v>
      </c>
      <c r="H159" cm="1">
        <f t="array" ref="H159">_xlfn.XLOOKUP(Table4[[#This Row],[vehicle_segment]]&amp;Table4[[#This Row],[powertrain_type]],Table3[vehicle_segment]&amp;Table3[powertrain_type],Table3[vehicle_id])</f>
        <v>2</v>
      </c>
      <c r="I159" s="5">
        <v>202</v>
      </c>
      <c r="J159" s="5">
        <v>1775725</v>
      </c>
      <c r="K159" s="5">
        <v>242144</v>
      </c>
      <c r="L159" s="5">
        <v>2018071</v>
      </c>
      <c r="M159">
        <v>0.01</v>
      </c>
      <c r="N159">
        <v>82</v>
      </c>
      <c r="O159">
        <v>4.0999999999999996</v>
      </c>
      <c r="P159">
        <v>147</v>
      </c>
      <c r="Q159">
        <v>1.0669999999999999</v>
      </c>
      <c r="R159">
        <v>0.13600000000000001</v>
      </c>
      <c r="S159">
        <v>9341</v>
      </c>
      <c r="T159">
        <v>84.6</v>
      </c>
      <c r="U159">
        <v>194.4</v>
      </c>
      <c r="V159">
        <v>0</v>
      </c>
      <c r="W159">
        <v>27.2</v>
      </c>
      <c r="X159">
        <v>128.19</v>
      </c>
      <c r="Y159">
        <v>0</v>
      </c>
    </row>
    <row r="160" spans="1:25" x14ac:dyDescent="0.3">
      <c r="A160" t="s">
        <v>35</v>
      </c>
      <c r="B160">
        <f>_xlfn.XLOOKUP(Table4[[#This Row],[country]],Table2[country],Table2[country_id],FALSE)</f>
        <v>4</v>
      </c>
      <c r="C160" t="s">
        <v>36</v>
      </c>
      <c r="D160">
        <v>2014</v>
      </c>
      <c r="E160">
        <f>_xlfn.XLOOKUP(Table4[[#This Row],[year]],Table1[year],Table1[year_id])</f>
        <v>5</v>
      </c>
      <c r="F160" t="s">
        <v>30</v>
      </c>
      <c r="G160" t="s">
        <v>28</v>
      </c>
      <c r="H160" cm="1">
        <f t="array" ref="H160">_xlfn.XLOOKUP(Table4[[#This Row],[vehicle_segment]]&amp;Table4[[#This Row],[powertrain_type]],Table3[vehicle_segment]&amp;Table3[powertrain_type],Table3[vehicle_id])</f>
        <v>3</v>
      </c>
      <c r="I160" s="5">
        <v>118</v>
      </c>
      <c r="J160" s="5">
        <v>749039</v>
      </c>
      <c r="K160" s="5">
        <v>65134</v>
      </c>
      <c r="L160" s="5">
        <v>814291</v>
      </c>
      <c r="M160">
        <v>0.01</v>
      </c>
      <c r="N160">
        <v>82</v>
      </c>
      <c r="O160">
        <v>4.0999999999999996</v>
      </c>
      <c r="P160">
        <v>147</v>
      </c>
      <c r="Q160">
        <v>1.0669999999999999</v>
      </c>
      <c r="R160">
        <v>0.13600000000000001</v>
      </c>
      <c r="S160">
        <v>9341</v>
      </c>
      <c r="T160">
        <v>84.6</v>
      </c>
      <c r="U160">
        <v>194.4</v>
      </c>
      <c r="V160">
        <v>0</v>
      </c>
      <c r="W160">
        <v>27.2</v>
      </c>
      <c r="X160">
        <v>120.54</v>
      </c>
      <c r="Y160">
        <v>0</v>
      </c>
    </row>
    <row r="161" spans="1:25" x14ac:dyDescent="0.3">
      <c r="A161" t="s">
        <v>35</v>
      </c>
      <c r="B161">
        <f>_xlfn.XLOOKUP(Table4[[#This Row],[country]],Table2[country],Table2[country_id],FALSE)</f>
        <v>4</v>
      </c>
      <c r="C161" t="s">
        <v>36</v>
      </c>
      <c r="D161">
        <v>2015</v>
      </c>
      <c r="E161">
        <f>_xlfn.XLOOKUP(Table4[[#This Row],[year]],Table1[year],Table1[year_id])</f>
        <v>6</v>
      </c>
      <c r="F161" t="s">
        <v>27</v>
      </c>
      <c r="G161" t="s">
        <v>28</v>
      </c>
      <c r="H161" cm="1">
        <f t="array" ref="H161">_xlfn.XLOOKUP(Table4[[#This Row],[vehicle_segment]]&amp;Table4[[#This Row],[powertrain_type]],Table3[vehicle_segment]&amp;Table3[powertrain_type],Table3[vehicle_id])</f>
        <v>1</v>
      </c>
      <c r="I161" s="5">
        <v>28</v>
      </c>
      <c r="J161" s="5">
        <v>236048</v>
      </c>
      <c r="K161" s="5">
        <v>157366</v>
      </c>
      <c r="L161" s="5">
        <v>393442</v>
      </c>
      <c r="M161">
        <v>0.01</v>
      </c>
      <c r="N161">
        <v>103</v>
      </c>
      <c r="O161">
        <v>4.9000000000000004</v>
      </c>
      <c r="P161">
        <v>160</v>
      </c>
      <c r="Q161">
        <v>1.06</v>
      </c>
      <c r="R161">
        <v>0.13700000000000001</v>
      </c>
      <c r="S161">
        <v>8745</v>
      </c>
      <c r="T161">
        <v>84.7</v>
      </c>
      <c r="U161">
        <v>196</v>
      </c>
      <c r="V161">
        <v>0</v>
      </c>
      <c r="W161">
        <v>28.8</v>
      </c>
      <c r="X161">
        <v>77.58</v>
      </c>
      <c r="Y161">
        <v>0</v>
      </c>
    </row>
    <row r="162" spans="1:25" x14ac:dyDescent="0.3">
      <c r="A162" t="s">
        <v>35</v>
      </c>
      <c r="B162">
        <f>_xlfn.XLOOKUP(Table4[[#This Row],[country]],Table2[country],Table2[country_id],FALSE)</f>
        <v>4</v>
      </c>
      <c r="C162" t="s">
        <v>36</v>
      </c>
      <c r="D162">
        <v>2015</v>
      </c>
      <c r="E162">
        <f>_xlfn.XLOOKUP(Table4[[#This Row],[year]],Table1[year],Table1[year_id])</f>
        <v>6</v>
      </c>
      <c r="F162" t="s">
        <v>29</v>
      </c>
      <c r="G162" t="s">
        <v>28</v>
      </c>
      <c r="H162" cm="1">
        <f t="array" ref="H162">_xlfn.XLOOKUP(Table4[[#This Row],[vehicle_segment]]&amp;Table4[[#This Row],[powertrain_type]],Table3[vehicle_segment]&amp;Table3[powertrain_type],Table3[vehicle_id])</f>
        <v>2</v>
      </c>
      <c r="I162" s="5">
        <v>314</v>
      </c>
      <c r="J162" s="5">
        <v>1383162</v>
      </c>
      <c r="K162" s="5">
        <v>188613</v>
      </c>
      <c r="L162" s="5">
        <v>1572089</v>
      </c>
      <c r="M162">
        <v>0.02</v>
      </c>
      <c r="N162">
        <v>103</v>
      </c>
      <c r="O162">
        <v>4.9000000000000004</v>
      </c>
      <c r="P162">
        <v>160</v>
      </c>
      <c r="Q162">
        <v>1.06</v>
      </c>
      <c r="R162">
        <v>0.13700000000000001</v>
      </c>
      <c r="S162">
        <v>8745</v>
      </c>
      <c r="T162">
        <v>84.7</v>
      </c>
      <c r="U162">
        <v>196</v>
      </c>
      <c r="V162">
        <v>0</v>
      </c>
      <c r="W162">
        <v>28.8</v>
      </c>
      <c r="X162">
        <v>55.45</v>
      </c>
      <c r="Y162">
        <v>0</v>
      </c>
    </row>
    <row r="163" spans="1:25" x14ac:dyDescent="0.3">
      <c r="A163" t="s">
        <v>35</v>
      </c>
      <c r="B163">
        <f>_xlfn.XLOOKUP(Table4[[#This Row],[country]],Table2[country],Table2[country_id],FALSE)</f>
        <v>4</v>
      </c>
      <c r="C163" t="s">
        <v>36</v>
      </c>
      <c r="D163">
        <v>2015</v>
      </c>
      <c r="E163">
        <f>_xlfn.XLOOKUP(Table4[[#This Row],[year]],Table1[year],Table1[year_id])</f>
        <v>6</v>
      </c>
      <c r="F163" t="s">
        <v>30</v>
      </c>
      <c r="G163" t="s">
        <v>28</v>
      </c>
      <c r="H163" cm="1">
        <f t="array" ref="H163">_xlfn.XLOOKUP(Table4[[#This Row],[vehicle_segment]]&amp;Table4[[#This Row],[powertrain_type]],Table3[vehicle_segment]&amp;Table3[powertrain_type],Table3[vehicle_id])</f>
        <v>3</v>
      </c>
      <c r="I163" s="5">
        <v>188</v>
      </c>
      <c r="J163" s="5">
        <v>596673</v>
      </c>
      <c r="K163" s="5">
        <v>51885</v>
      </c>
      <c r="L163" s="5">
        <v>648746</v>
      </c>
      <c r="M163">
        <v>0.03</v>
      </c>
      <c r="N163">
        <v>103</v>
      </c>
      <c r="O163">
        <v>4.9000000000000004</v>
      </c>
      <c r="P163">
        <v>160</v>
      </c>
      <c r="Q163">
        <v>1.06</v>
      </c>
      <c r="R163">
        <v>0.13700000000000001</v>
      </c>
      <c r="S163">
        <v>8745</v>
      </c>
      <c r="T163">
        <v>84.7</v>
      </c>
      <c r="U163">
        <v>196</v>
      </c>
      <c r="V163">
        <v>0</v>
      </c>
      <c r="W163">
        <v>28.8</v>
      </c>
      <c r="X163">
        <v>59.32</v>
      </c>
      <c r="Y163">
        <v>0</v>
      </c>
    </row>
    <row r="164" spans="1:25" x14ac:dyDescent="0.3">
      <c r="A164" t="s">
        <v>35</v>
      </c>
      <c r="B164">
        <f>_xlfn.XLOOKUP(Table4[[#This Row],[country]],Table2[country],Table2[country_id],FALSE)</f>
        <v>4</v>
      </c>
      <c r="C164" t="s">
        <v>36</v>
      </c>
      <c r="D164">
        <v>2016</v>
      </c>
      <c r="E164">
        <f>_xlfn.XLOOKUP(Table4[[#This Row],[year]],Table1[year],Table1[year_id])</f>
        <v>7</v>
      </c>
      <c r="F164" t="s">
        <v>27</v>
      </c>
      <c r="G164" t="s">
        <v>28</v>
      </c>
      <c r="H164" cm="1">
        <f t="array" ref="H164">_xlfn.XLOOKUP(Table4[[#This Row],[vehicle_segment]]&amp;Table4[[#This Row],[powertrain_type]],Table3[vehicle_segment]&amp;Table3[powertrain_type],Table3[vehicle_id])</f>
        <v>1</v>
      </c>
      <c r="I164" s="5">
        <v>38</v>
      </c>
      <c r="J164" s="5">
        <v>218858</v>
      </c>
      <c r="K164" s="5">
        <v>145905</v>
      </c>
      <c r="L164" s="5">
        <v>364801</v>
      </c>
      <c r="M164">
        <v>0.01</v>
      </c>
      <c r="N164">
        <v>158</v>
      </c>
      <c r="O164">
        <v>6.5</v>
      </c>
      <c r="P164">
        <v>186</v>
      </c>
      <c r="Q164">
        <v>1.05</v>
      </c>
      <c r="R164">
        <v>0.13400000000000001</v>
      </c>
      <c r="S164">
        <v>8965</v>
      </c>
      <c r="T164">
        <v>85.3</v>
      </c>
      <c r="U164">
        <v>196.7</v>
      </c>
      <c r="V164">
        <v>0</v>
      </c>
      <c r="W164">
        <v>29.4</v>
      </c>
      <c r="X164">
        <v>75.75</v>
      </c>
      <c r="Y164">
        <v>0</v>
      </c>
    </row>
    <row r="165" spans="1:25" x14ac:dyDescent="0.3">
      <c r="A165" t="s">
        <v>35</v>
      </c>
      <c r="B165">
        <f>_xlfn.XLOOKUP(Table4[[#This Row],[country]],Table2[country],Table2[country_id],FALSE)</f>
        <v>4</v>
      </c>
      <c r="C165" t="s">
        <v>36</v>
      </c>
      <c r="D165">
        <v>2016</v>
      </c>
      <c r="E165">
        <f>_xlfn.XLOOKUP(Table4[[#This Row],[year]],Table1[year],Table1[year_id])</f>
        <v>7</v>
      </c>
      <c r="F165" t="s">
        <v>29</v>
      </c>
      <c r="G165" t="s">
        <v>28</v>
      </c>
      <c r="H165" cm="1">
        <f t="array" ref="H165">_xlfn.XLOOKUP(Table4[[#This Row],[vehicle_segment]]&amp;Table4[[#This Row],[powertrain_type]],Table3[vehicle_segment]&amp;Table3[powertrain_type],Table3[vehicle_id])</f>
        <v>2</v>
      </c>
      <c r="I165" s="5">
        <v>436</v>
      </c>
      <c r="J165" s="5">
        <v>1279628</v>
      </c>
      <c r="K165" s="5">
        <v>174495</v>
      </c>
      <c r="L165" s="5">
        <v>1454559</v>
      </c>
      <c r="M165">
        <v>0.03</v>
      </c>
      <c r="N165">
        <v>158</v>
      </c>
      <c r="O165">
        <v>6.5</v>
      </c>
      <c r="P165">
        <v>186</v>
      </c>
      <c r="Q165">
        <v>1.05</v>
      </c>
      <c r="R165">
        <v>0.13400000000000001</v>
      </c>
      <c r="S165">
        <v>8965</v>
      </c>
      <c r="T165">
        <v>85.3</v>
      </c>
      <c r="U165">
        <v>196.7</v>
      </c>
      <c r="V165">
        <v>0</v>
      </c>
      <c r="W165">
        <v>29.4</v>
      </c>
      <c r="X165">
        <v>38.85</v>
      </c>
      <c r="Y165">
        <v>0</v>
      </c>
    </row>
    <row r="166" spans="1:25" x14ac:dyDescent="0.3">
      <c r="A166" t="s">
        <v>35</v>
      </c>
      <c r="B166">
        <f>_xlfn.XLOOKUP(Table4[[#This Row],[country]],Table2[country],Table2[country_id],FALSE)</f>
        <v>4</v>
      </c>
      <c r="C166" t="s">
        <v>36</v>
      </c>
      <c r="D166">
        <v>2016</v>
      </c>
      <c r="E166">
        <f>_xlfn.XLOOKUP(Table4[[#This Row],[year]],Table1[year],Table1[year_id])</f>
        <v>7</v>
      </c>
      <c r="F166" t="s">
        <v>30</v>
      </c>
      <c r="G166" t="s">
        <v>28</v>
      </c>
      <c r="H166" cm="1">
        <f t="array" ref="H166">_xlfn.XLOOKUP(Table4[[#This Row],[vehicle_segment]]&amp;Table4[[#This Row],[powertrain_type]],Table3[vehicle_segment]&amp;Table3[powertrain_type],Table3[vehicle_id])</f>
        <v>3</v>
      </c>
      <c r="I166" s="5">
        <v>263</v>
      </c>
      <c r="J166" s="5">
        <v>555950</v>
      </c>
      <c r="K166" s="5">
        <v>48343</v>
      </c>
      <c r="L166" s="5">
        <v>604556</v>
      </c>
      <c r="M166">
        <v>0.04</v>
      </c>
      <c r="N166">
        <v>158</v>
      </c>
      <c r="O166">
        <v>6.5</v>
      </c>
      <c r="P166">
        <v>186</v>
      </c>
      <c r="Q166">
        <v>1.05</v>
      </c>
      <c r="R166">
        <v>0.13400000000000001</v>
      </c>
      <c r="S166">
        <v>8965</v>
      </c>
      <c r="T166">
        <v>85.3</v>
      </c>
      <c r="U166">
        <v>196.7</v>
      </c>
      <c r="V166">
        <v>0</v>
      </c>
      <c r="W166">
        <v>29.4</v>
      </c>
      <c r="X166">
        <v>39.89</v>
      </c>
      <c r="Y166">
        <v>0</v>
      </c>
    </row>
    <row r="167" spans="1:25" x14ac:dyDescent="0.3">
      <c r="A167" t="s">
        <v>35</v>
      </c>
      <c r="B167">
        <f>_xlfn.XLOOKUP(Table4[[#This Row],[country]],Table2[country],Table2[country_id],FALSE)</f>
        <v>4</v>
      </c>
      <c r="C167" t="s">
        <v>36</v>
      </c>
      <c r="D167">
        <v>2017</v>
      </c>
      <c r="E167">
        <f>_xlfn.XLOOKUP(Table4[[#This Row],[year]],Table1[year],Table1[year_id])</f>
        <v>8</v>
      </c>
      <c r="F167" t="s">
        <v>27</v>
      </c>
      <c r="G167" t="s">
        <v>28</v>
      </c>
      <c r="H167" cm="1">
        <f t="array" ref="H167">_xlfn.XLOOKUP(Table4[[#This Row],[vehicle_segment]]&amp;Table4[[#This Row],[powertrain_type]],Table3[vehicle_segment]&amp;Table3[powertrain_type],Table3[vehicle_id])</f>
        <v>1</v>
      </c>
      <c r="I167" s="5">
        <v>47</v>
      </c>
      <c r="J167" s="5">
        <v>200788</v>
      </c>
      <c r="K167" s="5">
        <v>133859</v>
      </c>
      <c r="L167" s="5">
        <v>334694</v>
      </c>
      <c r="M167">
        <v>0.01</v>
      </c>
      <c r="N167">
        <v>234</v>
      </c>
      <c r="O167">
        <v>6.8</v>
      </c>
      <c r="P167">
        <v>207</v>
      </c>
      <c r="Q167">
        <v>1.0669999999999999</v>
      </c>
      <c r="R167">
        <v>0.128</v>
      </c>
      <c r="S167">
        <v>8722</v>
      </c>
      <c r="T167">
        <v>86.3</v>
      </c>
      <c r="U167">
        <v>198.6</v>
      </c>
      <c r="V167">
        <v>0</v>
      </c>
      <c r="W167">
        <v>33.9</v>
      </c>
      <c r="X167">
        <v>40.35</v>
      </c>
      <c r="Y167">
        <v>0</v>
      </c>
    </row>
    <row r="168" spans="1:25" x14ac:dyDescent="0.3">
      <c r="A168" t="s">
        <v>35</v>
      </c>
      <c r="B168">
        <f>_xlfn.XLOOKUP(Table4[[#This Row],[country]],Table2[country],Table2[country_id],FALSE)</f>
        <v>4</v>
      </c>
      <c r="C168" t="s">
        <v>36</v>
      </c>
      <c r="D168">
        <v>2017</v>
      </c>
      <c r="E168">
        <f>_xlfn.XLOOKUP(Table4[[#This Row],[year]],Table1[year],Table1[year_id])</f>
        <v>8</v>
      </c>
      <c r="F168" t="s">
        <v>29</v>
      </c>
      <c r="G168" t="s">
        <v>28</v>
      </c>
      <c r="H168" cm="1">
        <f t="array" ref="H168">_xlfn.XLOOKUP(Table4[[#This Row],[vehicle_segment]]&amp;Table4[[#This Row],[powertrain_type]],Table3[vehicle_segment]&amp;Table3[powertrain_type],Table3[vehicle_id])</f>
        <v>2</v>
      </c>
      <c r="I168" s="5">
        <v>534</v>
      </c>
      <c r="J168" s="5">
        <v>1174606</v>
      </c>
      <c r="K168" s="5">
        <v>160173</v>
      </c>
      <c r="L168" s="5">
        <v>1335313</v>
      </c>
      <c r="M168">
        <v>0.04</v>
      </c>
      <c r="N168">
        <v>234</v>
      </c>
      <c r="O168">
        <v>6.8</v>
      </c>
      <c r="P168">
        <v>207</v>
      </c>
      <c r="Q168">
        <v>1.0669999999999999</v>
      </c>
      <c r="R168">
        <v>0.128</v>
      </c>
      <c r="S168">
        <v>8722</v>
      </c>
      <c r="T168">
        <v>86.3</v>
      </c>
      <c r="U168">
        <v>198.6</v>
      </c>
      <c r="V168">
        <v>0</v>
      </c>
      <c r="W168">
        <v>33.9</v>
      </c>
      <c r="X168">
        <v>22.48</v>
      </c>
      <c r="Y168">
        <v>0</v>
      </c>
    </row>
    <row r="169" spans="1:25" x14ac:dyDescent="0.3">
      <c r="A169" t="s">
        <v>35</v>
      </c>
      <c r="B169">
        <f>_xlfn.XLOOKUP(Table4[[#This Row],[country]],Table2[country],Table2[country_id],FALSE)</f>
        <v>4</v>
      </c>
      <c r="C169" t="s">
        <v>36</v>
      </c>
      <c r="D169">
        <v>2017</v>
      </c>
      <c r="E169">
        <f>_xlfn.XLOOKUP(Table4[[#This Row],[year]],Table1[year],Table1[year_id])</f>
        <v>8</v>
      </c>
      <c r="F169" t="s">
        <v>30</v>
      </c>
      <c r="G169" t="s">
        <v>28</v>
      </c>
      <c r="H169" cm="1">
        <f t="array" ref="H169">_xlfn.XLOOKUP(Table4[[#This Row],[vehicle_segment]]&amp;Table4[[#This Row],[powertrain_type]],Table3[vehicle_segment]&amp;Table3[powertrain_type],Table3[vehicle_id])</f>
        <v>3</v>
      </c>
      <c r="I169" s="5">
        <v>331</v>
      </c>
      <c r="J169" s="5">
        <v>524885</v>
      </c>
      <c r="K169" s="5">
        <v>45642</v>
      </c>
      <c r="L169" s="5">
        <v>570858</v>
      </c>
      <c r="M169">
        <v>0.06</v>
      </c>
      <c r="N169">
        <v>234</v>
      </c>
      <c r="O169">
        <v>6.8</v>
      </c>
      <c r="P169">
        <v>207</v>
      </c>
      <c r="Q169">
        <v>1.0669999999999999</v>
      </c>
      <c r="R169">
        <v>0.128</v>
      </c>
      <c r="S169">
        <v>8722</v>
      </c>
      <c r="T169">
        <v>86.3</v>
      </c>
      <c r="U169">
        <v>198.6</v>
      </c>
      <c r="V169">
        <v>0</v>
      </c>
      <c r="W169">
        <v>33.9</v>
      </c>
      <c r="X169">
        <v>25.86</v>
      </c>
      <c r="Y169">
        <v>0</v>
      </c>
    </row>
    <row r="170" spans="1:25" x14ac:dyDescent="0.3">
      <c r="A170" t="s">
        <v>35</v>
      </c>
      <c r="B170">
        <f>_xlfn.XLOOKUP(Table4[[#This Row],[country]],Table2[country],Table2[country_id],FALSE)</f>
        <v>4</v>
      </c>
      <c r="C170" t="s">
        <v>36</v>
      </c>
      <c r="D170">
        <v>2018</v>
      </c>
      <c r="E170">
        <f>_xlfn.XLOOKUP(Table4[[#This Row],[year]],Table1[year],Table1[year_id])</f>
        <v>9</v>
      </c>
      <c r="F170" t="s">
        <v>27</v>
      </c>
      <c r="G170" t="s">
        <v>28</v>
      </c>
      <c r="H170" cm="1">
        <f t="array" ref="H170">_xlfn.XLOOKUP(Table4[[#This Row],[vehicle_segment]]&amp;Table4[[#This Row],[powertrain_type]],Table3[vehicle_segment]&amp;Table3[powertrain_type],Table3[vehicle_id])</f>
        <v>1</v>
      </c>
      <c r="I170" s="5">
        <v>79</v>
      </c>
      <c r="J170" s="5">
        <v>226414</v>
      </c>
      <c r="K170" s="5">
        <v>150943</v>
      </c>
      <c r="L170" s="5">
        <v>377436</v>
      </c>
      <c r="M170">
        <v>0.02</v>
      </c>
      <c r="N170">
        <v>309</v>
      </c>
      <c r="O170">
        <v>8.9</v>
      </c>
      <c r="P170">
        <v>243</v>
      </c>
      <c r="Q170">
        <v>1.083</v>
      </c>
      <c r="R170">
        <v>0.123</v>
      </c>
      <c r="S170">
        <v>8712</v>
      </c>
      <c r="T170">
        <v>86.1</v>
      </c>
      <c r="U170">
        <v>202.9</v>
      </c>
      <c r="V170">
        <v>0</v>
      </c>
      <c r="W170">
        <v>33.6</v>
      </c>
      <c r="X170">
        <v>41.3</v>
      </c>
      <c r="Y170">
        <v>0</v>
      </c>
    </row>
    <row r="171" spans="1:25" x14ac:dyDescent="0.3">
      <c r="A171" t="s">
        <v>35</v>
      </c>
      <c r="B171">
        <f>_xlfn.XLOOKUP(Table4[[#This Row],[country]],Table2[country],Table2[country_id],FALSE)</f>
        <v>4</v>
      </c>
      <c r="C171" t="s">
        <v>36</v>
      </c>
      <c r="D171">
        <v>2018</v>
      </c>
      <c r="E171">
        <f>_xlfn.XLOOKUP(Table4[[#This Row],[year]],Table1[year],Table1[year_id])</f>
        <v>9</v>
      </c>
      <c r="F171" t="s">
        <v>29</v>
      </c>
      <c r="G171" t="s">
        <v>28</v>
      </c>
      <c r="H171" cm="1">
        <f t="array" ref="H171">_xlfn.XLOOKUP(Table4[[#This Row],[vehicle_segment]]&amp;Table4[[#This Row],[powertrain_type]],Table3[vehicle_segment]&amp;Table3[powertrain_type],Table3[vehicle_id])</f>
        <v>2</v>
      </c>
      <c r="I171" s="5">
        <v>926</v>
      </c>
      <c r="J171" s="5">
        <v>1356860</v>
      </c>
      <c r="K171" s="5">
        <v>185026</v>
      </c>
      <c r="L171" s="5">
        <v>1542812</v>
      </c>
      <c r="M171">
        <v>0.06</v>
      </c>
      <c r="N171">
        <v>309</v>
      </c>
      <c r="O171">
        <v>8.9</v>
      </c>
      <c r="P171">
        <v>243</v>
      </c>
      <c r="Q171">
        <v>1.083</v>
      </c>
      <c r="R171">
        <v>0.123</v>
      </c>
      <c r="S171">
        <v>8712</v>
      </c>
      <c r="T171">
        <v>86.1</v>
      </c>
      <c r="U171">
        <v>202.9</v>
      </c>
      <c r="V171">
        <v>0</v>
      </c>
      <c r="W171">
        <v>33.6</v>
      </c>
      <c r="X171">
        <v>73.41</v>
      </c>
      <c r="Y171">
        <v>0</v>
      </c>
    </row>
    <row r="172" spans="1:25" x14ac:dyDescent="0.3">
      <c r="A172" t="s">
        <v>35</v>
      </c>
      <c r="B172">
        <f>_xlfn.XLOOKUP(Table4[[#This Row],[country]],Table2[country],Table2[country_id],FALSE)</f>
        <v>4</v>
      </c>
      <c r="C172" t="s">
        <v>36</v>
      </c>
      <c r="D172">
        <v>2018</v>
      </c>
      <c r="E172">
        <f>_xlfn.XLOOKUP(Table4[[#This Row],[year]],Table1[year],Table1[year_id])</f>
        <v>9</v>
      </c>
      <c r="F172" t="s">
        <v>30</v>
      </c>
      <c r="G172" t="s">
        <v>28</v>
      </c>
      <c r="H172" cm="1">
        <f t="array" ref="H172">_xlfn.XLOOKUP(Table4[[#This Row],[vehicle_segment]]&amp;Table4[[#This Row],[powertrain_type]],Table3[vehicle_segment]&amp;Table3[powertrain_type],Table3[vehicle_id])</f>
        <v>3</v>
      </c>
      <c r="I172" s="5">
        <v>554</v>
      </c>
      <c r="J172" s="5">
        <v>584907</v>
      </c>
      <c r="K172" s="5">
        <v>50861</v>
      </c>
      <c r="L172" s="5">
        <v>636322</v>
      </c>
      <c r="M172">
        <v>0.09</v>
      </c>
      <c r="N172">
        <v>309</v>
      </c>
      <c r="O172">
        <v>8.9</v>
      </c>
      <c r="P172">
        <v>243</v>
      </c>
      <c r="Q172">
        <v>1.083</v>
      </c>
      <c r="R172">
        <v>0.123</v>
      </c>
      <c r="S172">
        <v>8712</v>
      </c>
      <c r="T172">
        <v>86.1</v>
      </c>
      <c r="U172">
        <v>202.9</v>
      </c>
      <c r="V172">
        <v>0</v>
      </c>
      <c r="W172">
        <v>33.6</v>
      </c>
      <c r="X172">
        <v>67.37</v>
      </c>
      <c r="Y172">
        <v>0</v>
      </c>
    </row>
    <row r="173" spans="1:25" x14ac:dyDescent="0.3">
      <c r="A173" t="s">
        <v>35</v>
      </c>
      <c r="B173">
        <f>_xlfn.XLOOKUP(Table4[[#This Row],[country]],Table2[country],Table2[country_id],FALSE)</f>
        <v>4</v>
      </c>
      <c r="C173" t="s">
        <v>36</v>
      </c>
      <c r="D173">
        <v>2019</v>
      </c>
      <c r="E173">
        <f>_xlfn.XLOOKUP(Table4[[#This Row],[year]],Table1[year],Table1[year_id])</f>
        <v>10</v>
      </c>
      <c r="F173" t="s">
        <v>27</v>
      </c>
      <c r="G173" t="s">
        <v>28</v>
      </c>
      <c r="H173" cm="1">
        <f t="array" ref="H173">_xlfn.XLOOKUP(Table4[[#This Row],[vehicle_segment]]&amp;Table4[[#This Row],[powertrain_type]],Table3[vehicle_segment]&amp;Table3[powertrain_type],Table3[vehicle_id])</f>
        <v>1</v>
      </c>
      <c r="I173" s="5">
        <v>116</v>
      </c>
      <c r="J173" s="5">
        <v>248191</v>
      </c>
      <c r="K173" s="5">
        <v>165461</v>
      </c>
      <c r="L173" s="5">
        <v>413768</v>
      </c>
      <c r="M173">
        <v>0.03</v>
      </c>
      <c r="N173">
        <v>615</v>
      </c>
      <c r="O173">
        <v>9.3000000000000007</v>
      </c>
      <c r="P173">
        <v>288</v>
      </c>
      <c r="Q173">
        <v>1.1599999999999999</v>
      </c>
      <c r="R173">
        <v>0.11700000000000001</v>
      </c>
      <c r="S173">
        <v>8765</v>
      </c>
      <c r="T173">
        <v>86.6</v>
      </c>
      <c r="U173">
        <v>197.5</v>
      </c>
      <c r="V173">
        <v>0</v>
      </c>
      <c r="W173">
        <v>35.4</v>
      </c>
      <c r="X173">
        <v>45.06</v>
      </c>
      <c r="Y173">
        <v>0</v>
      </c>
    </row>
    <row r="174" spans="1:25" x14ac:dyDescent="0.3">
      <c r="A174" t="s">
        <v>35</v>
      </c>
      <c r="B174">
        <f>_xlfn.XLOOKUP(Table4[[#This Row],[country]],Table2[country],Table2[country_id],FALSE)</f>
        <v>4</v>
      </c>
      <c r="C174" t="s">
        <v>36</v>
      </c>
      <c r="D174">
        <v>2019</v>
      </c>
      <c r="E174">
        <f>_xlfn.XLOOKUP(Table4[[#This Row],[year]],Table1[year],Table1[year_id])</f>
        <v>10</v>
      </c>
      <c r="F174" t="s">
        <v>29</v>
      </c>
      <c r="G174" t="s">
        <v>28</v>
      </c>
      <c r="H174" cm="1">
        <f t="array" ref="H174">_xlfn.XLOOKUP(Table4[[#This Row],[vehicle_segment]]&amp;Table4[[#This Row],[powertrain_type]],Table3[vehicle_segment]&amp;Table3[powertrain_type],Table3[vehicle_id])</f>
        <v>2</v>
      </c>
      <c r="I174" s="5">
        <v>1330</v>
      </c>
      <c r="J174" s="5">
        <v>1462023</v>
      </c>
      <c r="K174" s="5">
        <v>199367</v>
      </c>
      <c r="L174" s="5">
        <v>1662720</v>
      </c>
      <c r="M174">
        <v>0.08</v>
      </c>
      <c r="N174">
        <v>615</v>
      </c>
      <c r="O174">
        <v>9.3000000000000007</v>
      </c>
      <c r="P174">
        <v>288</v>
      </c>
      <c r="Q174">
        <v>1.1599999999999999</v>
      </c>
      <c r="R174">
        <v>0.11700000000000001</v>
      </c>
      <c r="S174">
        <v>8765</v>
      </c>
      <c r="T174">
        <v>86.6</v>
      </c>
      <c r="U174">
        <v>197.5</v>
      </c>
      <c r="V174">
        <v>0</v>
      </c>
      <c r="W174">
        <v>35.4</v>
      </c>
      <c r="X174">
        <v>43.63</v>
      </c>
      <c r="Y174">
        <v>0</v>
      </c>
    </row>
    <row r="175" spans="1:25" x14ac:dyDescent="0.3">
      <c r="A175" t="s">
        <v>35</v>
      </c>
      <c r="B175">
        <f>_xlfn.XLOOKUP(Table4[[#This Row],[country]],Table2[country],Table2[country_id],FALSE)</f>
        <v>4</v>
      </c>
      <c r="C175" t="s">
        <v>36</v>
      </c>
      <c r="D175">
        <v>2019</v>
      </c>
      <c r="E175">
        <f>_xlfn.XLOOKUP(Table4[[#This Row],[year]],Table1[year],Table1[year_id])</f>
        <v>10</v>
      </c>
      <c r="F175" t="s">
        <v>30</v>
      </c>
      <c r="G175" t="s">
        <v>28</v>
      </c>
      <c r="H175" cm="1">
        <f t="array" ref="H175">_xlfn.XLOOKUP(Table4[[#This Row],[vehicle_segment]]&amp;Table4[[#This Row],[powertrain_type]],Table3[vehicle_segment]&amp;Table3[powertrain_type],Table3[vehicle_id])</f>
        <v>3</v>
      </c>
      <c r="I175" s="5">
        <v>792</v>
      </c>
      <c r="J175" s="5">
        <v>627722</v>
      </c>
      <c r="K175" s="5">
        <v>54584</v>
      </c>
      <c r="L175" s="5">
        <v>683098</v>
      </c>
      <c r="M175">
        <v>0.12</v>
      </c>
      <c r="N175">
        <v>615</v>
      </c>
      <c r="O175">
        <v>9.3000000000000007</v>
      </c>
      <c r="P175">
        <v>288</v>
      </c>
      <c r="Q175">
        <v>1.1599999999999999</v>
      </c>
      <c r="R175">
        <v>0.11700000000000001</v>
      </c>
      <c r="S175">
        <v>8765</v>
      </c>
      <c r="T175">
        <v>86.6</v>
      </c>
      <c r="U175">
        <v>197.5</v>
      </c>
      <c r="V175">
        <v>0</v>
      </c>
      <c r="W175">
        <v>35.4</v>
      </c>
      <c r="X175">
        <v>42.96</v>
      </c>
      <c r="Y175">
        <v>0</v>
      </c>
    </row>
    <row r="176" spans="1:25" x14ac:dyDescent="0.3">
      <c r="A176" t="s">
        <v>35</v>
      </c>
      <c r="B176">
        <f>_xlfn.XLOOKUP(Table4[[#This Row],[country]],Table2[country],Table2[country_id],FALSE)</f>
        <v>4</v>
      </c>
      <c r="C176" t="s">
        <v>36</v>
      </c>
      <c r="D176">
        <v>2020</v>
      </c>
      <c r="E176">
        <f>_xlfn.XLOOKUP(Table4[[#This Row],[year]],Table1[year],Table1[year_id])</f>
        <v>11</v>
      </c>
      <c r="F176" t="s">
        <v>27</v>
      </c>
      <c r="G176" t="s">
        <v>28</v>
      </c>
      <c r="H176" cm="1">
        <f t="array" ref="H176">_xlfn.XLOOKUP(Table4[[#This Row],[vehicle_segment]]&amp;Table4[[#This Row],[powertrain_type]],Table3[vehicle_segment]&amp;Table3[powertrain_type],Table3[vehicle_id])</f>
        <v>1</v>
      </c>
      <c r="I176" s="5">
        <v>109</v>
      </c>
      <c r="J176" s="5">
        <v>187246</v>
      </c>
      <c r="K176" s="5">
        <v>124830</v>
      </c>
      <c r="L176" s="5">
        <v>312185</v>
      </c>
      <c r="M176">
        <v>0.03</v>
      </c>
      <c r="N176">
        <v>991</v>
      </c>
      <c r="O176">
        <v>11.2</v>
      </c>
      <c r="P176">
        <v>309</v>
      </c>
      <c r="Q176">
        <v>1.22</v>
      </c>
      <c r="R176">
        <v>0.114</v>
      </c>
      <c r="S176">
        <v>8816</v>
      </c>
      <c r="T176">
        <v>87</v>
      </c>
      <c r="U176">
        <v>193.1</v>
      </c>
      <c r="V176">
        <v>0</v>
      </c>
      <c r="W176">
        <v>38</v>
      </c>
      <c r="X176">
        <v>-6.03</v>
      </c>
      <c r="Y176">
        <v>0</v>
      </c>
    </row>
    <row r="177" spans="1:25" x14ac:dyDescent="0.3">
      <c r="A177" t="s">
        <v>35</v>
      </c>
      <c r="B177">
        <f>_xlfn.XLOOKUP(Table4[[#This Row],[country]],Table2[country],Table2[country_id],FALSE)</f>
        <v>4</v>
      </c>
      <c r="C177" t="s">
        <v>36</v>
      </c>
      <c r="D177">
        <v>2020</v>
      </c>
      <c r="E177">
        <f>_xlfn.XLOOKUP(Table4[[#This Row],[year]],Table1[year],Table1[year_id])</f>
        <v>11</v>
      </c>
      <c r="F177" t="s">
        <v>29</v>
      </c>
      <c r="G177" t="s">
        <v>28</v>
      </c>
      <c r="H177" cm="1">
        <f t="array" ref="H177">_xlfn.XLOOKUP(Table4[[#This Row],[vehicle_segment]]&amp;Table4[[#This Row],[powertrain_type]],Table3[vehicle_segment]&amp;Table3[powertrain_type],Table3[vehicle_id])</f>
        <v>2</v>
      </c>
      <c r="I177" s="5">
        <v>1233</v>
      </c>
      <c r="J177" s="5">
        <v>1083768</v>
      </c>
      <c r="K177" s="5">
        <v>147787</v>
      </c>
      <c r="L177" s="5">
        <v>1232788</v>
      </c>
      <c r="M177">
        <v>0.1</v>
      </c>
      <c r="N177">
        <v>991</v>
      </c>
      <c r="O177">
        <v>11.2</v>
      </c>
      <c r="P177">
        <v>309</v>
      </c>
      <c r="Q177">
        <v>1.22</v>
      </c>
      <c r="R177">
        <v>0.114</v>
      </c>
      <c r="S177">
        <v>8816</v>
      </c>
      <c r="T177">
        <v>87</v>
      </c>
      <c r="U177">
        <v>193.1</v>
      </c>
      <c r="V177">
        <v>0</v>
      </c>
      <c r="W177">
        <v>38</v>
      </c>
      <c r="X177">
        <v>-7.29</v>
      </c>
      <c r="Y177">
        <v>0</v>
      </c>
    </row>
    <row r="178" spans="1:25" x14ac:dyDescent="0.3">
      <c r="A178" t="s">
        <v>35</v>
      </c>
      <c r="B178">
        <f>_xlfn.XLOOKUP(Table4[[#This Row],[country]],Table2[country],Table2[country_id],FALSE)</f>
        <v>4</v>
      </c>
      <c r="C178" t="s">
        <v>36</v>
      </c>
      <c r="D178">
        <v>2020</v>
      </c>
      <c r="E178">
        <f>_xlfn.XLOOKUP(Table4[[#This Row],[year]],Table1[year],Table1[year_id])</f>
        <v>11</v>
      </c>
      <c r="F178" t="s">
        <v>30</v>
      </c>
      <c r="G178" t="s">
        <v>28</v>
      </c>
      <c r="H178" cm="1">
        <f t="array" ref="H178">_xlfn.XLOOKUP(Table4[[#This Row],[vehicle_segment]]&amp;Table4[[#This Row],[powertrain_type]],Table3[vehicle_segment]&amp;Table3[powertrain_type],Table3[vehicle_id])</f>
        <v>3</v>
      </c>
      <c r="I178" s="5">
        <v>766</v>
      </c>
      <c r="J178" s="5">
        <v>485161</v>
      </c>
      <c r="K178" s="5">
        <v>42188</v>
      </c>
      <c r="L178" s="5">
        <v>528115</v>
      </c>
      <c r="M178">
        <v>0.15</v>
      </c>
      <c r="N178">
        <v>991</v>
      </c>
      <c r="O178">
        <v>11.2</v>
      </c>
      <c r="P178">
        <v>309</v>
      </c>
      <c r="Q178">
        <v>1.22</v>
      </c>
      <c r="R178">
        <v>0.114</v>
      </c>
      <c r="S178">
        <v>8816</v>
      </c>
      <c r="T178">
        <v>87</v>
      </c>
      <c r="U178">
        <v>193.1</v>
      </c>
      <c r="V178">
        <v>0</v>
      </c>
      <c r="W178">
        <v>38</v>
      </c>
      <c r="X178">
        <v>-3.28</v>
      </c>
      <c r="Y178">
        <v>0</v>
      </c>
    </row>
    <row r="179" spans="1:25" x14ac:dyDescent="0.3">
      <c r="A179" t="s">
        <v>35</v>
      </c>
      <c r="B179">
        <f>_xlfn.XLOOKUP(Table4[[#This Row],[country]],Table2[country],Table2[country_id],FALSE)</f>
        <v>4</v>
      </c>
      <c r="C179" t="s">
        <v>36</v>
      </c>
      <c r="D179">
        <v>2021</v>
      </c>
      <c r="E179">
        <f>_xlfn.XLOOKUP(Table4[[#This Row],[year]],Table1[year],Table1[year_id])</f>
        <v>12</v>
      </c>
      <c r="F179" t="s">
        <v>27</v>
      </c>
      <c r="G179" t="s">
        <v>28</v>
      </c>
      <c r="H179" cm="1">
        <f t="array" ref="H179">_xlfn.XLOOKUP(Table4[[#This Row],[vehicle_segment]]&amp;Table4[[#This Row],[powertrain_type]],Table3[vehicle_segment]&amp;Table3[powertrain_type],Table3[vehicle_id])</f>
        <v>1</v>
      </c>
      <c r="I179" s="5">
        <v>271</v>
      </c>
      <c r="J179" s="5">
        <v>193657</v>
      </c>
      <c r="K179" s="5">
        <v>129105</v>
      </c>
      <c r="L179" s="5">
        <v>323033</v>
      </c>
      <c r="M179">
        <v>0.08</v>
      </c>
      <c r="N179">
        <v>2165</v>
      </c>
      <c r="O179">
        <v>12.6</v>
      </c>
      <c r="P179">
        <v>351</v>
      </c>
      <c r="Q179">
        <v>1.3029999999999999</v>
      </c>
      <c r="R179">
        <v>0.114</v>
      </c>
      <c r="S179">
        <v>8900</v>
      </c>
      <c r="T179">
        <v>87</v>
      </c>
      <c r="U179">
        <v>193.8</v>
      </c>
      <c r="V179">
        <v>0</v>
      </c>
      <c r="W179">
        <v>39.200000000000003</v>
      </c>
      <c r="X179">
        <v>148.62</v>
      </c>
      <c r="Y179">
        <v>0</v>
      </c>
    </row>
    <row r="180" spans="1:25" x14ac:dyDescent="0.3">
      <c r="A180" t="s">
        <v>35</v>
      </c>
      <c r="B180">
        <f>_xlfn.XLOOKUP(Table4[[#This Row],[country]],Table2[country],Table2[country_id],FALSE)</f>
        <v>4</v>
      </c>
      <c r="C180" t="s">
        <v>36</v>
      </c>
      <c r="D180">
        <v>2021</v>
      </c>
      <c r="E180">
        <f>_xlfn.XLOOKUP(Table4[[#This Row],[year]],Table1[year],Table1[year_id])</f>
        <v>12</v>
      </c>
      <c r="F180" t="s">
        <v>29</v>
      </c>
      <c r="G180" t="s">
        <v>28</v>
      </c>
      <c r="H180" cm="1">
        <f t="array" ref="H180">_xlfn.XLOOKUP(Table4[[#This Row],[vehicle_segment]]&amp;Table4[[#This Row],[powertrain_type]],Table3[vehicle_segment]&amp;Table3[powertrain_type],Table3[vehicle_id])</f>
        <v>2</v>
      </c>
      <c r="I180" s="5">
        <v>3081</v>
      </c>
      <c r="J180" s="5">
        <v>1126855</v>
      </c>
      <c r="K180" s="5">
        <v>153662</v>
      </c>
      <c r="L180" s="5">
        <v>1283598</v>
      </c>
      <c r="M180">
        <v>0.24</v>
      </c>
      <c r="N180">
        <v>2165</v>
      </c>
      <c r="O180">
        <v>12.6</v>
      </c>
      <c r="P180">
        <v>351</v>
      </c>
      <c r="Q180">
        <v>1.3029999999999999</v>
      </c>
      <c r="R180">
        <v>0.114</v>
      </c>
      <c r="S180">
        <v>8900</v>
      </c>
      <c r="T180">
        <v>87</v>
      </c>
      <c r="U180">
        <v>193.8</v>
      </c>
      <c r="V180">
        <v>0</v>
      </c>
      <c r="W180">
        <v>39.200000000000003</v>
      </c>
      <c r="X180">
        <v>149.88</v>
      </c>
      <c r="Y180">
        <v>0</v>
      </c>
    </row>
    <row r="181" spans="1:25" x14ac:dyDescent="0.3">
      <c r="A181" t="s">
        <v>35</v>
      </c>
      <c r="B181">
        <f>_xlfn.XLOOKUP(Table4[[#This Row],[country]],Table2[country],Table2[country_id],FALSE)</f>
        <v>4</v>
      </c>
      <c r="C181" t="s">
        <v>36</v>
      </c>
      <c r="D181">
        <v>2021</v>
      </c>
      <c r="E181">
        <f>_xlfn.XLOOKUP(Table4[[#This Row],[year]],Table1[year],Table1[year_id])</f>
        <v>12</v>
      </c>
      <c r="F181" t="s">
        <v>30</v>
      </c>
      <c r="G181" t="s">
        <v>28</v>
      </c>
      <c r="H181" cm="1">
        <f t="array" ref="H181">_xlfn.XLOOKUP(Table4[[#This Row],[vehicle_segment]]&amp;Table4[[#This Row],[powertrain_type]],Table3[vehicle_segment]&amp;Table3[powertrain_type],Table3[vehicle_id])</f>
        <v>3</v>
      </c>
      <c r="I181" s="5">
        <v>1845</v>
      </c>
      <c r="J181" s="5">
        <v>486182</v>
      </c>
      <c r="K181" s="5">
        <v>42277</v>
      </c>
      <c r="L181" s="5">
        <v>530304</v>
      </c>
      <c r="M181">
        <v>0.35</v>
      </c>
      <c r="N181">
        <v>2165</v>
      </c>
      <c r="O181">
        <v>12.6</v>
      </c>
      <c r="P181">
        <v>351</v>
      </c>
      <c r="Q181">
        <v>1.3029999999999999</v>
      </c>
      <c r="R181">
        <v>0.114</v>
      </c>
      <c r="S181">
        <v>8900</v>
      </c>
      <c r="T181">
        <v>87</v>
      </c>
      <c r="U181">
        <v>193.8</v>
      </c>
      <c r="V181">
        <v>0</v>
      </c>
      <c r="W181">
        <v>39.200000000000003</v>
      </c>
      <c r="X181">
        <v>140.86000000000001</v>
      </c>
      <c r="Y181">
        <v>0</v>
      </c>
    </row>
    <row r="182" spans="1:25" x14ac:dyDescent="0.3">
      <c r="A182" t="s">
        <v>35</v>
      </c>
      <c r="B182">
        <f>_xlfn.XLOOKUP(Table4[[#This Row],[country]],Table2[country],Table2[country_id],FALSE)</f>
        <v>4</v>
      </c>
      <c r="C182" t="s">
        <v>36</v>
      </c>
      <c r="D182">
        <v>2022</v>
      </c>
      <c r="E182">
        <f>_xlfn.XLOOKUP(Table4[[#This Row],[year]],Table1[year],Table1[year_id])</f>
        <v>13</v>
      </c>
      <c r="F182" t="s">
        <v>27</v>
      </c>
      <c r="G182" t="s">
        <v>28</v>
      </c>
      <c r="H182" cm="1">
        <f t="array" ref="H182">_xlfn.XLOOKUP(Table4[[#This Row],[vehicle_segment]]&amp;Table4[[#This Row],[powertrain_type]],Table3[vehicle_segment]&amp;Table3[powertrain_type],Table3[vehicle_id])</f>
        <v>1</v>
      </c>
      <c r="I182" s="5">
        <v>1032</v>
      </c>
      <c r="J182" s="5">
        <v>189535</v>
      </c>
      <c r="K182" s="5">
        <v>126356</v>
      </c>
      <c r="L182" s="5">
        <v>316923</v>
      </c>
      <c r="M182">
        <v>0.33</v>
      </c>
      <c r="N182">
        <v>2851</v>
      </c>
      <c r="O182">
        <v>15</v>
      </c>
      <c r="P182">
        <v>381</v>
      </c>
      <c r="Q182">
        <v>1.3069999999999999</v>
      </c>
      <c r="R182">
        <v>0.11600000000000001</v>
      </c>
      <c r="S182">
        <v>8899</v>
      </c>
      <c r="T182">
        <v>87.4</v>
      </c>
      <c r="U182">
        <v>198.9</v>
      </c>
      <c r="V182">
        <v>0</v>
      </c>
      <c r="W182">
        <v>43</v>
      </c>
      <c r="X182">
        <v>280.81</v>
      </c>
      <c r="Y182">
        <v>0</v>
      </c>
    </row>
    <row r="183" spans="1:25" x14ac:dyDescent="0.3">
      <c r="A183" t="s">
        <v>35</v>
      </c>
      <c r="B183">
        <f>_xlfn.XLOOKUP(Table4[[#This Row],[country]],Table2[country],Table2[country_id],FALSE)</f>
        <v>4</v>
      </c>
      <c r="C183" t="s">
        <v>36</v>
      </c>
      <c r="D183">
        <v>2022</v>
      </c>
      <c r="E183">
        <f>_xlfn.XLOOKUP(Table4[[#This Row],[year]],Table1[year],Table1[year_id])</f>
        <v>13</v>
      </c>
      <c r="F183" t="s">
        <v>29</v>
      </c>
      <c r="G183" t="s">
        <v>28</v>
      </c>
      <c r="H183" cm="1">
        <f t="array" ref="H183">_xlfn.XLOOKUP(Table4[[#This Row],[vehicle_segment]]&amp;Table4[[#This Row],[powertrain_type]],Table3[vehicle_segment]&amp;Table3[powertrain_type],Table3[vehicle_id])</f>
        <v>2</v>
      </c>
      <c r="I183" s="5">
        <v>11675</v>
      </c>
      <c r="J183" s="5">
        <v>1094452</v>
      </c>
      <c r="K183" s="5">
        <v>149243</v>
      </c>
      <c r="L183" s="5">
        <v>1255370</v>
      </c>
      <c r="M183">
        <v>0.93</v>
      </c>
      <c r="N183">
        <v>2851</v>
      </c>
      <c r="O183">
        <v>15</v>
      </c>
      <c r="P183">
        <v>381</v>
      </c>
      <c r="Q183">
        <v>1.3069999999999999</v>
      </c>
      <c r="R183">
        <v>0.11600000000000001</v>
      </c>
      <c r="S183">
        <v>8899</v>
      </c>
      <c r="T183">
        <v>87.4</v>
      </c>
      <c r="U183">
        <v>198.9</v>
      </c>
      <c r="V183">
        <v>0</v>
      </c>
      <c r="W183">
        <v>43</v>
      </c>
      <c r="X183">
        <v>278.94</v>
      </c>
      <c r="Y183">
        <v>0</v>
      </c>
    </row>
    <row r="184" spans="1:25" x14ac:dyDescent="0.3">
      <c r="A184" t="s">
        <v>35</v>
      </c>
      <c r="B184">
        <f>_xlfn.XLOOKUP(Table4[[#This Row],[country]],Table2[country],Table2[country_id],FALSE)</f>
        <v>4</v>
      </c>
      <c r="C184" t="s">
        <v>36</v>
      </c>
      <c r="D184">
        <v>2022</v>
      </c>
      <c r="E184">
        <f>_xlfn.XLOOKUP(Table4[[#This Row],[year]],Table1[year],Table1[year_id])</f>
        <v>13</v>
      </c>
      <c r="F184" t="s">
        <v>30</v>
      </c>
      <c r="G184" t="s">
        <v>28</v>
      </c>
      <c r="H184" cm="1">
        <f t="array" ref="H184">_xlfn.XLOOKUP(Table4[[#This Row],[vehicle_segment]]&amp;Table4[[#This Row],[powertrain_type]],Table3[vehicle_segment]&amp;Table3[powertrain_type],Table3[vehicle_id])</f>
        <v>3</v>
      </c>
      <c r="I184" s="5">
        <v>7097</v>
      </c>
      <c r="J184" s="5">
        <v>477681</v>
      </c>
      <c r="K184" s="5">
        <v>41538</v>
      </c>
      <c r="L184" s="5">
        <v>526316</v>
      </c>
      <c r="M184">
        <v>1.35</v>
      </c>
      <c r="N184">
        <v>2851</v>
      </c>
      <c r="O184">
        <v>15</v>
      </c>
      <c r="P184">
        <v>381</v>
      </c>
      <c r="Q184">
        <v>1.3069999999999999</v>
      </c>
      <c r="R184">
        <v>0.11600000000000001</v>
      </c>
      <c r="S184">
        <v>8899</v>
      </c>
      <c r="T184">
        <v>87.4</v>
      </c>
      <c r="U184">
        <v>198.9</v>
      </c>
      <c r="V184">
        <v>0</v>
      </c>
      <c r="W184">
        <v>43</v>
      </c>
      <c r="X184">
        <v>284.66000000000003</v>
      </c>
      <c r="Y184">
        <v>0</v>
      </c>
    </row>
    <row r="185" spans="1:25" x14ac:dyDescent="0.3">
      <c r="A185" t="s">
        <v>35</v>
      </c>
      <c r="B185">
        <f>_xlfn.XLOOKUP(Table4[[#This Row],[country]],Table2[country],Table2[country_id],FALSE)</f>
        <v>4</v>
      </c>
      <c r="C185" t="s">
        <v>36</v>
      </c>
      <c r="D185">
        <v>2023</v>
      </c>
      <c r="E185">
        <f>_xlfn.XLOOKUP(Table4[[#This Row],[year]],Table1[year],Table1[year_id])</f>
        <v>14</v>
      </c>
      <c r="F185" t="s">
        <v>27</v>
      </c>
      <c r="G185" t="s">
        <v>28</v>
      </c>
      <c r="H185" cm="1">
        <f t="array" ref="H185">_xlfn.XLOOKUP(Table4[[#This Row],[vehicle_segment]]&amp;Table4[[#This Row],[powertrain_type]],Table3[vehicle_segment]&amp;Table3[powertrain_type],Table3[vehicle_id])</f>
        <v>1</v>
      </c>
      <c r="I185" s="5">
        <v>2450</v>
      </c>
      <c r="J185" s="5">
        <v>206413</v>
      </c>
      <c r="K185" s="5">
        <v>137609</v>
      </c>
      <c r="L185" s="5">
        <v>346472</v>
      </c>
      <c r="M185">
        <v>0.71</v>
      </c>
      <c r="N185">
        <v>6245</v>
      </c>
      <c r="O185">
        <v>19.100000000000001</v>
      </c>
      <c r="P185">
        <v>401</v>
      </c>
      <c r="Q185">
        <v>1.3029999999999999</v>
      </c>
      <c r="R185">
        <v>0.11899999999999999</v>
      </c>
      <c r="S185">
        <v>9330</v>
      </c>
      <c r="T185">
        <v>87.7</v>
      </c>
      <c r="U185">
        <v>200.9</v>
      </c>
      <c r="V185">
        <v>0</v>
      </c>
      <c r="W185">
        <v>45.4</v>
      </c>
      <c r="X185">
        <v>137.4</v>
      </c>
      <c r="Y185">
        <v>0</v>
      </c>
    </row>
    <row r="186" spans="1:25" x14ac:dyDescent="0.3">
      <c r="A186" t="s">
        <v>35</v>
      </c>
      <c r="B186">
        <f>_xlfn.XLOOKUP(Table4[[#This Row],[country]],Table2[country],Table2[country_id],FALSE)</f>
        <v>4</v>
      </c>
      <c r="C186" t="s">
        <v>36</v>
      </c>
      <c r="D186">
        <v>2023</v>
      </c>
      <c r="E186">
        <f>_xlfn.XLOOKUP(Table4[[#This Row],[year]],Table1[year],Table1[year_id])</f>
        <v>14</v>
      </c>
      <c r="F186" t="s">
        <v>29</v>
      </c>
      <c r="G186" t="s">
        <v>28</v>
      </c>
      <c r="H186" cm="1">
        <f t="array" ref="H186">_xlfn.XLOOKUP(Table4[[#This Row],[vehicle_segment]]&amp;Table4[[#This Row],[powertrain_type]],Table3[vehicle_segment]&amp;Table3[powertrain_type],Table3[vehicle_id])</f>
        <v>2</v>
      </c>
      <c r="I186" s="5">
        <v>28085</v>
      </c>
      <c r="J186" s="5">
        <v>1198780</v>
      </c>
      <c r="K186" s="5">
        <v>163470</v>
      </c>
      <c r="L186" s="5">
        <v>1390335</v>
      </c>
      <c r="M186">
        <v>2.02</v>
      </c>
      <c r="N186">
        <v>6245</v>
      </c>
      <c r="O186">
        <v>19.100000000000001</v>
      </c>
      <c r="P186">
        <v>401</v>
      </c>
      <c r="Q186">
        <v>1.3029999999999999</v>
      </c>
      <c r="R186">
        <v>0.11899999999999999</v>
      </c>
      <c r="S186">
        <v>9330</v>
      </c>
      <c r="T186">
        <v>87.7</v>
      </c>
      <c r="U186">
        <v>200.9</v>
      </c>
      <c r="V186">
        <v>0</v>
      </c>
      <c r="W186">
        <v>45.4</v>
      </c>
      <c r="X186">
        <v>140.56</v>
      </c>
      <c r="Y186">
        <v>0</v>
      </c>
    </row>
    <row r="187" spans="1:25" x14ac:dyDescent="0.3">
      <c r="A187" t="s">
        <v>35</v>
      </c>
      <c r="B187">
        <f>_xlfn.XLOOKUP(Table4[[#This Row],[country]],Table2[country],Table2[country_id],FALSE)</f>
        <v>4</v>
      </c>
      <c r="C187" t="s">
        <v>36</v>
      </c>
      <c r="D187">
        <v>2023</v>
      </c>
      <c r="E187">
        <f>_xlfn.XLOOKUP(Table4[[#This Row],[year]],Table1[year],Table1[year_id])</f>
        <v>14</v>
      </c>
      <c r="F187" t="s">
        <v>30</v>
      </c>
      <c r="G187" t="s">
        <v>28</v>
      </c>
      <c r="H187" cm="1">
        <f t="array" ref="H187">_xlfn.XLOOKUP(Table4[[#This Row],[vehicle_segment]]&amp;Table4[[#This Row],[powertrain_type]],Table3[vehicle_segment]&amp;Table3[powertrain_type],Table3[vehicle_id])</f>
        <v>3</v>
      </c>
      <c r="I187" s="5">
        <v>16944</v>
      </c>
      <c r="J187" s="5">
        <v>516622</v>
      </c>
      <c r="K187" s="5">
        <v>44924</v>
      </c>
      <c r="L187" s="5">
        <v>578490</v>
      </c>
      <c r="M187">
        <v>2.93</v>
      </c>
      <c r="N187">
        <v>6245</v>
      </c>
      <c r="O187">
        <v>19.100000000000001</v>
      </c>
      <c r="P187">
        <v>401</v>
      </c>
      <c r="Q187">
        <v>1.3029999999999999</v>
      </c>
      <c r="R187">
        <v>0.11899999999999999</v>
      </c>
      <c r="S187">
        <v>9330</v>
      </c>
      <c r="T187">
        <v>87.7</v>
      </c>
      <c r="U187">
        <v>200.9</v>
      </c>
      <c r="V187">
        <v>0</v>
      </c>
      <c r="W187">
        <v>45.4</v>
      </c>
      <c r="X187">
        <v>138.75</v>
      </c>
      <c r="Y187">
        <v>0</v>
      </c>
    </row>
    <row r="188" spans="1:25" x14ac:dyDescent="0.3">
      <c r="A188" t="s">
        <v>35</v>
      </c>
      <c r="B188">
        <f>_xlfn.XLOOKUP(Table4[[#This Row],[country]],Table2[country],Table2[country_id],FALSE)</f>
        <v>4</v>
      </c>
      <c r="C188" t="s">
        <v>36</v>
      </c>
      <c r="D188">
        <v>2024</v>
      </c>
      <c r="E188">
        <f>_xlfn.XLOOKUP(Table4[[#This Row],[year]],Table1[year],Table1[year_id])</f>
        <v>15</v>
      </c>
      <c r="F188" t="s">
        <v>27</v>
      </c>
      <c r="G188" t="s">
        <v>28</v>
      </c>
      <c r="H188" cm="1">
        <f t="array" ref="H188">_xlfn.XLOOKUP(Table4[[#This Row],[vehicle_segment]]&amp;Table4[[#This Row],[powertrain_type]],Table3[vehicle_segment]&amp;Table3[powertrain_type],Table3[vehicle_id])</f>
        <v>1</v>
      </c>
      <c r="I188" s="5">
        <v>3664</v>
      </c>
      <c r="J188" s="5">
        <v>222110</v>
      </c>
      <c r="K188" s="5">
        <v>148073</v>
      </c>
      <c r="L188" s="5">
        <v>373847</v>
      </c>
      <c r="M188">
        <v>0.98</v>
      </c>
      <c r="N188">
        <v>10131</v>
      </c>
      <c r="O188">
        <v>20.6</v>
      </c>
      <c r="P188">
        <v>428</v>
      </c>
      <c r="Q188">
        <v>1.24</v>
      </c>
      <c r="R188">
        <v>0.124</v>
      </c>
      <c r="S188">
        <v>9313</v>
      </c>
      <c r="T188">
        <v>87.9</v>
      </c>
      <c r="U188">
        <v>197.7</v>
      </c>
      <c r="V188">
        <v>0</v>
      </c>
      <c r="W188">
        <v>50.6</v>
      </c>
      <c r="X188">
        <v>49.55</v>
      </c>
      <c r="Y188">
        <v>0</v>
      </c>
    </row>
    <row r="189" spans="1:25" x14ac:dyDescent="0.3">
      <c r="A189" t="s">
        <v>35</v>
      </c>
      <c r="B189">
        <f>_xlfn.XLOOKUP(Table4[[#This Row],[country]],Table2[country],Table2[country_id],FALSE)</f>
        <v>4</v>
      </c>
      <c r="C189" t="s">
        <v>36</v>
      </c>
      <c r="D189">
        <v>2024</v>
      </c>
      <c r="E189">
        <f>_xlfn.XLOOKUP(Table4[[#This Row],[year]],Table1[year],Table1[year_id])</f>
        <v>15</v>
      </c>
      <c r="F189" t="s">
        <v>29</v>
      </c>
      <c r="G189" t="s">
        <v>28</v>
      </c>
      <c r="H189" cm="1">
        <f t="array" ref="H189">_xlfn.XLOOKUP(Table4[[#This Row],[vehicle_segment]]&amp;Table4[[#This Row],[powertrain_type]],Table3[vehicle_segment]&amp;Table3[powertrain_type],Table3[vehicle_id])</f>
        <v>2</v>
      </c>
      <c r="I189" s="5">
        <v>41658</v>
      </c>
      <c r="J189" s="5">
        <v>1272596</v>
      </c>
      <c r="K189" s="5">
        <v>173536</v>
      </c>
      <c r="L189" s="5">
        <v>1487790</v>
      </c>
      <c r="M189">
        <v>2.8</v>
      </c>
      <c r="N189">
        <v>10131</v>
      </c>
      <c r="O189">
        <v>20.6</v>
      </c>
      <c r="P189">
        <v>428</v>
      </c>
      <c r="Q189">
        <v>1.24</v>
      </c>
      <c r="R189">
        <v>0.124</v>
      </c>
      <c r="S189">
        <v>9313</v>
      </c>
      <c r="T189">
        <v>87.9</v>
      </c>
      <c r="U189">
        <v>197.7</v>
      </c>
      <c r="V189">
        <v>0</v>
      </c>
      <c r="W189">
        <v>50.6</v>
      </c>
      <c r="X189">
        <v>48.33</v>
      </c>
      <c r="Y189">
        <v>0</v>
      </c>
    </row>
    <row r="190" spans="1:25" x14ac:dyDescent="0.3">
      <c r="A190" t="s">
        <v>35</v>
      </c>
      <c r="B190">
        <f>_xlfn.XLOOKUP(Table4[[#This Row],[country]],Table2[country],Table2[country_id],FALSE)</f>
        <v>4</v>
      </c>
      <c r="C190" t="s">
        <v>36</v>
      </c>
      <c r="D190">
        <v>2024</v>
      </c>
      <c r="E190">
        <f>_xlfn.XLOOKUP(Table4[[#This Row],[year]],Table1[year],Table1[year_id])</f>
        <v>15</v>
      </c>
      <c r="F190" t="s">
        <v>30</v>
      </c>
      <c r="G190" t="s">
        <v>28</v>
      </c>
      <c r="H190" cm="1">
        <f t="array" ref="H190">_xlfn.XLOOKUP(Table4[[#This Row],[vehicle_segment]]&amp;Table4[[#This Row],[powertrain_type]],Table3[vehicle_segment]&amp;Table3[powertrain_type],Table3[vehicle_id])</f>
        <v>3</v>
      </c>
      <c r="I190" s="5">
        <v>24751</v>
      </c>
      <c r="J190" s="5">
        <v>538086</v>
      </c>
      <c r="K190" s="5">
        <v>46790</v>
      </c>
      <c r="L190" s="5">
        <v>609627</v>
      </c>
      <c r="M190">
        <v>4.0599999999999996</v>
      </c>
      <c r="N190">
        <v>10131</v>
      </c>
      <c r="O190">
        <v>20.6</v>
      </c>
      <c r="P190">
        <v>428</v>
      </c>
      <c r="Q190">
        <v>1.24</v>
      </c>
      <c r="R190">
        <v>0.124</v>
      </c>
      <c r="S190">
        <v>9313</v>
      </c>
      <c r="T190">
        <v>87.9</v>
      </c>
      <c r="U190">
        <v>197.7</v>
      </c>
      <c r="V190">
        <v>0</v>
      </c>
      <c r="W190">
        <v>50.6</v>
      </c>
      <c r="X190">
        <v>46.08</v>
      </c>
      <c r="Y190">
        <v>0</v>
      </c>
    </row>
    <row r="191" spans="1:25" x14ac:dyDescent="0.3">
      <c r="A191" t="s">
        <v>35</v>
      </c>
      <c r="B191">
        <f>_xlfn.XLOOKUP(Table4[[#This Row],[country]],Table2[country],Table2[country_id],FALSE)</f>
        <v>4</v>
      </c>
      <c r="C191" t="s">
        <v>36</v>
      </c>
      <c r="D191">
        <v>2025</v>
      </c>
      <c r="E191">
        <f>_xlfn.XLOOKUP(Table4[[#This Row],[year]],Table1[year],Table1[year_id])</f>
        <v>16</v>
      </c>
      <c r="F191" t="s">
        <v>27</v>
      </c>
      <c r="G191" t="s">
        <v>28</v>
      </c>
      <c r="H191" cm="1">
        <f t="array" ref="H191">_xlfn.XLOOKUP(Table4[[#This Row],[vehicle_segment]]&amp;Table4[[#This Row],[powertrain_type]],Table3[vehicle_segment]&amp;Table3[powertrain_type],Table3[vehicle_id])</f>
        <v>1</v>
      </c>
      <c r="I191" s="5">
        <v>5323</v>
      </c>
      <c r="J191" s="5">
        <v>223797</v>
      </c>
      <c r="K191" s="5">
        <v>149198</v>
      </c>
      <c r="L191" s="5">
        <v>378318</v>
      </c>
      <c r="M191">
        <v>1.41</v>
      </c>
      <c r="N191">
        <v>16549</v>
      </c>
      <c r="O191">
        <v>21.7</v>
      </c>
      <c r="P191">
        <v>450</v>
      </c>
      <c r="Q191">
        <v>1.17</v>
      </c>
      <c r="R191">
        <v>0.13</v>
      </c>
      <c r="S191">
        <v>9771</v>
      </c>
      <c r="T191">
        <v>88</v>
      </c>
      <c r="U191">
        <v>202.1</v>
      </c>
      <c r="V191">
        <v>0</v>
      </c>
      <c r="W191">
        <v>53.7</v>
      </c>
      <c r="X191">
        <v>45.28</v>
      </c>
      <c r="Y191">
        <v>0</v>
      </c>
    </row>
    <row r="192" spans="1:25" x14ac:dyDescent="0.3">
      <c r="A192" t="s">
        <v>35</v>
      </c>
      <c r="B192">
        <f>_xlfn.XLOOKUP(Table4[[#This Row],[country]],Table2[country],Table2[country_id],FALSE)</f>
        <v>4</v>
      </c>
      <c r="C192" t="s">
        <v>36</v>
      </c>
      <c r="D192">
        <v>2025</v>
      </c>
      <c r="E192">
        <f>_xlfn.XLOOKUP(Table4[[#This Row],[year]],Table1[year],Table1[year_id])</f>
        <v>16</v>
      </c>
      <c r="F192" t="s">
        <v>29</v>
      </c>
      <c r="G192" t="s">
        <v>28</v>
      </c>
      <c r="H192" cm="1">
        <f t="array" ref="H192">_xlfn.XLOOKUP(Table4[[#This Row],[vehicle_segment]]&amp;Table4[[#This Row],[powertrain_type]],Table3[vehicle_segment]&amp;Table3[powertrain_type],Table3[vehicle_id])</f>
        <v>2</v>
      </c>
      <c r="I192" s="5">
        <v>61761</v>
      </c>
      <c r="J192" s="5">
        <v>1297624</v>
      </c>
      <c r="K192" s="5">
        <v>176949</v>
      </c>
      <c r="L192" s="5">
        <v>1536334</v>
      </c>
      <c r="M192">
        <v>4.0199999999999996</v>
      </c>
      <c r="N192">
        <v>16549</v>
      </c>
      <c r="O192">
        <v>21.7</v>
      </c>
      <c r="P192">
        <v>450</v>
      </c>
      <c r="Q192">
        <v>1.17</v>
      </c>
      <c r="R192">
        <v>0.13</v>
      </c>
      <c r="S192">
        <v>9771</v>
      </c>
      <c r="T192">
        <v>88</v>
      </c>
      <c r="U192">
        <v>202.1</v>
      </c>
      <c r="V192">
        <v>0</v>
      </c>
      <c r="W192">
        <v>53.7</v>
      </c>
      <c r="X192">
        <v>48.26</v>
      </c>
      <c r="Y192">
        <v>0</v>
      </c>
    </row>
    <row r="193" spans="1:25" x14ac:dyDescent="0.3">
      <c r="A193" t="s">
        <v>35</v>
      </c>
      <c r="B193">
        <f>_xlfn.XLOOKUP(Table4[[#This Row],[country]],Table2[country],Table2[country_id],FALSE)</f>
        <v>4</v>
      </c>
      <c r="C193" t="s">
        <v>36</v>
      </c>
      <c r="D193">
        <v>2025</v>
      </c>
      <c r="E193">
        <f>_xlfn.XLOOKUP(Table4[[#This Row],[year]],Table1[year],Table1[year_id])</f>
        <v>16</v>
      </c>
      <c r="F193" t="s">
        <v>30</v>
      </c>
      <c r="G193" t="s">
        <v>28</v>
      </c>
      <c r="H193" cm="1">
        <f t="array" ref="H193">_xlfn.XLOOKUP(Table4[[#This Row],[vehicle_segment]]&amp;Table4[[#This Row],[powertrain_type]],Table3[vehicle_segment]&amp;Table3[powertrain_type],Table3[vehicle_id])</f>
        <v>3</v>
      </c>
      <c r="I193" s="5">
        <v>36371</v>
      </c>
      <c r="J193" s="5">
        <v>540592</v>
      </c>
      <c r="K193" s="5">
        <v>47008</v>
      </c>
      <c r="L193" s="5">
        <v>623971</v>
      </c>
      <c r="M193">
        <v>5.83</v>
      </c>
      <c r="N193">
        <v>16549</v>
      </c>
      <c r="O193">
        <v>21.7</v>
      </c>
      <c r="P193">
        <v>450</v>
      </c>
      <c r="Q193">
        <v>1.17</v>
      </c>
      <c r="R193">
        <v>0.13</v>
      </c>
      <c r="S193">
        <v>9771</v>
      </c>
      <c r="T193">
        <v>88</v>
      </c>
      <c r="U193">
        <v>202.1</v>
      </c>
      <c r="V193">
        <v>0</v>
      </c>
      <c r="W193">
        <v>53.7</v>
      </c>
      <c r="X193">
        <v>46.95</v>
      </c>
      <c r="Y193">
        <v>0</v>
      </c>
    </row>
    <row r="194" spans="1:25" x14ac:dyDescent="0.3">
      <c r="A194" t="s">
        <v>37</v>
      </c>
      <c r="B194">
        <f>_xlfn.XLOOKUP(Table4[[#This Row],[country]],Table2[country],Table2[country_id],FALSE)</f>
        <v>5</v>
      </c>
      <c r="C194" t="s">
        <v>38</v>
      </c>
      <c r="D194">
        <v>2010</v>
      </c>
      <c r="E194">
        <f>_xlfn.XLOOKUP(Table4[[#This Row],[year]],Table1[year],Table1[year_id])</f>
        <v>1</v>
      </c>
      <c r="F194" t="s">
        <v>27</v>
      </c>
      <c r="G194" t="s">
        <v>28</v>
      </c>
      <c r="H194" cm="1">
        <f t="array" ref="H194">_xlfn.XLOOKUP(Table4[[#This Row],[vehicle_segment]]&amp;Table4[[#This Row],[powertrain_type]],Table3[vehicle_segment]&amp;Table3[powertrain_type],Table3[vehicle_id])</f>
        <v>1</v>
      </c>
      <c r="I194" s="5">
        <v>8</v>
      </c>
      <c r="J194" s="5">
        <v>141006</v>
      </c>
      <c r="K194" s="5">
        <v>94004</v>
      </c>
      <c r="L194" s="5">
        <v>235018</v>
      </c>
      <c r="M194">
        <v>0</v>
      </c>
      <c r="N194">
        <v>102</v>
      </c>
      <c r="O194">
        <v>4.5999999999999996</v>
      </c>
      <c r="P194">
        <v>120</v>
      </c>
      <c r="Q194">
        <v>0.94</v>
      </c>
      <c r="R194">
        <v>7.5999999999999998E-2</v>
      </c>
      <c r="S194">
        <v>46871</v>
      </c>
      <c r="T194">
        <v>80.900000000000006</v>
      </c>
      <c r="U194">
        <v>147.6</v>
      </c>
      <c r="V194">
        <v>2986</v>
      </c>
      <c r="W194">
        <v>43</v>
      </c>
      <c r="X194">
        <v>0</v>
      </c>
      <c r="Y194">
        <v>0</v>
      </c>
    </row>
    <row r="195" spans="1:25" x14ac:dyDescent="0.3">
      <c r="A195" t="s">
        <v>37</v>
      </c>
      <c r="B195">
        <f>_xlfn.XLOOKUP(Table4[[#This Row],[country]],Table2[country],Table2[country_id],FALSE)</f>
        <v>5</v>
      </c>
      <c r="C195" t="s">
        <v>38</v>
      </c>
      <c r="D195">
        <v>2010</v>
      </c>
      <c r="E195">
        <f>_xlfn.XLOOKUP(Table4[[#This Row],[year]],Table1[year],Table1[year_id])</f>
        <v>1</v>
      </c>
      <c r="F195" t="s">
        <v>29</v>
      </c>
      <c r="G195" t="s">
        <v>28</v>
      </c>
      <c r="H195" cm="1">
        <f t="array" ref="H195">_xlfn.XLOOKUP(Table4[[#This Row],[vehicle_segment]]&amp;Table4[[#This Row],[powertrain_type]],Table3[vehicle_segment]&amp;Table3[powertrain_type],Table3[vehicle_id])</f>
        <v>2</v>
      </c>
      <c r="I195" s="5">
        <v>93</v>
      </c>
      <c r="J195" s="5">
        <v>815012</v>
      </c>
      <c r="K195" s="5">
        <v>111138</v>
      </c>
      <c r="L195" s="5">
        <v>926243</v>
      </c>
      <c r="M195">
        <v>0.01</v>
      </c>
      <c r="N195">
        <v>102</v>
      </c>
      <c r="O195">
        <v>4.5999999999999996</v>
      </c>
      <c r="P195">
        <v>120</v>
      </c>
      <c r="Q195">
        <v>0.94</v>
      </c>
      <c r="R195">
        <v>7.5999999999999998E-2</v>
      </c>
      <c r="S195">
        <v>46871</v>
      </c>
      <c r="T195">
        <v>80.900000000000006</v>
      </c>
      <c r="U195">
        <v>147.6</v>
      </c>
      <c r="V195">
        <v>2986</v>
      </c>
      <c r="W195">
        <v>43</v>
      </c>
      <c r="X195">
        <v>0</v>
      </c>
      <c r="Y195">
        <v>0</v>
      </c>
    </row>
    <row r="196" spans="1:25" x14ac:dyDescent="0.3">
      <c r="A196" t="s">
        <v>37</v>
      </c>
      <c r="B196">
        <f>_xlfn.XLOOKUP(Table4[[#This Row],[country]],Table2[country],Table2[country_id],FALSE)</f>
        <v>5</v>
      </c>
      <c r="C196" t="s">
        <v>38</v>
      </c>
      <c r="D196">
        <v>2010</v>
      </c>
      <c r="E196">
        <f>_xlfn.XLOOKUP(Table4[[#This Row],[year]],Table1[year],Table1[year_id])</f>
        <v>1</v>
      </c>
      <c r="F196" t="s">
        <v>30</v>
      </c>
      <c r="G196" t="s">
        <v>28</v>
      </c>
      <c r="H196" cm="1">
        <f t="array" ref="H196">_xlfn.XLOOKUP(Table4[[#This Row],[vehicle_segment]]&amp;Table4[[#This Row],[powertrain_type]],Table3[vehicle_segment]&amp;Table3[powertrain_type],Table3[vehicle_id])</f>
        <v>3</v>
      </c>
      <c r="I196" s="5">
        <v>57</v>
      </c>
      <c r="J196" s="5">
        <v>359125</v>
      </c>
      <c r="K196" s="5">
        <v>31228</v>
      </c>
      <c r="L196" s="5">
        <v>390410</v>
      </c>
      <c r="M196">
        <v>0.01</v>
      </c>
      <c r="N196">
        <v>102</v>
      </c>
      <c r="O196">
        <v>4.5999999999999996</v>
      </c>
      <c r="P196">
        <v>120</v>
      </c>
      <c r="Q196">
        <v>0.94</v>
      </c>
      <c r="R196">
        <v>7.5999999999999998E-2</v>
      </c>
      <c r="S196">
        <v>46871</v>
      </c>
      <c r="T196">
        <v>80.900000000000006</v>
      </c>
      <c r="U196">
        <v>147.6</v>
      </c>
      <c r="V196">
        <v>2986</v>
      </c>
      <c r="W196">
        <v>43</v>
      </c>
      <c r="X196">
        <v>0</v>
      </c>
      <c r="Y196">
        <v>0</v>
      </c>
    </row>
    <row r="197" spans="1:25" x14ac:dyDescent="0.3">
      <c r="A197" t="s">
        <v>37</v>
      </c>
      <c r="B197">
        <f>_xlfn.XLOOKUP(Table4[[#This Row],[country]],Table2[country],Table2[country_id],FALSE)</f>
        <v>5</v>
      </c>
      <c r="C197" t="s">
        <v>38</v>
      </c>
      <c r="D197">
        <v>2011</v>
      </c>
      <c r="E197">
        <f>_xlfn.XLOOKUP(Table4[[#This Row],[year]],Table1[year],Table1[year_id])</f>
        <v>2</v>
      </c>
      <c r="F197" t="s">
        <v>27</v>
      </c>
      <c r="G197" t="s">
        <v>28</v>
      </c>
      <c r="H197" cm="1">
        <f t="array" ref="H197">_xlfn.XLOOKUP(Table4[[#This Row],[vehicle_segment]]&amp;Table4[[#This Row],[powertrain_type]],Table3[vehicle_segment]&amp;Table3[powertrain_type],Table3[vehicle_id])</f>
        <v>1</v>
      </c>
      <c r="I197" s="5">
        <v>104</v>
      </c>
      <c r="J197" s="5">
        <v>148511</v>
      </c>
      <c r="K197" s="5">
        <v>99007</v>
      </c>
      <c r="L197" s="5">
        <v>247622</v>
      </c>
      <c r="M197">
        <v>0.04</v>
      </c>
      <c r="N197">
        <v>410</v>
      </c>
      <c r="O197">
        <v>6</v>
      </c>
      <c r="P197">
        <v>132</v>
      </c>
      <c r="Q197">
        <v>0.91</v>
      </c>
      <c r="R197">
        <v>8.4000000000000005E-2</v>
      </c>
      <c r="S197">
        <v>46992</v>
      </c>
      <c r="T197">
        <v>80.8</v>
      </c>
      <c r="U197">
        <v>148.9</v>
      </c>
      <c r="V197">
        <v>3428</v>
      </c>
      <c r="W197">
        <v>42.9</v>
      </c>
      <c r="X197">
        <v>300</v>
      </c>
      <c r="Y197">
        <v>0</v>
      </c>
    </row>
    <row r="198" spans="1:25" x14ac:dyDescent="0.3">
      <c r="A198" t="s">
        <v>37</v>
      </c>
      <c r="B198">
        <f>_xlfn.XLOOKUP(Table4[[#This Row],[country]],Table2[country],Table2[country_id],FALSE)</f>
        <v>5</v>
      </c>
      <c r="C198" t="s">
        <v>38</v>
      </c>
      <c r="D198">
        <v>2011</v>
      </c>
      <c r="E198">
        <f>_xlfn.XLOOKUP(Table4[[#This Row],[year]],Table1[year],Table1[year_id])</f>
        <v>2</v>
      </c>
      <c r="F198" t="s">
        <v>29</v>
      </c>
      <c r="G198" t="s">
        <v>28</v>
      </c>
      <c r="H198" cm="1">
        <f t="array" ref="H198">_xlfn.XLOOKUP(Table4[[#This Row],[vehicle_segment]]&amp;Table4[[#This Row],[powertrain_type]],Table3[vehicle_segment]&amp;Table3[powertrain_type],Table3[vehicle_id])</f>
        <v>2</v>
      </c>
      <c r="I198" s="5">
        <v>1200</v>
      </c>
      <c r="J198" s="5">
        <v>879070</v>
      </c>
      <c r="K198" s="5">
        <v>119873</v>
      </c>
      <c r="L198" s="5">
        <v>1000143</v>
      </c>
      <c r="M198">
        <v>0.12</v>
      </c>
      <c r="N198">
        <v>410</v>
      </c>
      <c r="O198">
        <v>6</v>
      </c>
      <c r="P198">
        <v>132</v>
      </c>
      <c r="Q198">
        <v>0.91</v>
      </c>
      <c r="R198">
        <v>8.4000000000000005E-2</v>
      </c>
      <c r="S198">
        <v>46992</v>
      </c>
      <c r="T198">
        <v>80.8</v>
      </c>
      <c r="U198">
        <v>148.9</v>
      </c>
      <c r="V198">
        <v>3428</v>
      </c>
      <c r="W198">
        <v>42.9</v>
      </c>
      <c r="X198">
        <v>300</v>
      </c>
      <c r="Y198">
        <v>0</v>
      </c>
    </row>
    <row r="199" spans="1:25" x14ac:dyDescent="0.3">
      <c r="A199" t="s">
        <v>37</v>
      </c>
      <c r="B199">
        <f>_xlfn.XLOOKUP(Table4[[#This Row],[country]],Table2[country],Table2[country_id],FALSE)</f>
        <v>5</v>
      </c>
      <c r="C199" t="s">
        <v>38</v>
      </c>
      <c r="D199">
        <v>2011</v>
      </c>
      <c r="E199">
        <f>_xlfn.XLOOKUP(Table4[[#This Row],[year]],Table1[year],Table1[year_id])</f>
        <v>2</v>
      </c>
      <c r="F199" t="s">
        <v>30</v>
      </c>
      <c r="G199" t="s">
        <v>28</v>
      </c>
      <c r="H199" cm="1">
        <f t="array" ref="H199">_xlfn.XLOOKUP(Table4[[#This Row],[vehicle_segment]]&amp;Table4[[#This Row],[powertrain_type]],Table3[vehicle_segment]&amp;Table3[powertrain_type],Table3[vehicle_id])</f>
        <v>3</v>
      </c>
      <c r="I199" s="5">
        <v>702</v>
      </c>
      <c r="J199" s="5">
        <v>370536</v>
      </c>
      <c r="K199" s="5">
        <v>32221</v>
      </c>
      <c r="L199" s="5">
        <v>403459</v>
      </c>
      <c r="M199">
        <v>0.17</v>
      </c>
      <c r="N199">
        <v>410</v>
      </c>
      <c r="O199">
        <v>6</v>
      </c>
      <c r="P199">
        <v>132</v>
      </c>
      <c r="Q199">
        <v>0.91</v>
      </c>
      <c r="R199">
        <v>8.4000000000000005E-2</v>
      </c>
      <c r="S199">
        <v>46992</v>
      </c>
      <c r="T199">
        <v>80.8</v>
      </c>
      <c r="U199">
        <v>148.9</v>
      </c>
      <c r="V199">
        <v>3428</v>
      </c>
      <c r="W199">
        <v>42.9</v>
      </c>
      <c r="X199">
        <v>300</v>
      </c>
      <c r="Y199">
        <v>0</v>
      </c>
    </row>
    <row r="200" spans="1:25" x14ac:dyDescent="0.3">
      <c r="A200" t="s">
        <v>37</v>
      </c>
      <c r="B200">
        <f>_xlfn.XLOOKUP(Table4[[#This Row],[country]],Table2[country],Table2[country_id],FALSE)</f>
        <v>5</v>
      </c>
      <c r="C200" t="s">
        <v>38</v>
      </c>
      <c r="D200">
        <v>2012</v>
      </c>
      <c r="E200">
        <f>_xlfn.XLOOKUP(Table4[[#This Row],[year]],Table1[year],Table1[year_id])</f>
        <v>3</v>
      </c>
      <c r="F200" t="s">
        <v>27</v>
      </c>
      <c r="G200" t="s">
        <v>28</v>
      </c>
      <c r="H200" cm="1">
        <f t="array" ref="H200">_xlfn.XLOOKUP(Table4[[#This Row],[vehicle_segment]]&amp;Table4[[#This Row],[powertrain_type]],Table3[vehicle_segment]&amp;Table3[powertrain_type],Table3[vehicle_id])</f>
        <v>1</v>
      </c>
      <c r="I200" s="5">
        <v>204</v>
      </c>
      <c r="J200" s="5">
        <v>152136</v>
      </c>
      <c r="K200" s="5">
        <v>101424</v>
      </c>
      <c r="L200" s="5">
        <v>253764</v>
      </c>
      <c r="M200">
        <v>0.08</v>
      </c>
      <c r="N200">
        <v>732</v>
      </c>
      <c r="O200">
        <v>7.3</v>
      </c>
      <c r="P200">
        <v>136</v>
      </c>
      <c r="Q200">
        <v>0.877</v>
      </c>
      <c r="R200">
        <v>0.09</v>
      </c>
      <c r="S200">
        <v>46201</v>
      </c>
      <c r="T200">
        <v>81.099999999999994</v>
      </c>
      <c r="U200">
        <v>153.5</v>
      </c>
      <c r="V200">
        <v>3779</v>
      </c>
      <c r="W200">
        <v>45</v>
      </c>
      <c r="X200">
        <v>96.15</v>
      </c>
      <c r="Y200">
        <v>0</v>
      </c>
    </row>
    <row r="201" spans="1:25" x14ac:dyDescent="0.3">
      <c r="A201" t="s">
        <v>37</v>
      </c>
      <c r="B201">
        <f>_xlfn.XLOOKUP(Table4[[#This Row],[country]],Table2[country],Table2[country_id],FALSE)</f>
        <v>5</v>
      </c>
      <c r="C201" t="s">
        <v>38</v>
      </c>
      <c r="D201">
        <v>2012</v>
      </c>
      <c r="E201">
        <f>_xlfn.XLOOKUP(Table4[[#This Row],[year]],Table1[year],Table1[year_id])</f>
        <v>3</v>
      </c>
      <c r="F201" t="s">
        <v>29</v>
      </c>
      <c r="G201" t="s">
        <v>28</v>
      </c>
      <c r="H201" cm="1">
        <f t="array" ref="H201">_xlfn.XLOOKUP(Table4[[#This Row],[vehicle_segment]]&amp;Table4[[#This Row],[powertrain_type]],Table3[vehicle_segment]&amp;Table3[powertrain_type],Table3[vehicle_id])</f>
        <v>2</v>
      </c>
      <c r="I201" s="5">
        <v>2339</v>
      </c>
      <c r="J201" s="5">
        <v>892842</v>
      </c>
      <c r="K201" s="5">
        <v>121751</v>
      </c>
      <c r="L201" s="5">
        <v>1016932</v>
      </c>
      <c r="M201">
        <v>0.23</v>
      </c>
      <c r="N201">
        <v>732</v>
      </c>
      <c r="O201">
        <v>7.3</v>
      </c>
      <c r="P201">
        <v>136</v>
      </c>
      <c r="Q201">
        <v>0.877</v>
      </c>
      <c r="R201">
        <v>0.09</v>
      </c>
      <c r="S201">
        <v>46201</v>
      </c>
      <c r="T201">
        <v>81.099999999999994</v>
      </c>
      <c r="U201">
        <v>153.5</v>
      </c>
      <c r="V201">
        <v>3779</v>
      </c>
      <c r="W201">
        <v>45</v>
      </c>
      <c r="X201">
        <v>94.92</v>
      </c>
      <c r="Y201">
        <v>0</v>
      </c>
    </row>
    <row r="202" spans="1:25" x14ac:dyDescent="0.3">
      <c r="A202" t="s">
        <v>37</v>
      </c>
      <c r="B202">
        <f>_xlfn.XLOOKUP(Table4[[#This Row],[country]],Table2[country],Table2[country_id],FALSE)</f>
        <v>5</v>
      </c>
      <c r="C202" t="s">
        <v>38</v>
      </c>
      <c r="D202">
        <v>2012</v>
      </c>
      <c r="E202">
        <f>_xlfn.XLOOKUP(Table4[[#This Row],[year]],Table1[year],Table1[year_id])</f>
        <v>3</v>
      </c>
      <c r="F202" t="s">
        <v>30</v>
      </c>
      <c r="G202" t="s">
        <v>28</v>
      </c>
      <c r="H202" cm="1">
        <f t="array" ref="H202">_xlfn.XLOOKUP(Table4[[#This Row],[vehicle_segment]]&amp;Table4[[#This Row],[powertrain_type]],Table3[vehicle_segment]&amp;Table3[powertrain_type],Table3[vehicle_id])</f>
        <v>3</v>
      </c>
      <c r="I202" s="5">
        <v>1454</v>
      </c>
      <c r="J202" s="5">
        <v>399856</v>
      </c>
      <c r="K202" s="5">
        <v>34770</v>
      </c>
      <c r="L202" s="5">
        <v>436080</v>
      </c>
      <c r="M202">
        <v>0.33</v>
      </c>
      <c r="N202">
        <v>732</v>
      </c>
      <c r="O202">
        <v>7.3</v>
      </c>
      <c r="P202">
        <v>136</v>
      </c>
      <c r="Q202">
        <v>0.877</v>
      </c>
      <c r="R202">
        <v>0.09</v>
      </c>
      <c r="S202">
        <v>46201</v>
      </c>
      <c r="T202">
        <v>81.099999999999994</v>
      </c>
      <c r="U202">
        <v>153.5</v>
      </c>
      <c r="V202">
        <v>3779</v>
      </c>
      <c r="W202">
        <v>45</v>
      </c>
      <c r="X202">
        <v>107.12</v>
      </c>
      <c r="Y202">
        <v>0</v>
      </c>
    </row>
    <row r="203" spans="1:25" x14ac:dyDescent="0.3">
      <c r="A203" t="s">
        <v>37</v>
      </c>
      <c r="B203">
        <f>_xlfn.XLOOKUP(Table4[[#This Row],[country]],Table2[country],Table2[country_id],FALSE)</f>
        <v>5</v>
      </c>
      <c r="C203" t="s">
        <v>38</v>
      </c>
      <c r="D203">
        <v>2013</v>
      </c>
      <c r="E203">
        <f>_xlfn.XLOOKUP(Table4[[#This Row],[year]],Table1[year],Table1[year_id])</f>
        <v>4</v>
      </c>
      <c r="F203" t="s">
        <v>27</v>
      </c>
      <c r="G203" t="s">
        <v>28</v>
      </c>
      <c r="H203" cm="1">
        <f t="array" ref="H203">_xlfn.XLOOKUP(Table4[[#This Row],[vehicle_segment]]&amp;Table4[[#This Row],[powertrain_type]],Table3[vehicle_segment]&amp;Table3[powertrain_type],Table3[vehicle_id])</f>
        <v>1</v>
      </c>
      <c r="I203" s="5">
        <v>285</v>
      </c>
      <c r="J203" s="5">
        <v>157432</v>
      </c>
      <c r="K203" s="5">
        <v>104954</v>
      </c>
      <c r="L203" s="5">
        <v>262671</v>
      </c>
      <c r="M203">
        <v>0.11</v>
      </c>
      <c r="N203">
        <v>1030</v>
      </c>
      <c r="O203">
        <v>9</v>
      </c>
      <c r="P203">
        <v>140</v>
      </c>
      <c r="Q203">
        <v>0.85</v>
      </c>
      <c r="R203">
        <v>9.4E-2</v>
      </c>
      <c r="S203">
        <v>43981</v>
      </c>
      <c r="T203">
        <v>81.2</v>
      </c>
      <c r="U203">
        <v>157.1</v>
      </c>
      <c r="V203">
        <v>4233</v>
      </c>
      <c r="W203">
        <v>46.4</v>
      </c>
      <c r="X203">
        <v>39.71</v>
      </c>
      <c r="Y203">
        <v>0</v>
      </c>
    </row>
    <row r="204" spans="1:25" x14ac:dyDescent="0.3">
      <c r="A204" t="s">
        <v>37</v>
      </c>
      <c r="B204">
        <f>_xlfn.XLOOKUP(Table4[[#This Row],[country]],Table2[country],Table2[country_id],FALSE)</f>
        <v>5</v>
      </c>
      <c r="C204" t="s">
        <v>38</v>
      </c>
      <c r="D204">
        <v>2013</v>
      </c>
      <c r="E204">
        <f>_xlfn.XLOOKUP(Table4[[#This Row],[year]],Table1[year],Table1[year_id])</f>
        <v>4</v>
      </c>
      <c r="F204" t="s">
        <v>29</v>
      </c>
      <c r="G204" t="s">
        <v>28</v>
      </c>
      <c r="H204" cm="1">
        <f t="array" ref="H204">_xlfn.XLOOKUP(Table4[[#This Row],[vehicle_segment]]&amp;Table4[[#This Row],[powertrain_type]],Table3[vehicle_segment]&amp;Table3[powertrain_type],Table3[vehicle_id])</f>
        <v>2</v>
      </c>
      <c r="I204" s="5">
        <v>3309</v>
      </c>
      <c r="J204" s="5">
        <v>936386</v>
      </c>
      <c r="K204" s="5">
        <v>127689</v>
      </c>
      <c r="L204" s="5">
        <v>1067384</v>
      </c>
      <c r="M204">
        <v>0.31</v>
      </c>
      <c r="N204">
        <v>1030</v>
      </c>
      <c r="O204">
        <v>9</v>
      </c>
      <c r="P204">
        <v>140</v>
      </c>
      <c r="Q204">
        <v>0.85</v>
      </c>
      <c r="R204">
        <v>9.4E-2</v>
      </c>
      <c r="S204">
        <v>43981</v>
      </c>
      <c r="T204">
        <v>81.2</v>
      </c>
      <c r="U204">
        <v>157.1</v>
      </c>
      <c r="V204">
        <v>4233</v>
      </c>
      <c r="W204">
        <v>46.4</v>
      </c>
      <c r="X204">
        <v>41.47</v>
      </c>
      <c r="Y204">
        <v>0</v>
      </c>
    </row>
    <row r="205" spans="1:25" x14ac:dyDescent="0.3">
      <c r="A205" t="s">
        <v>37</v>
      </c>
      <c r="B205">
        <f>_xlfn.XLOOKUP(Table4[[#This Row],[country]],Table2[country],Table2[country_id],FALSE)</f>
        <v>5</v>
      </c>
      <c r="C205" t="s">
        <v>38</v>
      </c>
      <c r="D205">
        <v>2013</v>
      </c>
      <c r="E205">
        <f>_xlfn.XLOOKUP(Table4[[#This Row],[year]],Table1[year],Table1[year_id])</f>
        <v>4</v>
      </c>
      <c r="F205" t="s">
        <v>30</v>
      </c>
      <c r="G205" t="s">
        <v>28</v>
      </c>
      <c r="H205" cm="1">
        <f t="array" ref="H205">_xlfn.XLOOKUP(Table4[[#This Row],[vehicle_segment]]&amp;Table4[[#This Row],[powertrain_type]],Table3[vehicle_segment]&amp;Table3[powertrain_type],Table3[vehicle_id])</f>
        <v>3</v>
      </c>
      <c r="I205" s="5">
        <v>2025</v>
      </c>
      <c r="J205" s="5">
        <v>412656</v>
      </c>
      <c r="K205" s="5">
        <v>35883</v>
      </c>
      <c r="L205" s="5">
        <v>450564</v>
      </c>
      <c r="M205">
        <v>0.45</v>
      </c>
      <c r="N205">
        <v>1030</v>
      </c>
      <c r="O205">
        <v>9</v>
      </c>
      <c r="P205">
        <v>140</v>
      </c>
      <c r="Q205">
        <v>0.85</v>
      </c>
      <c r="R205">
        <v>9.4E-2</v>
      </c>
      <c r="S205">
        <v>43981</v>
      </c>
      <c r="T205">
        <v>81.2</v>
      </c>
      <c r="U205">
        <v>157.1</v>
      </c>
      <c r="V205">
        <v>4233</v>
      </c>
      <c r="W205">
        <v>46.4</v>
      </c>
      <c r="X205">
        <v>39.270000000000003</v>
      </c>
      <c r="Y205">
        <v>0</v>
      </c>
    </row>
    <row r="206" spans="1:25" x14ac:dyDescent="0.3">
      <c r="A206" t="s">
        <v>37</v>
      </c>
      <c r="B206">
        <f>_xlfn.XLOOKUP(Table4[[#This Row],[country]],Table2[country],Table2[country_id],FALSE)</f>
        <v>5</v>
      </c>
      <c r="C206" t="s">
        <v>38</v>
      </c>
      <c r="D206">
        <v>2014</v>
      </c>
      <c r="E206">
        <f>_xlfn.XLOOKUP(Table4[[#This Row],[year]],Table1[year],Table1[year_id])</f>
        <v>5</v>
      </c>
      <c r="F206" t="s">
        <v>27</v>
      </c>
      <c r="G206" t="s">
        <v>28</v>
      </c>
      <c r="H206" cm="1">
        <f t="array" ref="H206">_xlfn.XLOOKUP(Table4[[#This Row],[vehicle_segment]]&amp;Table4[[#This Row],[powertrain_type]],Table3[vehicle_segment]&amp;Table3[powertrain_type],Table3[vehicle_id])</f>
        <v>1</v>
      </c>
      <c r="I206" s="5">
        <v>369</v>
      </c>
      <c r="J206" s="5">
        <v>166051</v>
      </c>
      <c r="K206" s="5">
        <v>110700</v>
      </c>
      <c r="L206" s="5">
        <v>277120</v>
      </c>
      <c r="M206">
        <v>0.13</v>
      </c>
      <c r="N206">
        <v>2044</v>
      </c>
      <c r="O206">
        <v>10</v>
      </c>
      <c r="P206">
        <v>155</v>
      </c>
      <c r="Q206">
        <v>0.82</v>
      </c>
      <c r="R206">
        <v>9.6000000000000002E-2</v>
      </c>
      <c r="S206">
        <v>44685</v>
      </c>
      <c r="T206">
        <v>81.400000000000006</v>
      </c>
      <c r="U206">
        <v>158.69999999999999</v>
      </c>
      <c r="V206">
        <v>4631</v>
      </c>
      <c r="W206">
        <v>49.3</v>
      </c>
      <c r="X206">
        <v>29.47</v>
      </c>
      <c r="Y206">
        <v>0</v>
      </c>
    </row>
    <row r="207" spans="1:25" x14ac:dyDescent="0.3">
      <c r="A207" t="s">
        <v>37</v>
      </c>
      <c r="B207">
        <f>_xlfn.XLOOKUP(Table4[[#This Row],[country]],Table2[country],Table2[country_id],FALSE)</f>
        <v>5</v>
      </c>
      <c r="C207" t="s">
        <v>38</v>
      </c>
      <c r="D207">
        <v>2014</v>
      </c>
      <c r="E207">
        <f>_xlfn.XLOOKUP(Table4[[#This Row],[year]],Table1[year],Table1[year_id])</f>
        <v>5</v>
      </c>
      <c r="F207" t="s">
        <v>29</v>
      </c>
      <c r="G207" t="s">
        <v>28</v>
      </c>
      <c r="H207" cm="1">
        <f t="array" ref="H207">_xlfn.XLOOKUP(Table4[[#This Row],[vehicle_segment]]&amp;Table4[[#This Row],[powertrain_type]],Table3[vehicle_segment]&amp;Table3[powertrain_type],Table3[vehicle_id])</f>
        <v>2</v>
      </c>
      <c r="I207" s="5">
        <v>4193</v>
      </c>
      <c r="J207" s="5">
        <v>967385</v>
      </c>
      <c r="K207" s="5">
        <v>131916</v>
      </c>
      <c r="L207" s="5">
        <v>1103494</v>
      </c>
      <c r="M207">
        <v>0.38</v>
      </c>
      <c r="N207">
        <v>2044</v>
      </c>
      <c r="O207">
        <v>10</v>
      </c>
      <c r="P207">
        <v>155</v>
      </c>
      <c r="Q207">
        <v>0.82</v>
      </c>
      <c r="R207">
        <v>9.6000000000000002E-2</v>
      </c>
      <c r="S207">
        <v>44685</v>
      </c>
      <c r="T207">
        <v>81.400000000000006</v>
      </c>
      <c r="U207">
        <v>158.69999999999999</v>
      </c>
      <c r="V207">
        <v>4631</v>
      </c>
      <c r="W207">
        <v>49.3</v>
      </c>
      <c r="X207">
        <v>26.72</v>
      </c>
      <c r="Y207">
        <v>0</v>
      </c>
    </row>
    <row r="208" spans="1:25" x14ac:dyDescent="0.3">
      <c r="A208" t="s">
        <v>37</v>
      </c>
      <c r="B208">
        <f>_xlfn.XLOOKUP(Table4[[#This Row],[country]],Table2[country],Table2[country_id],FALSE)</f>
        <v>5</v>
      </c>
      <c r="C208" t="s">
        <v>38</v>
      </c>
      <c r="D208">
        <v>2014</v>
      </c>
      <c r="E208">
        <f>_xlfn.XLOOKUP(Table4[[#This Row],[year]],Table1[year],Table1[year_id])</f>
        <v>5</v>
      </c>
      <c r="F208" t="s">
        <v>30</v>
      </c>
      <c r="G208" t="s">
        <v>28</v>
      </c>
      <c r="H208" cm="1">
        <f t="array" ref="H208">_xlfn.XLOOKUP(Table4[[#This Row],[vehicle_segment]]&amp;Table4[[#This Row],[powertrain_type]],Table3[vehicle_segment]&amp;Table3[powertrain_type],Table3[vehicle_id])</f>
        <v>3</v>
      </c>
      <c r="I208" s="5">
        <v>2508</v>
      </c>
      <c r="J208" s="5">
        <v>416504</v>
      </c>
      <c r="K208" s="5">
        <v>36218</v>
      </c>
      <c r="L208" s="5">
        <v>455230</v>
      </c>
      <c r="M208">
        <v>0.55000000000000004</v>
      </c>
      <c r="N208">
        <v>2044</v>
      </c>
      <c r="O208">
        <v>10</v>
      </c>
      <c r="P208">
        <v>155</v>
      </c>
      <c r="Q208">
        <v>0.82</v>
      </c>
      <c r="R208">
        <v>9.6000000000000002E-2</v>
      </c>
      <c r="S208">
        <v>44685</v>
      </c>
      <c r="T208">
        <v>81.400000000000006</v>
      </c>
      <c r="U208">
        <v>158.69999999999999</v>
      </c>
      <c r="V208">
        <v>4631</v>
      </c>
      <c r="W208">
        <v>49.3</v>
      </c>
      <c r="X208">
        <v>23.85</v>
      </c>
      <c r="Y208">
        <v>0</v>
      </c>
    </row>
    <row r="209" spans="1:25" x14ac:dyDescent="0.3">
      <c r="A209" t="s">
        <v>37</v>
      </c>
      <c r="B209">
        <f>_xlfn.XLOOKUP(Table4[[#This Row],[country]],Table2[country],Table2[country_id],FALSE)</f>
        <v>5</v>
      </c>
      <c r="C209" t="s">
        <v>38</v>
      </c>
      <c r="D209">
        <v>2015</v>
      </c>
      <c r="E209">
        <f>_xlfn.XLOOKUP(Table4[[#This Row],[year]],Table1[year],Table1[year_id])</f>
        <v>6</v>
      </c>
      <c r="F209" t="s">
        <v>27</v>
      </c>
      <c r="G209" t="s">
        <v>28</v>
      </c>
      <c r="H209" cm="1">
        <f t="array" ref="H209">_xlfn.XLOOKUP(Table4[[#This Row],[vehicle_segment]]&amp;Table4[[#This Row],[powertrain_type]],Table3[vehicle_segment]&amp;Table3[powertrain_type],Table3[vehicle_id])</f>
        <v>1</v>
      </c>
      <c r="I209" s="5">
        <v>491</v>
      </c>
      <c r="J209" s="5">
        <v>171378</v>
      </c>
      <c r="K209" s="5">
        <v>114252</v>
      </c>
      <c r="L209" s="5">
        <v>286121</v>
      </c>
      <c r="M209">
        <v>0.17</v>
      </c>
      <c r="N209">
        <v>3012</v>
      </c>
      <c r="O209">
        <v>12.9</v>
      </c>
      <c r="P209">
        <v>167</v>
      </c>
      <c r="Q209">
        <v>0.82699999999999996</v>
      </c>
      <c r="R209">
        <v>9.8000000000000004E-2</v>
      </c>
      <c r="S209">
        <v>43668</v>
      </c>
      <c r="T209">
        <v>81.400000000000006</v>
      </c>
      <c r="U209">
        <v>158.1</v>
      </c>
      <c r="V209">
        <v>5012</v>
      </c>
      <c r="W209">
        <v>50.2</v>
      </c>
      <c r="X209">
        <v>33.06</v>
      </c>
      <c r="Y209">
        <v>0</v>
      </c>
    </row>
    <row r="210" spans="1:25" x14ac:dyDescent="0.3">
      <c r="A210" t="s">
        <v>37</v>
      </c>
      <c r="B210">
        <f>_xlfn.XLOOKUP(Table4[[#This Row],[country]],Table2[country],Table2[country_id],FALSE)</f>
        <v>5</v>
      </c>
      <c r="C210" t="s">
        <v>38</v>
      </c>
      <c r="D210">
        <v>2015</v>
      </c>
      <c r="E210">
        <f>_xlfn.XLOOKUP(Table4[[#This Row],[year]],Table1[year],Table1[year_id])</f>
        <v>6</v>
      </c>
      <c r="F210" t="s">
        <v>29</v>
      </c>
      <c r="G210" t="s">
        <v>28</v>
      </c>
      <c r="H210" cm="1">
        <f t="array" ref="H210">_xlfn.XLOOKUP(Table4[[#This Row],[vehicle_segment]]&amp;Table4[[#This Row],[powertrain_type]],Table3[vehicle_segment]&amp;Table3[powertrain_type],Table3[vehicle_id])</f>
        <v>2</v>
      </c>
      <c r="I210" s="5">
        <v>5596</v>
      </c>
      <c r="J210" s="5">
        <v>1000047</v>
      </c>
      <c r="K210" s="5">
        <v>136370</v>
      </c>
      <c r="L210" s="5">
        <v>1142013</v>
      </c>
      <c r="M210">
        <v>0.49</v>
      </c>
      <c r="N210">
        <v>3012</v>
      </c>
      <c r="O210">
        <v>12.9</v>
      </c>
      <c r="P210">
        <v>167</v>
      </c>
      <c r="Q210">
        <v>0.82699999999999996</v>
      </c>
      <c r="R210">
        <v>9.8000000000000004E-2</v>
      </c>
      <c r="S210">
        <v>43668</v>
      </c>
      <c r="T210">
        <v>81.400000000000006</v>
      </c>
      <c r="U210">
        <v>158.1</v>
      </c>
      <c r="V210">
        <v>5012</v>
      </c>
      <c r="W210">
        <v>50.2</v>
      </c>
      <c r="X210">
        <v>33.46</v>
      </c>
      <c r="Y210">
        <v>0</v>
      </c>
    </row>
    <row r="211" spans="1:25" x14ac:dyDescent="0.3">
      <c r="A211" t="s">
        <v>37</v>
      </c>
      <c r="B211">
        <f>_xlfn.XLOOKUP(Table4[[#This Row],[country]],Table2[country],Table2[country_id],FALSE)</f>
        <v>5</v>
      </c>
      <c r="C211" t="s">
        <v>38</v>
      </c>
      <c r="D211">
        <v>2015</v>
      </c>
      <c r="E211">
        <f>_xlfn.XLOOKUP(Table4[[#This Row],[year]],Table1[year],Table1[year_id])</f>
        <v>6</v>
      </c>
      <c r="F211" t="s">
        <v>30</v>
      </c>
      <c r="G211" t="s">
        <v>28</v>
      </c>
      <c r="H211" cm="1">
        <f t="array" ref="H211">_xlfn.XLOOKUP(Table4[[#This Row],[vehicle_segment]]&amp;Table4[[#This Row],[powertrain_type]],Table3[vehicle_segment]&amp;Table3[powertrain_type],Table3[vehicle_id])</f>
        <v>3</v>
      </c>
      <c r="I211" s="5">
        <v>3404</v>
      </c>
      <c r="J211" s="5">
        <v>437591</v>
      </c>
      <c r="K211" s="5">
        <v>38051</v>
      </c>
      <c r="L211" s="5">
        <v>479046</v>
      </c>
      <c r="M211">
        <v>0.71</v>
      </c>
      <c r="N211">
        <v>3012</v>
      </c>
      <c r="O211">
        <v>12.9</v>
      </c>
      <c r="P211">
        <v>167</v>
      </c>
      <c r="Q211">
        <v>0.82699999999999996</v>
      </c>
      <c r="R211">
        <v>9.8000000000000004E-2</v>
      </c>
      <c r="S211">
        <v>43668</v>
      </c>
      <c r="T211">
        <v>81.400000000000006</v>
      </c>
      <c r="U211">
        <v>158.1</v>
      </c>
      <c r="V211">
        <v>5012</v>
      </c>
      <c r="W211">
        <v>50.2</v>
      </c>
      <c r="X211">
        <v>35.729999999999997</v>
      </c>
      <c r="Y211">
        <v>0</v>
      </c>
    </row>
    <row r="212" spans="1:25" x14ac:dyDescent="0.3">
      <c r="A212" t="s">
        <v>37</v>
      </c>
      <c r="B212">
        <f>_xlfn.XLOOKUP(Table4[[#This Row],[country]],Table2[country],Table2[country_id],FALSE)</f>
        <v>5</v>
      </c>
      <c r="C212" t="s">
        <v>38</v>
      </c>
      <c r="D212">
        <v>2016</v>
      </c>
      <c r="E212">
        <f>_xlfn.XLOOKUP(Table4[[#This Row],[year]],Table1[year],Table1[year_id])</f>
        <v>7</v>
      </c>
      <c r="F212" t="s">
        <v>27</v>
      </c>
      <c r="G212" t="s">
        <v>28</v>
      </c>
      <c r="H212" cm="1">
        <f t="array" ref="H212">_xlfn.XLOOKUP(Table4[[#This Row],[vehicle_segment]]&amp;Table4[[#This Row],[powertrain_type]],Table3[vehicle_segment]&amp;Table3[powertrain_type],Table3[vehicle_id])</f>
        <v>1</v>
      </c>
      <c r="I212" s="5">
        <v>651</v>
      </c>
      <c r="J212" s="5">
        <v>173996</v>
      </c>
      <c r="K212" s="5">
        <v>115997</v>
      </c>
      <c r="L212" s="5">
        <v>290644</v>
      </c>
      <c r="M212">
        <v>0.22</v>
      </c>
      <c r="N212">
        <v>4351</v>
      </c>
      <c r="O212">
        <v>13.4</v>
      </c>
      <c r="P212">
        <v>182</v>
      </c>
      <c r="Q212">
        <v>0.85699999999999998</v>
      </c>
      <c r="R212">
        <v>0.1</v>
      </c>
      <c r="S212">
        <v>45014</v>
      </c>
      <c r="T212">
        <v>81.400000000000006</v>
      </c>
      <c r="U212">
        <v>161.1</v>
      </c>
      <c r="V212">
        <v>4937</v>
      </c>
      <c r="W212">
        <v>52.5</v>
      </c>
      <c r="X212">
        <v>32.590000000000003</v>
      </c>
      <c r="Y212">
        <v>0</v>
      </c>
    </row>
    <row r="213" spans="1:25" x14ac:dyDescent="0.3">
      <c r="A213" t="s">
        <v>37</v>
      </c>
      <c r="B213">
        <f>_xlfn.XLOOKUP(Table4[[#This Row],[country]],Table2[country],Table2[country_id],FALSE)</f>
        <v>5</v>
      </c>
      <c r="C213" t="s">
        <v>38</v>
      </c>
      <c r="D213">
        <v>2016</v>
      </c>
      <c r="E213">
        <f>_xlfn.XLOOKUP(Table4[[#This Row],[year]],Table1[year],Table1[year_id])</f>
        <v>7</v>
      </c>
      <c r="F213" t="s">
        <v>29</v>
      </c>
      <c r="G213" t="s">
        <v>28</v>
      </c>
      <c r="H213" cm="1">
        <f t="array" ref="H213">_xlfn.XLOOKUP(Table4[[#This Row],[vehicle_segment]]&amp;Table4[[#This Row],[powertrain_type]],Table3[vehicle_segment]&amp;Table3[powertrain_type],Table3[vehicle_id])</f>
        <v>2</v>
      </c>
      <c r="I213" s="5">
        <v>7584</v>
      </c>
      <c r="J213" s="5">
        <v>1036073</v>
      </c>
      <c r="K213" s="5">
        <v>141283</v>
      </c>
      <c r="L213" s="5">
        <v>1184940</v>
      </c>
      <c r="M213">
        <v>0.64</v>
      </c>
      <c r="N213">
        <v>4351</v>
      </c>
      <c r="O213">
        <v>13.4</v>
      </c>
      <c r="P213">
        <v>182</v>
      </c>
      <c r="Q213">
        <v>0.85699999999999998</v>
      </c>
      <c r="R213">
        <v>0.1</v>
      </c>
      <c r="S213">
        <v>45014</v>
      </c>
      <c r="T213">
        <v>81.400000000000006</v>
      </c>
      <c r="U213">
        <v>161.1</v>
      </c>
      <c r="V213">
        <v>4937</v>
      </c>
      <c r="W213">
        <v>52.5</v>
      </c>
      <c r="X213">
        <v>35.53</v>
      </c>
      <c r="Y213">
        <v>0</v>
      </c>
    </row>
    <row r="214" spans="1:25" x14ac:dyDescent="0.3">
      <c r="A214" t="s">
        <v>37</v>
      </c>
      <c r="B214">
        <f>_xlfn.XLOOKUP(Table4[[#This Row],[country]],Table2[country],Table2[country_id],FALSE)</f>
        <v>5</v>
      </c>
      <c r="C214" t="s">
        <v>38</v>
      </c>
      <c r="D214">
        <v>2016</v>
      </c>
      <c r="E214">
        <f>_xlfn.XLOOKUP(Table4[[#This Row],[year]],Table1[year],Table1[year_id])</f>
        <v>7</v>
      </c>
      <c r="F214" t="s">
        <v>30</v>
      </c>
      <c r="G214" t="s">
        <v>28</v>
      </c>
      <c r="H214" cm="1">
        <f t="array" ref="H214">_xlfn.XLOOKUP(Table4[[#This Row],[vehicle_segment]]&amp;Table4[[#This Row],[powertrain_type]],Table3[vehicle_segment]&amp;Table3[powertrain_type],Table3[vehicle_id])</f>
        <v>3</v>
      </c>
      <c r="I214" s="5">
        <v>4624</v>
      </c>
      <c r="J214" s="5">
        <v>454141</v>
      </c>
      <c r="K214" s="5">
        <v>39491</v>
      </c>
      <c r="L214" s="5">
        <v>498256</v>
      </c>
      <c r="M214">
        <v>0.93</v>
      </c>
      <c r="N214">
        <v>4351</v>
      </c>
      <c r="O214">
        <v>13.4</v>
      </c>
      <c r="P214">
        <v>182</v>
      </c>
      <c r="Q214">
        <v>0.85699999999999998</v>
      </c>
      <c r="R214">
        <v>0.1</v>
      </c>
      <c r="S214">
        <v>45014</v>
      </c>
      <c r="T214">
        <v>81.400000000000006</v>
      </c>
      <c r="U214">
        <v>161.1</v>
      </c>
      <c r="V214">
        <v>4937</v>
      </c>
      <c r="W214">
        <v>52.5</v>
      </c>
      <c r="X214">
        <v>35.840000000000003</v>
      </c>
      <c r="Y214">
        <v>0</v>
      </c>
    </row>
    <row r="215" spans="1:25" x14ac:dyDescent="0.3">
      <c r="A215" t="s">
        <v>37</v>
      </c>
      <c r="B215">
        <f>_xlfn.XLOOKUP(Table4[[#This Row],[country]],Table2[country],Table2[country_id],FALSE)</f>
        <v>5</v>
      </c>
      <c r="C215" t="s">
        <v>38</v>
      </c>
      <c r="D215">
        <v>2017</v>
      </c>
      <c r="E215">
        <f>_xlfn.XLOOKUP(Table4[[#This Row],[year]],Table1[year],Table1[year_id])</f>
        <v>8</v>
      </c>
      <c r="F215" t="s">
        <v>27</v>
      </c>
      <c r="G215" t="s">
        <v>28</v>
      </c>
      <c r="H215" cm="1">
        <f t="array" ref="H215">_xlfn.XLOOKUP(Table4[[#This Row],[vehicle_segment]]&amp;Table4[[#This Row],[powertrain_type]],Table3[vehicle_segment]&amp;Table3[powertrain_type],Table3[vehicle_id])</f>
        <v>1</v>
      </c>
      <c r="I215" s="5">
        <v>1462</v>
      </c>
      <c r="J215" s="5">
        <v>182006</v>
      </c>
      <c r="K215" s="5">
        <v>121337</v>
      </c>
      <c r="L215" s="5">
        <v>304805</v>
      </c>
      <c r="M215">
        <v>0.48</v>
      </c>
      <c r="N215">
        <v>6308</v>
      </c>
      <c r="O215">
        <v>15.4</v>
      </c>
      <c r="P215">
        <v>218</v>
      </c>
      <c r="Q215">
        <v>0.92300000000000004</v>
      </c>
      <c r="R215">
        <v>0.10199999999999999</v>
      </c>
      <c r="S215">
        <v>45186</v>
      </c>
      <c r="T215">
        <v>81.8</v>
      </c>
      <c r="U215">
        <v>164.2</v>
      </c>
      <c r="V215">
        <v>4949</v>
      </c>
      <c r="W215">
        <v>56.5</v>
      </c>
      <c r="X215">
        <v>124.58</v>
      </c>
      <c r="Y215">
        <v>0</v>
      </c>
    </row>
    <row r="216" spans="1:25" x14ac:dyDescent="0.3">
      <c r="A216" t="s">
        <v>37</v>
      </c>
      <c r="B216">
        <f>_xlfn.XLOOKUP(Table4[[#This Row],[country]],Table2[country],Table2[country_id],FALSE)</f>
        <v>5</v>
      </c>
      <c r="C216" t="s">
        <v>38</v>
      </c>
      <c r="D216">
        <v>2017</v>
      </c>
      <c r="E216">
        <f>_xlfn.XLOOKUP(Table4[[#This Row],[year]],Table1[year],Table1[year_id])</f>
        <v>8</v>
      </c>
      <c r="F216" t="s">
        <v>29</v>
      </c>
      <c r="G216" t="s">
        <v>28</v>
      </c>
      <c r="H216" cm="1">
        <f t="array" ref="H216">_xlfn.XLOOKUP(Table4[[#This Row],[vehicle_segment]]&amp;Table4[[#This Row],[powertrain_type]],Table3[vehicle_segment]&amp;Table3[powertrain_type],Table3[vehicle_id])</f>
        <v>2</v>
      </c>
      <c r="I216" s="5">
        <v>16281</v>
      </c>
      <c r="J216" s="5">
        <v>1031489</v>
      </c>
      <c r="K216" s="5">
        <v>140658</v>
      </c>
      <c r="L216" s="5">
        <v>1188428</v>
      </c>
      <c r="M216">
        <v>1.37</v>
      </c>
      <c r="N216">
        <v>6308</v>
      </c>
      <c r="O216">
        <v>15.4</v>
      </c>
      <c r="P216">
        <v>218</v>
      </c>
      <c r="Q216">
        <v>0.92300000000000004</v>
      </c>
      <c r="R216">
        <v>0.10199999999999999</v>
      </c>
      <c r="S216">
        <v>45186</v>
      </c>
      <c r="T216">
        <v>81.8</v>
      </c>
      <c r="U216">
        <v>164.2</v>
      </c>
      <c r="V216">
        <v>4949</v>
      </c>
      <c r="W216">
        <v>56.5</v>
      </c>
      <c r="X216">
        <v>114.68</v>
      </c>
      <c r="Y216">
        <v>0</v>
      </c>
    </row>
    <row r="217" spans="1:25" x14ac:dyDescent="0.3">
      <c r="A217" t="s">
        <v>37</v>
      </c>
      <c r="B217">
        <f>_xlfn.XLOOKUP(Table4[[#This Row],[country]],Table2[country],Table2[country_id],FALSE)</f>
        <v>5</v>
      </c>
      <c r="C217" t="s">
        <v>38</v>
      </c>
      <c r="D217">
        <v>2017</v>
      </c>
      <c r="E217">
        <f>_xlfn.XLOOKUP(Table4[[#This Row],[year]],Table1[year],Table1[year_id])</f>
        <v>8</v>
      </c>
      <c r="F217" t="s">
        <v>30</v>
      </c>
      <c r="G217" t="s">
        <v>28</v>
      </c>
      <c r="H217" cm="1">
        <f t="array" ref="H217">_xlfn.XLOOKUP(Table4[[#This Row],[vehicle_segment]]&amp;Table4[[#This Row],[powertrain_type]],Table3[vehicle_segment]&amp;Table3[powertrain_type],Table3[vehicle_id])</f>
        <v>3</v>
      </c>
      <c r="I217" s="5">
        <v>10017</v>
      </c>
      <c r="J217" s="5">
        <v>454714</v>
      </c>
      <c r="K217" s="5">
        <v>39540</v>
      </c>
      <c r="L217" s="5">
        <v>504271</v>
      </c>
      <c r="M217">
        <v>1.99</v>
      </c>
      <c r="N217">
        <v>6308</v>
      </c>
      <c r="O217">
        <v>15.4</v>
      </c>
      <c r="P217">
        <v>218</v>
      </c>
      <c r="Q217">
        <v>0.92300000000000004</v>
      </c>
      <c r="R217">
        <v>0.10199999999999999</v>
      </c>
      <c r="S217">
        <v>45186</v>
      </c>
      <c r="T217">
        <v>81.8</v>
      </c>
      <c r="U217">
        <v>164.2</v>
      </c>
      <c r="V217">
        <v>4949</v>
      </c>
      <c r="W217">
        <v>56.5</v>
      </c>
      <c r="X217">
        <v>116.63</v>
      </c>
      <c r="Y217">
        <v>0</v>
      </c>
    </row>
    <row r="218" spans="1:25" x14ac:dyDescent="0.3">
      <c r="A218" t="s">
        <v>37</v>
      </c>
      <c r="B218">
        <f>_xlfn.XLOOKUP(Table4[[#This Row],[country]],Table2[country],Table2[country_id],FALSE)</f>
        <v>5</v>
      </c>
      <c r="C218" t="s">
        <v>38</v>
      </c>
      <c r="D218">
        <v>2018</v>
      </c>
      <c r="E218">
        <f>_xlfn.XLOOKUP(Table4[[#This Row],[year]],Table1[year],Table1[year_id])</f>
        <v>9</v>
      </c>
      <c r="F218" t="s">
        <v>27</v>
      </c>
      <c r="G218" t="s">
        <v>28</v>
      </c>
      <c r="H218" cm="1">
        <f t="array" ref="H218">_xlfn.XLOOKUP(Table4[[#This Row],[vehicle_segment]]&amp;Table4[[#This Row],[powertrain_type]],Table3[vehicle_segment]&amp;Table3[powertrain_type],Table3[vehicle_id])</f>
        <v>1</v>
      </c>
      <c r="I218" s="5">
        <v>2209</v>
      </c>
      <c r="J218" s="5">
        <v>174768</v>
      </c>
      <c r="K218" s="5">
        <v>116512</v>
      </c>
      <c r="L218" s="5">
        <v>293489</v>
      </c>
      <c r="M218">
        <v>0.75</v>
      </c>
      <c r="N218">
        <v>9677</v>
      </c>
      <c r="O218">
        <v>17.3</v>
      </c>
      <c r="P218">
        <v>259</v>
      </c>
      <c r="Q218">
        <v>0.997</v>
      </c>
      <c r="R218">
        <v>0.105</v>
      </c>
      <c r="S218">
        <v>45714</v>
      </c>
      <c r="T218">
        <v>81.3</v>
      </c>
      <c r="U218">
        <v>163.4</v>
      </c>
      <c r="V218">
        <v>4920</v>
      </c>
      <c r="W218">
        <v>57.4</v>
      </c>
      <c r="X218">
        <v>51.09</v>
      </c>
      <c r="Y218">
        <v>0</v>
      </c>
    </row>
    <row r="219" spans="1:25" x14ac:dyDescent="0.3">
      <c r="A219" t="s">
        <v>37</v>
      </c>
      <c r="B219">
        <f>_xlfn.XLOOKUP(Table4[[#This Row],[country]],Table2[country],Table2[country_id],FALSE)</f>
        <v>5</v>
      </c>
      <c r="C219" t="s">
        <v>38</v>
      </c>
      <c r="D219">
        <v>2018</v>
      </c>
      <c r="E219">
        <f>_xlfn.XLOOKUP(Table4[[#This Row],[year]],Table1[year],Table1[year_id])</f>
        <v>9</v>
      </c>
      <c r="F219" t="s">
        <v>29</v>
      </c>
      <c r="G219" t="s">
        <v>28</v>
      </c>
      <c r="H219" cm="1">
        <f t="array" ref="H219">_xlfn.XLOOKUP(Table4[[#This Row],[vehicle_segment]]&amp;Table4[[#This Row],[powertrain_type]],Table3[vehicle_segment]&amp;Table3[powertrain_type],Table3[vehicle_id])</f>
        <v>2</v>
      </c>
      <c r="I219" s="5">
        <v>25207</v>
      </c>
      <c r="J219" s="5">
        <v>1009554</v>
      </c>
      <c r="K219" s="5">
        <v>137667</v>
      </c>
      <c r="L219" s="5">
        <v>1172428</v>
      </c>
      <c r="M219">
        <v>2.15</v>
      </c>
      <c r="N219">
        <v>9677</v>
      </c>
      <c r="O219">
        <v>17.3</v>
      </c>
      <c r="P219">
        <v>259</v>
      </c>
      <c r="Q219">
        <v>0.997</v>
      </c>
      <c r="R219">
        <v>0.105</v>
      </c>
      <c r="S219">
        <v>45714</v>
      </c>
      <c r="T219">
        <v>81.3</v>
      </c>
      <c r="U219">
        <v>163.4</v>
      </c>
      <c r="V219">
        <v>4920</v>
      </c>
      <c r="W219">
        <v>57.4</v>
      </c>
      <c r="X219">
        <v>54.82</v>
      </c>
      <c r="Y219">
        <v>0</v>
      </c>
    </row>
    <row r="220" spans="1:25" x14ac:dyDescent="0.3">
      <c r="A220" t="s">
        <v>37</v>
      </c>
      <c r="B220">
        <f>_xlfn.XLOOKUP(Table4[[#This Row],[country]],Table2[country],Table2[country_id],FALSE)</f>
        <v>5</v>
      </c>
      <c r="C220" t="s">
        <v>38</v>
      </c>
      <c r="D220">
        <v>2018</v>
      </c>
      <c r="E220">
        <f>_xlfn.XLOOKUP(Table4[[#This Row],[year]],Table1[year],Table1[year_id])</f>
        <v>9</v>
      </c>
      <c r="F220" t="s">
        <v>30</v>
      </c>
      <c r="G220" t="s">
        <v>28</v>
      </c>
      <c r="H220" cm="1">
        <f t="array" ref="H220">_xlfn.XLOOKUP(Table4[[#This Row],[vehicle_segment]]&amp;Table4[[#This Row],[powertrain_type]],Table3[vehicle_segment]&amp;Table3[powertrain_type],Table3[vehicle_id])</f>
        <v>3</v>
      </c>
      <c r="I220" s="5">
        <v>15293</v>
      </c>
      <c r="J220" s="5">
        <v>437236</v>
      </c>
      <c r="K220" s="5">
        <v>38020</v>
      </c>
      <c r="L220" s="5">
        <v>490549</v>
      </c>
      <c r="M220">
        <v>3.12</v>
      </c>
      <c r="N220">
        <v>9677</v>
      </c>
      <c r="O220">
        <v>17.3</v>
      </c>
      <c r="P220">
        <v>259</v>
      </c>
      <c r="Q220">
        <v>0.997</v>
      </c>
      <c r="R220">
        <v>0.105</v>
      </c>
      <c r="S220">
        <v>45714</v>
      </c>
      <c r="T220">
        <v>81.3</v>
      </c>
      <c r="U220">
        <v>163.4</v>
      </c>
      <c r="V220">
        <v>4920</v>
      </c>
      <c r="W220">
        <v>57.4</v>
      </c>
      <c r="X220">
        <v>52.67</v>
      </c>
      <c r="Y220">
        <v>0</v>
      </c>
    </row>
    <row r="221" spans="1:25" x14ac:dyDescent="0.3">
      <c r="A221" t="s">
        <v>37</v>
      </c>
      <c r="B221">
        <f>_xlfn.XLOOKUP(Table4[[#This Row],[country]],Table2[country],Table2[country_id],FALSE)</f>
        <v>5</v>
      </c>
      <c r="C221" t="s">
        <v>38</v>
      </c>
      <c r="D221">
        <v>2019</v>
      </c>
      <c r="E221">
        <f>_xlfn.XLOOKUP(Table4[[#This Row],[year]],Table1[year],Table1[year_id])</f>
        <v>10</v>
      </c>
      <c r="F221" t="s">
        <v>27</v>
      </c>
      <c r="G221" t="s">
        <v>28</v>
      </c>
      <c r="H221" cm="1">
        <f t="array" ref="H221">_xlfn.XLOOKUP(Table4[[#This Row],[vehicle_segment]]&amp;Table4[[#This Row],[powertrain_type]],Table3[vehicle_segment]&amp;Table3[powertrain_type],Table3[vehicle_id])</f>
        <v>1</v>
      </c>
      <c r="I221" s="5">
        <v>2823</v>
      </c>
      <c r="J221" s="5">
        <v>172356</v>
      </c>
      <c r="K221" s="5">
        <v>114904</v>
      </c>
      <c r="L221" s="5">
        <v>290083</v>
      </c>
      <c r="M221">
        <v>0.97</v>
      </c>
      <c r="N221">
        <v>12901</v>
      </c>
      <c r="O221">
        <v>17.7</v>
      </c>
      <c r="P221">
        <v>300</v>
      </c>
      <c r="Q221">
        <v>1.103</v>
      </c>
      <c r="R221">
        <v>0.107</v>
      </c>
      <c r="S221">
        <v>45302</v>
      </c>
      <c r="T221">
        <v>81.900000000000006</v>
      </c>
      <c r="U221">
        <v>154.4</v>
      </c>
      <c r="V221">
        <v>4987</v>
      </c>
      <c r="W221">
        <v>59.1</v>
      </c>
      <c r="X221">
        <v>27.8</v>
      </c>
      <c r="Y221">
        <v>0</v>
      </c>
    </row>
    <row r="222" spans="1:25" x14ac:dyDescent="0.3">
      <c r="A222" t="s">
        <v>37</v>
      </c>
      <c r="B222">
        <f>_xlfn.XLOOKUP(Table4[[#This Row],[country]],Table2[country],Table2[country_id],FALSE)</f>
        <v>5</v>
      </c>
      <c r="C222" t="s">
        <v>38</v>
      </c>
      <c r="D222">
        <v>2019</v>
      </c>
      <c r="E222">
        <f>_xlfn.XLOOKUP(Table4[[#This Row],[year]],Table1[year],Table1[year_id])</f>
        <v>10</v>
      </c>
      <c r="F222" t="s">
        <v>29</v>
      </c>
      <c r="G222" t="s">
        <v>28</v>
      </c>
      <c r="H222" cm="1">
        <f t="array" ref="H222">_xlfn.XLOOKUP(Table4[[#This Row],[vehicle_segment]]&amp;Table4[[#This Row],[powertrain_type]],Table3[vehicle_segment]&amp;Table3[powertrain_type],Table3[vehicle_id])</f>
        <v>2</v>
      </c>
      <c r="I222" s="5">
        <v>32758</v>
      </c>
      <c r="J222" s="5">
        <v>1008126</v>
      </c>
      <c r="K222" s="5">
        <v>137472</v>
      </c>
      <c r="L222" s="5">
        <v>1178356</v>
      </c>
      <c r="M222">
        <v>2.78</v>
      </c>
      <c r="N222">
        <v>12901</v>
      </c>
      <c r="O222">
        <v>17.7</v>
      </c>
      <c r="P222">
        <v>300</v>
      </c>
      <c r="Q222">
        <v>1.103</v>
      </c>
      <c r="R222">
        <v>0.107</v>
      </c>
      <c r="S222">
        <v>45302</v>
      </c>
      <c r="T222">
        <v>81.900000000000006</v>
      </c>
      <c r="U222">
        <v>154.4</v>
      </c>
      <c r="V222">
        <v>4987</v>
      </c>
      <c r="W222">
        <v>59.1</v>
      </c>
      <c r="X222">
        <v>29.96</v>
      </c>
      <c r="Y222">
        <v>0</v>
      </c>
    </row>
    <row r="223" spans="1:25" x14ac:dyDescent="0.3">
      <c r="A223" t="s">
        <v>37</v>
      </c>
      <c r="B223">
        <f>_xlfn.XLOOKUP(Table4[[#This Row],[country]],Table2[country],Table2[country_id],FALSE)</f>
        <v>5</v>
      </c>
      <c r="C223" t="s">
        <v>38</v>
      </c>
      <c r="D223">
        <v>2019</v>
      </c>
      <c r="E223">
        <f>_xlfn.XLOOKUP(Table4[[#This Row],[year]],Table1[year],Table1[year_id])</f>
        <v>10</v>
      </c>
      <c r="F223" t="s">
        <v>30</v>
      </c>
      <c r="G223" t="s">
        <v>28</v>
      </c>
      <c r="H223" cm="1">
        <f t="array" ref="H223">_xlfn.XLOOKUP(Table4[[#This Row],[vehicle_segment]]&amp;Table4[[#This Row],[powertrain_type]],Table3[vehicle_segment]&amp;Table3[powertrain_type],Table3[vehicle_id])</f>
        <v>3</v>
      </c>
      <c r="I223" s="5">
        <v>19695</v>
      </c>
      <c r="J223" s="5">
        <v>431377</v>
      </c>
      <c r="K223" s="5">
        <v>37511</v>
      </c>
      <c r="L223" s="5">
        <v>488583</v>
      </c>
      <c r="M223">
        <v>4.03</v>
      </c>
      <c r="N223">
        <v>12901</v>
      </c>
      <c r="O223">
        <v>17.7</v>
      </c>
      <c r="P223">
        <v>300</v>
      </c>
      <c r="Q223">
        <v>1.103</v>
      </c>
      <c r="R223">
        <v>0.107</v>
      </c>
      <c r="S223">
        <v>45302</v>
      </c>
      <c r="T223">
        <v>81.900000000000006</v>
      </c>
      <c r="U223">
        <v>154.4</v>
      </c>
      <c r="V223">
        <v>4987</v>
      </c>
      <c r="W223">
        <v>59.1</v>
      </c>
      <c r="X223">
        <v>28.78</v>
      </c>
      <c r="Y223">
        <v>0</v>
      </c>
    </row>
    <row r="224" spans="1:25" x14ac:dyDescent="0.3">
      <c r="A224" t="s">
        <v>37</v>
      </c>
      <c r="B224">
        <f>_xlfn.XLOOKUP(Table4[[#This Row],[country]],Table2[country],Table2[country_id],FALSE)</f>
        <v>5</v>
      </c>
      <c r="C224" t="s">
        <v>38</v>
      </c>
      <c r="D224">
        <v>2020</v>
      </c>
      <c r="E224">
        <f>_xlfn.XLOOKUP(Table4[[#This Row],[year]],Table1[year],Table1[year_id])</f>
        <v>11</v>
      </c>
      <c r="F224" t="s">
        <v>27</v>
      </c>
      <c r="G224" t="s">
        <v>28</v>
      </c>
      <c r="H224" cm="1">
        <f t="array" ref="H224">_xlfn.XLOOKUP(Table4[[#This Row],[vehicle_segment]]&amp;Table4[[#This Row],[powertrain_type]],Table3[vehicle_segment]&amp;Table3[powertrain_type],Table3[vehicle_id])</f>
        <v>1</v>
      </c>
      <c r="I224" s="5">
        <v>2905</v>
      </c>
      <c r="J224" s="5">
        <v>139351</v>
      </c>
      <c r="K224" s="5">
        <v>92901</v>
      </c>
      <c r="L224" s="5">
        <v>235157</v>
      </c>
      <c r="M224">
        <v>1.24</v>
      </c>
      <c r="N224">
        <v>16296</v>
      </c>
      <c r="O224">
        <v>21.3</v>
      </c>
      <c r="P224">
        <v>332</v>
      </c>
      <c r="Q224">
        <v>1.2629999999999999</v>
      </c>
      <c r="R224">
        <v>0.109</v>
      </c>
      <c r="S224">
        <v>48904</v>
      </c>
      <c r="T224">
        <v>81.7</v>
      </c>
      <c r="U224">
        <v>146.5</v>
      </c>
      <c r="V224">
        <v>4968</v>
      </c>
      <c r="W224">
        <v>62.7</v>
      </c>
      <c r="X224">
        <v>2.9</v>
      </c>
      <c r="Y224">
        <v>0</v>
      </c>
    </row>
    <row r="225" spans="1:25" x14ac:dyDescent="0.3">
      <c r="A225" t="s">
        <v>37</v>
      </c>
      <c r="B225">
        <f>_xlfn.XLOOKUP(Table4[[#This Row],[country]],Table2[country],Table2[country_id],FALSE)</f>
        <v>5</v>
      </c>
      <c r="C225" t="s">
        <v>38</v>
      </c>
      <c r="D225">
        <v>2020</v>
      </c>
      <c r="E225">
        <f>_xlfn.XLOOKUP(Table4[[#This Row],[year]],Table1[year],Table1[year_id])</f>
        <v>11</v>
      </c>
      <c r="F225" t="s">
        <v>29</v>
      </c>
      <c r="G225" t="s">
        <v>28</v>
      </c>
      <c r="H225" cm="1">
        <f t="array" ref="H225">_xlfn.XLOOKUP(Table4[[#This Row],[vehicle_segment]]&amp;Table4[[#This Row],[powertrain_type]],Table3[vehicle_segment]&amp;Table3[powertrain_type],Table3[vehicle_id])</f>
        <v>2</v>
      </c>
      <c r="I225" s="5">
        <v>33098</v>
      </c>
      <c r="J225" s="5">
        <v>795975</v>
      </c>
      <c r="K225" s="5">
        <v>108542</v>
      </c>
      <c r="L225" s="5">
        <v>937615</v>
      </c>
      <c r="M225">
        <v>3.53</v>
      </c>
      <c r="N225">
        <v>16296</v>
      </c>
      <c r="O225">
        <v>21.3</v>
      </c>
      <c r="P225">
        <v>332</v>
      </c>
      <c r="Q225">
        <v>1.2629999999999999</v>
      </c>
      <c r="R225">
        <v>0.109</v>
      </c>
      <c r="S225">
        <v>48904</v>
      </c>
      <c r="T225">
        <v>81.7</v>
      </c>
      <c r="U225">
        <v>146.5</v>
      </c>
      <c r="V225">
        <v>4968</v>
      </c>
      <c r="W225">
        <v>62.7</v>
      </c>
      <c r="X225">
        <v>1.04</v>
      </c>
      <c r="Y225">
        <v>0</v>
      </c>
    </row>
    <row r="226" spans="1:25" x14ac:dyDescent="0.3">
      <c r="A226" t="s">
        <v>37</v>
      </c>
      <c r="B226">
        <f>_xlfn.XLOOKUP(Table4[[#This Row],[country]],Table2[country],Table2[country_id],FALSE)</f>
        <v>5</v>
      </c>
      <c r="C226" t="s">
        <v>38</v>
      </c>
      <c r="D226">
        <v>2020</v>
      </c>
      <c r="E226">
        <f>_xlfn.XLOOKUP(Table4[[#This Row],[year]],Table1[year],Table1[year_id])</f>
        <v>11</v>
      </c>
      <c r="F226" t="s">
        <v>30</v>
      </c>
      <c r="G226" t="s">
        <v>28</v>
      </c>
      <c r="H226" cm="1">
        <f t="array" ref="H226">_xlfn.XLOOKUP(Table4[[#This Row],[vehicle_segment]]&amp;Table4[[#This Row],[powertrain_type]],Table3[vehicle_segment]&amp;Table3[powertrain_type],Table3[vehicle_id])</f>
        <v>3</v>
      </c>
      <c r="I226" s="5">
        <v>20097</v>
      </c>
      <c r="J226" s="5">
        <v>342741</v>
      </c>
      <c r="K226" s="5">
        <v>29804</v>
      </c>
      <c r="L226" s="5">
        <v>392642</v>
      </c>
      <c r="M226">
        <v>5.12</v>
      </c>
      <c r="N226">
        <v>16296</v>
      </c>
      <c r="O226">
        <v>21.3</v>
      </c>
      <c r="P226">
        <v>332</v>
      </c>
      <c r="Q226">
        <v>1.2629999999999999</v>
      </c>
      <c r="R226">
        <v>0.109</v>
      </c>
      <c r="S226">
        <v>48904</v>
      </c>
      <c r="T226">
        <v>81.7</v>
      </c>
      <c r="U226">
        <v>146.5</v>
      </c>
      <c r="V226">
        <v>4968</v>
      </c>
      <c r="W226">
        <v>62.7</v>
      </c>
      <c r="X226">
        <v>2.04</v>
      </c>
      <c r="Y226">
        <v>0</v>
      </c>
    </row>
    <row r="227" spans="1:25" x14ac:dyDescent="0.3">
      <c r="A227" t="s">
        <v>37</v>
      </c>
      <c r="B227">
        <f>_xlfn.XLOOKUP(Table4[[#This Row],[country]],Table2[country],Table2[country_id],FALSE)</f>
        <v>5</v>
      </c>
      <c r="C227" t="s">
        <v>38</v>
      </c>
      <c r="D227">
        <v>2021</v>
      </c>
      <c r="E227">
        <f>_xlfn.XLOOKUP(Table4[[#This Row],[year]],Table1[year],Table1[year_id])</f>
        <v>12</v>
      </c>
      <c r="F227" t="s">
        <v>27</v>
      </c>
      <c r="G227" t="s">
        <v>28</v>
      </c>
      <c r="H227" cm="1">
        <f t="array" ref="H227">_xlfn.XLOOKUP(Table4[[#This Row],[vehicle_segment]]&amp;Table4[[#This Row],[powertrain_type]],Table3[vehicle_segment]&amp;Table3[powertrain_type],Table3[vehicle_id])</f>
        <v>1</v>
      </c>
      <c r="I227" s="5">
        <v>4791</v>
      </c>
      <c r="J227" s="5">
        <v>147534</v>
      </c>
      <c r="K227" s="5">
        <v>98356</v>
      </c>
      <c r="L227" s="5">
        <v>250681</v>
      </c>
      <c r="M227">
        <v>1.91</v>
      </c>
      <c r="N227">
        <v>19547</v>
      </c>
      <c r="O227">
        <v>19.3</v>
      </c>
      <c r="P227">
        <v>369</v>
      </c>
      <c r="Q227">
        <v>1.45</v>
      </c>
      <c r="R227">
        <v>0.113</v>
      </c>
      <c r="S227">
        <v>52907</v>
      </c>
      <c r="T227">
        <v>81.8</v>
      </c>
      <c r="U227">
        <v>144.5</v>
      </c>
      <c r="V227">
        <v>5000</v>
      </c>
      <c r="W227">
        <v>64.5</v>
      </c>
      <c r="X227">
        <v>64.92</v>
      </c>
      <c r="Y227">
        <v>0</v>
      </c>
    </row>
    <row r="228" spans="1:25" x14ac:dyDescent="0.3">
      <c r="A228" t="s">
        <v>37</v>
      </c>
      <c r="B228">
        <f>_xlfn.XLOOKUP(Table4[[#This Row],[country]],Table2[country],Table2[country_id],FALSE)</f>
        <v>5</v>
      </c>
      <c r="C228" t="s">
        <v>38</v>
      </c>
      <c r="D228">
        <v>2021</v>
      </c>
      <c r="E228">
        <f>_xlfn.XLOOKUP(Table4[[#This Row],[year]],Table1[year],Table1[year_id])</f>
        <v>12</v>
      </c>
      <c r="F228" t="s">
        <v>29</v>
      </c>
      <c r="G228" t="s">
        <v>28</v>
      </c>
      <c r="H228" cm="1">
        <f t="array" ref="H228">_xlfn.XLOOKUP(Table4[[#This Row],[vehicle_segment]]&amp;Table4[[#This Row],[powertrain_type]],Table3[vehicle_segment]&amp;Table3[powertrain_type],Table3[vehicle_id])</f>
        <v>2</v>
      </c>
      <c r="I228" s="5">
        <v>54112</v>
      </c>
      <c r="J228" s="5">
        <v>824512</v>
      </c>
      <c r="K228" s="5">
        <v>112434</v>
      </c>
      <c r="L228" s="5">
        <v>991058</v>
      </c>
      <c r="M228">
        <v>5.46</v>
      </c>
      <c r="N228">
        <v>19547</v>
      </c>
      <c r="O228">
        <v>19.3</v>
      </c>
      <c r="P228">
        <v>369</v>
      </c>
      <c r="Q228">
        <v>1.45</v>
      </c>
      <c r="R228">
        <v>0.113</v>
      </c>
      <c r="S228">
        <v>52907</v>
      </c>
      <c r="T228">
        <v>81.8</v>
      </c>
      <c r="U228">
        <v>144.5</v>
      </c>
      <c r="V228">
        <v>5000</v>
      </c>
      <c r="W228">
        <v>64.5</v>
      </c>
      <c r="X228">
        <v>63.49</v>
      </c>
      <c r="Y228">
        <v>0</v>
      </c>
    </row>
    <row r="229" spans="1:25" x14ac:dyDescent="0.3">
      <c r="A229" t="s">
        <v>37</v>
      </c>
      <c r="B229">
        <f>_xlfn.XLOOKUP(Table4[[#This Row],[country]],Table2[country],Table2[country_id],FALSE)</f>
        <v>5</v>
      </c>
      <c r="C229" t="s">
        <v>38</v>
      </c>
      <c r="D229">
        <v>2021</v>
      </c>
      <c r="E229">
        <f>_xlfn.XLOOKUP(Table4[[#This Row],[year]],Table1[year],Table1[year_id])</f>
        <v>12</v>
      </c>
      <c r="F229" t="s">
        <v>30</v>
      </c>
      <c r="G229" t="s">
        <v>28</v>
      </c>
      <c r="H229" cm="1">
        <f t="array" ref="H229">_xlfn.XLOOKUP(Table4[[#This Row],[vehicle_segment]]&amp;Table4[[#This Row],[powertrain_type]],Table3[vehicle_segment]&amp;Table3[powertrain_type],Table3[vehicle_id])</f>
        <v>3</v>
      </c>
      <c r="I229" s="5">
        <v>33122</v>
      </c>
      <c r="J229" s="5">
        <v>354428</v>
      </c>
      <c r="K229" s="5">
        <v>30820</v>
      </c>
      <c r="L229" s="5">
        <v>418370</v>
      </c>
      <c r="M229">
        <v>7.92</v>
      </c>
      <c r="N229">
        <v>19547</v>
      </c>
      <c r="O229">
        <v>19.3</v>
      </c>
      <c r="P229">
        <v>369</v>
      </c>
      <c r="Q229">
        <v>1.45</v>
      </c>
      <c r="R229">
        <v>0.113</v>
      </c>
      <c r="S229">
        <v>52907</v>
      </c>
      <c r="T229">
        <v>81.8</v>
      </c>
      <c r="U229">
        <v>144.5</v>
      </c>
      <c r="V229">
        <v>5000</v>
      </c>
      <c r="W229">
        <v>64.5</v>
      </c>
      <c r="X229">
        <v>64.81</v>
      </c>
      <c r="Y229">
        <v>0</v>
      </c>
    </row>
    <row r="230" spans="1:25" x14ac:dyDescent="0.3">
      <c r="A230" t="s">
        <v>37</v>
      </c>
      <c r="B230">
        <f>_xlfn.XLOOKUP(Table4[[#This Row],[country]],Table2[country],Table2[country_id],FALSE)</f>
        <v>5</v>
      </c>
      <c r="C230" t="s">
        <v>38</v>
      </c>
      <c r="D230">
        <v>2022</v>
      </c>
      <c r="E230">
        <f>_xlfn.XLOOKUP(Table4[[#This Row],[year]],Table1[year],Table1[year_id])</f>
        <v>13</v>
      </c>
      <c r="F230" t="s">
        <v>27</v>
      </c>
      <c r="G230" t="s">
        <v>28</v>
      </c>
      <c r="H230" cm="1">
        <f t="array" ref="H230">_xlfn.XLOOKUP(Table4[[#This Row],[vehicle_segment]]&amp;Table4[[#This Row],[powertrain_type]],Table3[vehicle_segment]&amp;Table3[powertrain_type],Table3[vehicle_id])</f>
        <v>1</v>
      </c>
      <c r="I230" s="5">
        <v>6747</v>
      </c>
      <c r="J230" s="5">
        <v>132991</v>
      </c>
      <c r="K230" s="5">
        <v>88661</v>
      </c>
      <c r="L230" s="5">
        <v>228399</v>
      </c>
      <c r="M230">
        <v>2.95</v>
      </c>
      <c r="N230">
        <v>22584</v>
      </c>
      <c r="O230">
        <v>21.5</v>
      </c>
      <c r="P230">
        <v>404</v>
      </c>
      <c r="Q230">
        <v>1.5369999999999999</v>
      </c>
      <c r="R230">
        <v>0.11899999999999999</v>
      </c>
      <c r="S230">
        <v>55000</v>
      </c>
      <c r="T230">
        <v>82.3</v>
      </c>
      <c r="U230">
        <v>147.1</v>
      </c>
      <c r="V230">
        <v>4982</v>
      </c>
      <c r="W230">
        <v>68.400000000000006</v>
      </c>
      <c r="X230">
        <v>40.83</v>
      </c>
      <c r="Y230">
        <v>0</v>
      </c>
    </row>
    <row r="231" spans="1:25" x14ac:dyDescent="0.3">
      <c r="A231" t="s">
        <v>37</v>
      </c>
      <c r="B231">
        <f>_xlfn.XLOOKUP(Table4[[#This Row],[country]],Table2[country],Table2[country_id],FALSE)</f>
        <v>5</v>
      </c>
      <c r="C231" t="s">
        <v>38</v>
      </c>
      <c r="D231">
        <v>2022</v>
      </c>
      <c r="E231">
        <f>_xlfn.XLOOKUP(Table4[[#This Row],[year]],Table1[year],Table1[year_id])</f>
        <v>13</v>
      </c>
      <c r="F231" t="s">
        <v>29</v>
      </c>
      <c r="G231" t="s">
        <v>28</v>
      </c>
      <c r="H231" cm="1">
        <f t="array" ref="H231">_xlfn.XLOOKUP(Table4[[#This Row],[vehicle_segment]]&amp;Table4[[#This Row],[powertrain_type]],Table3[vehicle_segment]&amp;Table3[powertrain_type],Table3[vehicle_id])</f>
        <v>2</v>
      </c>
      <c r="I231" s="5">
        <v>77657</v>
      </c>
      <c r="J231" s="5">
        <v>741360</v>
      </c>
      <c r="K231" s="5">
        <v>101094</v>
      </c>
      <c r="L231" s="5">
        <v>920111</v>
      </c>
      <c r="M231">
        <v>8.44</v>
      </c>
      <c r="N231">
        <v>22584</v>
      </c>
      <c r="O231">
        <v>21.5</v>
      </c>
      <c r="P231">
        <v>404</v>
      </c>
      <c r="Q231">
        <v>1.5369999999999999</v>
      </c>
      <c r="R231">
        <v>0.11899999999999999</v>
      </c>
      <c r="S231">
        <v>55000</v>
      </c>
      <c r="T231">
        <v>82.3</v>
      </c>
      <c r="U231">
        <v>147.1</v>
      </c>
      <c r="V231">
        <v>4982</v>
      </c>
      <c r="W231">
        <v>68.400000000000006</v>
      </c>
      <c r="X231">
        <v>43.51</v>
      </c>
      <c r="Y231">
        <v>0</v>
      </c>
    </row>
    <row r="232" spans="1:25" x14ac:dyDescent="0.3">
      <c r="A232" t="s">
        <v>37</v>
      </c>
      <c r="B232">
        <f>_xlfn.XLOOKUP(Table4[[#This Row],[country]],Table2[country],Table2[country_id],FALSE)</f>
        <v>5</v>
      </c>
      <c r="C232" t="s">
        <v>38</v>
      </c>
      <c r="D232">
        <v>2022</v>
      </c>
      <c r="E232">
        <f>_xlfn.XLOOKUP(Table4[[#This Row],[year]],Table1[year],Table1[year_id])</f>
        <v>13</v>
      </c>
      <c r="F232" t="s">
        <v>30</v>
      </c>
      <c r="G232" t="s">
        <v>28</v>
      </c>
      <c r="H232" cm="1">
        <f t="array" ref="H232">_xlfn.XLOOKUP(Table4[[#This Row],[vehicle_segment]]&amp;Table4[[#This Row],[powertrain_type]],Table3[vehicle_segment]&amp;Table3[powertrain_type],Table3[vehicle_id])</f>
        <v>3</v>
      </c>
      <c r="I232" s="5">
        <v>47462</v>
      </c>
      <c r="J232" s="5">
        <v>313132</v>
      </c>
      <c r="K232" s="5">
        <v>27229</v>
      </c>
      <c r="L232" s="5">
        <v>387823</v>
      </c>
      <c r="M232">
        <v>12.24</v>
      </c>
      <c r="N232">
        <v>22584</v>
      </c>
      <c r="O232">
        <v>21.5</v>
      </c>
      <c r="P232">
        <v>404</v>
      </c>
      <c r="Q232">
        <v>1.5369999999999999</v>
      </c>
      <c r="R232">
        <v>0.11899999999999999</v>
      </c>
      <c r="S232">
        <v>55000</v>
      </c>
      <c r="T232">
        <v>82.3</v>
      </c>
      <c r="U232">
        <v>147.1</v>
      </c>
      <c r="V232">
        <v>4982</v>
      </c>
      <c r="W232">
        <v>68.400000000000006</v>
      </c>
      <c r="X232">
        <v>43.29</v>
      </c>
      <c r="Y232">
        <v>0</v>
      </c>
    </row>
    <row r="233" spans="1:25" x14ac:dyDescent="0.3">
      <c r="A233" t="s">
        <v>37</v>
      </c>
      <c r="B233">
        <f>_xlfn.XLOOKUP(Table4[[#This Row],[country]],Table2[country],Table2[country_id],FALSE)</f>
        <v>5</v>
      </c>
      <c r="C233" t="s">
        <v>38</v>
      </c>
      <c r="D233">
        <v>2023</v>
      </c>
      <c r="E233">
        <f>_xlfn.XLOOKUP(Table4[[#This Row],[year]],Table1[year],Table1[year_id])</f>
        <v>14</v>
      </c>
      <c r="F233" t="s">
        <v>27</v>
      </c>
      <c r="G233" t="s">
        <v>28</v>
      </c>
      <c r="H233" cm="1">
        <f t="array" ref="H233">_xlfn.XLOOKUP(Table4[[#This Row],[vehicle_segment]]&amp;Table4[[#This Row],[powertrain_type]],Table3[vehicle_segment]&amp;Table3[powertrain_type],Table3[vehicle_id])</f>
        <v>1</v>
      </c>
      <c r="I233" s="5">
        <v>9988</v>
      </c>
      <c r="J233" s="5">
        <v>148267</v>
      </c>
      <c r="K233" s="5">
        <v>98845</v>
      </c>
      <c r="L233" s="5">
        <v>257100</v>
      </c>
      <c r="M233">
        <v>3.88</v>
      </c>
      <c r="N233">
        <v>27273</v>
      </c>
      <c r="O233">
        <v>25.6</v>
      </c>
      <c r="P233">
        <v>429</v>
      </c>
      <c r="Q233">
        <v>1.52</v>
      </c>
      <c r="R233">
        <v>0.123</v>
      </c>
      <c r="S233">
        <v>53010</v>
      </c>
      <c r="T233">
        <v>82.1</v>
      </c>
      <c r="U233">
        <v>147.6</v>
      </c>
      <c r="V233">
        <v>5040</v>
      </c>
      <c r="W233">
        <v>72</v>
      </c>
      <c r="X233">
        <v>48.04</v>
      </c>
      <c r="Y233">
        <v>0</v>
      </c>
    </row>
    <row r="234" spans="1:25" x14ac:dyDescent="0.3">
      <c r="A234" t="s">
        <v>37</v>
      </c>
      <c r="B234">
        <f>_xlfn.XLOOKUP(Table4[[#This Row],[country]],Table2[country],Table2[country_id],FALSE)</f>
        <v>5</v>
      </c>
      <c r="C234" t="s">
        <v>38</v>
      </c>
      <c r="D234">
        <v>2023</v>
      </c>
      <c r="E234">
        <f>_xlfn.XLOOKUP(Table4[[#This Row],[year]],Table1[year],Table1[year_id])</f>
        <v>14</v>
      </c>
      <c r="F234" t="s">
        <v>29</v>
      </c>
      <c r="G234" t="s">
        <v>28</v>
      </c>
      <c r="H234" cm="1">
        <f t="array" ref="H234">_xlfn.XLOOKUP(Table4[[#This Row],[vehicle_segment]]&amp;Table4[[#This Row],[powertrain_type]],Table3[vehicle_segment]&amp;Table3[powertrain_type],Table3[vehicle_id])</f>
        <v>2</v>
      </c>
      <c r="I234" s="5">
        <v>112683</v>
      </c>
      <c r="J234" s="5">
        <v>794185</v>
      </c>
      <c r="K234" s="5">
        <v>108298</v>
      </c>
      <c r="L234" s="5">
        <v>1015166</v>
      </c>
      <c r="M234">
        <v>11.1</v>
      </c>
      <c r="N234">
        <v>27273</v>
      </c>
      <c r="O234">
        <v>25.6</v>
      </c>
      <c r="P234">
        <v>429</v>
      </c>
      <c r="Q234">
        <v>1.52</v>
      </c>
      <c r="R234">
        <v>0.123</v>
      </c>
      <c r="S234">
        <v>53010</v>
      </c>
      <c r="T234">
        <v>82.1</v>
      </c>
      <c r="U234">
        <v>147.6</v>
      </c>
      <c r="V234">
        <v>5040</v>
      </c>
      <c r="W234">
        <v>72</v>
      </c>
      <c r="X234">
        <v>45.1</v>
      </c>
      <c r="Y234">
        <v>0</v>
      </c>
    </row>
    <row r="235" spans="1:25" x14ac:dyDescent="0.3">
      <c r="A235" t="s">
        <v>37</v>
      </c>
      <c r="B235">
        <f>_xlfn.XLOOKUP(Table4[[#This Row],[country]],Table2[country],Table2[country_id],FALSE)</f>
        <v>5</v>
      </c>
      <c r="C235" t="s">
        <v>38</v>
      </c>
      <c r="D235">
        <v>2023</v>
      </c>
      <c r="E235">
        <f>_xlfn.XLOOKUP(Table4[[#This Row],[year]],Table1[year],Table1[year_id])</f>
        <v>14</v>
      </c>
      <c r="F235" t="s">
        <v>30</v>
      </c>
      <c r="G235" t="s">
        <v>28</v>
      </c>
      <c r="H235" cm="1">
        <f t="array" ref="H235">_xlfn.XLOOKUP(Table4[[#This Row],[vehicle_segment]]&amp;Table4[[#This Row],[powertrain_type]],Table3[vehicle_segment]&amp;Table3[powertrain_type],Table3[vehicle_id])</f>
        <v>3</v>
      </c>
      <c r="I235" s="5">
        <v>68069</v>
      </c>
      <c r="J235" s="5">
        <v>326463</v>
      </c>
      <c r="K235" s="5">
        <v>28388</v>
      </c>
      <c r="L235" s="5">
        <v>422920</v>
      </c>
      <c r="M235">
        <v>16.100000000000001</v>
      </c>
      <c r="N235">
        <v>27273</v>
      </c>
      <c r="O235">
        <v>25.6</v>
      </c>
      <c r="P235">
        <v>429</v>
      </c>
      <c r="Q235">
        <v>1.52</v>
      </c>
      <c r="R235">
        <v>0.123</v>
      </c>
      <c r="S235">
        <v>53010</v>
      </c>
      <c r="T235">
        <v>82.1</v>
      </c>
      <c r="U235">
        <v>147.6</v>
      </c>
      <c r="V235">
        <v>5040</v>
      </c>
      <c r="W235">
        <v>72</v>
      </c>
      <c r="X235">
        <v>43.42</v>
      </c>
      <c r="Y235">
        <v>0</v>
      </c>
    </row>
    <row r="236" spans="1:25" x14ac:dyDescent="0.3">
      <c r="A236" t="s">
        <v>37</v>
      </c>
      <c r="B236">
        <f>_xlfn.XLOOKUP(Table4[[#This Row],[country]],Table2[country],Table2[country_id],FALSE)</f>
        <v>5</v>
      </c>
      <c r="C236" t="s">
        <v>38</v>
      </c>
      <c r="D236">
        <v>2024</v>
      </c>
      <c r="E236">
        <f>_xlfn.XLOOKUP(Table4[[#This Row],[year]],Table1[year],Table1[year_id])</f>
        <v>15</v>
      </c>
      <c r="F236" t="s">
        <v>27</v>
      </c>
      <c r="G236" t="s">
        <v>28</v>
      </c>
      <c r="H236" cm="1">
        <f t="array" ref="H236">_xlfn.XLOOKUP(Table4[[#This Row],[vehicle_segment]]&amp;Table4[[#This Row],[powertrain_type]],Table3[vehicle_segment]&amp;Table3[powertrain_type],Table3[vehicle_id])</f>
        <v>1</v>
      </c>
      <c r="I236" s="5">
        <v>12128</v>
      </c>
      <c r="J236" s="5">
        <v>148222</v>
      </c>
      <c r="K236" s="5">
        <v>98814</v>
      </c>
      <c r="L236" s="5">
        <v>259164</v>
      </c>
      <c r="M236">
        <v>4.68</v>
      </c>
      <c r="N236">
        <v>39111</v>
      </c>
      <c r="O236">
        <v>26</v>
      </c>
      <c r="P236">
        <v>449</v>
      </c>
      <c r="Q236">
        <v>1.413</v>
      </c>
      <c r="R236">
        <v>0.126</v>
      </c>
      <c r="S236">
        <v>53364</v>
      </c>
      <c r="T236">
        <v>81.900000000000006</v>
      </c>
      <c r="U236">
        <v>142.5</v>
      </c>
      <c r="V236">
        <v>5099</v>
      </c>
      <c r="W236">
        <v>75.5</v>
      </c>
      <c r="X236">
        <v>21.43</v>
      </c>
      <c r="Y236">
        <v>0</v>
      </c>
    </row>
    <row r="237" spans="1:25" x14ac:dyDescent="0.3">
      <c r="A237" t="s">
        <v>37</v>
      </c>
      <c r="B237">
        <f>_xlfn.XLOOKUP(Table4[[#This Row],[country]],Table2[country],Table2[country_id],FALSE)</f>
        <v>5</v>
      </c>
      <c r="C237" t="s">
        <v>38</v>
      </c>
      <c r="D237">
        <v>2024</v>
      </c>
      <c r="E237">
        <f>_xlfn.XLOOKUP(Table4[[#This Row],[year]],Table1[year],Table1[year_id])</f>
        <v>15</v>
      </c>
      <c r="F237" t="s">
        <v>29</v>
      </c>
      <c r="G237" t="s">
        <v>28</v>
      </c>
      <c r="H237" cm="1">
        <f t="array" ref="H237">_xlfn.XLOOKUP(Table4[[#This Row],[vehicle_segment]]&amp;Table4[[#This Row],[powertrain_type]],Table3[vehicle_segment]&amp;Table3[powertrain_type],Table3[vehicle_id])</f>
        <v>2</v>
      </c>
      <c r="I237" s="5">
        <v>139699</v>
      </c>
      <c r="J237" s="5">
        <v>796550</v>
      </c>
      <c r="K237" s="5">
        <v>108621</v>
      </c>
      <c r="L237" s="5">
        <v>1044870</v>
      </c>
      <c r="M237">
        <v>13.37</v>
      </c>
      <c r="N237">
        <v>39111</v>
      </c>
      <c r="O237">
        <v>26</v>
      </c>
      <c r="P237">
        <v>449</v>
      </c>
      <c r="Q237">
        <v>1.413</v>
      </c>
      <c r="R237">
        <v>0.126</v>
      </c>
      <c r="S237">
        <v>53364</v>
      </c>
      <c r="T237">
        <v>81.900000000000006</v>
      </c>
      <c r="U237">
        <v>142.5</v>
      </c>
      <c r="V237">
        <v>5099</v>
      </c>
      <c r="W237">
        <v>75.5</v>
      </c>
      <c r="X237">
        <v>23.98</v>
      </c>
      <c r="Y237">
        <v>0</v>
      </c>
    </row>
    <row r="238" spans="1:25" x14ac:dyDescent="0.3">
      <c r="A238" t="s">
        <v>37</v>
      </c>
      <c r="B238">
        <f>_xlfn.XLOOKUP(Table4[[#This Row],[country]],Table2[country],Table2[country_id],FALSE)</f>
        <v>5</v>
      </c>
      <c r="C238" t="s">
        <v>38</v>
      </c>
      <c r="D238">
        <v>2024</v>
      </c>
      <c r="E238">
        <f>_xlfn.XLOOKUP(Table4[[#This Row],[year]],Table1[year],Table1[year_id])</f>
        <v>15</v>
      </c>
      <c r="F238" t="s">
        <v>30</v>
      </c>
      <c r="G238" t="s">
        <v>28</v>
      </c>
      <c r="H238" cm="1">
        <f t="array" ref="H238">_xlfn.XLOOKUP(Table4[[#This Row],[vehicle_segment]]&amp;Table4[[#This Row],[powertrain_type]],Table3[vehicle_segment]&amp;Table3[powertrain_type],Table3[vehicle_id])</f>
        <v>3</v>
      </c>
      <c r="I238" s="5">
        <v>84813</v>
      </c>
      <c r="J238" s="5">
        <v>324460</v>
      </c>
      <c r="K238" s="5">
        <v>28214</v>
      </c>
      <c r="L238" s="5">
        <v>437487</v>
      </c>
      <c r="M238">
        <v>19.39</v>
      </c>
      <c r="N238">
        <v>39111</v>
      </c>
      <c r="O238">
        <v>26</v>
      </c>
      <c r="P238">
        <v>449</v>
      </c>
      <c r="Q238">
        <v>1.413</v>
      </c>
      <c r="R238">
        <v>0.126</v>
      </c>
      <c r="S238">
        <v>53364</v>
      </c>
      <c r="T238">
        <v>81.900000000000006</v>
      </c>
      <c r="U238">
        <v>142.5</v>
      </c>
      <c r="V238">
        <v>5099</v>
      </c>
      <c r="W238">
        <v>75.5</v>
      </c>
      <c r="X238">
        <v>24.6</v>
      </c>
      <c r="Y238">
        <v>0</v>
      </c>
    </row>
    <row r="239" spans="1:25" x14ac:dyDescent="0.3">
      <c r="A239" t="s">
        <v>37</v>
      </c>
      <c r="B239">
        <f>_xlfn.XLOOKUP(Table4[[#This Row],[country]],Table2[country],Table2[country_id],FALSE)</f>
        <v>5</v>
      </c>
      <c r="C239" t="s">
        <v>38</v>
      </c>
      <c r="D239">
        <v>2025</v>
      </c>
      <c r="E239">
        <f>_xlfn.XLOOKUP(Table4[[#This Row],[year]],Table1[year],Table1[year_id])</f>
        <v>16</v>
      </c>
      <c r="F239" t="s">
        <v>27</v>
      </c>
      <c r="G239" t="s">
        <v>28</v>
      </c>
      <c r="H239" cm="1">
        <f t="array" ref="H239">_xlfn.XLOOKUP(Table4[[#This Row],[vehicle_segment]]&amp;Table4[[#This Row],[powertrain_type]],Table3[vehicle_segment]&amp;Table3[powertrain_type],Table3[vehicle_id])</f>
        <v>1</v>
      </c>
      <c r="I239" s="5">
        <v>15114</v>
      </c>
      <c r="J239" s="5">
        <v>151558</v>
      </c>
      <c r="K239" s="5">
        <v>101038</v>
      </c>
      <c r="L239" s="5">
        <v>267710</v>
      </c>
      <c r="M239">
        <v>5.65</v>
      </c>
      <c r="N239">
        <v>48202</v>
      </c>
      <c r="O239">
        <v>26.1</v>
      </c>
      <c r="P239">
        <v>476</v>
      </c>
      <c r="Q239">
        <v>1.32</v>
      </c>
      <c r="R239">
        <v>0.13</v>
      </c>
      <c r="S239">
        <v>54430</v>
      </c>
      <c r="T239">
        <v>82.4</v>
      </c>
      <c r="U239">
        <v>135.9</v>
      </c>
      <c r="V239">
        <v>4999</v>
      </c>
      <c r="W239">
        <v>78.5</v>
      </c>
      <c r="X239">
        <v>24.62</v>
      </c>
      <c r="Y239">
        <v>0</v>
      </c>
    </row>
    <row r="240" spans="1:25" x14ac:dyDescent="0.3">
      <c r="A240" t="s">
        <v>37</v>
      </c>
      <c r="B240">
        <f>_xlfn.XLOOKUP(Table4[[#This Row],[country]],Table2[country],Table2[country_id],FALSE)</f>
        <v>5</v>
      </c>
      <c r="C240" t="s">
        <v>38</v>
      </c>
      <c r="D240">
        <v>2025</v>
      </c>
      <c r="E240">
        <f>_xlfn.XLOOKUP(Table4[[#This Row],[year]],Table1[year],Table1[year_id])</f>
        <v>16</v>
      </c>
      <c r="F240" t="s">
        <v>29</v>
      </c>
      <c r="G240" t="s">
        <v>28</v>
      </c>
      <c r="H240" cm="1">
        <f t="array" ref="H240">_xlfn.XLOOKUP(Table4[[#This Row],[vehicle_segment]]&amp;Table4[[#This Row],[powertrain_type]],Table3[vehicle_segment]&amp;Table3[powertrain_type],Table3[vehicle_id])</f>
        <v>2</v>
      </c>
      <c r="I240" s="5">
        <v>172415</v>
      </c>
      <c r="J240" s="5">
        <v>788916</v>
      </c>
      <c r="K240" s="5">
        <v>107579</v>
      </c>
      <c r="L240" s="5">
        <v>1068910</v>
      </c>
      <c r="M240">
        <v>16.13</v>
      </c>
      <c r="N240">
        <v>48202</v>
      </c>
      <c r="O240">
        <v>26.1</v>
      </c>
      <c r="P240">
        <v>476</v>
      </c>
      <c r="Q240">
        <v>1.32</v>
      </c>
      <c r="R240">
        <v>0.13</v>
      </c>
      <c r="S240">
        <v>54430</v>
      </c>
      <c r="T240">
        <v>82.4</v>
      </c>
      <c r="U240">
        <v>135.9</v>
      </c>
      <c r="V240">
        <v>4999</v>
      </c>
      <c r="W240">
        <v>78.5</v>
      </c>
      <c r="X240">
        <v>23.42</v>
      </c>
      <c r="Y240">
        <v>0</v>
      </c>
    </row>
    <row r="241" spans="1:25" x14ac:dyDescent="0.3">
      <c r="A241" t="s">
        <v>37</v>
      </c>
      <c r="B241">
        <f>_xlfn.XLOOKUP(Table4[[#This Row],[country]],Table2[country],Table2[country_id],FALSE)</f>
        <v>5</v>
      </c>
      <c r="C241" t="s">
        <v>38</v>
      </c>
      <c r="D241">
        <v>2025</v>
      </c>
      <c r="E241">
        <f>_xlfn.XLOOKUP(Table4[[#This Row],[year]],Table1[year],Table1[year_id])</f>
        <v>16</v>
      </c>
      <c r="F241" t="s">
        <v>30</v>
      </c>
      <c r="G241" t="s">
        <v>28</v>
      </c>
      <c r="H241" cm="1">
        <f t="array" ref="H241">_xlfn.XLOOKUP(Table4[[#This Row],[vehicle_segment]]&amp;Table4[[#This Row],[powertrain_type]],Table3[vehicle_segment]&amp;Table3[powertrain_type],Table3[vehicle_id])</f>
        <v>3</v>
      </c>
      <c r="I241" s="5">
        <v>104831</v>
      </c>
      <c r="J241" s="5">
        <v>315912</v>
      </c>
      <c r="K241" s="5">
        <v>27471</v>
      </c>
      <c r="L241" s="5">
        <v>448214</v>
      </c>
      <c r="M241">
        <v>23.39</v>
      </c>
      <c r="N241">
        <v>48202</v>
      </c>
      <c r="O241">
        <v>26.1</v>
      </c>
      <c r="P241">
        <v>476</v>
      </c>
      <c r="Q241">
        <v>1.32</v>
      </c>
      <c r="R241">
        <v>0.13</v>
      </c>
      <c r="S241">
        <v>54430</v>
      </c>
      <c r="T241">
        <v>82.4</v>
      </c>
      <c r="U241">
        <v>135.9</v>
      </c>
      <c r="V241">
        <v>4999</v>
      </c>
      <c r="W241">
        <v>78.5</v>
      </c>
      <c r="X241">
        <v>23.6</v>
      </c>
      <c r="Y241">
        <v>0</v>
      </c>
    </row>
    <row r="242" spans="1:25" x14ac:dyDescent="0.3">
      <c r="A242" t="s">
        <v>39</v>
      </c>
      <c r="B242">
        <f>_xlfn.XLOOKUP(Table4[[#This Row],[country]],Table2[country],Table2[country_id],FALSE)</f>
        <v>6</v>
      </c>
      <c r="C242" t="s">
        <v>105</v>
      </c>
      <c r="D242">
        <v>2010</v>
      </c>
      <c r="E242">
        <f>_xlfn.XLOOKUP(Table4[[#This Row],[year]],Table1[year],Table1[year_id])</f>
        <v>1</v>
      </c>
      <c r="F242" t="s">
        <v>27</v>
      </c>
      <c r="G242" t="s">
        <v>28</v>
      </c>
      <c r="H242" cm="1">
        <f t="array" ref="H242">_xlfn.XLOOKUP(Table4[[#This Row],[vehicle_segment]]&amp;Table4[[#This Row],[powertrain_type]],Table3[vehicle_segment]&amp;Table3[powertrain_type],Table3[vehicle_id])</f>
        <v>1</v>
      </c>
      <c r="I242" s="5">
        <v>98</v>
      </c>
      <c r="J242" s="5">
        <v>1671715</v>
      </c>
      <c r="K242" s="5">
        <v>1114476</v>
      </c>
      <c r="L242" s="5">
        <v>2786289</v>
      </c>
      <c r="M242">
        <v>0</v>
      </c>
      <c r="N242">
        <v>530</v>
      </c>
      <c r="O242">
        <v>9.9</v>
      </c>
      <c r="P242">
        <v>121</v>
      </c>
      <c r="Q242">
        <v>0.98</v>
      </c>
      <c r="R242">
        <v>0.08</v>
      </c>
      <c r="S242">
        <v>4585</v>
      </c>
      <c r="T242">
        <v>49.1</v>
      </c>
      <c r="U242">
        <v>566.1</v>
      </c>
      <c r="V242">
        <v>7963</v>
      </c>
      <c r="W242">
        <v>30.1</v>
      </c>
      <c r="X242">
        <v>0</v>
      </c>
      <c r="Y242">
        <v>0</v>
      </c>
    </row>
    <row r="243" spans="1:25" x14ac:dyDescent="0.3">
      <c r="A243" t="s">
        <v>39</v>
      </c>
      <c r="B243">
        <f>_xlfn.XLOOKUP(Table4[[#This Row],[country]],Table2[country],Table2[country_id],FALSE)</f>
        <v>6</v>
      </c>
      <c r="C243" t="s">
        <v>105</v>
      </c>
      <c r="D243">
        <v>2010</v>
      </c>
      <c r="E243">
        <f>_xlfn.XLOOKUP(Table4[[#This Row],[year]],Table1[year],Table1[year_id])</f>
        <v>1</v>
      </c>
      <c r="F243" t="s">
        <v>29</v>
      </c>
      <c r="G243" t="s">
        <v>28</v>
      </c>
      <c r="H243" cm="1">
        <f t="array" ref="H243">_xlfn.XLOOKUP(Table4[[#This Row],[vehicle_segment]]&amp;Table4[[#This Row],[powertrain_type]],Table3[vehicle_segment]&amp;Table3[powertrain_type],Table3[vehicle_id])</f>
        <v>2</v>
      </c>
      <c r="I243" s="5">
        <v>1098</v>
      </c>
      <c r="J243" s="5">
        <v>9662937</v>
      </c>
      <c r="K243" s="5">
        <v>1317673</v>
      </c>
      <c r="L243" s="5">
        <v>10981708</v>
      </c>
      <c r="M243">
        <v>0.01</v>
      </c>
      <c r="N243">
        <v>530</v>
      </c>
      <c r="O243">
        <v>9.9</v>
      </c>
      <c r="P243">
        <v>121</v>
      </c>
      <c r="Q243">
        <v>0.98</v>
      </c>
      <c r="R243">
        <v>0.08</v>
      </c>
      <c r="S243">
        <v>4585</v>
      </c>
      <c r="T243">
        <v>49.1</v>
      </c>
      <c r="U243">
        <v>566.1</v>
      </c>
      <c r="V243">
        <v>7963</v>
      </c>
      <c r="W243">
        <v>30.1</v>
      </c>
      <c r="X243">
        <v>0</v>
      </c>
      <c r="Y243">
        <v>0</v>
      </c>
    </row>
    <row r="244" spans="1:25" x14ac:dyDescent="0.3">
      <c r="A244" t="s">
        <v>39</v>
      </c>
      <c r="B244">
        <f>_xlfn.XLOOKUP(Table4[[#This Row],[country]],Table2[country],Table2[country_id],FALSE)</f>
        <v>6</v>
      </c>
      <c r="C244" t="s">
        <v>105</v>
      </c>
      <c r="D244">
        <v>2010</v>
      </c>
      <c r="E244">
        <f>_xlfn.XLOOKUP(Table4[[#This Row],[year]],Table1[year],Table1[year_id])</f>
        <v>1</v>
      </c>
      <c r="F244" t="s">
        <v>30</v>
      </c>
      <c r="G244" t="s">
        <v>28</v>
      </c>
      <c r="H244" cm="1">
        <f t="array" ref="H244">_xlfn.XLOOKUP(Table4[[#This Row],[vehicle_segment]]&amp;Table4[[#This Row],[powertrain_type]],Table3[vehicle_segment]&amp;Table3[powertrain_type],Table3[vehicle_id])</f>
        <v>3</v>
      </c>
      <c r="I244" s="5">
        <v>654</v>
      </c>
      <c r="J244" s="5">
        <v>4149907</v>
      </c>
      <c r="K244" s="5">
        <v>360861</v>
      </c>
      <c r="L244" s="5">
        <v>4511422</v>
      </c>
      <c r="M244">
        <v>0.01</v>
      </c>
      <c r="N244">
        <v>530</v>
      </c>
      <c r="O244">
        <v>9.9</v>
      </c>
      <c r="P244">
        <v>121</v>
      </c>
      <c r="Q244">
        <v>0.98</v>
      </c>
      <c r="R244">
        <v>0.08</v>
      </c>
      <c r="S244">
        <v>4585</v>
      </c>
      <c r="T244">
        <v>49.1</v>
      </c>
      <c r="U244">
        <v>566.1</v>
      </c>
      <c r="V244">
        <v>7963</v>
      </c>
      <c r="W244">
        <v>30.1</v>
      </c>
      <c r="X244">
        <v>0</v>
      </c>
      <c r="Y244">
        <v>0</v>
      </c>
    </row>
    <row r="245" spans="1:25" x14ac:dyDescent="0.3">
      <c r="A245" t="s">
        <v>39</v>
      </c>
      <c r="B245">
        <f>_xlfn.XLOOKUP(Table4[[#This Row],[country]],Table2[country],Table2[country_id],FALSE)</f>
        <v>6</v>
      </c>
      <c r="C245" t="s">
        <v>105</v>
      </c>
      <c r="D245">
        <v>2011</v>
      </c>
      <c r="E245">
        <f>_xlfn.XLOOKUP(Table4[[#This Row],[year]],Table1[year],Table1[year_id])</f>
        <v>2</v>
      </c>
      <c r="F245" t="s">
        <v>27</v>
      </c>
      <c r="G245" t="s">
        <v>28</v>
      </c>
      <c r="H245" cm="1">
        <f t="array" ref="H245">_xlfn.XLOOKUP(Table4[[#This Row],[vehicle_segment]]&amp;Table4[[#This Row],[powertrain_type]],Table3[vehicle_segment]&amp;Table3[powertrain_type],Table3[vehicle_id])</f>
        <v>1</v>
      </c>
      <c r="I245" s="5">
        <v>407</v>
      </c>
      <c r="J245" s="5">
        <v>1744402</v>
      </c>
      <c r="K245" s="5">
        <v>1162934</v>
      </c>
      <c r="L245" s="5">
        <v>2907743</v>
      </c>
      <c r="M245">
        <v>0.01</v>
      </c>
      <c r="N245">
        <v>1862</v>
      </c>
      <c r="O245">
        <v>13.6</v>
      </c>
      <c r="P245">
        <v>118</v>
      </c>
      <c r="Q245">
        <v>0.97</v>
      </c>
      <c r="R245">
        <v>0.08</v>
      </c>
      <c r="S245">
        <v>5206</v>
      </c>
      <c r="T245">
        <v>50.3</v>
      </c>
      <c r="U245">
        <v>619.9</v>
      </c>
      <c r="V245">
        <v>8082</v>
      </c>
      <c r="W245">
        <v>33.200000000000003</v>
      </c>
      <c r="X245">
        <v>300</v>
      </c>
      <c r="Y245">
        <v>0</v>
      </c>
    </row>
    <row r="246" spans="1:25" x14ac:dyDescent="0.3">
      <c r="A246" t="s">
        <v>39</v>
      </c>
      <c r="B246">
        <f>_xlfn.XLOOKUP(Table4[[#This Row],[country]],Table2[country],Table2[country_id],FALSE)</f>
        <v>6</v>
      </c>
      <c r="C246" t="s">
        <v>105</v>
      </c>
      <c r="D246">
        <v>2011</v>
      </c>
      <c r="E246">
        <f>_xlfn.XLOOKUP(Table4[[#This Row],[year]],Table1[year],Table1[year_id])</f>
        <v>2</v>
      </c>
      <c r="F246" t="s">
        <v>29</v>
      </c>
      <c r="G246" t="s">
        <v>28</v>
      </c>
      <c r="H246" cm="1">
        <f t="array" ref="H246">_xlfn.XLOOKUP(Table4[[#This Row],[vehicle_segment]]&amp;Table4[[#This Row],[powertrain_type]],Table3[vehicle_segment]&amp;Table3[powertrain_type],Table3[vehicle_id])</f>
        <v>2</v>
      </c>
      <c r="I246" s="5">
        <v>4560</v>
      </c>
      <c r="J246" s="5">
        <v>10027552</v>
      </c>
      <c r="K246" s="5">
        <v>1367393</v>
      </c>
      <c r="L246" s="5">
        <v>11399505</v>
      </c>
      <c r="M246">
        <v>0.04</v>
      </c>
      <c r="N246">
        <v>1862</v>
      </c>
      <c r="O246">
        <v>13.6</v>
      </c>
      <c r="P246">
        <v>118</v>
      </c>
      <c r="Q246">
        <v>0.97</v>
      </c>
      <c r="R246">
        <v>0.08</v>
      </c>
      <c r="S246">
        <v>5206</v>
      </c>
      <c r="T246">
        <v>50.3</v>
      </c>
      <c r="U246">
        <v>619.9</v>
      </c>
      <c r="V246">
        <v>8082</v>
      </c>
      <c r="W246">
        <v>33.200000000000003</v>
      </c>
      <c r="X246">
        <v>300</v>
      </c>
      <c r="Y246">
        <v>0</v>
      </c>
    </row>
    <row r="247" spans="1:25" x14ac:dyDescent="0.3">
      <c r="A247" t="s">
        <v>39</v>
      </c>
      <c r="B247">
        <f>_xlfn.XLOOKUP(Table4[[#This Row],[country]],Table2[country],Table2[country_id],FALSE)</f>
        <v>6</v>
      </c>
      <c r="C247" t="s">
        <v>105</v>
      </c>
      <c r="D247">
        <v>2011</v>
      </c>
      <c r="E247">
        <f>_xlfn.XLOOKUP(Table4[[#This Row],[year]],Table1[year],Table1[year_id])</f>
        <v>2</v>
      </c>
      <c r="F247" t="s">
        <v>30</v>
      </c>
      <c r="G247" t="s">
        <v>28</v>
      </c>
      <c r="H247" cm="1">
        <f t="array" ref="H247">_xlfn.XLOOKUP(Table4[[#This Row],[vehicle_segment]]&amp;Table4[[#This Row],[powertrain_type]],Table3[vehicle_segment]&amp;Table3[powertrain_type],Table3[vehicle_id])</f>
        <v>3</v>
      </c>
      <c r="I247" s="5">
        <v>2821</v>
      </c>
      <c r="J247" s="5">
        <v>4472154</v>
      </c>
      <c r="K247" s="5">
        <v>388883</v>
      </c>
      <c r="L247" s="5">
        <v>4863858</v>
      </c>
      <c r="M247">
        <v>0.06</v>
      </c>
      <c r="N247">
        <v>1862</v>
      </c>
      <c r="O247">
        <v>13.6</v>
      </c>
      <c r="P247">
        <v>118</v>
      </c>
      <c r="Q247">
        <v>0.97</v>
      </c>
      <c r="R247">
        <v>0.08</v>
      </c>
      <c r="S247">
        <v>5206</v>
      </c>
      <c r="T247">
        <v>50.3</v>
      </c>
      <c r="U247">
        <v>619.9</v>
      </c>
      <c r="V247">
        <v>8082</v>
      </c>
      <c r="W247">
        <v>33.200000000000003</v>
      </c>
      <c r="X247">
        <v>300</v>
      </c>
      <c r="Y247">
        <v>0</v>
      </c>
    </row>
    <row r="248" spans="1:25" x14ac:dyDescent="0.3">
      <c r="A248" t="s">
        <v>39</v>
      </c>
      <c r="B248">
        <f>_xlfn.XLOOKUP(Table4[[#This Row],[country]],Table2[country],Table2[country_id],FALSE)</f>
        <v>6</v>
      </c>
      <c r="C248" t="s">
        <v>105</v>
      </c>
      <c r="D248">
        <v>2012</v>
      </c>
      <c r="E248">
        <f>_xlfn.XLOOKUP(Table4[[#This Row],[year]],Table1[year],Table1[year_id])</f>
        <v>3</v>
      </c>
      <c r="F248" t="s">
        <v>27</v>
      </c>
      <c r="G248" t="s">
        <v>28</v>
      </c>
      <c r="H248" cm="1">
        <f t="array" ref="H248">_xlfn.XLOOKUP(Table4[[#This Row],[vehicle_segment]]&amp;Table4[[#This Row],[powertrain_type]],Table3[vehicle_segment]&amp;Table3[powertrain_type],Table3[vehicle_id])</f>
        <v>1</v>
      </c>
      <c r="I248" s="5">
        <v>646</v>
      </c>
      <c r="J248" s="5">
        <v>1845624</v>
      </c>
      <c r="K248" s="5">
        <v>1230416</v>
      </c>
      <c r="L248" s="5">
        <v>3076686</v>
      </c>
      <c r="M248">
        <v>0.02</v>
      </c>
      <c r="N248">
        <v>3516</v>
      </c>
      <c r="O248">
        <v>17</v>
      </c>
      <c r="P248">
        <v>134</v>
      </c>
      <c r="Q248">
        <v>0.97</v>
      </c>
      <c r="R248">
        <v>7.9000000000000001E-2</v>
      </c>
      <c r="S248">
        <v>5940</v>
      </c>
      <c r="T248">
        <v>51.7</v>
      </c>
      <c r="U248">
        <v>661.4</v>
      </c>
      <c r="V248">
        <v>8199</v>
      </c>
      <c r="W248">
        <v>38.5</v>
      </c>
      <c r="X248">
        <v>58.72</v>
      </c>
      <c r="Y248">
        <v>0</v>
      </c>
    </row>
    <row r="249" spans="1:25" x14ac:dyDescent="0.3">
      <c r="A249" t="s">
        <v>39</v>
      </c>
      <c r="B249">
        <f>_xlfn.XLOOKUP(Table4[[#This Row],[country]],Table2[country],Table2[country_id],FALSE)</f>
        <v>6</v>
      </c>
      <c r="C249" t="s">
        <v>105</v>
      </c>
      <c r="D249">
        <v>2012</v>
      </c>
      <c r="E249">
        <f>_xlfn.XLOOKUP(Table4[[#This Row],[year]],Table1[year],Table1[year_id])</f>
        <v>3</v>
      </c>
      <c r="F249" t="s">
        <v>29</v>
      </c>
      <c r="G249" t="s">
        <v>28</v>
      </c>
      <c r="H249" cm="1">
        <f t="array" ref="H249">_xlfn.XLOOKUP(Table4[[#This Row],[vehicle_segment]]&amp;Table4[[#This Row],[powertrain_type]],Table3[vehicle_segment]&amp;Table3[powertrain_type],Table3[vehicle_id])</f>
        <v>2</v>
      </c>
      <c r="I249" s="5">
        <v>7498</v>
      </c>
      <c r="J249" s="5">
        <v>10990053</v>
      </c>
      <c r="K249" s="5">
        <v>1498644</v>
      </c>
      <c r="L249" s="5">
        <v>12496195</v>
      </c>
      <c r="M249">
        <v>0.06</v>
      </c>
      <c r="N249">
        <v>3516</v>
      </c>
      <c r="O249">
        <v>17</v>
      </c>
      <c r="P249">
        <v>134</v>
      </c>
      <c r="Q249">
        <v>0.97</v>
      </c>
      <c r="R249">
        <v>7.9000000000000001E-2</v>
      </c>
      <c r="S249">
        <v>5940</v>
      </c>
      <c r="T249">
        <v>51.7</v>
      </c>
      <c r="U249">
        <v>661.4</v>
      </c>
      <c r="V249">
        <v>8199</v>
      </c>
      <c r="W249">
        <v>38.5</v>
      </c>
      <c r="X249">
        <v>64.430000000000007</v>
      </c>
      <c r="Y249">
        <v>0</v>
      </c>
    </row>
    <row r="250" spans="1:25" x14ac:dyDescent="0.3">
      <c r="A250" t="s">
        <v>39</v>
      </c>
      <c r="B250">
        <f>_xlfn.XLOOKUP(Table4[[#This Row],[country]],Table2[country],Table2[country_id],FALSE)</f>
        <v>6</v>
      </c>
      <c r="C250" t="s">
        <v>105</v>
      </c>
      <c r="D250">
        <v>2012</v>
      </c>
      <c r="E250">
        <f>_xlfn.XLOOKUP(Table4[[#This Row],[year]],Table1[year],Table1[year_id])</f>
        <v>3</v>
      </c>
      <c r="F250" t="s">
        <v>30</v>
      </c>
      <c r="G250" t="s">
        <v>28</v>
      </c>
      <c r="H250" cm="1">
        <f t="array" ref="H250">_xlfn.XLOOKUP(Table4[[#This Row],[vehicle_segment]]&amp;Table4[[#This Row],[powertrain_type]],Table3[vehicle_segment]&amp;Table3[powertrain_type],Table3[vehicle_id])</f>
        <v>3</v>
      </c>
      <c r="I250" s="5">
        <v>4501</v>
      </c>
      <c r="J250" s="5">
        <v>4755573</v>
      </c>
      <c r="K250" s="5">
        <v>413528</v>
      </c>
      <c r="L250" s="5">
        <v>5173602</v>
      </c>
      <c r="M250">
        <v>0.09</v>
      </c>
      <c r="N250">
        <v>3516</v>
      </c>
      <c r="O250">
        <v>17</v>
      </c>
      <c r="P250">
        <v>134</v>
      </c>
      <c r="Q250">
        <v>0.97</v>
      </c>
      <c r="R250">
        <v>7.9000000000000001E-2</v>
      </c>
      <c r="S250">
        <v>5940</v>
      </c>
      <c r="T250">
        <v>51.7</v>
      </c>
      <c r="U250">
        <v>661.4</v>
      </c>
      <c r="V250">
        <v>8199</v>
      </c>
      <c r="W250">
        <v>38.5</v>
      </c>
      <c r="X250">
        <v>59.55</v>
      </c>
      <c r="Y250">
        <v>0</v>
      </c>
    </row>
    <row r="251" spans="1:25" x14ac:dyDescent="0.3">
      <c r="A251" t="s">
        <v>39</v>
      </c>
      <c r="B251">
        <f>_xlfn.XLOOKUP(Table4[[#This Row],[country]],Table2[country],Table2[country_id],FALSE)</f>
        <v>6</v>
      </c>
      <c r="C251" t="s">
        <v>105</v>
      </c>
      <c r="D251">
        <v>2013</v>
      </c>
      <c r="E251">
        <f>_xlfn.XLOOKUP(Table4[[#This Row],[year]],Table1[year],Table1[year_id])</f>
        <v>4</v>
      </c>
      <c r="F251" t="s">
        <v>27</v>
      </c>
      <c r="G251" t="s">
        <v>28</v>
      </c>
      <c r="H251" cm="1">
        <f t="array" ref="H251">_xlfn.XLOOKUP(Table4[[#This Row],[vehicle_segment]]&amp;Table4[[#This Row],[powertrain_type]],Table3[vehicle_segment]&amp;Table3[powertrain_type],Table3[vehicle_id])</f>
        <v>1</v>
      </c>
      <c r="I251" s="5">
        <v>2382</v>
      </c>
      <c r="J251" s="5">
        <v>1942876</v>
      </c>
      <c r="K251" s="5">
        <v>1295251</v>
      </c>
      <c r="L251" s="5">
        <v>3240509</v>
      </c>
      <c r="M251">
        <v>7.0000000000000007E-2</v>
      </c>
      <c r="N251">
        <v>5042</v>
      </c>
      <c r="O251">
        <v>19.8</v>
      </c>
      <c r="P251">
        <v>136</v>
      </c>
      <c r="Q251">
        <v>0.98</v>
      </c>
      <c r="R251">
        <v>7.9000000000000001E-2</v>
      </c>
      <c r="S251">
        <v>6711</v>
      </c>
      <c r="T251">
        <v>53.1</v>
      </c>
      <c r="U251">
        <v>702.5</v>
      </c>
      <c r="V251">
        <v>8275</v>
      </c>
      <c r="W251">
        <v>42.1</v>
      </c>
      <c r="X251">
        <v>268.73</v>
      </c>
      <c r="Y251">
        <v>0</v>
      </c>
    </row>
    <row r="252" spans="1:25" x14ac:dyDescent="0.3">
      <c r="A252" t="s">
        <v>39</v>
      </c>
      <c r="B252">
        <f>_xlfn.XLOOKUP(Table4[[#This Row],[country]],Table2[country],Table2[country_id],FALSE)</f>
        <v>6</v>
      </c>
      <c r="C252" t="s">
        <v>105</v>
      </c>
      <c r="D252">
        <v>2013</v>
      </c>
      <c r="E252">
        <f>_xlfn.XLOOKUP(Table4[[#This Row],[year]],Table1[year],Table1[year_id])</f>
        <v>4</v>
      </c>
      <c r="F252" t="s">
        <v>29</v>
      </c>
      <c r="G252" t="s">
        <v>28</v>
      </c>
      <c r="H252" cm="1">
        <f t="array" ref="H252">_xlfn.XLOOKUP(Table4[[#This Row],[vehicle_segment]]&amp;Table4[[#This Row],[powertrain_type]],Table3[vehicle_segment]&amp;Table3[powertrain_type],Table3[vehicle_id])</f>
        <v>2</v>
      </c>
      <c r="I252" s="5">
        <v>27076</v>
      </c>
      <c r="J252" s="5">
        <v>11322208</v>
      </c>
      <c r="K252" s="5">
        <v>1543938</v>
      </c>
      <c r="L252" s="5">
        <v>12893222</v>
      </c>
      <c r="M252">
        <v>0.21</v>
      </c>
      <c r="N252">
        <v>5042</v>
      </c>
      <c r="O252">
        <v>19.8</v>
      </c>
      <c r="P252">
        <v>136</v>
      </c>
      <c r="Q252">
        <v>0.98</v>
      </c>
      <c r="R252">
        <v>7.9000000000000001E-2</v>
      </c>
      <c r="S252">
        <v>6711</v>
      </c>
      <c r="T252">
        <v>53.1</v>
      </c>
      <c r="U252">
        <v>702.5</v>
      </c>
      <c r="V252">
        <v>8275</v>
      </c>
      <c r="W252">
        <v>42.1</v>
      </c>
      <c r="X252">
        <v>261.11</v>
      </c>
      <c r="Y252">
        <v>0</v>
      </c>
    </row>
    <row r="253" spans="1:25" x14ac:dyDescent="0.3">
      <c r="A253" t="s">
        <v>39</v>
      </c>
      <c r="B253">
        <f>_xlfn.XLOOKUP(Table4[[#This Row],[country]],Table2[country],Table2[country_id],FALSE)</f>
        <v>6</v>
      </c>
      <c r="C253" t="s">
        <v>105</v>
      </c>
      <c r="D253">
        <v>2013</v>
      </c>
      <c r="E253">
        <f>_xlfn.XLOOKUP(Table4[[#This Row],[year]],Table1[year],Table1[year_id])</f>
        <v>4</v>
      </c>
      <c r="F253" t="s">
        <v>30</v>
      </c>
      <c r="G253" t="s">
        <v>28</v>
      </c>
      <c r="H253" cm="1">
        <f t="array" ref="H253">_xlfn.XLOOKUP(Table4[[#This Row],[vehicle_segment]]&amp;Table4[[#This Row],[powertrain_type]],Table3[vehicle_segment]&amp;Table3[powertrain_type],Table3[vehicle_id])</f>
        <v>3</v>
      </c>
      <c r="I253" s="5">
        <v>16630</v>
      </c>
      <c r="J253" s="5">
        <v>5009322</v>
      </c>
      <c r="K253" s="5">
        <v>435593</v>
      </c>
      <c r="L253" s="5">
        <v>5461545</v>
      </c>
      <c r="M253">
        <v>0.3</v>
      </c>
      <c r="N253">
        <v>5042</v>
      </c>
      <c r="O253">
        <v>19.8</v>
      </c>
      <c r="P253">
        <v>136</v>
      </c>
      <c r="Q253">
        <v>0.98</v>
      </c>
      <c r="R253">
        <v>7.9000000000000001E-2</v>
      </c>
      <c r="S253">
        <v>6711</v>
      </c>
      <c r="T253">
        <v>53.1</v>
      </c>
      <c r="U253">
        <v>702.5</v>
      </c>
      <c r="V253">
        <v>8275</v>
      </c>
      <c r="W253">
        <v>42.1</v>
      </c>
      <c r="X253">
        <v>269.47000000000003</v>
      </c>
      <c r="Y253">
        <v>0</v>
      </c>
    </row>
    <row r="254" spans="1:25" x14ac:dyDescent="0.3">
      <c r="A254" t="s">
        <v>39</v>
      </c>
      <c r="B254">
        <f>_xlfn.XLOOKUP(Table4[[#This Row],[country]],Table2[country],Table2[country_id],FALSE)</f>
        <v>6</v>
      </c>
      <c r="C254" t="s">
        <v>105</v>
      </c>
      <c r="D254">
        <v>2014</v>
      </c>
      <c r="E254">
        <f>_xlfn.XLOOKUP(Table4[[#This Row],[year]],Table1[year],Table1[year_id])</f>
        <v>5</v>
      </c>
      <c r="F254" t="s">
        <v>27</v>
      </c>
      <c r="G254" t="s">
        <v>28</v>
      </c>
      <c r="H254" cm="1">
        <f t="array" ref="H254">_xlfn.XLOOKUP(Table4[[#This Row],[vehicle_segment]]&amp;Table4[[#This Row],[powertrain_type]],Table3[vehicle_segment]&amp;Table3[powertrain_type],Table3[vehicle_id])</f>
        <v>1</v>
      </c>
      <c r="I254" s="5">
        <v>3805</v>
      </c>
      <c r="J254" s="5">
        <v>2035951</v>
      </c>
      <c r="K254" s="5">
        <v>1357300</v>
      </c>
      <c r="L254" s="5">
        <v>3397056</v>
      </c>
      <c r="M254">
        <v>0.11</v>
      </c>
      <c r="N254">
        <v>28663</v>
      </c>
      <c r="O254">
        <v>26.4</v>
      </c>
      <c r="P254">
        <v>150</v>
      </c>
      <c r="Q254">
        <v>0.99299999999999999</v>
      </c>
      <c r="R254">
        <v>7.8E-2</v>
      </c>
      <c r="S254">
        <v>7337</v>
      </c>
      <c r="T254">
        <v>54.2</v>
      </c>
      <c r="U254">
        <v>742.7</v>
      </c>
      <c r="V254">
        <v>8487</v>
      </c>
      <c r="W254">
        <v>45.3</v>
      </c>
      <c r="X254">
        <v>59.74</v>
      </c>
      <c r="Y254">
        <v>0</v>
      </c>
    </row>
    <row r="255" spans="1:25" x14ac:dyDescent="0.3">
      <c r="A255" t="s">
        <v>39</v>
      </c>
      <c r="B255">
        <f>_xlfn.XLOOKUP(Table4[[#This Row],[country]],Table2[country],Table2[country_id],FALSE)</f>
        <v>6</v>
      </c>
      <c r="C255" t="s">
        <v>105</v>
      </c>
      <c r="D255">
        <v>2014</v>
      </c>
      <c r="E255">
        <f>_xlfn.XLOOKUP(Table4[[#This Row],[year]],Table1[year],Table1[year_id])</f>
        <v>5</v>
      </c>
      <c r="F255" t="s">
        <v>29</v>
      </c>
      <c r="G255" t="s">
        <v>28</v>
      </c>
      <c r="H255" cm="1">
        <f t="array" ref="H255">_xlfn.XLOOKUP(Table4[[#This Row],[vehicle_segment]]&amp;Table4[[#This Row],[powertrain_type]],Table3[vehicle_segment]&amp;Table3[powertrain_type],Table3[vehicle_id])</f>
        <v>2</v>
      </c>
      <c r="I255" s="5">
        <v>43588</v>
      </c>
      <c r="J255" s="5">
        <v>11948424</v>
      </c>
      <c r="K255" s="5">
        <v>1629330</v>
      </c>
      <c r="L255" s="5">
        <v>13621342</v>
      </c>
      <c r="M255">
        <v>0.32</v>
      </c>
      <c r="N255">
        <v>28663</v>
      </c>
      <c r="O255">
        <v>26.4</v>
      </c>
      <c r="P255">
        <v>150</v>
      </c>
      <c r="Q255">
        <v>0.99299999999999999</v>
      </c>
      <c r="R255">
        <v>7.8E-2</v>
      </c>
      <c r="S255">
        <v>7337</v>
      </c>
      <c r="T255">
        <v>54.2</v>
      </c>
      <c r="U255">
        <v>742.7</v>
      </c>
      <c r="V255">
        <v>8487</v>
      </c>
      <c r="W255">
        <v>45.3</v>
      </c>
      <c r="X255">
        <v>60.98</v>
      </c>
      <c r="Y255">
        <v>0</v>
      </c>
    </row>
    <row r="256" spans="1:25" x14ac:dyDescent="0.3">
      <c r="A256" t="s">
        <v>39</v>
      </c>
      <c r="B256">
        <f>_xlfn.XLOOKUP(Table4[[#This Row],[country]],Table2[country],Table2[country_id],FALSE)</f>
        <v>6</v>
      </c>
      <c r="C256" t="s">
        <v>105</v>
      </c>
      <c r="D256">
        <v>2014</v>
      </c>
      <c r="E256">
        <f>_xlfn.XLOOKUP(Table4[[#This Row],[year]],Table1[year],Table1[year_id])</f>
        <v>5</v>
      </c>
      <c r="F256" t="s">
        <v>30</v>
      </c>
      <c r="G256" t="s">
        <v>28</v>
      </c>
      <c r="H256" cm="1">
        <f t="array" ref="H256">_xlfn.XLOOKUP(Table4[[#This Row],[vehicle_segment]]&amp;Table4[[#This Row],[powertrain_type]],Table3[vehicle_segment]&amp;Table3[powertrain_type],Table3[vehicle_id])</f>
        <v>3</v>
      </c>
      <c r="I256" s="5">
        <v>26529</v>
      </c>
      <c r="J256" s="5">
        <v>5235574</v>
      </c>
      <c r="K256" s="5">
        <v>455267</v>
      </c>
      <c r="L256" s="5">
        <v>5717370</v>
      </c>
      <c r="M256">
        <v>0.46</v>
      </c>
      <c r="N256">
        <v>28663</v>
      </c>
      <c r="O256">
        <v>26.4</v>
      </c>
      <c r="P256">
        <v>150</v>
      </c>
      <c r="Q256">
        <v>0.99299999999999999</v>
      </c>
      <c r="R256">
        <v>7.8E-2</v>
      </c>
      <c r="S256">
        <v>7337</v>
      </c>
      <c r="T256">
        <v>54.2</v>
      </c>
      <c r="U256">
        <v>742.7</v>
      </c>
      <c r="V256">
        <v>8487</v>
      </c>
      <c r="W256">
        <v>45.3</v>
      </c>
      <c r="X256">
        <v>59.52</v>
      </c>
      <c r="Y256">
        <v>0</v>
      </c>
    </row>
    <row r="257" spans="1:25" x14ac:dyDescent="0.3">
      <c r="A257" t="s">
        <v>39</v>
      </c>
      <c r="B257">
        <f>_xlfn.XLOOKUP(Table4[[#This Row],[country]],Table2[country],Table2[country_id],FALSE)</f>
        <v>6</v>
      </c>
      <c r="C257" t="s">
        <v>105</v>
      </c>
      <c r="D257">
        <v>2015</v>
      </c>
      <c r="E257">
        <f>_xlfn.XLOOKUP(Table4[[#This Row],[year]],Table1[year],Table1[year_id])</f>
        <v>6</v>
      </c>
      <c r="F257" t="s">
        <v>27</v>
      </c>
      <c r="G257" t="s">
        <v>28</v>
      </c>
      <c r="H257" cm="1">
        <f t="array" ref="H257">_xlfn.XLOOKUP(Table4[[#This Row],[vehicle_segment]]&amp;Table4[[#This Row],[powertrain_type]],Table3[vehicle_segment]&amp;Table3[powertrain_type],Table3[vehicle_id])</f>
        <v>1</v>
      </c>
      <c r="I257" s="5">
        <v>10423</v>
      </c>
      <c r="J257" s="5">
        <v>2227294</v>
      </c>
      <c r="K257" s="5">
        <v>1484862</v>
      </c>
      <c r="L257" s="5">
        <v>3722579</v>
      </c>
      <c r="M257">
        <v>0.28000000000000003</v>
      </c>
      <c r="N257">
        <v>50663</v>
      </c>
      <c r="O257">
        <v>31.5</v>
      </c>
      <c r="P257">
        <v>165</v>
      </c>
      <c r="Q257">
        <v>1.0069999999999999</v>
      </c>
      <c r="R257">
        <v>7.9000000000000001E-2</v>
      </c>
      <c r="S257">
        <v>7980</v>
      </c>
      <c r="T257">
        <v>55.4</v>
      </c>
      <c r="U257">
        <v>792.1</v>
      </c>
      <c r="V257">
        <v>8615</v>
      </c>
      <c r="W257">
        <v>49.3</v>
      </c>
      <c r="X257">
        <v>173.93</v>
      </c>
      <c r="Y257">
        <v>0</v>
      </c>
    </row>
    <row r="258" spans="1:25" x14ac:dyDescent="0.3">
      <c r="A258" t="s">
        <v>39</v>
      </c>
      <c r="B258">
        <f>_xlfn.XLOOKUP(Table4[[#This Row],[country]],Table2[country],Table2[country_id],FALSE)</f>
        <v>6</v>
      </c>
      <c r="C258" t="s">
        <v>105</v>
      </c>
      <c r="D258">
        <v>2015</v>
      </c>
      <c r="E258">
        <f>_xlfn.XLOOKUP(Table4[[#This Row],[year]],Table1[year],Table1[year_id])</f>
        <v>6</v>
      </c>
      <c r="F258" t="s">
        <v>29</v>
      </c>
      <c r="G258" t="s">
        <v>28</v>
      </c>
      <c r="H258" cm="1">
        <f t="array" ref="H258">_xlfn.XLOOKUP(Table4[[#This Row],[vehicle_segment]]&amp;Table4[[#This Row],[powertrain_type]],Table3[vehicle_segment]&amp;Table3[powertrain_type],Table3[vehicle_id])</f>
        <v>2</v>
      </c>
      <c r="I258" s="5">
        <v>120021</v>
      </c>
      <c r="J258" s="5">
        <v>13096719</v>
      </c>
      <c r="K258" s="5">
        <v>1785916</v>
      </c>
      <c r="L258" s="5">
        <v>15002656</v>
      </c>
      <c r="M258">
        <v>0.8</v>
      </c>
      <c r="N258">
        <v>50663</v>
      </c>
      <c r="O258">
        <v>31.5</v>
      </c>
      <c r="P258">
        <v>165</v>
      </c>
      <c r="Q258">
        <v>1.0069999999999999</v>
      </c>
      <c r="R258">
        <v>7.9000000000000001E-2</v>
      </c>
      <c r="S258">
        <v>7980</v>
      </c>
      <c r="T258">
        <v>55.4</v>
      </c>
      <c r="U258">
        <v>792.1</v>
      </c>
      <c r="V258">
        <v>8615</v>
      </c>
      <c r="W258">
        <v>49.3</v>
      </c>
      <c r="X258">
        <v>175.35</v>
      </c>
      <c r="Y258">
        <v>0</v>
      </c>
    </row>
    <row r="259" spans="1:25" x14ac:dyDescent="0.3">
      <c r="A259" t="s">
        <v>39</v>
      </c>
      <c r="B259">
        <f>_xlfn.XLOOKUP(Table4[[#This Row],[country]],Table2[country],Table2[country_id],FALSE)</f>
        <v>6</v>
      </c>
      <c r="C259" t="s">
        <v>105</v>
      </c>
      <c r="D259">
        <v>2015</v>
      </c>
      <c r="E259">
        <f>_xlfn.XLOOKUP(Table4[[#This Row],[year]],Table1[year],Table1[year_id])</f>
        <v>6</v>
      </c>
      <c r="F259" t="s">
        <v>30</v>
      </c>
      <c r="G259" t="s">
        <v>28</v>
      </c>
      <c r="H259" cm="1">
        <f t="array" ref="H259">_xlfn.XLOOKUP(Table4[[#This Row],[vehicle_segment]]&amp;Table4[[#This Row],[powertrain_type]],Table3[vehicle_segment]&amp;Table3[powertrain_type],Table3[vehicle_id])</f>
        <v>3</v>
      </c>
      <c r="I259" s="5">
        <v>72514</v>
      </c>
      <c r="J259" s="5">
        <v>5684378</v>
      </c>
      <c r="K259" s="5">
        <v>494294</v>
      </c>
      <c r="L259" s="5">
        <v>6251186</v>
      </c>
      <c r="M259">
        <v>1.1599999999999999</v>
      </c>
      <c r="N259">
        <v>50663</v>
      </c>
      <c r="O259">
        <v>31.5</v>
      </c>
      <c r="P259">
        <v>165</v>
      </c>
      <c r="Q259">
        <v>1.0069999999999999</v>
      </c>
      <c r="R259">
        <v>7.9000000000000001E-2</v>
      </c>
      <c r="S259">
        <v>7980</v>
      </c>
      <c r="T259">
        <v>55.4</v>
      </c>
      <c r="U259">
        <v>792.1</v>
      </c>
      <c r="V259">
        <v>8615</v>
      </c>
      <c r="W259">
        <v>49.3</v>
      </c>
      <c r="X259">
        <v>173.34</v>
      </c>
      <c r="Y259">
        <v>0</v>
      </c>
    </row>
    <row r="260" spans="1:25" x14ac:dyDescent="0.3">
      <c r="A260" t="s">
        <v>39</v>
      </c>
      <c r="B260">
        <f>_xlfn.XLOOKUP(Table4[[#This Row],[country]],Table2[country],Table2[country_id],FALSE)</f>
        <v>6</v>
      </c>
      <c r="C260" t="s">
        <v>105</v>
      </c>
      <c r="D260">
        <v>2016</v>
      </c>
      <c r="E260">
        <f>_xlfn.XLOOKUP(Table4[[#This Row],[year]],Table1[year],Table1[year_id])</f>
        <v>7</v>
      </c>
      <c r="F260" t="s">
        <v>27</v>
      </c>
      <c r="G260" t="s">
        <v>28</v>
      </c>
      <c r="H260" cm="1">
        <f t="array" ref="H260">_xlfn.XLOOKUP(Table4[[#This Row],[vehicle_segment]]&amp;Table4[[#This Row],[powertrain_type]],Table3[vehicle_segment]&amp;Table3[powertrain_type],Table3[vehicle_id])</f>
        <v>1</v>
      </c>
      <c r="I260" s="5">
        <v>17974</v>
      </c>
      <c r="J260" s="5">
        <v>2359381</v>
      </c>
      <c r="K260" s="5">
        <v>1572920</v>
      </c>
      <c r="L260" s="5">
        <v>3950275</v>
      </c>
      <c r="M260">
        <v>0.46</v>
      </c>
      <c r="N260">
        <v>128594</v>
      </c>
      <c r="O260">
        <v>32.6</v>
      </c>
      <c r="P260">
        <v>188</v>
      </c>
      <c r="Q260">
        <v>1.0169999999999999</v>
      </c>
      <c r="R260">
        <v>8.1000000000000003E-2</v>
      </c>
      <c r="S260">
        <v>8752</v>
      </c>
      <c r="T260">
        <v>56.3</v>
      </c>
      <c r="U260">
        <v>839.1</v>
      </c>
      <c r="V260">
        <v>8174</v>
      </c>
      <c r="W260">
        <v>54</v>
      </c>
      <c r="X260">
        <v>72.45</v>
      </c>
      <c r="Y260">
        <v>0</v>
      </c>
    </row>
    <row r="261" spans="1:25" x14ac:dyDescent="0.3">
      <c r="A261" t="s">
        <v>39</v>
      </c>
      <c r="B261">
        <f>_xlfn.XLOOKUP(Table4[[#This Row],[country]],Table2[country],Table2[country_id],FALSE)</f>
        <v>6</v>
      </c>
      <c r="C261" t="s">
        <v>105</v>
      </c>
      <c r="D261">
        <v>2016</v>
      </c>
      <c r="E261">
        <f>_xlfn.XLOOKUP(Table4[[#This Row],[year]],Table1[year],Table1[year_id])</f>
        <v>7</v>
      </c>
      <c r="F261" t="s">
        <v>29</v>
      </c>
      <c r="G261" t="s">
        <v>28</v>
      </c>
      <c r="H261" cm="1">
        <f t="array" ref="H261">_xlfn.XLOOKUP(Table4[[#This Row],[vehicle_segment]]&amp;Table4[[#This Row],[powertrain_type]],Table3[vehicle_segment]&amp;Table3[powertrain_type],Table3[vehicle_id])</f>
        <v>2</v>
      </c>
      <c r="I261" s="5">
        <v>208830</v>
      </c>
      <c r="J261" s="5">
        <v>13952426</v>
      </c>
      <c r="K261" s="5">
        <v>1902604</v>
      </c>
      <c r="L261" s="5">
        <v>16063860</v>
      </c>
      <c r="M261">
        <v>1.3</v>
      </c>
      <c r="N261">
        <v>128594</v>
      </c>
      <c r="O261">
        <v>32.6</v>
      </c>
      <c r="P261">
        <v>188</v>
      </c>
      <c r="Q261">
        <v>1.0169999999999999</v>
      </c>
      <c r="R261">
        <v>8.1000000000000003E-2</v>
      </c>
      <c r="S261">
        <v>8752</v>
      </c>
      <c r="T261">
        <v>56.3</v>
      </c>
      <c r="U261">
        <v>839.1</v>
      </c>
      <c r="V261">
        <v>8174</v>
      </c>
      <c r="W261">
        <v>54</v>
      </c>
      <c r="X261">
        <v>73.989999999999995</v>
      </c>
      <c r="Y261">
        <v>0</v>
      </c>
    </row>
    <row r="262" spans="1:25" x14ac:dyDescent="0.3">
      <c r="A262" t="s">
        <v>39</v>
      </c>
      <c r="B262">
        <f>_xlfn.XLOOKUP(Table4[[#This Row],[country]],Table2[country],Table2[country_id],FALSE)</f>
        <v>6</v>
      </c>
      <c r="C262" t="s">
        <v>105</v>
      </c>
      <c r="D262">
        <v>2016</v>
      </c>
      <c r="E262">
        <f>_xlfn.XLOOKUP(Table4[[#This Row],[year]],Table1[year],Table1[year_id])</f>
        <v>7</v>
      </c>
      <c r="F262" t="s">
        <v>30</v>
      </c>
      <c r="G262" t="s">
        <v>28</v>
      </c>
      <c r="H262" cm="1">
        <f t="array" ref="H262">_xlfn.XLOOKUP(Table4[[#This Row],[vehicle_segment]]&amp;Table4[[#This Row],[powertrain_type]],Table3[vehicle_segment]&amp;Table3[powertrain_type],Table3[vehicle_id])</f>
        <v>3</v>
      </c>
      <c r="I262" s="5">
        <v>124053</v>
      </c>
      <c r="J262" s="5">
        <v>5940464</v>
      </c>
      <c r="K262" s="5">
        <v>516562</v>
      </c>
      <c r="L262" s="5">
        <v>6581079</v>
      </c>
      <c r="M262">
        <v>1.88</v>
      </c>
      <c r="N262">
        <v>128594</v>
      </c>
      <c r="O262">
        <v>32.6</v>
      </c>
      <c r="P262">
        <v>188</v>
      </c>
      <c r="Q262">
        <v>1.0169999999999999</v>
      </c>
      <c r="R262">
        <v>8.1000000000000003E-2</v>
      </c>
      <c r="S262">
        <v>8752</v>
      </c>
      <c r="T262">
        <v>56.3</v>
      </c>
      <c r="U262">
        <v>839.1</v>
      </c>
      <c r="V262">
        <v>8174</v>
      </c>
      <c r="W262">
        <v>54</v>
      </c>
      <c r="X262">
        <v>71.069999999999993</v>
      </c>
      <c r="Y262">
        <v>0</v>
      </c>
    </row>
    <row r="263" spans="1:25" x14ac:dyDescent="0.3">
      <c r="A263" t="s">
        <v>39</v>
      </c>
      <c r="B263">
        <f>_xlfn.XLOOKUP(Table4[[#This Row],[country]],Table2[country],Table2[country_id],FALSE)</f>
        <v>6</v>
      </c>
      <c r="C263" t="s">
        <v>105</v>
      </c>
      <c r="D263">
        <v>2017</v>
      </c>
      <c r="E263">
        <f>_xlfn.XLOOKUP(Table4[[#This Row],[year]],Table1[year],Table1[year_id])</f>
        <v>8</v>
      </c>
      <c r="F263" t="s">
        <v>27</v>
      </c>
      <c r="G263" t="s">
        <v>28</v>
      </c>
      <c r="H263" cm="1">
        <f t="array" ref="H263">_xlfn.XLOOKUP(Table4[[#This Row],[vehicle_segment]]&amp;Table4[[#This Row],[powertrain_type]],Table3[vehicle_segment]&amp;Table3[powertrain_type],Table3[vehicle_id])</f>
        <v>1</v>
      </c>
      <c r="I263" s="5">
        <v>37832</v>
      </c>
      <c r="J263" s="5">
        <v>2603018</v>
      </c>
      <c r="K263" s="5">
        <v>1735346</v>
      </c>
      <c r="L263" s="5">
        <v>4376196</v>
      </c>
      <c r="M263">
        <v>0.86</v>
      </c>
      <c r="N263">
        <v>212120</v>
      </c>
      <c r="O263">
        <v>34.6</v>
      </c>
      <c r="P263">
        <v>206</v>
      </c>
      <c r="Q263">
        <v>1.0329999999999999</v>
      </c>
      <c r="R263">
        <v>8.1000000000000003E-2</v>
      </c>
      <c r="S263">
        <v>9091</v>
      </c>
      <c r="T263">
        <v>57.8</v>
      </c>
      <c r="U263">
        <v>881.4</v>
      </c>
      <c r="V263">
        <v>7859</v>
      </c>
      <c r="W263">
        <v>58.2</v>
      </c>
      <c r="X263">
        <v>110.48</v>
      </c>
      <c r="Y263">
        <v>0</v>
      </c>
    </row>
    <row r="264" spans="1:25" x14ac:dyDescent="0.3">
      <c r="A264" t="s">
        <v>39</v>
      </c>
      <c r="B264">
        <f>_xlfn.XLOOKUP(Table4[[#This Row],[country]],Table2[country],Table2[country_id],FALSE)</f>
        <v>6</v>
      </c>
      <c r="C264" t="s">
        <v>105</v>
      </c>
      <c r="D264">
        <v>2017</v>
      </c>
      <c r="E264">
        <f>_xlfn.XLOOKUP(Table4[[#This Row],[year]],Table1[year],Table1[year_id])</f>
        <v>8</v>
      </c>
      <c r="F264" t="s">
        <v>29</v>
      </c>
      <c r="G264" t="s">
        <v>28</v>
      </c>
      <c r="H264" cm="1">
        <f t="array" ref="H264">_xlfn.XLOOKUP(Table4[[#This Row],[vehicle_segment]]&amp;Table4[[#This Row],[powertrain_type]],Table3[vehicle_segment]&amp;Table3[powertrain_type],Table3[vehicle_id])</f>
        <v>2</v>
      </c>
      <c r="I264" s="5">
        <v>425173</v>
      </c>
      <c r="J264" s="5">
        <v>14773694</v>
      </c>
      <c r="K264" s="5">
        <v>2014595</v>
      </c>
      <c r="L264" s="5">
        <v>17213462</v>
      </c>
      <c r="M264">
        <v>2.4700000000000002</v>
      </c>
      <c r="N264">
        <v>212120</v>
      </c>
      <c r="O264">
        <v>34.6</v>
      </c>
      <c r="P264">
        <v>206</v>
      </c>
      <c r="Q264">
        <v>1.0329999999999999</v>
      </c>
      <c r="R264">
        <v>8.1000000000000003E-2</v>
      </c>
      <c r="S264">
        <v>9091</v>
      </c>
      <c r="T264">
        <v>57.8</v>
      </c>
      <c r="U264">
        <v>881.4</v>
      </c>
      <c r="V264">
        <v>7859</v>
      </c>
      <c r="W264">
        <v>58.2</v>
      </c>
      <c r="X264">
        <v>103.6</v>
      </c>
      <c r="Y264">
        <v>0</v>
      </c>
    </row>
    <row r="265" spans="1:25" x14ac:dyDescent="0.3">
      <c r="A265" t="s">
        <v>39</v>
      </c>
      <c r="B265">
        <f>_xlfn.XLOOKUP(Table4[[#This Row],[country]],Table2[country],Table2[country_id],FALSE)</f>
        <v>6</v>
      </c>
      <c r="C265" t="s">
        <v>105</v>
      </c>
      <c r="D265">
        <v>2017</v>
      </c>
      <c r="E265">
        <f>_xlfn.XLOOKUP(Table4[[#This Row],[year]],Table1[year],Table1[year_id])</f>
        <v>8</v>
      </c>
      <c r="F265" t="s">
        <v>30</v>
      </c>
      <c r="G265" t="s">
        <v>28</v>
      </c>
      <c r="H265" cm="1">
        <f t="array" ref="H265">_xlfn.XLOOKUP(Table4[[#This Row],[vehicle_segment]]&amp;Table4[[#This Row],[powertrain_type]],Table3[vehicle_segment]&amp;Table3[powertrain_type],Table3[vehicle_id])</f>
        <v>3</v>
      </c>
      <c r="I265" s="5">
        <v>258225</v>
      </c>
      <c r="J265" s="5">
        <v>6395600</v>
      </c>
      <c r="K265" s="5">
        <v>556139</v>
      </c>
      <c r="L265" s="5">
        <v>7209964</v>
      </c>
      <c r="M265">
        <v>3.58</v>
      </c>
      <c r="N265">
        <v>212120</v>
      </c>
      <c r="O265">
        <v>34.6</v>
      </c>
      <c r="P265">
        <v>206</v>
      </c>
      <c r="Q265">
        <v>1.0329999999999999</v>
      </c>
      <c r="R265">
        <v>8.1000000000000003E-2</v>
      </c>
      <c r="S265">
        <v>9091</v>
      </c>
      <c r="T265">
        <v>57.8</v>
      </c>
      <c r="U265">
        <v>881.4</v>
      </c>
      <c r="V265">
        <v>7859</v>
      </c>
      <c r="W265">
        <v>58.2</v>
      </c>
      <c r="X265">
        <v>108.16</v>
      </c>
      <c r="Y265">
        <v>0</v>
      </c>
    </row>
    <row r="266" spans="1:25" x14ac:dyDescent="0.3">
      <c r="A266" t="s">
        <v>39</v>
      </c>
      <c r="B266">
        <f>_xlfn.XLOOKUP(Table4[[#This Row],[country]],Table2[country],Table2[country_id],FALSE)</f>
        <v>6</v>
      </c>
      <c r="C266" t="s">
        <v>105</v>
      </c>
      <c r="D266">
        <v>2018</v>
      </c>
      <c r="E266">
        <f>_xlfn.XLOOKUP(Table4[[#This Row],[year]],Table1[year],Table1[year_id])</f>
        <v>9</v>
      </c>
      <c r="F266" t="s">
        <v>27</v>
      </c>
      <c r="G266" t="s">
        <v>28</v>
      </c>
      <c r="H266" cm="1">
        <f t="array" ref="H266">_xlfn.XLOOKUP(Table4[[#This Row],[vehicle_segment]]&amp;Table4[[#This Row],[powertrain_type]],Table3[vehicle_segment]&amp;Table3[powertrain_type],Table3[vehicle_id])</f>
        <v>1</v>
      </c>
      <c r="I266" s="5">
        <v>57050</v>
      </c>
      <c r="J266" s="5">
        <v>2380577</v>
      </c>
      <c r="K266" s="5">
        <v>1587051</v>
      </c>
      <c r="L266" s="5">
        <v>4024678</v>
      </c>
      <c r="M266">
        <v>1.42</v>
      </c>
      <c r="N266">
        <v>379142</v>
      </c>
      <c r="O266">
        <v>34.700000000000003</v>
      </c>
      <c r="P266">
        <v>255</v>
      </c>
      <c r="Q266">
        <v>1.0569999999999999</v>
      </c>
      <c r="R266">
        <v>0.08</v>
      </c>
      <c r="S266">
        <v>9572</v>
      </c>
      <c r="T266">
        <v>59.1</v>
      </c>
      <c r="U266">
        <v>923.5</v>
      </c>
      <c r="V266">
        <v>7500</v>
      </c>
      <c r="W266">
        <v>63.9</v>
      </c>
      <c r="X266">
        <v>50.8</v>
      </c>
      <c r="Y266">
        <v>0</v>
      </c>
    </row>
    <row r="267" spans="1:25" x14ac:dyDescent="0.3">
      <c r="A267" t="s">
        <v>39</v>
      </c>
      <c r="B267">
        <f>_xlfn.XLOOKUP(Table4[[#This Row],[country]],Table2[country],Table2[country_id],FALSE)</f>
        <v>6</v>
      </c>
      <c r="C267" t="s">
        <v>105</v>
      </c>
      <c r="D267">
        <v>2018</v>
      </c>
      <c r="E267">
        <f>_xlfn.XLOOKUP(Table4[[#This Row],[year]],Table1[year],Table1[year_id])</f>
        <v>9</v>
      </c>
      <c r="F267" t="s">
        <v>29</v>
      </c>
      <c r="G267" t="s">
        <v>28</v>
      </c>
      <c r="H267" cm="1">
        <f t="array" ref="H267">_xlfn.XLOOKUP(Table4[[#This Row],[vehicle_segment]]&amp;Table4[[#This Row],[powertrain_type]],Table3[vehicle_segment]&amp;Table3[powertrain_type],Table3[vehicle_id])</f>
        <v>2</v>
      </c>
      <c r="I267" s="5">
        <v>657547</v>
      </c>
      <c r="J267" s="5">
        <v>13708805</v>
      </c>
      <c r="K267" s="5">
        <v>1869382</v>
      </c>
      <c r="L267" s="5">
        <v>16235734</v>
      </c>
      <c r="M267">
        <v>4.05</v>
      </c>
      <c r="N267">
        <v>379142</v>
      </c>
      <c r="O267">
        <v>34.700000000000003</v>
      </c>
      <c r="P267">
        <v>255</v>
      </c>
      <c r="Q267">
        <v>1.0569999999999999</v>
      </c>
      <c r="R267">
        <v>0.08</v>
      </c>
      <c r="S267">
        <v>9572</v>
      </c>
      <c r="T267">
        <v>59.1</v>
      </c>
      <c r="U267">
        <v>923.5</v>
      </c>
      <c r="V267">
        <v>7500</v>
      </c>
      <c r="W267">
        <v>63.9</v>
      </c>
      <c r="X267">
        <v>54.65</v>
      </c>
      <c r="Y267">
        <v>0</v>
      </c>
    </row>
    <row r="268" spans="1:25" x14ac:dyDescent="0.3">
      <c r="A268" t="s">
        <v>39</v>
      </c>
      <c r="B268">
        <f>_xlfn.XLOOKUP(Table4[[#This Row],[country]],Table2[country],Table2[country_id],FALSE)</f>
        <v>6</v>
      </c>
      <c r="C268" t="s">
        <v>105</v>
      </c>
      <c r="D268">
        <v>2018</v>
      </c>
      <c r="E268">
        <f>_xlfn.XLOOKUP(Table4[[#This Row],[year]],Table1[year],Table1[year_id])</f>
        <v>9</v>
      </c>
      <c r="F268" t="s">
        <v>30</v>
      </c>
      <c r="G268" t="s">
        <v>28</v>
      </c>
      <c r="H268" cm="1">
        <f t="array" ref="H268">_xlfn.XLOOKUP(Table4[[#This Row],[vehicle_segment]]&amp;Table4[[#This Row],[powertrain_type]],Table3[vehicle_segment]&amp;Table3[powertrain_type],Table3[vehicle_id])</f>
        <v>3</v>
      </c>
      <c r="I268" s="5">
        <v>397829</v>
      </c>
      <c r="J268" s="5">
        <v>5866480</v>
      </c>
      <c r="K268" s="5">
        <v>510129</v>
      </c>
      <c r="L268" s="5">
        <v>6774438</v>
      </c>
      <c r="M268">
        <v>5.87</v>
      </c>
      <c r="N268">
        <v>379142</v>
      </c>
      <c r="O268">
        <v>34.700000000000003</v>
      </c>
      <c r="P268">
        <v>255</v>
      </c>
      <c r="Q268">
        <v>1.0569999999999999</v>
      </c>
      <c r="R268">
        <v>0.08</v>
      </c>
      <c r="S268">
        <v>9572</v>
      </c>
      <c r="T268">
        <v>59.1</v>
      </c>
      <c r="U268">
        <v>923.5</v>
      </c>
      <c r="V268">
        <v>7500</v>
      </c>
      <c r="W268">
        <v>63.9</v>
      </c>
      <c r="X268">
        <v>54.06</v>
      </c>
      <c r="Y268">
        <v>0</v>
      </c>
    </row>
    <row r="269" spans="1:25" x14ac:dyDescent="0.3">
      <c r="A269" t="s">
        <v>39</v>
      </c>
      <c r="B269">
        <f>_xlfn.XLOOKUP(Table4[[#This Row],[country]],Table2[country],Table2[country_id],FALSE)</f>
        <v>6</v>
      </c>
      <c r="C269" t="s">
        <v>105</v>
      </c>
      <c r="D269">
        <v>2019</v>
      </c>
      <c r="E269">
        <f>_xlfn.XLOOKUP(Table4[[#This Row],[year]],Table1[year],Table1[year_id])</f>
        <v>10</v>
      </c>
      <c r="F269" t="s">
        <v>27</v>
      </c>
      <c r="G269" t="s">
        <v>28</v>
      </c>
      <c r="H269" cm="1">
        <f t="array" ref="H269">_xlfn.XLOOKUP(Table4[[#This Row],[vehicle_segment]]&amp;Table4[[#This Row],[powertrain_type]],Table3[vehicle_segment]&amp;Table3[powertrain_type],Table3[vehicle_id])</f>
        <v>1</v>
      </c>
      <c r="I269" s="5">
        <v>52791</v>
      </c>
      <c r="J269" s="5">
        <v>2259457</v>
      </c>
      <c r="K269" s="5">
        <v>1506304</v>
      </c>
      <c r="L269" s="5">
        <v>3818552</v>
      </c>
      <c r="M269">
        <v>1.38</v>
      </c>
      <c r="N269">
        <v>508926</v>
      </c>
      <c r="O269">
        <v>36.5</v>
      </c>
      <c r="P269">
        <v>292</v>
      </c>
      <c r="Q269">
        <v>1.097</v>
      </c>
      <c r="R269">
        <v>0.08</v>
      </c>
      <c r="S269">
        <v>10456</v>
      </c>
      <c r="T269">
        <v>60.3</v>
      </c>
      <c r="U269">
        <v>946.3</v>
      </c>
      <c r="V269">
        <v>6445</v>
      </c>
      <c r="W269">
        <v>67.599999999999994</v>
      </c>
      <c r="X269">
        <v>-7.47</v>
      </c>
      <c r="Y269">
        <v>0</v>
      </c>
    </row>
    <row r="270" spans="1:25" x14ac:dyDescent="0.3">
      <c r="A270" t="s">
        <v>39</v>
      </c>
      <c r="B270">
        <f>_xlfn.XLOOKUP(Table4[[#This Row],[country]],Table2[country],Table2[country_id],FALSE)</f>
        <v>6</v>
      </c>
      <c r="C270" t="s">
        <v>105</v>
      </c>
      <c r="D270">
        <v>2019</v>
      </c>
      <c r="E270">
        <f>_xlfn.XLOOKUP(Table4[[#This Row],[year]],Table1[year],Table1[year_id])</f>
        <v>10</v>
      </c>
      <c r="F270" t="s">
        <v>29</v>
      </c>
      <c r="G270" t="s">
        <v>28</v>
      </c>
      <c r="H270" cm="1">
        <f t="array" ref="H270">_xlfn.XLOOKUP(Table4[[#This Row],[vehicle_segment]]&amp;Table4[[#This Row],[powertrain_type]],Table3[vehicle_segment]&amp;Table3[powertrain_type],Table3[vehicle_id])</f>
        <v>2</v>
      </c>
      <c r="I270" s="5">
        <v>606608</v>
      </c>
      <c r="J270" s="5">
        <v>12980482</v>
      </c>
      <c r="K270" s="5">
        <v>1770066</v>
      </c>
      <c r="L270" s="5">
        <v>15357156</v>
      </c>
      <c r="M270">
        <v>3.95</v>
      </c>
      <c r="N270">
        <v>508926</v>
      </c>
      <c r="O270">
        <v>36.5</v>
      </c>
      <c r="P270">
        <v>292</v>
      </c>
      <c r="Q270">
        <v>1.097</v>
      </c>
      <c r="R270">
        <v>0.08</v>
      </c>
      <c r="S270">
        <v>10456</v>
      </c>
      <c r="T270">
        <v>60.3</v>
      </c>
      <c r="U270">
        <v>946.3</v>
      </c>
      <c r="V270">
        <v>6445</v>
      </c>
      <c r="W270">
        <v>67.599999999999994</v>
      </c>
      <c r="X270">
        <v>-7.75</v>
      </c>
      <c r="Y270">
        <v>0</v>
      </c>
    </row>
    <row r="271" spans="1:25" x14ac:dyDescent="0.3">
      <c r="A271" t="s">
        <v>39</v>
      </c>
      <c r="B271">
        <f>_xlfn.XLOOKUP(Table4[[#This Row],[country]],Table2[country],Table2[country_id],FALSE)</f>
        <v>6</v>
      </c>
      <c r="C271" t="s">
        <v>105</v>
      </c>
      <c r="D271">
        <v>2019</v>
      </c>
      <c r="E271">
        <f>_xlfn.XLOOKUP(Table4[[#This Row],[year]],Table1[year],Table1[year_id])</f>
        <v>10</v>
      </c>
      <c r="F271" t="s">
        <v>30</v>
      </c>
      <c r="G271" t="s">
        <v>28</v>
      </c>
      <c r="H271" cm="1">
        <f t="array" ref="H271">_xlfn.XLOOKUP(Table4[[#This Row],[vehicle_segment]]&amp;Table4[[#This Row],[powertrain_type]],Table3[vehicle_segment]&amp;Table3[powertrain_type],Table3[vehicle_id])</f>
        <v>3</v>
      </c>
      <c r="I271" s="5">
        <v>368739</v>
      </c>
      <c r="J271" s="5">
        <v>5583765</v>
      </c>
      <c r="K271" s="5">
        <v>485545</v>
      </c>
      <c r="L271" s="5">
        <v>6438049</v>
      </c>
      <c r="M271">
        <v>5.73</v>
      </c>
      <c r="N271">
        <v>508926</v>
      </c>
      <c r="O271">
        <v>36.5</v>
      </c>
      <c r="P271">
        <v>292</v>
      </c>
      <c r="Q271">
        <v>1.097</v>
      </c>
      <c r="R271">
        <v>0.08</v>
      </c>
      <c r="S271">
        <v>10456</v>
      </c>
      <c r="T271">
        <v>60.3</v>
      </c>
      <c r="U271">
        <v>946.3</v>
      </c>
      <c r="V271">
        <v>6445</v>
      </c>
      <c r="W271">
        <v>67.599999999999994</v>
      </c>
      <c r="X271">
        <v>-7.31</v>
      </c>
      <c r="Y271">
        <v>0</v>
      </c>
    </row>
    <row r="272" spans="1:25" x14ac:dyDescent="0.3">
      <c r="A272" t="s">
        <v>39</v>
      </c>
      <c r="B272">
        <f>_xlfn.XLOOKUP(Table4[[#This Row],[country]],Table2[country],Table2[country_id],FALSE)</f>
        <v>6</v>
      </c>
      <c r="C272" t="s">
        <v>105</v>
      </c>
      <c r="D272">
        <v>2020</v>
      </c>
      <c r="E272">
        <f>_xlfn.XLOOKUP(Table4[[#This Row],[year]],Table1[year],Table1[year_id])</f>
        <v>11</v>
      </c>
      <c r="F272" t="s">
        <v>27</v>
      </c>
      <c r="G272" t="s">
        <v>28</v>
      </c>
      <c r="H272" cm="1">
        <f t="array" ref="H272">_xlfn.XLOOKUP(Table4[[#This Row],[vehicle_segment]]&amp;Table4[[#This Row],[powertrain_type]],Table3[vehicle_segment]&amp;Table3[powertrain_type],Table3[vehicle_id])</f>
        <v>1</v>
      </c>
      <c r="I272" s="5">
        <v>65695</v>
      </c>
      <c r="J272" s="5">
        <v>2181896</v>
      </c>
      <c r="K272" s="5">
        <v>1454598</v>
      </c>
      <c r="L272" s="5">
        <v>3702189</v>
      </c>
      <c r="M272">
        <v>1.77</v>
      </c>
      <c r="N272">
        <v>886513</v>
      </c>
      <c r="O272">
        <v>39</v>
      </c>
      <c r="P272">
        <v>334</v>
      </c>
      <c r="Q272">
        <v>1.1499999999999999</v>
      </c>
      <c r="R272">
        <v>0.08</v>
      </c>
      <c r="S272">
        <v>10952</v>
      </c>
      <c r="T272">
        <v>61.6</v>
      </c>
      <c r="U272">
        <v>936.8</v>
      </c>
      <c r="V272">
        <v>5443</v>
      </c>
      <c r="W272">
        <v>72.400000000000006</v>
      </c>
      <c r="X272">
        <v>24.44</v>
      </c>
      <c r="Y272">
        <v>0</v>
      </c>
    </row>
    <row r="273" spans="1:25" x14ac:dyDescent="0.3">
      <c r="A273" t="s">
        <v>39</v>
      </c>
      <c r="B273">
        <f>_xlfn.XLOOKUP(Table4[[#This Row],[country]],Table2[country],Table2[country_id],FALSE)</f>
        <v>6</v>
      </c>
      <c r="C273" t="s">
        <v>105</v>
      </c>
      <c r="D273">
        <v>2020</v>
      </c>
      <c r="E273">
        <f>_xlfn.XLOOKUP(Table4[[#This Row],[year]],Table1[year],Table1[year_id])</f>
        <v>11</v>
      </c>
      <c r="F273" t="s">
        <v>29</v>
      </c>
      <c r="G273" t="s">
        <v>28</v>
      </c>
      <c r="H273" cm="1">
        <f t="array" ref="H273">_xlfn.XLOOKUP(Table4[[#This Row],[vehicle_segment]]&amp;Table4[[#This Row],[powertrain_type]],Table3[vehicle_segment]&amp;Table3[powertrain_type],Table3[vehicle_id])</f>
        <v>2</v>
      </c>
      <c r="I273" s="5">
        <v>759262</v>
      </c>
      <c r="J273" s="5">
        <v>12510357</v>
      </c>
      <c r="K273" s="5">
        <v>1705958</v>
      </c>
      <c r="L273" s="5">
        <v>14975577</v>
      </c>
      <c r="M273">
        <v>5.07</v>
      </c>
      <c r="N273">
        <v>886513</v>
      </c>
      <c r="O273">
        <v>39</v>
      </c>
      <c r="P273">
        <v>334</v>
      </c>
      <c r="Q273">
        <v>1.1499999999999999</v>
      </c>
      <c r="R273">
        <v>0.08</v>
      </c>
      <c r="S273">
        <v>10952</v>
      </c>
      <c r="T273">
        <v>61.6</v>
      </c>
      <c r="U273">
        <v>936.8</v>
      </c>
      <c r="V273">
        <v>5443</v>
      </c>
      <c r="W273">
        <v>72.400000000000006</v>
      </c>
      <c r="X273">
        <v>25.17</v>
      </c>
      <c r="Y273">
        <v>0</v>
      </c>
    </row>
    <row r="274" spans="1:25" x14ac:dyDescent="0.3">
      <c r="A274" t="s">
        <v>39</v>
      </c>
      <c r="B274">
        <f>_xlfn.XLOOKUP(Table4[[#This Row],[country]],Table2[country],Table2[country_id],FALSE)</f>
        <v>6</v>
      </c>
      <c r="C274" t="s">
        <v>105</v>
      </c>
      <c r="D274">
        <v>2020</v>
      </c>
      <c r="E274">
        <f>_xlfn.XLOOKUP(Table4[[#This Row],[year]],Table1[year],Table1[year_id])</f>
        <v>11</v>
      </c>
      <c r="F274" t="s">
        <v>30</v>
      </c>
      <c r="G274" t="s">
        <v>28</v>
      </c>
      <c r="H274" cm="1">
        <f t="array" ref="H274">_xlfn.XLOOKUP(Table4[[#This Row],[vehicle_segment]]&amp;Table4[[#This Row],[powertrain_type]],Table3[vehicle_segment]&amp;Table3[powertrain_type],Table3[vehicle_id])</f>
        <v>3</v>
      </c>
      <c r="I274" s="5">
        <v>451304</v>
      </c>
      <c r="J274" s="5">
        <v>5232629</v>
      </c>
      <c r="K274" s="5">
        <v>455011</v>
      </c>
      <c r="L274" s="5">
        <v>6138944</v>
      </c>
      <c r="M274">
        <v>7.35</v>
      </c>
      <c r="N274">
        <v>886513</v>
      </c>
      <c r="O274">
        <v>39</v>
      </c>
      <c r="P274">
        <v>334</v>
      </c>
      <c r="Q274">
        <v>1.1499999999999999</v>
      </c>
      <c r="R274">
        <v>0.08</v>
      </c>
      <c r="S274">
        <v>10952</v>
      </c>
      <c r="T274">
        <v>61.6</v>
      </c>
      <c r="U274">
        <v>936.8</v>
      </c>
      <c r="V274">
        <v>5443</v>
      </c>
      <c r="W274">
        <v>72.400000000000006</v>
      </c>
      <c r="X274">
        <v>22.39</v>
      </c>
      <c r="Y274">
        <v>0</v>
      </c>
    </row>
    <row r="275" spans="1:25" x14ac:dyDescent="0.3">
      <c r="A275" t="s">
        <v>39</v>
      </c>
      <c r="B275">
        <f>_xlfn.XLOOKUP(Table4[[#This Row],[country]],Table2[country],Table2[country_id],FALSE)</f>
        <v>6</v>
      </c>
      <c r="C275" t="s">
        <v>105</v>
      </c>
      <c r="D275">
        <v>2021</v>
      </c>
      <c r="E275">
        <f>_xlfn.XLOOKUP(Table4[[#This Row],[year]],Table1[year],Table1[year_id])</f>
        <v>12</v>
      </c>
      <c r="F275" t="s">
        <v>27</v>
      </c>
      <c r="G275" t="s">
        <v>28</v>
      </c>
      <c r="H275" cm="1">
        <f t="array" ref="H275">_xlfn.XLOOKUP(Table4[[#This Row],[vehicle_segment]]&amp;Table4[[#This Row],[powertrain_type]],Table3[vehicle_segment]&amp;Table3[powertrain_type],Table3[vehicle_id])</f>
        <v>1</v>
      </c>
      <c r="I275" s="5">
        <v>182482</v>
      </c>
      <c r="J275" s="5">
        <v>2223298</v>
      </c>
      <c r="K275" s="5">
        <v>1482198</v>
      </c>
      <c r="L275" s="5">
        <v>3887978</v>
      </c>
      <c r="M275">
        <v>4.6900000000000004</v>
      </c>
      <c r="N275">
        <v>1173925</v>
      </c>
      <c r="O275">
        <v>45.1</v>
      </c>
      <c r="P275">
        <v>356</v>
      </c>
      <c r="Q275">
        <v>1.2270000000000001</v>
      </c>
      <c r="R275">
        <v>8.1000000000000003E-2</v>
      </c>
      <c r="S275">
        <v>11913</v>
      </c>
      <c r="T275">
        <v>62.2</v>
      </c>
      <c r="U275">
        <v>923</v>
      </c>
      <c r="V275">
        <v>4503</v>
      </c>
      <c r="W275">
        <v>75.8</v>
      </c>
      <c r="X275">
        <v>177.77</v>
      </c>
      <c r="Y275">
        <v>0</v>
      </c>
    </row>
    <row r="276" spans="1:25" x14ac:dyDescent="0.3">
      <c r="A276" t="s">
        <v>39</v>
      </c>
      <c r="B276">
        <f>_xlfn.XLOOKUP(Table4[[#This Row],[country]],Table2[country],Table2[country_id],FALSE)</f>
        <v>6</v>
      </c>
      <c r="C276" t="s">
        <v>105</v>
      </c>
      <c r="D276">
        <v>2021</v>
      </c>
      <c r="E276">
        <f>_xlfn.XLOOKUP(Table4[[#This Row],[year]],Table1[year],Table1[year_id])</f>
        <v>12</v>
      </c>
      <c r="F276" t="s">
        <v>29</v>
      </c>
      <c r="G276" t="s">
        <v>28</v>
      </c>
      <c r="H276" cm="1">
        <f t="array" ref="H276">_xlfn.XLOOKUP(Table4[[#This Row],[vehicle_segment]]&amp;Table4[[#This Row],[powertrain_type]],Table3[vehicle_segment]&amp;Table3[powertrain_type],Table3[vehicle_id])</f>
        <v>2</v>
      </c>
      <c r="I276" s="5">
        <v>2076882</v>
      </c>
      <c r="J276" s="5">
        <v>11801399</v>
      </c>
      <c r="K276" s="5">
        <v>1609282</v>
      </c>
      <c r="L276" s="5">
        <v>15487563</v>
      </c>
      <c r="M276">
        <v>13.41</v>
      </c>
      <c r="N276">
        <v>1173925</v>
      </c>
      <c r="O276">
        <v>45.1</v>
      </c>
      <c r="P276">
        <v>356</v>
      </c>
      <c r="Q276">
        <v>1.2270000000000001</v>
      </c>
      <c r="R276">
        <v>8.1000000000000003E-2</v>
      </c>
      <c r="S276">
        <v>11913</v>
      </c>
      <c r="T276">
        <v>62.2</v>
      </c>
      <c r="U276">
        <v>923</v>
      </c>
      <c r="V276">
        <v>4503</v>
      </c>
      <c r="W276">
        <v>75.8</v>
      </c>
      <c r="X276">
        <v>173.54</v>
      </c>
      <c r="Y276">
        <v>0</v>
      </c>
    </row>
    <row r="277" spans="1:25" x14ac:dyDescent="0.3">
      <c r="A277" t="s">
        <v>39</v>
      </c>
      <c r="B277">
        <f>_xlfn.XLOOKUP(Table4[[#This Row],[country]],Table2[country],Table2[country_id],FALSE)</f>
        <v>6</v>
      </c>
      <c r="C277" t="s">
        <v>105</v>
      </c>
      <c r="D277">
        <v>2021</v>
      </c>
      <c r="E277">
        <f>_xlfn.XLOOKUP(Table4[[#This Row],[year]],Table1[year],Table1[year_id])</f>
        <v>12</v>
      </c>
      <c r="F277" t="s">
        <v>30</v>
      </c>
      <c r="G277" t="s">
        <v>28</v>
      </c>
      <c r="H277" cm="1">
        <f t="array" ref="H277">_xlfn.XLOOKUP(Table4[[#This Row],[vehicle_segment]]&amp;Table4[[#This Row],[powertrain_type]],Table3[vehicle_segment]&amp;Table3[powertrain_type],Table3[vehicle_id])</f>
        <v>3</v>
      </c>
      <c r="I277" s="5">
        <v>1262661</v>
      </c>
      <c r="J277" s="5">
        <v>4812525</v>
      </c>
      <c r="K277" s="5">
        <v>418480</v>
      </c>
      <c r="L277" s="5">
        <v>6493666</v>
      </c>
      <c r="M277">
        <v>19.440000000000001</v>
      </c>
      <c r="N277">
        <v>1173925</v>
      </c>
      <c r="O277">
        <v>45.1</v>
      </c>
      <c r="P277">
        <v>356</v>
      </c>
      <c r="Q277">
        <v>1.2270000000000001</v>
      </c>
      <c r="R277">
        <v>8.1000000000000003E-2</v>
      </c>
      <c r="S277">
        <v>11913</v>
      </c>
      <c r="T277">
        <v>62.2</v>
      </c>
      <c r="U277">
        <v>923</v>
      </c>
      <c r="V277">
        <v>4503</v>
      </c>
      <c r="W277">
        <v>75.8</v>
      </c>
      <c r="X277">
        <v>179.78</v>
      </c>
      <c r="Y277">
        <v>0</v>
      </c>
    </row>
    <row r="278" spans="1:25" x14ac:dyDescent="0.3">
      <c r="A278" t="s">
        <v>39</v>
      </c>
      <c r="B278">
        <f>_xlfn.XLOOKUP(Table4[[#This Row],[country]],Table2[country],Table2[country_id],FALSE)</f>
        <v>6</v>
      </c>
      <c r="C278" t="s">
        <v>105</v>
      </c>
      <c r="D278">
        <v>2022</v>
      </c>
      <c r="E278">
        <f>_xlfn.XLOOKUP(Table4[[#This Row],[year]],Table1[year],Table1[year_id])</f>
        <v>13</v>
      </c>
      <c r="F278" t="s">
        <v>27</v>
      </c>
      <c r="G278" t="s">
        <v>28</v>
      </c>
      <c r="H278" cm="1">
        <f t="array" ref="H278">_xlfn.XLOOKUP(Table4[[#This Row],[vehicle_segment]]&amp;Table4[[#This Row],[powertrain_type]],Table3[vehicle_segment]&amp;Table3[powertrain_type],Table3[vehicle_id])</f>
        <v>1</v>
      </c>
      <c r="I278" s="5">
        <v>315782</v>
      </c>
      <c r="J278" s="5">
        <v>2201614</v>
      </c>
      <c r="K278" s="5">
        <v>1467742</v>
      </c>
      <c r="L278" s="5">
        <v>3985138</v>
      </c>
      <c r="M278">
        <v>7.92</v>
      </c>
      <c r="N278">
        <v>1869115</v>
      </c>
      <c r="O278">
        <v>40.4</v>
      </c>
      <c r="P278">
        <v>387</v>
      </c>
      <c r="Q278">
        <v>1.2669999999999999</v>
      </c>
      <c r="R278">
        <v>8.3000000000000004E-2</v>
      </c>
      <c r="S278">
        <v>12563</v>
      </c>
      <c r="T278">
        <v>63.3</v>
      </c>
      <c r="U278">
        <v>894.3</v>
      </c>
      <c r="V278">
        <v>3542</v>
      </c>
      <c r="W278">
        <v>78.5</v>
      </c>
      <c r="X278">
        <v>73.05</v>
      </c>
      <c r="Y278">
        <v>0</v>
      </c>
    </row>
    <row r="279" spans="1:25" x14ac:dyDescent="0.3">
      <c r="A279" t="s">
        <v>39</v>
      </c>
      <c r="B279">
        <f>_xlfn.XLOOKUP(Table4[[#This Row],[country]],Table2[country],Table2[country_id],FALSE)</f>
        <v>6</v>
      </c>
      <c r="C279" t="s">
        <v>105</v>
      </c>
      <c r="D279">
        <v>2022</v>
      </c>
      <c r="E279">
        <f>_xlfn.XLOOKUP(Table4[[#This Row],[year]],Table1[year],Table1[year_id])</f>
        <v>13</v>
      </c>
      <c r="F279" t="s">
        <v>29</v>
      </c>
      <c r="G279" t="s">
        <v>28</v>
      </c>
      <c r="H279" cm="1">
        <f t="array" ref="H279">_xlfn.XLOOKUP(Table4[[#This Row],[vehicle_segment]]&amp;Table4[[#This Row],[powertrain_type]],Table3[vehicle_segment]&amp;Table3[powertrain_type],Table3[vehicle_id])</f>
        <v>2</v>
      </c>
      <c r="I279" s="5">
        <v>3563298</v>
      </c>
      <c r="J279" s="5">
        <v>10714573</v>
      </c>
      <c r="K279" s="5">
        <v>1461078</v>
      </c>
      <c r="L279" s="5">
        <v>15738949</v>
      </c>
      <c r="M279">
        <v>22.64</v>
      </c>
      <c r="N279">
        <v>1869115</v>
      </c>
      <c r="O279">
        <v>40.4</v>
      </c>
      <c r="P279">
        <v>387</v>
      </c>
      <c r="Q279">
        <v>1.2669999999999999</v>
      </c>
      <c r="R279">
        <v>8.3000000000000004E-2</v>
      </c>
      <c r="S279">
        <v>12563</v>
      </c>
      <c r="T279">
        <v>63.3</v>
      </c>
      <c r="U279">
        <v>894.3</v>
      </c>
      <c r="V279">
        <v>3542</v>
      </c>
      <c r="W279">
        <v>78.5</v>
      </c>
      <c r="X279">
        <v>71.569999999999993</v>
      </c>
      <c r="Y279">
        <v>0</v>
      </c>
    </row>
    <row r="280" spans="1:25" x14ac:dyDescent="0.3">
      <c r="A280" t="s">
        <v>39</v>
      </c>
      <c r="B280">
        <f>_xlfn.XLOOKUP(Table4[[#This Row],[country]],Table2[country],Table2[country_id],FALSE)</f>
        <v>6</v>
      </c>
      <c r="C280" t="s">
        <v>105</v>
      </c>
      <c r="D280">
        <v>2022</v>
      </c>
      <c r="E280">
        <f>_xlfn.XLOOKUP(Table4[[#This Row],[year]],Table1[year],Table1[year_id])</f>
        <v>13</v>
      </c>
      <c r="F280" t="s">
        <v>30</v>
      </c>
      <c r="G280" t="s">
        <v>28</v>
      </c>
      <c r="H280" cm="1">
        <f t="array" ref="H280">_xlfn.XLOOKUP(Table4[[#This Row],[vehicle_segment]]&amp;Table4[[#This Row],[powertrain_type]],Table3[vehicle_segment]&amp;Table3[powertrain_type],Table3[vehicle_id])</f>
        <v>3</v>
      </c>
      <c r="I280" s="5">
        <v>2170129</v>
      </c>
      <c r="J280" s="5">
        <v>4085236</v>
      </c>
      <c r="K280" s="5">
        <v>355238</v>
      </c>
      <c r="L280" s="5">
        <v>6610603</v>
      </c>
      <c r="M280">
        <v>32.83</v>
      </c>
      <c r="N280">
        <v>1869115</v>
      </c>
      <c r="O280">
        <v>40.4</v>
      </c>
      <c r="P280">
        <v>387</v>
      </c>
      <c r="Q280">
        <v>1.2669999999999999</v>
      </c>
      <c r="R280">
        <v>8.3000000000000004E-2</v>
      </c>
      <c r="S280">
        <v>12563</v>
      </c>
      <c r="T280">
        <v>63.3</v>
      </c>
      <c r="U280">
        <v>894.3</v>
      </c>
      <c r="V280">
        <v>3542</v>
      </c>
      <c r="W280">
        <v>78.5</v>
      </c>
      <c r="X280">
        <v>71.87</v>
      </c>
      <c r="Y280">
        <v>0</v>
      </c>
    </row>
    <row r="281" spans="1:25" x14ac:dyDescent="0.3">
      <c r="A281" t="s">
        <v>39</v>
      </c>
      <c r="B281">
        <f>_xlfn.XLOOKUP(Table4[[#This Row],[country]],Table2[country],Table2[country_id],FALSE)</f>
        <v>6</v>
      </c>
      <c r="C281" t="s">
        <v>105</v>
      </c>
      <c r="D281">
        <v>2023</v>
      </c>
      <c r="E281">
        <f>_xlfn.XLOOKUP(Table4[[#This Row],[year]],Table1[year],Table1[year_id])</f>
        <v>14</v>
      </c>
      <c r="F281" t="s">
        <v>27</v>
      </c>
      <c r="G281" t="s">
        <v>28</v>
      </c>
      <c r="H281" cm="1">
        <f t="array" ref="H281">_xlfn.XLOOKUP(Table4[[#This Row],[vehicle_segment]]&amp;Table4[[#This Row],[powertrain_type]],Table3[vehicle_segment]&amp;Table3[powertrain_type],Table3[vehicle_id])</f>
        <v>1</v>
      </c>
      <c r="I281" s="5">
        <v>425268</v>
      </c>
      <c r="J281" s="5">
        <v>2439959</v>
      </c>
      <c r="K281" s="5">
        <v>1626640</v>
      </c>
      <c r="L281" s="5">
        <v>4491867</v>
      </c>
      <c r="M281">
        <v>9.4700000000000006</v>
      </c>
      <c r="N281">
        <v>2593024</v>
      </c>
      <c r="O281">
        <v>40.200000000000003</v>
      </c>
      <c r="P281">
        <v>425</v>
      </c>
      <c r="Q281">
        <v>1.28</v>
      </c>
      <c r="R281">
        <v>8.5000000000000006E-2</v>
      </c>
      <c r="S281">
        <v>13093</v>
      </c>
      <c r="T281">
        <v>64.2</v>
      </c>
      <c r="U281">
        <v>888.8</v>
      </c>
      <c r="V281">
        <v>0</v>
      </c>
      <c r="W281">
        <v>82.8</v>
      </c>
      <c r="X281">
        <v>34.67</v>
      </c>
      <c r="Y281">
        <v>0</v>
      </c>
    </row>
    <row r="282" spans="1:25" x14ac:dyDescent="0.3">
      <c r="A282" t="s">
        <v>39</v>
      </c>
      <c r="B282">
        <f>_xlfn.XLOOKUP(Table4[[#This Row],[country]],Table2[country],Table2[country_id],FALSE)</f>
        <v>6</v>
      </c>
      <c r="C282" t="s">
        <v>105</v>
      </c>
      <c r="D282">
        <v>2023</v>
      </c>
      <c r="E282">
        <f>_xlfn.XLOOKUP(Table4[[#This Row],[year]],Table1[year],Table1[year_id])</f>
        <v>14</v>
      </c>
      <c r="F282" t="s">
        <v>29</v>
      </c>
      <c r="G282" t="s">
        <v>28</v>
      </c>
      <c r="H282" cm="1">
        <f t="array" ref="H282">_xlfn.XLOOKUP(Table4[[#This Row],[vehicle_segment]]&amp;Table4[[#This Row],[powertrain_type]],Table3[vehicle_segment]&amp;Table3[powertrain_type],Table3[vehicle_id])</f>
        <v>2</v>
      </c>
      <c r="I282" s="5">
        <v>4944766</v>
      </c>
      <c r="J282" s="5">
        <v>11735091</v>
      </c>
      <c r="K282" s="5">
        <v>1600240</v>
      </c>
      <c r="L282" s="5">
        <v>18280097</v>
      </c>
      <c r="M282">
        <v>27.05</v>
      </c>
      <c r="N282">
        <v>2593024</v>
      </c>
      <c r="O282">
        <v>40.200000000000003</v>
      </c>
      <c r="P282">
        <v>425</v>
      </c>
      <c r="Q282">
        <v>1.28</v>
      </c>
      <c r="R282">
        <v>8.5000000000000006E-2</v>
      </c>
      <c r="S282">
        <v>13093</v>
      </c>
      <c r="T282">
        <v>64.2</v>
      </c>
      <c r="U282">
        <v>888.8</v>
      </c>
      <c r="V282">
        <v>0</v>
      </c>
      <c r="W282">
        <v>82.8</v>
      </c>
      <c r="X282">
        <v>38.770000000000003</v>
      </c>
      <c r="Y282">
        <v>0</v>
      </c>
    </row>
    <row r="283" spans="1:25" x14ac:dyDescent="0.3">
      <c r="A283" t="s">
        <v>39</v>
      </c>
      <c r="B283">
        <f>_xlfn.XLOOKUP(Table4[[#This Row],[country]],Table2[country],Table2[country_id],FALSE)</f>
        <v>6</v>
      </c>
      <c r="C283" t="s">
        <v>105</v>
      </c>
      <c r="D283">
        <v>2023</v>
      </c>
      <c r="E283">
        <f>_xlfn.XLOOKUP(Table4[[#This Row],[year]],Table1[year],Table1[year_id])</f>
        <v>14</v>
      </c>
      <c r="F283" t="s">
        <v>30</v>
      </c>
      <c r="G283" t="s">
        <v>28</v>
      </c>
      <c r="H283" cm="1">
        <f t="array" ref="H283">_xlfn.XLOOKUP(Table4[[#This Row],[vehicle_segment]]&amp;Table4[[#This Row],[powertrain_type]],Table3[vehicle_segment]&amp;Table3[powertrain_type],Table3[vehicle_id])</f>
        <v>3</v>
      </c>
      <c r="I283" s="5">
        <v>3022792</v>
      </c>
      <c r="J283" s="5">
        <v>4309269</v>
      </c>
      <c r="K283" s="5">
        <v>374719</v>
      </c>
      <c r="L283" s="5">
        <v>7706780</v>
      </c>
      <c r="M283">
        <v>39.22</v>
      </c>
      <c r="N283">
        <v>2593024</v>
      </c>
      <c r="O283">
        <v>40.200000000000003</v>
      </c>
      <c r="P283">
        <v>425</v>
      </c>
      <c r="Q283">
        <v>1.28</v>
      </c>
      <c r="R283">
        <v>8.5000000000000006E-2</v>
      </c>
      <c r="S283">
        <v>13093</v>
      </c>
      <c r="T283">
        <v>64.2</v>
      </c>
      <c r="U283">
        <v>888.8</v>
      </c>
      <c r="V283">
        <v>0</v>
      </c>
      <c r="W283">
        <v>82.8</v>
      </c>
      <c r="X283">
        <v>39.29</v>
      </c>
      <c r="Y283">
        <v>0</v>
      </c>
    </row>
    <row r="284" spans="1:25" x14ac:dyDescent="0.3">
      <c r="A284" t="s">
        <v>39</v>
      </c>
      <c r="B284">
        <f>_xlfn.XLOOKUP(Table4[[#This Row],[country]],Table2[country],Table2[country_id],FALSE)</f>
        <v>6</v>
      </c>
      <c r="C284" t="s">
        <v>105</v>
      </c>
      <c r="D284">
        <v>2024</v>
      </c>
      <c r="E284">
        <f>_xlfn.XLOOKUP(Table4[[#This Row],[year]],Table1[year],Table1[year_id])</f>
        <v>15</v>
      </c>
      <c r="F284" t="s">
        <v>27</v>
      </c>
      <c r="G284" t="s">
        <v>28</v>
      </c>
      <c r="H284" cm="1">
        <f t="array" ref="H284">_xlfn.XLOOKUP(Table4[[#This Row],[vehicle_segment]]&amp;Table4[[#This Row],[powertrain_type]],Table3[vehicle_segment]&amp;Table3[powertrain_type],Table3[vehicle_id])</f>
        <v>1</v>
      </c>
      <c r="I284" s="5">
        <v>551571</v>
      </c>
      <c r="J284" s="5">
        <v>2464064</v>
      </c>
      <c r="K284" s="5">
        <v>1642709</v>
      </c>
      <c r="L284" s="5">
        <v>4658344</v>
      </c>
      <c r="M284">
        <v>11.84</v>
      </c>
      <c r="N284">
        <v>3761208</v>
      </c>
      <c r="O284">
        <v>45</v>
      </c>
      <c r="P284">
        <v>442</v>
      </c>
      <c r="Q284">
        <v>1.2330000000000001</v>
      </c>
      <c r="R284">
        <v>8.7999999999999995E-2</v>
      </c>
      <c r="S284">
        <v>13269</v>
      </c>
      <c r="T284">
        <v>65.2</v>
      </c>
      <c r="U284">
        <v>857.2</v>
      </c>
      <c r="V284">
        <v>0</v>
      </c>
      <c r="W284">
        <v>85.5</v>
      </c>
      <c r="X284">
        <v>29.7</v>
      </c>
      <c r="Y284">
        <v>0</v>
      </c>
    </row>
    <row r="285" spans="1:25" x14ac:dyDescent="0.3">
      <c r="A285" t="s">
        <v>39</v>
      </c>
      <c r="B285">
        <f>_xlfn.XLOOKUP(Table4[[#This Row],[country]],Table2[country],Table2[country_id],FALSE)</f>
        <v>6</v>
      </c>
      <c r="C285" t="s">
        <v>105</v>
      </c>
      <c r="D285">
        <v>2024</v>
      </c>
      <c r="E285">
        <f>_xlfn.XLOOKUP(Table4[[#This Row],[year]],Table1[year],Table1[year_id])</f>
        <v>15</v>
      </c>
      <c r="F285" t="s">
        <v>29</v>
      </c>
      <c r="G285" t="s">
        <v>28</v>
      </c>
      <c r="H285" cm="1">
        <f t="array" ref="H285">_xlfn.XLOOKUP(Table4[[#This Row],[vehicle_segment]]&amp;Table4[[#This Row],[powertrain_type]],Table3[vehicle_segment]&amp;Table3[powertrain_type],Table3[vehicle_id])</f>
        <v>2</v>
      </c>
      <c r="I285" s="5">
        <v>6366690</v>
      </c>
      <c r="J285" s="5">
        <v>10958612</v>
      </c>
      <c r="K285" s="5">
        <v>1494356</v>
      </c>
      <c r="L285" s="5">
        <v>18819658</v>
      </c>
      <c r="M285">
        <v>33.83</v>
      </c>
      <c r="N285">
        <v>3761208</v>
      </c>
      <c r="O285">
        <v>45</v>
      </c>
      <c r="P285">
        <v>442</v>
      </c>
      <c r="Q285">
        <v>1.2330000000000001</v>
      </c>
      <c r="R285">
        <v>8.7999999999999995E-2</v>
      </c>
      <c r="S285">
        <v>13269</v>
      </c>
      <c r="T285">
        <v>65.2</v>
      </c>
      <c r="U285">
        <v>857.2</v>
      </c>
      <c r="V285">
        <v>0</v>
      </c>
      <c r="W285">
        <v>85.5</v>
      </c>
      <c r="X285">
        <v>28.76</v>
      </c>
      <c r="Y285">
        <v>0</v>
      </c>
    </row>
    <row r="286" spans="1:25" x14ac:dyDescent="0.3">
      <c r="A286" t="s">
        <v>39</v>
      </c>
      <c r="B286">
        <f>_xlfn.XLOOKUP(Table4[[#This Row],[country]],Table2[country],Table2[country_id],FALSE)</f>
        <v>6</v>
      </c>
      <c r="C286" t="s">
        <v>105</v>
      </c>
      <c r="D286">
        <v>2024</v>
      </c>
      <c r="E286">
        <f>_xlfn.XLOOKUP(Table4[[#This Row],[year]],Table1[year],Table1[year_id])</f>
        <v>15</v>
      </c>
      <c r="F286" t="s">
        <v>30</v>
      </c>
      <c r="G286" t="s">
        <v>34</v>
      </c>
      <c r="H286" cm="1">
        <f t="array" ref="H286">_xlfn.XLOOKUP(Table4[[#This Row],[vehicle_segment]]&amp;Table4[[#This Row],[powertrain_type]],Table3[vehicle_segment]&amp;Table3[powertrain_type],Table3[vehicle_id])</f>
        <v>4</v>
      </c>
      <c r="I286" s="5">
        <v>3923580</v>
      </c>
      <c r="J286" s="5">
        <v>3748994</v>
      </c>
      <c r="K286" s="5">
        <v>325999</v>
      </c>
      <c r="L286" s="5">
        <v>7998573</v>
      </c>
      <c r="M286">
        <v>49.05</v>
      </c>
      <c r="N286">
        <v>3761208</v>
      </c>
      <c r="O286">
        <v>45</v>
      </c>
      <c r="P286">
        <v>442</v>
      </c>
      <c r="Q286">
        <v>1.2330000000000001</v>
      </c>
      <c r="R286">
        <v>8.7999999999999995E-2</v>
      </c>
      <c r="S286">
        <v>13269</v>
      </c>
      <c r="T286">
        <v>65.2</v>
      </c>
      <c r="U286">
        <v>857.2</v>
      </c>
      <c r="V286">
        <v>0</v>
      </c>
      <c r="W286">
        <v>85.5</v>
      </c>
      <c r="X286">
        <v>29.8</v>
      </c>
      <c r="Y286">
        <v>0</v>
      </c>
    </row>
    <row r="287" spans="1:25" x14ac:dyDescent="0.3">
      <c r="A287" t="s">
        <v>39</v>
      </c>
      <c r="B287">
        <f>_xlfn.XLOOKUP(Table4[[#This Row],[country]],Table2[country],Table2[country_id],FALSE)</f>
        <v>6</v>
      </c>
      <c r="C287" t="s">
        <v>105</v>
      </c>
      <c r="D287">
        <v>2025</v>
      </c>
      <c r="E287">
        <f>_xlfn.XLOOKUP(Table4[[#This Row],[year]],Table1[year],Table1[year_id])</f>
        <v>16</v>
      </c>
      <c r="F287" t="s">
        <v>27</v>
      </c>
      <c r="G287" t="s">
        <v>28</v>
      </c>
      <c r="H287" cm="1">
        <f t="array" ref="H287">_xlfn.XLOOKUP(Table4[[#This Row],[vehicle_segment]]&amp;Table4[[#This Row],[powertrain_type]],Table3[vehicle_segment]&amp;Table3[powertrain_type],Table3[vehicle_id])</f>
        <v>1</v>
      </c>
      <c r="I287" s="5">
        <v>671627</v>
      </c>
      <c r="J287" s="5">
        <v>2426615</v>
      </c>
      <c r="K287" s="5">
        <v>1617743</v>
      </c>
      <c r="L287" s="5">
        <v>4715985</v>
      </c>
      <c r="M287">
        <v>14.24</v>
      </c>
      <c r="N287">
        <v>4338106</v>
      </c>
      <c r="O287">
        <v>49.3</v>
      </c>
      <c r="P287">
        <v>468</v>
      </c>
      <c r="Q287">
        <v>1.18</v>
      </c>
      <c r="R287">
        <v>0.09</v>
      </c>
      <c r="S287">
        <v>13776</v>
      </c>
      <c r="T287">
        <v>65.8</v>
      </c>
      <c r="U287">
        <v>828.7</v>
      </c>
      <c r="V287">
        <v>0</v>
      </c>
      <c r="W287">
        <v>87.3</v>
      </c>
      <c r="X287">
        <v>21.77</v>
      </c>
      <c r="Y287">
        <v>0</v>
      </c>
    </row>
    <row r="288" spans="1:25" x14ac:dyDescent="0.3">
      <c r="A288" t="s">
        <v>39</v>
      </c>
      <c r="B288">
        <f>_xlfn.XLOOKUP(Table4[[#This Row],[country]],Table2[country],Table2[country_id],FALSE)</f>
        <v>6</v>
      </c>
      <c r="C288" t="s">
        <v>105</v>
      </c>
      <c r="D288">
        <v>2025</v>
      </c>
      <c r="E288">
        <f>_xlfn.XLOOKUP(Table4[[#This Row],[year]],Table1[year],Table1[year_id])</f>
        <v>16</v>
      </c>
      <c r="F288" t="s">
        <v>29</v>
      </c>
      <c r="G288" t="s">
        <v>34</v>
      </c>
      <c r="H288" cm="1">
        <f t="array" ref="H288">_xlfn.XLOOKUP(Table4[[#This Row],[vehicle_segment]]&amp;Table4[[#This Row],[powertrain_type]],Table3[vehicle_segment]&amp;Table3[powertrain_type],Table3[vehicle_id])</f>
        <v>5</v>
      </c>
      <c r="I288" s="5">
        <v>7670056</v>
      </c>
      <c r="J288" s="5">
        <v>9838330</v>
      </c>
      <c r="K288" s="5">
        <v>1341591</v>
      </c>
      <c r="L288" s="5">
        <v>18849977</v>
      </c>
      <c r="M288">
        <v>40.69</v>
      </c>
      <c r="N288">
        <v>4338106</v>
      </c>
      <c r="O288">
        <v>49.3</v>
      </c>
      <c r="P288">
        <v>468</v>
      </c>
      <c r="Q288">
        <v>1.18</v>
      </c>
      <c r="R288">
        <v>0.09</v>
      </c>
      <c r="S288">
        <v>13776</v>
      </c>
      <c r="T288">
        <v>65.8</v>
      </c>
      <c r="U288">
        <v>828.7</v>
      </c>
      <c r="V288">
        <v>0</v>
      </c>
      <c r="W288">
        <v>87.3</v>
      </c>
      <c r="X288">
        <v>20.47</v>
      </c>
      <c r="Y288">
        <v>0</v>
      </c>
    </row>
    <row r="289" spans="1:25" x14ac:dyDescent="0.3">
      <c r="A289" t="s">
        <v>39</v>
      </c>
      <c r="B289">
        <f>_xlfn.XLOOKUP(Table4[[#This Row],[country]],Table2[country],Table2[country_id],FALSE)</f>
        <v>6</v>
      </c>
      <c r="C289" t="s">
        <v>105</v>
      </c>
      <c r="D289">
        <v>2025</v>
      </c>
      <c r="E289">
        <f>_xlfn.XLOOKUP(Table4[[#This Row],[year]],Table1[year],Table1[year_id])</f>
        <v>16</v>
      </c>
      <c r="F289" t="s">
        <v>30</v>
      </c>
      <c r="G289" t="s">
        <v>34</v>
      </c>
      <c r="H289" cm="1">
        <f t="array" ref="H289">_xlfn.XLOOKUP(Table4[[#This Row],[vehicle_segment]]&amp;Table4[[#This Row],[powertrain_type]],Table3[vehicle_segment]&amp;Table3[powertrain_type],Table3[vehicle_id])</f>
        <v>4</v>
      </c>
      <c r="I289" s="5">
        <v>4562920</v>
      </c>
      <c r="J289" s="5">
        <v>2917116</v>
      </c>
      <c r="K289" s="5">
        <v>253662</v>
      </c>
      <c r="L289" s="5">
        <v>7733698</v>
      </c>
      <c r="M289">
        <v>59</v>
      </c>
      <c r="N289">
        <v>4338106</v>
      </c>
      <c r="O289">
        <v>49.3</v>
      </c>
      <c r="P289">
        <v>468</v>
      </c>
      <c r="Q289">
        <v>1.18</v>
      </c>
      <c r="R289">
        <v>0.09</v>
      </c>
      <c r="S289">
        <v>13776</v>
      </c>
      <c r="T289">
        <v>65.8</v>
      </c>
      <c r="U289">
        <v>828.7</v>
      </c>
      <c r="V289">
        <v>0</v>
      </c>
      <c r="W289">
        <v>87.3</v>
      </c>
      <c r="X289">
        <v>16.29</v>
      </c>
      <c r="Y289">
        <v>1</v>
      </c>
    </row>
    <row r="290" spans="1:25" x14ac:dyDescent="0.3">
      <c r="A290" t="s">
        <v>41</v>
      </c>
      <c r="B290">
        <f>_xlfn.XLOOKUP(Table4[[#This Row],[country]],Table2[country],Table2[country_id],FALSE)</f>
        <v>7</v>
      </c>
      <c r="C290" t="s">
        <v>32</v>
      </c>
      <c r="D290">
        <v>2010</v>
      </c>
      <c r="E290">
        <f>_xlfn.XLOOKUP(Table4[[#This Row],[year]],Table1[year],Table1[year_id])</f>
        <v>1</v>
      </c>
      <c r="F290" t="s">
        <v>27</v>
      </c>
      <c r="G290" t="s">
        <v>28</v>
      </c>
      <c r="H290" cm="1">
        <f t="array" ref="H290">_xlfn.XLOOKUP(Table4[[#This Row],[vehicle_segment]]&amp;Table4[[#This Row],[powertrain_type]],Table3[vehicle_segment]&amp;Table3[powertrain_type],Table3[vehicle_id])</f>
        <v>1</v>
      </c>
      <c r="I290" s="5">
        <v>12</v>
      </c>
      <c r="J290" s="5">
        <v>208515</v>
      </c>
      <c r="K290" s="5">
        <v>139010</v>
      </c>
      <c r="L290" s="5">
        <v>347537</v>
      </c>
      <c r="M290">
        <v>0</v>
      </c>
      <c r="N290">
        <v>97</v>
      </c>
      <c r="O290">
        <v>1.9</v>
      </c>
      <c r="P290">
        <v>119</v>
      </c>
      <c r="Q290">
        <v>1.5</v>
      </c>
      <c r="R290">
        <v>0.13800000000000001</v>
      </c>
      <c r="S290">
        <v>41436</v>
      </c>
      <c r="T290">
        <v>78.099999999999994</v>
      </c>
      <c r="U290">
        <v>133.6</v>
      </c>
      <c r="V290">
        <v>4999</v>
      </c>
      <c r="W290">
        <v>54.4</v>
      </c>
      <c r="X290">
        <v>0</v>
      </c>
      <c r="Y290">
        <v>0</v>
      </c>
    </row>
    <row r="291" spans="1:25" x14ac:dyDescent="0.3">
      <c r="A291" t="s">
        <v>41</v>
      </c>
      <c r="B291">
        <f>_xlfn.XLOOKUP(Table4[[#This Row],[country]],Table2[country],Table2[country_id],FALSE)</f>
        <v>7</v>
      </c>
      <c r="C291" t="s">
        <v>32</v>
      </c>
      <c r="D291">
        <v>2010</v>
      </c>
      <c r="E291">
        <f>_xlfn.XLOOKUP(Table4[[#This Row],[year]],Table1[year],Table1[year_id])</f>
        <v>1</v>
      </c>
      <c r="F291" t="s">
        <v>29</v>
      </c>
      <c r="G291" t="s">
        <v>28</v>
      </c>
      <c r="H291" cm="1">
        <f t="array" ref="H291">_xlfn.XLOOKUP(Table4[[#This Row],[vehicle_segment]]&amp;Table4[[#This Row],[powertrain_type]],Table3[vehicle_segment]&amp;Table3[powertrain_type],Table3[vehicle_id])</f>
        <v>2</v>
      </c>
      <c r="I291" s="5">
        <v>137</v>
      </c>
      <c r="J291" s="5">
        <v>1202487</v>
      </c>
      <c r="K291" s="5">
        <v>163976</v>
      </c>
      <c r="L291" s="5">
        <v>1366600</v>
      </c>
      <c r="M291">
        <v>0.01</v>
      </c>
      <c r="N291">
        <v>97</v>
      </c>
      <c r="O291">
        <v>1.9</v>
      </c>
      <c r="P291">
        <v>119</v>
      </c>
      <c r="Q291">
        <v>1.5</v>
      </c>
      <c r="R291">
        <v>0.13800000000000001</v>
      </c>
      <c r="S291">
        <v>41436</v>
      </c>
      <c r="T291">
        <v>78.099999999999994</v>
      </c>
      <c r="U291">
        <v>133.6</v>
      </c>
      <c r="V291">
        <v>4999</v>
      </c>
      <c r="W291">
        <v>54.4</v>
      </c>
      <c r="X291">
        <v>0</v>
      </c>
      <c r="Y291">
        <v>0</v>
      </c>
    </row>
    <row r="292" spans="1:25" x14ac:dyDescent="0.3">
      <c r="A292" t="s">
        <v>41</v>
      </c>
      <c r="B292">
        <f>_xlfn.XLOOKUP(Table4[[#This Row],[country]],Table2[country],Table2[country_id],FALSE)</f>
        <v>7</v>
      </c>
      <c r="C292" t="s">
        <v>32</v>
      </c>
      <c r="D292">
        <v>2010</v>
      </c>
      <c r="E292">
        <f>_xlfn.XLOOKUP(Table4[[#This Row],[year]],Table1[year],Table1[year_id])</f>
        <v>1</v>
      </c>
      <c r="F292" t="s">
        <v>30</v>
      </c>
      <c r="G292" t="s">
        <v>28</v>
      </c>
      <c r="H292" cm="1">
        <f t="array" ref="H292">_xlfn.XLOOKUP(Table4[[#This Row],[vehicle_segment]]&amp;Table4[[#This Row],[powertrain_type]],Table3[vehicle_segment]&amp;Table3[powertrain_type],Table3[vehicle_id])</f>
        <v>3</v>
      </c>
      <c r="I292" s="5">
        <v>83</v>
      </c>
      <c r="J292" s="5">
        <v>524788</v>
      </c>
      <c r="K292" s="5">
        <v>45634</v>
      </c>
      <c r="L292" s="5">
        <v>570505</v>
      </c>
      <c r="M292">
        <v>0.01</v>
      </c>
      <c r="N292">
        <v>97</v>
      </c>
      <c r="O292">
        <v>1.9</v>
      </c>
      <c r="P292">
        <v>119</v>
      </c>
      <c r="Q292">
        <v>1.5</v>
      </c>
      <c r="R292">
        <v>0.13800000000000001</v>
      </c>
      <c r="S292">
        <v>41436</v>
      </c>
      <c r="T292">
        <v>78.099999999999994</v>
      </c>
      <c r="U292">
        <v>133.6</v>
      </c>
      <c r="V292">
        <v>4999</v>
      </c>
      <c r="W292">
        <v>54.4</v>
      </c>
      <c r="X292">
        <v>0</v>
      </c>
      <c r="Y292">
        <v>0</v>
      </c>
    </row>
    <row r="293" spans="1:25" x14ac:dyDescent="0.3">
      <c r="A293" t="s">
        <v>41</v>
      </c>
      <c r="B293">
        <f>_xlfn.XLOOKUP(Table4[[#This Row],[country]],Table2[country],Table2[country_id],FALSE)</f>
        <v>7</v>
      </c>
      <c r="C293" t="s">
        <v>32</v>
      </c>
      <c r="D293">
        <v>2011</v>
      </c>
      <c r="E293">
        <f>_xlfn.XLOOKUP(Table4[[#This Row],[year]],Table1[year],Table1[year_id])</f>
        <v>2</v>
      </c>
      <c r="F293" t="s">
        <v>27</v>
      </c>
      <c r="G293" t="s">
        <v>28</v>
      </c>
      <c r="H293" cm="1">
        <f t="array" ref="H293">_xlfn.XLOOKUP(Table4[[#This Row],[vehicle_segment]]&amp;Table4[[#This Row],[powertrain_type]],Table3[vehicle_segment]&amp;Table3[powertrain_type],Table3[vehicle_id])</f>
        <v>1</v>
      </c>
      <c r="I293" s="5">
        <v>180</v>
      </c>
      <c r="J293" s="5">
        <v>193024</v>
      </c>
      <c r="K293" s="5">
        <v>128682</v>
      </c>
      <c r="L293" s="5">
        <v>321886</v>
      </c>
      <c r="M293">
        <v>0.06</v>
      </c>
      <c r="N293">
        <v>719</v>
      </c>
      <c r="O293">
        <v>2.9</v>
      </c>
      <c r="P293">
        <v>127</v>
      </c>
      <c r="Q293">
        <v>1.4870000000000001</v>
      </c>
      <c r="R293">
        <v>0.14699999999999999</v>
      </c>
      <c r="S293">
        <v>40120</v>
      </c>
      <c r="T293">
        <v>78.400000000000006</v>
      </c>
      <c r="U293">
        <v>132.6</v>
      </c>
      <c r="V293">
        <v>5318</v>
      </c>
      <c r="W293">
        <v>57.8</v>
      </c>
      <c r="X293">
        <v>300</v>
      </c>
      <c r="Y293">
        <v>0</v>
      </c>
    </row>
    <row r="294" spans="1:25" x14ac:dyDescent="0.3">
      <c r="A294" t="s">
        <v>41</v>
      </c>
      <c r="B294">
        <f>_xlfn.XLOOKUP(Table4[[#This Row],[country]],Table2[country],Table2[country_id],FALSE)</f>
        <v>7</v>
      </c>
      <c r="C294" t="s">
        <v>32</v>
      </c>
      <c r="D294">
        <v>2011</v>
      </c>
      <c r="E294">
        <f>_xlfn.XLOOKUP(Table4[[#This Row],[year]],Table1[year],Table1[year_id])</f>
        <v>2</v>
      </c>
      <c r="F294" t="s">
        <v>29</v>
      </c>
      <c r="G294" t="s">
        <v>28</v>
      </c>
      <c r="H294" cm="1">
        <f t="array" ref="H294">_xlfn.XLOOKUP(Table4[[#This Row],[vehicle_segment]]&amp;Table4[[#This Row],[powertrain_type]],Table3[vehicle_segment]&amp;Table3[powertrain_type],Table3[vehicle_id])</f>
        <v>2</v>
      </c>
      <c r="I294" s="5">
        <v>2038</v>
      </c>
      <c r="J294" s="5">
        <v>1119193</v>
      </c>
      <c r="K294" s="5">
        <v>152617</v>
      </c>
      <c r="L294" s="5">
        <v>1273848</v>
      </c>
      <c r="M294">
        <v>0.16</v>
      </c>
      <c r="N294">
        <v>719</v>
      </c>
      <c r="O294">
        <v>2.9</v>
      </c>
      <c r="P294">
        <v>127</v>
      </c>
      <c r="Q294">
        <v>1.4870000000000001</v>
      </c>
      <c r="R294">
        <v>0.14699999999999999</v>
      </c>
      <c r="S294">
        <v>40120</v>
      </c>
      <c r="T294">
        <v>78.400000000000006</v>
      </c>
      <c r="U294">
        <v>132.6</v>
      </c>
      <c r="V294">
        <v>5318</v>
      </c>
      <c r="W294">
        <v>57.8</v>
      </c>
      <c r="X294">
        <v>300</v>
      </c>
      <c r="Y294">
        <v>0</v>
      </c>
    </row>
    <row r="295" spans="1:25" x14ac:dyDescent="0.3">
      <c r="A295" t="s">
        <v>41</v>
      </c>
      <c r="B295">
        <f>_xlfn.XLOOKUP(Table4[[#This Row],[country]],Table2[country],Table2[country_id],FALSE)</f>
        <v>7</v>
      </c>
      <c r="C295" t="s">
        <v>32</v>
      </c>
      <c r="D295">
        <v>2011</v>
      </c>
      <c r="E295">
        <f>_xlfn.XLOOKUP(Table4[[#This Row],[year]],Table1[year],Table1[year_id])</f>
        <v>2</v>
      </c>
      <c r="F295" t="s">
        <v>30</v>
      </c>
      <c r="G295" t="s">
        <v>28</v>
      </c>
      <c r="H295" cm="1">
        <f t="array" ref="H295">_xlfn.XLOOKUP(Table4[[#This Row],[vehicle_segment]]&amp;Table4[[#This Row],[powertrain_type]],Table3[vehicle_segment]&amp;Table3[powertrain_type],Table3[vehicle_id])</f>
        <v>3</v>
      </c>
      <c r="I295" s="5">
        <v>1227</v>
      </c>
      <c r="J295" s="5">
        <v>485601</v>
      </c>
      <c r="K295" s="5">
        <v>42226</v>
      </c>
      <c r="L295" s="5">
        <v>529054</v>
      </c>
      <c r="M295">
        <v>0.23</v>
      </c>
      <c r="N295">
        <v>719</v>
      </c>
      <c r="O295">
        <v>2.9</v>
      </c>
      <c r="P295">
        <v>127</v>
      </c>
      <c r="Q295">
        <v>1.4870000000000001</v>
      </c>
      <c r="R295">
        <v>0.14699999999999999</v>
      </c>
      <c r="S295">
        <v>40120</v>
      </c>
      <c r="T295">
        <v>78.400000000000006</v>
      </c>
      <c r="U295">
        <v>132.6</v>
      </c>
      <c r="V295">
        <v>5318</v>
      </c>
      <c r="W295">
        <v>57.8</v>
      </c>
      <c r="X295">
        <v>300</v>
      </c>
      <c r="Y295">
        <v>0</v>
      </c>
    </row>
    <row r="296" spans="1:25" x14ac:dyDescent="0.3">
      <c r="A296" t="s">
        <v>41</v>
      </c>
      <c r="B296">
        <f>_xlfn.XLOOKUP(Table4[[#This Row],[country]],Table2[country],Table2[country_id],FALSE)</f>
        <v>7</v>
      </c>
      <c r="C296" t="s">
        <v>32</v>
      </c>
      <c r="D296">
        <v>2012</v>
      </c>
      <c r="E296">
        <f>_xlfn.XLOOKUP(Table4[[#This Row],[year]],Table1[year],Table1[year_id])</f>
        <v>3</v>
      </c>
      <c r="F296" t="s">
        <v>27</v>
      </c>
      <c r="G296" t="s">
        <v>28</v>
      </c>
      <c r="H296" cm="1">
        <f t="array" ref="H296">_xlfn.XLOOKUP(Table4[[#This Row],[vehicle_segment]]&amp;Table4[[#This Row],[powertrain_type]],Table3[vehicle_segment]&amp;Table3[powertrain_type],Table3[vehicle_id])</f>
        <v>1</v>
      </c>
      <c r="I296" s="5">
        <v>319</v>
      </c>
      <c r="J296" s="5">
        <v>176091</v>
      </c>
      <c r="K296" s="5">
        <v>117394</v>
      </c>
      <c r="L296" s="5">
        <v>293804</v>
      </c>
      <c r="M296">
        <v>0.11</v>
      </c>
      <c r="N296">
        <v>1431</v>
      </c>
      <c r="O296">
        <v>3.8</v>
      </c>
      <c r="P296">
        <v>145</v>
      </c>
      <c r="Q296">
        <v>1.4630000000000001</v>
      </c>
      <c r="R296">
        <v>0.152</v>
      </c>
      <c r="S296">
        <v>39126</v>
      </c>
      <c r="T296">
        <v>79</v>
      </c>
      <c r="U296">
        <v>131.69999999999999</v>
      </c>
      <c r="V296">
        <v>5540</v>
      </c>
      <c r="W296">
        <v>57.9</v>
      </c>
      <c r="X296">
        <v>77.22</v>
      </c>
      <c r="Y296">
        <v>0</v>
      </c>
    </row>
    <row r="297" spans="1:25" x14ac:dyDescent="0.3">
      <c r="A297" t="s">
        <v>41</v>
      </c>
      <c r="B297">
        <f>_xlfn.XLOOKUP(Table4[[#This Row],[country]],Table2[country],Table2[country_id],FALSE)</f>
        <v>7</v>
      </c>
      <c r="C297" t="s">
        <v>32</v>
      </c>
      <c r="D297">
        <v>2012</v>
      </c>
      <c r="E297">
        <f>_xlfn.XLOOKUP(Table4[[#This Row],[year]],Table1[year],Table1[year_id])</f>
        <v>3</v>
      </c>
      <c r="F297" t="s">
        <v>29</v>
      </c>
      <c r="G297" t="s">
        <v>28</v>
      </c>
      <c r="H297" cm="1">
        <f t="array" ref="H297">_xlfn.XLOOKUP(Table4[[#This Row],[vehicle_segment]]&amp;Table4[[#This Row],[powertrain_type]],Table3[vehicle_segment]&amp;Table3[powertrain_type],Table3[vehicle_id])</f>
        <v>2</v>
      </c>
      <c r="I297" s="5">
        <v>3727</v>
      </c>
      <c r="J297" s="5">
        <v>1054815</v>
      </c>
      <c r="K297" s="5">
        <v>143838</v>
      </c>
      <c r="L297" s="5">
        <v>1202380</v>
      </c>
      <c r="M297">
        <v>0.31</v>
      </c>
      <c r="N297">
        <v>1431</v>
      </c>
      <c r="O297">
        <v>3.8</v>
      </c>
      <c r="P297">
        <v>145</v>
      </c>
      <c r="Q297">
        <v>1.4630000000000001</v>
      </c>
      <c r="R297">
        <v>0.152</v>
      </c>
      <c r="S297">
        <v>39126</v>
      </c>
      <c r="T297">
        <v>79</v>
      </c>
      <c r="U297">
        <v>131.69999999999999</v>
      </c>
      <c r="V297">
        <v>5540</v>
      </c>
      <c r="W297">
        <v>57.9</v>
      </c>
      <c r="X297">
        <v>82.88</v>
      </c>
      <c r="Y297">
        <v>0</v>
      </c>
    </row>
    <row r="298" spans="1:25" x14ac:dyDescent="0.3">
      <c r="A298" t="s">
        <v>41</v>
      </c>
      <c r="B298">
        <f>_xlfn.XLOOKUP(Table4[[#This Row],[country]],Table2[country],Table2[country_id],FALSE)</f>
        <v>7</v>
      </c>
      <c r="C298" t="s">
        <v>32</v>
      </c>
      <c r="D298">
        <v>2012</v>
      </c>
      <c r="E298">
        <f>_xlfn.XLOOKUP(Table4[[#This Row],[year]],Table1[year],Table1[year_id])</f>
        <v>3</v>
      </c>
      <c r="F298" t="s">
        <v>30</v>
      </c>
      <c r="G298" t="s">
        <v>28</v>
      </c>
      <c r="H298" cm="1">
        <f t="array" ref="H298">_xlfn.XLOOKUP(Table4[[#This Row],[vehicle_segment]]&amp;Table4[[#This Row],[powertrain_type]],Table3[vehicle_segment]&amp;Table3[powertrain_type],Table3[vehicle_id])</f>
        <v>3</v>
      </c>
      <c r="I298" s="5">
        <v>2238</v>
      </c>
      <c r="J298" s="5">
        <v>455902</v>
      </c>
      <c r="K298" s="5">
        <v>39644</v>
      </c>
      <c r="L298" s="5">
        <v>497784</v>
      </c>
      <c r="M298">
        <v>0.45</v>
      </c>
      <c r="N298">
        <v>1431</v>
      </c>
      <c r="O298">
        <v>3.8</v>
      </c>
      <c r="P298">
        <v>145</v>
      </c>
      <c r="Q298">
        <v>1.4630000000000001</v>
      </c>
      <c r="R298">
        <v>0.152</v>
      </c>
      <c r="S298">
        <v>39126</v>
      </c>
      <c r="T298">
        <v>79</v>
      </c>
      <c r="U298">
        <v>131.69999999999999</v>
      </c>
      <c r="V298">
        <v>5540</v>
      </c>
      <c r="W298">
        <v>57.9</v>
      </c>
      <c r="X298">
        <v>82.4</v>
      </c>
      <c r="Y298">
        <v>0</v>
      </c>
    </row>
    <row r="299" spans="1:25" x14ac:dyDescent="0.3">
      <c r="A299" t="s">
        <v>41</v>
      </c>
      <c r="B299">
        <f>_xlfn.XLOOKUP(Table4[[#This Row],[country]],Table2[country],Table2[country_id],FALSE)</f>
        <v>7</v>
      </c>
      <c r="C299" t="s">
        <v>32</v>
      </c>
      <c r="D299">
        <v>2013</v>
      </c>
      <c r="E299">
        <f>_xlfn.XLOOKUP(Table4[[#This Row],[year]],Table1[year],Table1[year_id])</f>
        <v>4</v>
      </c>
      <c r="F299" t="s">
        <v>27</v>
      </c>
      <c r="G299" t="s">
        <v>28</v>
      </c>
      <c r="H299" cm="1">
        <f t="array" ref="H299">_xlfn.XLOOKUP(Table4[[#This Row],[vehicle_segment]]&amp;Table4[[#This Row],[powertrain_type]],Table3[vehicle_segment]&amp;Table3[powertrain_type],Table3[vehicle_id])</f>
        <v>1</v>
      </c>
      <c r="I299" s="5">
        <v>558</v>
      </c>
      <c r="J299" s="5">
        <v>161797</v>
      </c>
      <c r="K299" s="5">
        <v>107865</v>
      </c>
      <c r="L299" s="5">
        <v>270220</v>
      </c>
      <c r="M299">
        <v>0.21</v>
      </c>
      <c r="N299">
        <v>2015</v>
      </c>
      <c r="O299">
        <v>4.4000000000000004</v>
      </c>
      <c r="P299">
        <v>151</v>
      </c>
      <c r="Q299">
        <v>1.413</v>
      </c>
      <c r="R299">
        <v>0.158</v>
      </c>
      <c r="S299">
        <v>38497</v>
      </c>
      <c r="T299">
        <v>79.5</v>
      </c>
      <c r="U299">
        <v>129.9</v>
      </c>
      <c r="V299">
        <v>5793</v>
      </c>
      <c r="W299">
        <v>59.6</v>
      </c>
      <c r="X299">
        <v>74.92</v>
      </c>
      <c r="Y299">
        <v>0</v>
      </c>
    </row>
    <row r="300" spans="1:25" x14ac:dyDescent="0.3">
      <c r="A300" t="s">
        <v>41</v>
      </c>
      <c r="B300">
        <f>_xlfn.XLOOKUP(Table4[[#This Row],[country]],Table2[country],Table2[country_id],FALSE)</f>
        <v>7</v>
      </c>
      <c r="C300" t="s">
        <v>32</v>
      </c>
      <c r="D300">
        <v>2013</v>
      </c>
      <c r="E300">
        <f>_xlfn.XLOOKUP(Table4[[#This Row],[year]],Table1[year],Table1[year_id])</f>
        <v>4</v>
      </c>
      <c r="F300" t="s">
        <v>29</v>
      </c>
      <c r="G300" t="s">
        <v>28</v>
      </c>
      <c r="H300" cm="1">
        <f t="array" ref="H300">_xlfn.XLOOKUP(Table4[[#This Row],[vehicle_segment]]&amp;Table4[[#This Row],[powertrain_type]],Table3[vehicle_segment]&amp;Table3[powertrain_type],Table3[vehicle_id])</f>
        <v>2</v>
      </c>
      <c r="I300" s="5">
        <v>6384</v>
      </c>
      <c r="J300" s="5">
        <v>946646</v>
      </c>
      <c r="K300" s="5">
        <v>129088</v>
      </c>
      <c r="L300" s="5">
        <v>1082118</v>
      </c>
      <c r="M300">
        <v>0.59</v>
      </c>
      <c r="N300">
        <v>2015</v>
      </c>
      <c r="O300">
        <v>4.4000000000000004</v>
      </c>
      <c r="P300">
        <v>151</v>
      </c>
      <c r="Q300">
        <v>1.413</v>
      </c>
      <c r="R300">
        <v>0.158</v>
      </c>
      <c r="S300">
        <v>38497</v>
      </c>
      <c r="T300">
        <v>79.5</v>
      </c>
      <c r="U300">
        <v>129.9</v>
      </c>
      <c r="V300">
        <v>5793</v>
      </c>
      <c r="W300">
        <v>59.6</v>
      </c>
      <c r="X300">
        <v>71.290000000000006</v>
      </c>
      <c r="Y300">
        <v>0</v>
      </c>
    </row>
    <row r="301" spans="1:25" x14ac:dyDescent="0.3">
      <c r="A301" t="s">
        <v>41</v>
      </c>
      <c r="B301">
        <f>_xlfn.XLOOKUP(Table4[[#This Row],[country]],Table2[country],Table2[country_id],FALSE)</f>
        <v>7</v>
      </c>
      <c r="C301" t="s">
        <v>32</v>
      </c>
      <c r="D301">
        <v>2013</v>
      </c>
      <c r="E301">
        <f>_xlfn.XLOOKUP(Table4[[#This Row],[year]],Table1[year],Table1[year_id])</f>
        <v>4</v>
      </c>
      <c r="F301" t="s">
        <v>30</v>
      </c>
      <c r="G301" t="s">
        <v>28</v>
      </c>
      <c r="H301" cm="1">
        <f t="array" ref="H301">_xlfn.XLOOKUP(Table4[[#This Row],[vehicle_segment]]&amp;Table4[[#This Row],[powertrain_type]],Table3[vehicle_segment]&amp;Table3[powertrain_type],Table3[vehicle_id])</f>
        <v>3</v>
      </c>
      <c r="I301" s="5">
        <v>3801</v>
      </c>
      <c r="J301" s="5">
        <v>405305</v>
      </c>
      <c r="K301" s="5">
        <v>35244</v>
      </c>
      <c r="L301" s="5">
        <v>444350</v>
      </c>
      <c r="M301">
        <v>0.86</v>
      </c>
      <c r="N301">
        <v>2015</v>
      </c>
      <c r="O301">
        <v>4.4000000000000004</v>
      </c>
      <c r="P301">
        <v>151</v>
      </c>
      <c r="Q301">
        <v>1.413</v>
      </c>
      <c r="R301">
        <v>0.158</v>
      </c>
      <c r="S301">
        <v>38497</v>
      </c>
      <c r="T301">
        <v>79.5</v>
      </c>
      <c r="U301">
        <v>129.9</v>
      </c>
      <c r="V301">
        <v>5793</v>
      </c>
      <c r="W301">
        <v>59.6</v>
      </c>
      <c r="X301">
        <v>69.84</v>
      </c>
      <c r="Y301">
        <v>0</v>
      </c>
    </row>
    <row r="302" spans="1:25" x14ac:dyDescent="0.3">
      <c r="A302" t="s">
        <v>41</v>
      </c>
      <c r="B302">
        <f>_xlfn.XLOOKUP(Table4[[#This Row],[country]],Table2[country],Table2[country_id],FALSE)</f>
        <v>7</v>
      </c>
      <c r="C302" t="s">
        <v>32</v>
      </c>
      <c r="D302">
        <v>2014</v>
      </c>
      <c r="E302">
        <f>_xlfn.XLOOKUP(Table4[[#This Row],[year]],Table1[year],Table1[year_id])</f>
        <v>5</v>
      </c>
      <c r="F302" t="s">
        <v>27</v>
      </c>
      <c r="G302" t="s">
        <v>28</v>
      </c>
      <c r="H302" cm="1">
        <f t="array" ref="H302">_xlfn.XLOOKUP(Table4[[#This Row],[vehicle_segment]]&amp;Table4[[#This Row],[powertrain_type]],Table3[vehicle_segment]&amp;Table3[powertrain_type],Table3[vehicle_id])</f>
        <v>1</v>
      </c>
      <c r="I302" s="5">
        <v>821</v>
      </c>
      <c r="J302" s="5">
        <v>167025</v>
      </c>
      <c r="K302" s="5">
        <v>111350</v>
      </c>
      <c r="L302" s="5">
        <v>279196</v>
      </c>
      <c r="M302">
        <v>0.28999999999999998</v>
      </c>
      <c r="N302">
        <v>5561</v>
      </c>
      <c r="O302">
        <v>5.4</v>
      </c>
      <c r="P302">
        <v>155</v>
      </c>
      <c r="Q302">
        <v>1.383</v>
      </c>
      <c r="R302">
        <v>0.16500000000000001</v>
      </c>
      <c r="S302">
        <v>37504</v>
      </c>
      <c r="T302">
        <v>79.5</v>
      </c>
      <c r="U302">
        <v>129</v>
      </c>
      <c r="V302">
        <v>6048</v>
      </c>
      <c r="W302">
        <v>61.7</v>
      </c>
      <c r="X302">
        <v>47.13</v>
      </c>
      <c r="Y302">
        <v>0</v>
      </c>
    </row>
    <row r="303" spans="1:25" x14ac:dyDescent="0.3">
      <c r="A303" t="s">
        <v>41</v>
      </c>
      <c r="B303">
        <f>_xlfn.XLOOKUP(Table4[[#This Row],[country]],Table2[country],Table2[country_id],FALSE)</f>
        <v>7</v>
      </c>
      <c r="C303" t="s">
        <v>32</v>
      </c>
      <c r="D303">
        <v>2014</v>
      </c>
      <c r="E303">
        <f>_xlfn.XLOOKUP(Table4[[#This Row],[year]],Table1[year],Table1[year_id])</f>
        <v>5</v>
      </c>
      <c r="F303" t="s">
        <v>29</v>
      </c>
      <c r="G303" t="s">
        <v>28</v>
      </c>
      <c r="H303" cm="1">
        <f t="array" ref="H303">_xlfn.XLOOKUP(Table4[[#This Row],[vehicle_segment]]&amp;Table4[[#This Row],[powertrain_type]],Table3[vehicle_segment]&amp;Table3[powertrain_type],Table3[vehicle_id])</f>
        <v>2</v>
      </c>
      <c r="I303" s="5">
        <v>9320</v>
      </c>
      <c r="J303" s="5">
        <v>968219</v>
      </c>
      <c r="K303" s="5">
        <v>132030</v>
      </c>
      <c r="L303" s="5">
        <v>1109569</v>
      </c>
      <c r="M303">
        <v>0.84</v>
      </c>
      <c r="N303">
        <v>5561</v>
      </c>
      <c r="O303">
        <v>5.4</v>
      </c>
      <c r="P303">
        <v>155</v>
      </c>
      <c r="Q303">
        <v>1.383</v>
      </c>
      <c r="R303">
        <v>0.16500000000000001</v>
      </c>
      <c r="S303">
        <v>37504</v>
      </c>
      <c r="T303">
        <v>79.5</v>
      </c>
      <c r="U303">
        <v>129</v>
      </c>
      <c r="V303">
        <v>6048</v>
      </c>
      <c r="W303">
        <v>61.7</v>
      </c>
      <c r="X303">
        <v>45.99</v>
      </c>
      <c r="Y303">
        <v>0</v>
      </c>
    </row>
    <row r="304" spans="1:25" x14ac:dyDescent="0.3">
      <c r="A304" t="s">
        <v>41</v>
      </c>
      <c r="B304">
        <f>_xlfn.XLOOKUP(Table4[[#This Row],[country]],Table2[country],Table2[country_id],FALSE)</f>
        <v>7</v>
      </c>
      <c r="C304" t="s">
        <v>32</v>
      </c>
      <c r="D304">
        <v>2014</v>
      </c>
      <c r="E304">
        <f>_xlfn.XLOOKUP(Table4[[#This Row],[year]],Table1[year],Table1[year_id])</f>
        <v>5</v>
      </c>
      <c r="F304" t="s">
        <v>30</v>
      </c>
      <c r="G304" t="s">
        <v>28</v>
      </c>
      <c r="H304" cm="1">
        <f t="array" ref="H304">_xlfn.XLOOKUP(Table4[[#This Row],[vehicle_segment]]&amp;Table4[[#This Row],[powertrain_type]],Table3[vehicle_segment]&amp;Table3[powertrain_type],Table3[vehicle_id])</f>
        <v>3</v>
      </c>
      <c r="I304" s="5">
        <v>5665</v>
      </c>
      <c r="J304" s="5">
        <v>422711</v>
      </c>
      <c r="K304" s="5">
        <v>36757</v>
      </c>
      <c r="L304" s="5">
        <v>465133</v>
      </c>
      <c r="M304">
        <v>1.22</v>
      </c>
      <c r="N304">
        <v>5561</v>
      </c>
      <c r="O304">
        <v>5.4</v>
      </c>
      <c r="P304">
        <v>155</v>
      </c>
      <c r="Q304">
        <v>1.383</v>
      </c>
      <c r="R304">
        <v>0.16500000000000001</v>
      </c>
      <c r="S304">
        <v>37504</v>
      </c>
      <c r="T304">
        <v>79.5</v>
      </c>
      <c r="U304">
        <v>129</v>
      </c>
      <c r="V304">
        <v>6048</v>
      </c>
      <c r="W304">
        <v>61.7</v>
      </c>
      <c r="X304">
        <v>49.04</v>
      </c>
      <c r="Y304">
        <v>0</v>
      </c>
    </row>
    <row r="305" spans="1:25" x14ac:dyDescent="0.3">
      <c r="A305" t="s">
        <v>41</v>
      </c>
      <c r="B305">
        <f>_xlfn.XLOOKUP(Table4[[#This Row],[country]],Table2[country],Table2[country_id],FALSE)</f>
        <v>7</v>
      </c>
      <c r="C305" t="s">
        <v>32</v>
      </c>
      <c r="D305">
        <v>2015</v>
      </c>
      <c r="E305">
        <f>_xlfn.XLOOKUP(Table4[[#This Row],[year]],Table1[year],Table1[year_id])</f>
        <v>6</v>
      </c>
      <c r="F305" t="s">
        <v>27</v>
      </c>
      <c r="G305" t="s">
        <v>28</v>
      </c>
      <c r="H305" cm="1">
        <f t="array" ref="H305">_xlfn.XLOOKUP(Table4[[#This Row],[vehicle_segment]]&amp;Table4[[#This Row],[powertrain_type]],Table3[vehicle_segment]&amp;Table3[powertrain_type],Table3[vehicle_id])</f>
        <v>1</v>
      </c>
      <c r="I305" s="5">
        <v>1144</v>
      </c>
      <c r="J305" s="5">
        <v>169789</v>
      </c>
      <c r="K305" s="5">
        <v>113192</v>
      </c>
      <c r="L305" s="5">
        <v>284125</v>
      </c>
      <c r="M305">
        <v>0.4</v>
      </c>
      <c r="N305">
        <v>8799</v>
      </c>
      <c r="O305">
        <v>6.1</v>
      </c>
      <c r="P305">
        <v>162</v>
      </c>
      <c r="Q305">
        <v>1.36</v>
      </c>
      <c r="R305">
        <v>0.17100000000000001</v>
      </c>
      <c r="S305">
        <v>36410</v>
      </c>
      <c r="T305">
        <v>79.900000000000006</v>
      </c>
      <c r="U305">
        <v>129</v>
      </c>
      <c r="V305">
        <v>6161</v>
      </c>
      <c r="W305">
        <v>64.599999999999994</v>
      </c>
      <c r="X305">
        <v>39.340000000000003</v>
      </c>
      <c r="Y305">
        <v>0</v>
      </c>
    </row>
    <row r="306" spans="1:25" x14ac:dyDescent="0.3">
      <c r="A306" t="s">
        <v>41</v>
      </c>
      <c r="B306">
        <f>_xlfn.XLOOKUP(Table4[[#This Row],[country]],Table2[country],Table2[country_id],FALSE)</f>
        <v>7</v>
      </c>
      <c r="C306" t="s">
        <v>32</v>
      </c>
      <c r="D306">
        <v>2015</v>
      </c>
      <c r="E306">
        <f>_xlfn.XLOOKUP(Table4[[#This Row],[year]],Table1[year],Table1[year_id])</f>
        <v>6</v>
      </c>
      <c r="F306" t="s">
        <v>29</v>
      </c>
      <c r="G306" t="s">
        <v>28</v>
      </c>
      <c r="H306" cm="1">
        <f t="array" ref="H306">_xlfn.XLOOKUP(Table4[[#This Row],[vehicle_segment]]&amp;Table4[[#This Row],[powertrain_type]],Table3[vehicle_segment]&amp;Table3[powertrain_type],Table3[vehicle_id])</f>
        <v>2</v>
      </c>
      <c r="I306" s="5">
        <v>13170</v>
      </c>
      <c r="J306" s="5">
        <v>996195</v>
      </c>
      <c r="K306" s="5">
        <v>135845</v>
      </c>
      <c r="L306" s="5">
        <v>1145210</v>
      </c>
      <c r="M306">
        <v>1.1499999999999999</v>
      </c>
      <c r="N306">
        <v>8799</v>
      </c>
      <c r="O306">
        <v>6.1</v>
      </c>
      <c r="P306">
        <v>162</v>
      </c>
      <c r="Q306">
        <v>1.36</v>
      </c>
      <c r="R306">
        <v>0.17100000000000001</v>
      </c>
      <c r="S306">
        <v>36410</v>
      </c>
      <c r="T306">
        <v>79.900000000000006</v>
      </c>
      <c r="U306">
        <v>129</v>
      </c>
      <c r="V306">
        <v>6161</v>
      </c>
      <c r="W306">
        <v>64.599999999999994</v>
      </c>
      <c r="X306">
        <v>41.31</v>
      </c>
      <c r="Y306">
        <v>0</v>
      </c>
    </row>
    <row r="307" spans="1:25" x14ac:dyDescent="0.3">
      <c r="A307" t="s">
        <v>41</v>
      </c>
      <c r="B307">
        <f>_xlfn.XLOOKUP(Table4[[#This Row],[country]],Table2[country],Table2[country_id],FALSE)</f>
        <v>7</v>
      </c>
      <c r="C307" t="s">
        <v>32</v>
      </c>
      <c r="D307">
        <v>2015</v>
      </c>
      <c r="E307">
        <f>_xlfn.XLOOKUP(Table4[[#This Row],[year]],Table1[year],Table1[year_id])</f>
        <v>6</v>
      </c>
      <c r="F307" t="s">
        <v>30</v>
      </c>
      <c r="G307" t="s">
        <v>28</v>
      </c>
      <c r="H307" cm="1">
        <f t="array" ref="H307">_xlfn.XLOOKUP(Table4[[#This Row],[vehicle_segment]]&amp;Table4[[#This Row],[powertrain_type]],Table3[vehicle_segment]&amp;Table3[powertrain_type],Table3[vehicle_id])</f>
        <v>3</v>
      </c>
      <c r="I307" s="5">
        <v>7823</v>
      </c>
      <c r="J307" s="5">
        <v>424425</v>
      </c>
      <c r="K307" s="5">
        <v>36906</v>
      </c>
      <c r="L307" s="5">
        <v>469154</v>
      </c>
      <c r="M307">
        <v>1.67</v>
      </c>
      <c r="N307">
        <v>8799</v>
      </c>
      <c r="O307">
        <v>6.1</v>
      </c>
      <c r="P307">
        <v>162</v>
      </c>
      <c r="Q307">
        <v>1.36</v>
      </c>
      <c r="R307">
        <v>0.17100000000000001</v>
      </c>
      <c r="S307">
        <v>36410</v>
      </c>
      <c r="T307">
        <v>79.900000000000006</v>
      </c>
      <c r="U307">
        <v>129</v>
      </c>
      <c r="V307">
        <v>6161</v>
      </c>
      <c r="W307">
        <v>64.599999999999994</v>
      </c>
      <c r="X307">
        <v>38.090000000000003</v>
      </c>
      <c r="Y307">
        <v>0</v>
      </c>
    </row>
    <row r="308" spans="1:25" x14ac:dyDescent="0.3">
      <c r="A308" t="s">
        <v>41</v>
      </c>
      <c r="B308">
        <f>_xlfn.XLOOKUP(Table4[[#This Row],[country]],Table2[country],Table2[country_id],FALSE)</f>
        <v>7</v>
      </c>
      <c r="C308" t="s">
        <v>32</v>
      </c>
      <c r="D308">
        <v>2016</v>
      </c>
      <c r="E308">
        <f>_xlfn.XLOOKUP(Table4[[#This Row],[year]],Table1[year],Table1[year_id])</f>
        <v>7</v>
      </c>
      <c r="F308" t="s">
        <v>27</v>
      </c>
      <c r="G308" t="s">
        <v>28</v>
      </c>
      <c r="H308" cm="1">
        <f t="array" ref="H308">_xlfn.XLOOKUP(Table4[[#This Row],[vehicle_segment]]&amp;Table4[[#This Row],[powertrain_type]],Table3[vehicle_segment]&amp;Table3[powertrain_type],Table3[vehicle_id])</f>
        <v>1</v>
      </c>
      <c r="I308" s="5">
        <v>1379</v>
      </c>
      <c r="J308" s="5">
        <v>179577</v>
      </c>
      <c r="K308" s="5">
        <v>119718</v>
      </c>
      <c r="L308" s="5">
        <v>300674</v>
      </c>
      <c r="M308">
        <v>0.46</v>
      </c>
      <c r="N308">
        <v>12854</v>
      </c>
      <c r="O308">
        <v>7.1</v>
      </c>
      <c r="P308">
        <v>185</v>
      </c>
      <c r="Q308">
        <v>1.39</v>
      </c>
      <c r="R308">
        <v>0.17699999999999999</v>
      </c>
      <c r="S308">
        <v>37911</v>
      </c>
      <c r="T308">
        <v>79.900000000000006</v>
      </c>
      <c r="U308">
        <v>130.1</v>
      </c>
      <c r="V308">
        <v>6340</v>
      </c>
      <c r="W308">
        <v>67.7</v>
      </c>
      <c r="X308">
        <v>20.54</v>
      </c>
      <c r="Y308">
        <v>0</v>
      </c>
    </row>
    <row r="309" spans="1:25" x14ac:dyDescent="0.3">
      <c r="A309" t="s">
        <v>41</v>
      </c>
      <c r="B309">
        <f>_xlfn.XLOOKUP(Table4[[#This Row],[country]],Table2[country],Table2[country_id],FALSE)</f>
        <v>7</v>
      </c>
      <c r="C309" t="s">
        <v>32</v>
      </c>
      <c r="D309">
        <v>2016</v>
      </c>
      <c r="E309">
        <f>_xlfn.XLOOKUP(Table4[[#This Row],[year]],Table1[year],Table1[year_id])</f>
        <v>7</v>
      </c>
      <c r="F309" t="s">
        <v>29</v>
      </c>
      <c r="G309" t="s">
        <v>28</v>
      </c>
      <c r="H309" cm="1">
        <f t="array" ref="H309">_xlfn.XLOOKUP(Table4[[#This Row],[vehicle_segment]]&amp;Table4[[#This Row],[powertrain_type]],Table3[vehicle_segment]&amp;Table3[powertrain_type],Table3[vehicle_id])</f>
        <v>2</v>
      </c>
      <c r="I309" s="5">
        <v>16016</v>
      </c>
      <c r="J309" s="5">
        <v>1061823</v>
      </c>
      <c r="K309" s="5">
        <v>144794</v>
      </c>
      <c r="L309" s="5">
        <v>1222633</v>
      </c>
      <c r="M309">
        <v>1.31</v>
      </c>
      <c r="N309">
        <v>12854</v>
      </c>
      <c r="O309">
        <v>7.1</v>
      </c>
      <c r="P309">
        <v>185</v>
      </c>
      <c r="Q309">
        <v>1.39</v>
      </c>
      <c r="R309">
        <v>0.17699999999999999</v>
      </c>
      <c r="S309">
        <v>37911</v>
      </c>
      <c r="T309">
        <v>79.900000000000006</v>
      </c>
      <c r="U309">
        <v>130.1</v>
      </c>
      <c r="V309">
        <v>6340</v>
      </c>
      <c r="W309">
        <v>67.7</v>
      </c>
      <c r="X309">
        <v>21.61</v>
      </c>
      <c r="Y309">
        <v>0</v>
      </c>
    </row>
    <row r="310" spans="1:25" x14ac:dyDescent="0.3">
      <c r="A310" t="s">
        <v>41</v>
      </c>
      <c r="B310">
        <f>_xlfn.XLOOKUP(Table4[[#This Row],[country]],Table2[country],Table2[country_id],FALSE)</f>
        <v>7</v>
      </c>
      <c r="C310" t="s">
        <v>32</v>
      </c>
      <c r="D310">
        <v>2016</v>
      </c>
      <c r="E310">
        <f>_xlfn.XLOOKUP(Table4[[#This Row],[year]],Table1[year],Table1[year_id])</f>
        <v>7</v>
      </c>
      <c r="F310" t="s">
        <v>30</v>
      </c>
      <c r="G310" t="s">
        <v>28</v>
      </c>
      <c r="H310" cm="1">
        <f t="array" ref="H310">_xlfn.XLOOKUP(Table4[[#This Row],[vehicle_segment]]&amp;Table4[[#This Row],[powertrain_type]],Table3[vehicle_segment]&amp;Table3[powertrain_type],Table3[vehicle_id])</f>
        <v>3</v>
      </c>
      <c r="I310" s="5">
        <v>9696</v>
      </c>
      <c r="J310" s="5">
        <v>460675</v>
      </c>
      <c r="K310" s="5">
        <v>40059</v>
      </c>
      <c r="L310" s="5">
        <v>510430</v>
      </c>
      <c r="M310">
        <v>1.9</v>
      </c>
      <c r="N310">
        <v>12854</v>
      </c>
      <c r="O310">
        <v>7.1</v>
      </c>
      <c r="P310">
        <v>185</v>
      </c>
      <c r="Q310">
        <v>1.39</v>
      </c>
      <c r="R310">
        <v>0.17699999999999999</v>
      </c>
      <c r="S310">
        <v>37911</v>
      </c>
      <c r="T310">
        <v>79.900000000000006</v>
      </c>
      <c r="U310">
        <v>130.1</v>
      </c>
      <c r="V310">
        <v>6340</v>
      </c>
      <c r="W310">
        <v>67.7</v>
      </c>
      <c r="X310">
        <v>23.94</v>
      </c>
      <c r="Y310">
        <v>0</v>
      </c>
    </row>
    <row r="311" spans="1:25" x14ac:dyDescent="0.3">
      <c r="A311" t="s">
        <v>41</v>
      </c>
      <c r="B311">
        <f>_xlfn.XLOOKUP(Table4[[#This Row],[country]],Table2[country],Table2[country_id],FALSE)</f>
        <v>7</v>
      </c>
      <c r="C311" t="s">
        <v>32</v>
      </c>
      <c r="D311">
        <v>2017</v>
      </c>
      <c r="E311">
        <f>_xlfn.XLOOKUP(Table4[[#This Row],[year]],Table1[year],Table1[year_id])</f>
        <v>8</v>
      </c>
      <c r="F311" t="s">
        <v>27</v>
      </c>
      <c r="G311" t="s">
        <v>28</v>
      </c>
      <c r="H311" cm="1">
        <f t="array" ref="H311">_xlfn.XLOOKUP(Table4[[#This Row],[vehicle_segment]]&amp;Table4[[#This Row],[powertrain_type]],Table3[vehicle_segment]&amp;Table3[powertrain_type],Table3[vehicle_id])</f>
        <v>1</v>
      </c>
      <c r="I311" s="5">
        <v>1818</v>
      </c>
      <c r="J311" s="5">
        <v>184450</v>
      </c>
      <c r="K311" s="5">
        <v>122967</v>
      </c>
      <c r="L311" s="5">
        <v>309235</v>
      </c>
      <c r="M311">
        <v>0.59</v>
      </c>
      <c r="N311">
        <v>15971</v>
      </c>
      <c r="O311">
        <v>8.1</v>
      </c>
      <c r="P311">
        <v>217</v>
      </c>
      <c r="Q311">
        <v>1.4430000000000001</v>
      </c>
      <c r="R311">
        <v>0.183</v>
      </c>
      <c r="S311">
        <v>38071</v>
      </c>
      <c r="T311">
        <v>80.3</v>
      </c>
      <c r="U311">
        <v>133.1</v>
      </c>
      <c r="V311">
        <v>6219</v>
      </c>
      <c r="W311">
        <v>69</v>
      </c>
      <c r="X311">
        <v>31.83</v>
      </c>
      <c r="Y311">
        <v>0</v>
      </c>
    </row>
    <row r="312" spans="1:25" x14ac:dyDescent="0.3">
      <c r="A312" t="s">
        <v>41</v>
      </c>
      <c r="B312">
        <f>_xlfn.XLOOKUP(Table4[[#This Row],[country]],Table2[country],Table2[country_id],FALSE)</f>
        <v>7</v>
      </c>
      <c r="C312" t="s">
        <v>32</v>
      </c>
      <c r="D312">
        <v>2017</v>
      </c>
      <c r="E312">
        <f>_xlfn.XLOOKUP(Table4[[#This Row],[year]],Table1[year],Table1[year_id])</f>
        <v>8</v>
      </c>
      <c r="F312" t="s">
        <v>29</v>
      </c>
      <c r="G312" t="s">
        <v>28</v>
      </c>
      <c r="H312" cm="1">
        <f t="array" ref="H312">_xlfn.XLOOKUP(Table4[[#This Row],[vehicle_segment]]&amp;Table4[[#This Row],[powertrain_type]],Table3[vehicle_segment]&amp;Table3[powertrain_type],Table3[vehicle_id])</f>
        <v>2</v>
      </c>
      <c r="I312" s="5">
        <v>21205</v>
      </c>
      <c r="J312" s="5">
        <v>1092069</v>
      </c>
      <c r="K312" s="5">
        <v>148919</v>
      </c>
      <c r="L312" s="5">
        <v>1262193</v>
      </c>
      <c r="M312">
        <v>1.68</v>
      </c>
      <c r="N312">
        <v>15971</v>
      </c>
      <c r="O312">
        <v>8.1</v>
      </c>
      <c r="P312">
        <v>217</v>
      </c>
      <c r="Q312">
        <v>1.4430000000000001</v>
      </c>
      <c r="R312">
        <v>0.183</v>
      </c>
      <c r="S312">
        <v>38071</v>
      </c>
      <c r="T312">
        <v>80.3</v>
      </c>
      <c r="U312">
        <v>133.1</v>
      </c>
      <c r="V312">
        <v>6219</v>
      </c>
      <c r="W312">
        <v>69</v>
      </c>
      <c r="X312">
        <v>32.4</v>
      </c>
      <c r="Y312">
        <v>0</v>
      </c>
    </row>
    <row r="313" spans="1:25" x14ac:dyDescent="0.3">
      <c r="A313" t="s">
        <v>41</v>
      </c>
      <c r="B313">
        <f>_xlfn.XLOOKUP(Table4[[#This Row],[country]],Table2[country],Table2[country_id],FALSE)</f>
        <v>7</v>
      </c>
      <c r="C313" t="s">
        <v>32</v>
      </c>
      <c r="D313">
        <v>2017</v>
      </c>
      <c r="E313">
        <f>_xlfn.XLOOKUP(Table4[[#This Row],[year]],Table1[year],Table1[year_id])</f>
        <v>8</v>
      </c>
      <c r="F313" t="s">
        <v>30</v>
      </c>
      <c r="G313" t="s">
        <v>28</v>
      </c>
      <c r="H313" cm="1">
        <f t="array" ref="H313">_xlfn.XLOOKUP(Table4[[#This Row],[vehicle_segment]]&amp;Table4[[#This Row],[powertrain_type]],Table3[vehicle_segment]&amp;Table3[powertrain_type],Table3[vehicle_id])</f>
        <v>3</v>
      </c>
      <c r="I313" s="5">
        <v>12692</v>
      </c>
      <c r="J313" s="5">
        <v>467648</v>
      </c>
      <c r="K313" s="5">
        <v>40665</v>
      </c>
      <c r="L313" s="5">
        <v>521005</v>
      </c>
      <c r="M313">
        <v>2.44</v>
      </c>
      <c r="N313">
        <v>15971</v>
      </c>
      <c r="O313">
        <v>8.1</v>
      </c>
      <c r="P313">
        <v>217</v>
      </c>
      <c r="Q313">
        <v>1.4430000000000001</v>
      </c>
      <c r="R313">
        <v>0.183</v>
      </c>
      <c r="S313">
        <v>38071</v>
      </c>
      <c r="T313">
        <v>80.3</v>
      </c>
      <c r="U313">
        <v>133.1</v>
      </c>
      <c r="V313">
        <v>6219</v>
      </c>
      <c r="W313">
        <v>69</v>
      </c>
      <c r="X313">
        <v>30.9</v>
      </c>
      <c r="Y313">
        <v>0</v>
      </c>
    </row>
    <row r="314" spans="1:25" x14ac:dyDescent="0.3">
      <c r="A314" t="s">
        <v>41</v>
      </c>
      <c r="B314">
        <f>_xlfn.XLOOKUP(Table4[[#This Row],[country]],Table2[country],Table2[country_id],FALSE)</f>
        <v>7</v>
      </c>
      <c r="C314" t="s">
        <v>32</v>
      </c>
      <c r="D314">
        <v>2018</v>
      </c>
      <c r="E314">
        <f>_xlfn.XLOOKUP(Table4[[#This Row],[year]],Table1[year],Table1[year_id])</f>
        <v>9</v>
      </c>
      <c r="F314" t="s">
        <v>27</v>
      </c>
      <c r="G314" t="s">
        <v>28</v>
      </c>
      <c r="H314" cm="1">
        <f t="array" ref="H314">_xlfn.XLOOKUP(Table4[[#This Row],[vehicle_segment]]&amp;Table4[[#This Row],[powertrain_type]],Table3[vehicle_segment]&amp;Table3[powertrain_type],Table3[vehicle_id])</f>
        <v>1</v>
      </c>
      <c r="I314" s="5">
        <v>2455</v>
      </c>
      <c r="J314" s="5">
        <v>194285</v>
      </c>
      <c r="K314" s="5">
        <v>129523</v>
      </c>
      <c r="L314" s="5">
        <v>326263</v>
      </c>
      <c r="M314">
        <v>0.75</v>
      </c>
      <c r="N314">
        <v>23412</v>
      </c>
      <c r="O314">
        <v>9.3000000000000007</v>
      </c>
      <c r="P314">
        <v>263</v>
      </c>
      <c r="Q314">
        <v>1.5</v>
      </c>
      <c r="R314">
        <v>0.19</v>
      </c>
      <c r="S314">
        <v>39804</v>
      </c>
      <c r="T314">
        <v>80.2</v>
      </c>
      <c r="U314">
        <v>133.30000000000001</v>
      </c>
      <c r="V314">
        <v>6034</v>
      </c>
      <c r="W314">
        <v>74</v>
      </c>
      <c r="X314">
        <v>35.04</v>
      </c>
      <c r="Y314">
        <v>0</v>
      </c>
    </row>
    <row r="315" spans="1:25" x14ac:dyDescent="0.3">
      <c r="A315" t="s">
        <v>41</v>
      </c>
      <c r="B315">
        <f>_xlfn.XLOOKUP(Table4[[#This Row],[country]],Table2[country],Table2[country_id],FALSE)</f>
        <v>7</v>
      </c>
      <c r="C315" t="s">
        <v>32</v>
      </c>
      <c r="D315">
        <v>2018</v>
      </c>
      <c r="E315">
        <f>_xlfn.XLOOKUP(Table4[[#This Row],[year]],Table1[year],Table1[year_id])</f>
        <v>9</v>
      </c>
      <c r="F315" t="s">
        <v>29</v>
      </c>
      <c r="G315" t="s">
        <v>28</v>
      </c>
      <c r="H315" cm="1">
        <f t="array" ref="H315">_xlfn.XLOOKUP(Table4[[#This Row],[vehicle_segment]]&amp;Table4[[#This Row],[powertrain_type]],Table3[vehicle_segment]&amp;Table3[powertrain_type],Table3[vehicle_id])</f>
        <v>2</v>
      </c>
      <c r="I315" s="5">
        <v>28072</v>
      </c>
      <c r="J315" s="5">
        <v>1124294</v>
      </c>
      <c r="K315" s="5">
        <v>153313</v>
      </c>
      <c r="L315" s="5">
        <v>1305679</v>
      </c>
      <c r="M315">
        <v>2.15</v>
      </c>
      <c r="N315">
        <v>23412</v>
      </c>
      <c r="O315">
        <v>9.3000000000000007</v>
      </c>
      <c r="P315">
        <v>263</v>
      </c>
      <c r="Q315">
        <v>1.5</v>
      </c>
      <c r="R315">
        <v>0.19</v>
      </c>
      <c r="S315">
        <v>39804</v>
      </c>
      <c r="T315">
        <v>80.2</v>
      </c>
      <c r="U315">
        <v>133.30000000000001</v>
      </c>
      <c r="V315">
        <v>6034</v>
      </c>
      <c r="W315">
        <v>74</v>
      </c>
      <c r="X315">
        <v>32.380000000000003</v>
      </c>
      <c r="Y315">
        <v>0</v>
      </c>
    </row>
    <row r="316" spans="1:25" x14ac:dyDescent="0.3">
      <c r="A316" t="s">
        <v>41</v>
      </c>
      <c r="B316">
        <f>_xlfn.XLOOKUP(Table4[[#This Row],[country]],Table2[country],Table2[country_id],FALSE)</f>
        <v>7</v>
      </c>
      <c r="C316" t="s">
        <v>32</v>
      </c>
      <c r="D316">
        <v>2018</v>
      </c>
      <c r="E316">
        <f>_xlfn.XLOOKUP(Table4[[#This Row],[year]],Table1[year],Table1[year_id])</f>
        <v>9</v>
      </c>
      <c r="F316" t="s">
        <v>30</v>
      </c>
      <c r="G316" t="s">
        <v>28</v>
      </c>
      <c r="H316" cm="1">
        <f t="array" ref="H316">_xlfn.XLOOKUP(Table4[[#This Row],[vehicle_segment]]&amp;Table4[[#This Row],[powertrain_type]],Table3[vehicle_segment]&amp;Table3[powertrain_type],Table3[vehicle_id])</f>
        <v>3</v>
      </c>
      <c r="I316" s="5">
        <v>17140</v>
      </c>
      <c r="J316" s="5">
        <v>490059</v>
      </c>
      <c r="K316" s="5">
        <v>42614</v>
      </c>
      <c r="L316" s="5">
        <v>549813</v>
      </c>
      <c r="M316">
        <v>3.12</v>
      </c>
      <c r="N316">
        <v>23412</v>
      </c>
      <c r="O316">
        <v>9.3000000000000007</v>
      </c>
      <c r="P316">
        <v>263</v>
      </c>
      <c r="Q316">
        <v>1.5</v>
      </c>
      <c r="R316">
        <v>0.19</v>
      </c>
      <c r="S316">
        <v>39804</v>
      </c>
      <c r="T316">
        <v>80.2</v>
      </c>
      <c r="U316">
        <v>133.30000000000001</v>
      </c>
      <c r="V316">
        <v>6034</v>
      </c>
      <c r="W316">
        <v>74</v>
      </c>
      <c r="X316">
        <v>35.049999999999997</v>
      </c>
      <c r="Y316">
        <v>0</v>
      </c>
    </row>
    <row r="317" spans="1:25" x14ac:dyDescent="0.3">
      <c r="A317" t="s">
        <v>41</v>
      </c>
      <c r="B317">
        <f>_xlfn.XLOOKUP(Table4[[#This Row],[country]],Table2[country],Table2[country_id],FALSE)</f>
        <v>7</v>
      </c>
      <c r="C317" t="s">
        <v>32</v>
      </c>
      <c r="D317">
        <v>2019</v>
      </c>
      <c r="E317">
        <f>_xlfn.XLOOKUP(Table4[[#This Row],[year]],Table1[year],Table1[year_id])</f>
        <v>10</v>
      </c>
      <c r="F317" t="s">
        <v>27</v>
      </c>
      <c r="G317" t="s">
        <v>28</v>
      </c>
      <c r="H317" cm="1">
        <f t="array" ref="H317">_xlfn.XLOOKUP(Table4[[#This Row],[vehicle_segment]]&amp;Table4[[#This Row],[powertrain_type]],Table3[vehicle_segment]&amp;Table3[powertrain_type],Table3[vehicle_id])</f>
        <v>1</v>
      </c>
      <c r="I317" s="5">
        <v>3339</v>
      </c>
      <c r="J317" s="5">
        <v>204628</v>
      </c>
      <c r="K317" s="5">
        <v>136418</v>
      </c>
      <c r="L317" s="5">
        <v>344385</v>
      </c>
      <c r="M317">
        <v>0.97</v>
      </c>
      <c r="N317">
        <v>30154</v>
      </c>
      <c r="O317">
        <v>9.6999999999999993</v>
      </c>
      <c r="P317">
        <v>293</v>
      </c>
      <c r="Q317">
        <v>1.587</v>
      </c>
      <c r="R317">
        <v>0.19700000000000001</v>
      </c>
      <c r="S317">
        <v>40313</v>
      </c>
      <c r="T317">
        <v>80</v>
      </c>
      <c r="U317">
        <v>126.7</v>
      </c>
      <c r="V317">
        <v>5855</v>
      </c>
      <c r="W317">
        <v>77</v>
      </c>
      <c r="X317">
        <v>36.01</v>
      </c>
      <c r="Y317">
        <v>0</v>
      </c>
    </row>
    <row r="318" spans="1:25" x14ac:dyDescent="0.3">
      <c r="A318" t="s">
        <v>41</v>
      </c>
      <c r="B318">
        <f>_xlfn.XLOOKUP(Table4[[#This Row],[country]],Table2[country],Table2[country_id],FALSE)</f>
        <v>7</v>
      </c>
      <c r="C318" t="s">
        <v>32</v>
      </c>
      <c r="D318">
        <v>2019</v>
      </c>
      <c r="E318">
        <f>_xlfn.XLOOKUP(Table4[[#This Row],[year]],Table1[year],Table1[year_id])</f>
        <v>10</v>
      </c>
      <c r="F318" t="s">
        <v>29</v>
      </c>
      <c r="G318" t="s">
        <v>28</v>
      </c>
      <c r="H318" cm="1">
        <f t="array" ref="H318">_xlfn.XLOOKUP(Table4[[#This Row],[vehicle_segment]]&amp;Table4[[#This Row],[powertrain_type]],Table3[vehicle_segment]&amp;Table3[powertrain_type],Table3[vehicle_id])</f>
        <v>2</v>
      </c>
      <c r="I318" s="5">
        <v>38454</v>
      </c>
      <c r="J318" s="5">
        <v>1187806</v>
      </c>
      <c r="K318" s="5">
        <v>161973</v>
      </c>
      <c r="L318" s="5">
        <v>1388233</v>
      </c>
      <c r="M318">
        <v>2.77</v>
      </c>
      <c r="N318">
        <v>30154</v>
      </c>
      <c r="O318">
        <v>9.6999999999999993</v>
      </c>
      <c r="P318">
        <v>293</v>
      </c>
      <c r="Q318">
        <v>1.587</v>
      </c>
      <c r="R318">
        <v>0.19700000000000001</v>
      </c>
      <c r="S318">
        <v>40313</v>
      </c>
      <c r="T318">
        <v>80</v>
      </c>
      <c r="U318">
        <v>126.7</v>
      </c>
      <c r="V318">
        <v>5855</v>
      </c>
      <c r="W318">
        <v>77</v>
      </c>
      <c r="X318">
        <v>36.979999999999997</v>
      </c>
      <c r="Y318">
        <v>0</v>
      </c>
    </row>
    <row r="319" spans="1:25" x14ac:dyDescent="0.3">
      <c r="A319" t="s">
        <v>41</v>
      </c>
      <c r="B319">
        <f>_xlfn.XLOOKUP(Table4[[#This Row],[country]],Table2[country],Table2[country_id],FALSE)</f>
        <v>7</v>
      </c>
      <c r="C319" t="s">
        <v>32</v>
      </c>
      <c r="D319">
        <v>2019</v>
      </c>
      <c r="E319">
        <f>_xlfn.XLOOKUP(Table4[[#This Row],[year]],Table1[year],Table1[year_id])</f>
        <v>10</v>
      </c>
      <c r="F319" t="s">
        <v>30</v>
      </c>
      <c r="G319" t="s">
        <v>28</v>
      </c>
      <c r="H319" cm="1">
        <f t="array" ref="H319">_xlfn.XLOOKUP(Table4[[#This Row],[vehicle_segment]]&amp;Table4[[#This Row],[powertrain_type]],Table3[vehicle_segment]&amp;Table3[powertrain_type],Table3[vehicle_id])</f>
        <v>3</v>
      </c>
      <c r="I319" s="5">
        <v>22775</v>
      </c>
      <c r="J319" s="5">
        <v>500721</v>
      </c>
      <c r="K319" s="5">
        <v>43541</v>
      </c>
      <c r="L319" s="5">
        <v>567037</v>
      </c>
      <c r="M319">
        <v>4.0199999999999996</v>
      </c>
      <c r="N319">
        <v>30154</v>
      </c>
      <c r="O319">
        <v>9.6999999999999993</v>
      </c>
      <c r="P319">
        <v>293</v>
      </c>
      <c r="Q319">
        <v>1.587</v>
      </c>
      <c r="R319">
        <v>0.19700000000000001</v>
      </c>
      <c r="S319">
        <v>40313</v>
      </c>
      <c r="T319">
        <v>80</v>
      </c>
      <c r="U319">
        <v>126.7</v>
      </c>
      <c r="V319">
        <v>5855</v>
      </c>
      <c r="W319">
        <v>77</v>
      </c>
      <c r="X319">
        <v>32.880000000000003</v>
      </c>
      <c r="Y319">
        <v>0</v>
      </c>
    </row>
    <row r="320" spans="1:25" x14ac:dyDescent="0.3">
      <c r="A320" t="s">
        <v>41</v>
      </c>
      <c r="B320">
        <f>_xlfn.XLOOKUP(Table4[[#This Row],[country]],Table2[country],Table2[country_id],FALSE)</f>
        <v>7</v>
      </c>
      <c r="C320" t="s">
        <v>32</v>
      </c>
      <c r="D320">
        <v>2020</v>
      </c>
      <c r="E320">
        <f>_xlfn.XLOOKUP(Table4[[#This Row],[year]],Table1[year],Table1[year_id])</f>
        <v>11</v>
      </c>
      <c r="F320" t="s">
        <v>27</v>
      </c>
      <c r="G320" t="s">
        <v>28</v>
      </c>
      <c r="H320" cm="1">
        <f t="array" ref="H320">_xlfn.XLOOKUP(Table4[[#This Row],[vehicle_segment]]&amp;Table4[[#This Row],[powertrain_type]],Table3[vehicle_segment]&amp;Table3[powertrain_type],Table3[vehicle_id])</f>
        <v>1</v>
      </c>
      <c r="I320" s="5">
        <v>10541</v>
      </c>
      <c r="J320" s="5">
        <v>139642</v>
      </c>
      <c r="K320" s="5">
        <v>93094</v>
      </c>
      <c r="L320" s="5">
        <v>243277</v>
      </c>
      <c r="M320">
        <v>4.33</v>
      </c>
      <c r="N320">
        <v>45766</v>
      </c>
      <c r="O320">
        <v>11.1</v>
      </c>
      <c r="P320">
        <v>344</v>
      </c>
      <c r="Q320">
        <v>1.7070000000000001</v>
      </c>
      <c r="R320">
        <v>0.20100000000000001</v>
      </c>
      <c r="S320">
        <v>40154</v>
      </c>
      <c r="T320">
        <v>81.099999999999994</v>
      </c>
      <c r="U320">
        <v>119.1</v>
      </c>
      <c r="V320">
        <v>6985</v>
      </c>
      <c r="W320">
        <v>78.5</v>
      </c>
      <c r="X320">
        <v>215.69</v>
      </c>
      <c r="Y320">
        <v>0</v>
      </c>
    </row>
    <row r="321" spans="1:25" x14ac:dyDescent="0.3">
      <c r="A321" t="s">
        <v>41</v>
      </c>
      <c r="B321">
        <f>_xlfn.XLOOKUP(Table4[[#This Row],[country]],Table2[country],Table2[country_id],FALSE)</f>
        <v>7</v>
      </c>
      <c r="C321" t="s">
        <v>32</v>
      </c>
      <c r="D321">
        <v>2020</v>
      </c>
      <c r="E321">
        <f>_xlfn.XLOOKUP(Table4[[#This Row],[year]],Table1[year],Table1[year_id])</f>
        <v>11</v>
      </c>
      <c r="F321" t="s">
        <v>29</v>
      </c>
      <c r="G321" t="s">
        <v>28</v>
      </c>
      <c r="H321" cm="1">
        <f t="array" ref="H321">_xlfn.XLOOKUP(Table4[[#This Row],[vehicle_segment]]&amp;Table4[[#This Row],[powertrain_type]],Table3[vehicle_segment]&amp;Table3[powertrain_type],Table3[vehicle_id])</f>
        <v>2</v>
      </c>
      <c r="I321" s="5">
        <v>121288</v>
      </c>
      <c r="J321" s="5">
        <v>755408</v>
      </c>
      <c r="K321" s="5">
        <v>103010</v>
      </c>
      <c r="L321" s="5">
        <v>979706</v>
      </c>
      <c r="M321">
        <v>12.38</v>
      </c>
      <c r="N321">
        <v>45766</v>
      </c>
      <c r="O321">
        <v>11.1</v>
      </c>
      <c r="P321">
        <v>344</v>
      </c>
      <c r="Q321">
        <v>1.7070000000000001</v>
      </c>
      <c r="R321">
        <v>0.20100000000000001</v>
      </c>
      <c r="S321">
        <v>40154</v>
      </c>
      <c r="T321">
        <v>81.099999999999994</v>
      </c>
      <c r="U321">
        <v>119.1</v>
      </c>
      <c r="V321">
        <v>6985</v>
      </c>
      <c r="W321">
        <v>78.5</v>
      </c>
      <c r="X321">
        <v>215.41</v>
      </c>
      <c r="Y321">
        <v>0</v>
      </c>
    </row>
    <row r="322" spans="1:25" x14ac:dyDescent="0.3">
      <c r="A322" t="s">
        <v>41</v>
      </c>
      <c r="B322">
        <f>_xlfn.XLOOKUP(Table4[[#This Row],[country]],Table2[country],Table2[country_id],FALSE)</f>
        <v>7</v>
      </c>
      <c r="C322" t="s">
        <v>32</v>
      </c>
      <c r="D322">
        <v>2020</v>
      </c>
      <c r="E322">
        <f>_xlfn.XLOOKUP(Table4[[#This Row],[year]],Table1[year],Table1[year_id])</f>
        <v>11</v>
      </c>
      <c r="F322" t="s">
        <v>30</v>
      </c>
      <c r="G322" t="s">
        <v>28</v>
      </c>
      <c r="H322" cm="1">
        <f t="array" ref="H322">_xlfn.XLOOKUP(Table4[[#This Row],[vehicle_segment]]&amp;Table4[[#This Row],[powertrain_type]],Table3[vehicle_segment]&amp;Table3[powertrain_type],Table3[vehicle_id])</f>
        <v>3</v>
      </c>
      <c r="I322" s="5">
        <v>71591</v>
      </c>
      <c r="J322" s="5">
        <v>301045</v>
      </c>
      <c r="K322" s="5">
        <v>26178</v>
      </c>
      <c r="L322" s="5">
        <v>398814</v>
      </c>
      <c r="M322">
        <v>17.95</v>
      </c>
      <c r="N322">
        <v>45766</v>
      </c>
      <c r="O322">
        <v>11.1</v>
      </c>
      <c r="P322">
        <v>344</v>
      </c>
      <c r="Q322">
        <v>1.7070000000000001</v>
      </c>
      <c r="R322">
        <v>0.20100000000000001</v>
      </c>
      <c r="S322">
        <v>40154</v>
      </c>
      <c r="T322">
        <v>81.099999999999994</v>
      </c>
      <c r="U322">
        <v>119.1</v>
      </c>
      <c r="V322">
        <v>6985</v>
      </c>
      <c r="W322">
        <v>78.5</v>
      </c>
      <c r="X322">
        <v>214.34</v>
      </c>
      <c r="Y322">
        <v>0</v>
      </c>
    </row>
    <row r="323" spans="1:25" x14ac:dyDescent="0.3">
      <c r="A323" t="s">
        <v>41</v>
      </c>
      <c r="B323">
        <f>_xlfn.XLOOKUP(Table4[[#This Row],[country]],Table2[country],Table2[country_id],FALSE)</f>
        <v>7</v>
      </c>
      <c r="C323" t="s">
        <v>32</v>
      </c>
      <c r="D323">
        <v>2021</v>
      </c>
      <c r="E323">
        <f>_xlfn.XLOOKUP(Table4[[#This Row],[year]],Table1[year],Table1[year_id])</f>
        <v>12</v>
      </c>
      <c r="F323" t="s">
        <v>27</v>
      </c>
      <c r="G323" t="s">
        <v>28</v>
      </c>
      <c r="H323" cm="1">
        <f t="array" ref="H323">_xlfn.XLOOKUP(Table4[[#This Row],[vehicle_segment]]&amp;Table4[[#This Row],[powertrain_type]],Table3[vehicle_segment]&amp;Table3[powertrain_type],Table3[vehicle_id])</f>
        <v>1</v>
      </c>
      <c r="I323" s="5">
        <v>15680</v>
      </c>
      <c r="J323" s="5">
        <v>136916</v>
      </c>
      <c r="K323" s="5">
        <v>91278</v>
      </c>
      <c r="L323" s="5">
        <v>243874</v>
      </c>
      <c r="M323">
        <v>6.43</v>
      </c>
      <c r="N323">
        <v>52476</v>
      </c>
      <c r="O323">
        <v>12.9</v>
      </c>
      <c r="P323">
        <v>360</v>
      </c>
      <c r="Q323">
        <v>1.893</v>
      </c>
      <c r="R323">
        <v>0.20899999999999999</v>
      </c>
      <c r="S323">
        <v>41488</v>
      </c>
      <c r="T323">
        <v>81</v>
      </c>
      <c r="U323">
        <v>114.8</v>
      </c>
      <c r="V323">
        <v>6537</v>
      </c>
      <c r="W323">
        <v>81.2</v>
      </c>
      <c r="X323">
        <v>48.75</v>
      </c>
      <c r="Y323">
        <v>0</v>
      </c>
    </row>
    <row r="324" spans="1:25" x14ac:dyDescent="0.3">
      <c r="A324" t="s">
        <v>41</v>
      </c>
      <c r="B324">
        <f>_xlfn.XLOOKUP(Table4[[#This Row],[country]],Table2[country],Table2[country_id],FALSE)</f>
        <v>7</v>
      </c>
      <c r="C324" t="s">
        <v>32</v>
      </c>
      <c r="D324">
        <v>2021</v>
      </c>
      <c r="E324">
        <f>_xlfn.XLOOKUP(Table4[[#This Row],[year]],Table1[year],Table1[year_id])</f>
        <v>12</v>
      </c>
      <c r="F324" t="s">
        <v>29</v>
      </c>
      <c r="G324" t="s">
        <v>28</v>
      </c>
      <c r="H324" cm="1">
        <f t="array" ref="H324">_xlfn.XLOOKUP(Table4[[#This Row],[vehicle_segment]]&amp;Table4[[#This Row],[powertrain_type]],Table3[vehicle_segment]&amp;Table3[powertrain_type],Table3[vehicle_id])</f>
        <v>2</v>
      </c>
      <c r="I324" s="5">
        <v>179712</v>
      </c>
      <c r="J324" s="5">
        <v>702747</v>
      </c>
      <c r="K324" s="5">
        <v>95829</v>
      </c>
      <c r="L324" s="5">
        <v>978288</v>
      </c>
      <c r="M324">
        <v>18.37</v>
      </c>
      <c r="N324">
        <v>52476</v>
      </c>
      <c r="O324">
        <v>12.9</v>
      </c>
      <c r="P324">
        <v>360</v>
      </c>
      <c r="Q324">
        <v>1.893</v>
      </c>
      <c r="R324">
        <v>0.20899999999999999</v>
      </c>
      <c r="S324">
        <v>41488</v>
      </c>
      <c r="T324">
        <v>81</v>
      </c>
      <c r="U324">
        <v>114.8</v>
      </c>
      <c r="V324">
        <v>6537</v>
      </c>
      <c r="W324">
        <v>81.2</v>
      </c>
      <c r="X324">
        <v>48.17</v>
      </c>
      <c r="Y324">
        <v>0</v>
      </c>
    </row>
    <row r="325" spans="1:25" x14ac:dyDescent="0.3">
      <c r="A325" t="s">
        <v>41</v>
      </c>
      <c r="B325">
        <f>_xlfn.XLOOKUP(Table4[[#This Row],[country]],Table2[country],Table2[country_id],FALSE)</f>
        <v>7</v>
      </c>
      <c r="C325" t="s">
        <v>32</v>
      </c>
      <c r="D325">
        <v>2021</v>
      </c>
      <c r="E325">
        <f>_xlfn.XLOOKUP(Table4[[#This Row],[year]],Table1[year],Table1[year_id])</f>
        <v>12</v>
      </c>
      <c r="F325" t="s">
        <v>30</v>
      </c>
      <c r="G325" t="s">
        <v>28</v>
      </c>
      <c r="H325" cm="1">
        <f t="array" ref="H325">_xlfn.XLOOKUP(Table4[[#This Row],[vehicle_segment]]&amp;Table4[[#This Row],[powertrain_type]],Table3[vehicle_segment]&amp;Table3[powertrain_type],Table3[vehicle_id])</f>
        <v>3</v>
      </c>
      <c r="I325" s="5">
        <v>109212</v>
      </c>
      <c r="J325" s="5">
        <v>276732</v>
      </c>
      <c r="K325" s="5">
        <v>24064</v>
      </c>
      <c r="L325" s="5">
        <v>410008</v>
      </c>
      <c r="M325">
        <v>26.64</v>
      </c>
      <c r="N325">
        <v>52476</v>
      </c>
      <c r="O325">
        <v>12.9</v>
      </c>
      <c r="P325">
        <v>360</v>
      </c>
      <c r="Q325">
        <v>1.893</v>
      </c>
      <c r="R325">
        <v>0.20899999999999999</v>
      </c>
      <c r="S325">
        <v>41488</v>
      </c>
      <c r="T325">
        <v>81</v>
      </c>
      <c r="U325">
        <v>114.8</v>
      </c>
      <c r="V325">
        <v>6537</v>
      </c>
      <c r="W325">
        <v>81.2</v>
      </c>
      <c r="X325">
        <v>52.55</v>
      </c>
      <c r="Y325">
        <v>0</v>
      </c>
    </row>
    <row r="326" spans="1:25" x14ac:dyDescent="0.3">
      <c r="A326" t="s">
        <v>41</v>
      </c>
      <c r="B326">
        <f>_xlfn.XLOOKUP(Table4[[#This Row],[country]],Table2[country],Table2[country_id],FALSE)</f>
        <v>7</v>
      </c>
      <c r="C326" t="s">
        <v>32</v>
      </c>
      <c r="D326">
        <v>2022</v>
      </c>
      <c r="E326">
        <f>_xlfn.XLOOKUP(Table4[[#This Row],[year]],Table1[year],Table1[year_id])</f>
        <v>13</v>
      </c>
      <c r="F326" t="s">
        <v>27</v>
      </c>
      <c r="G326" t="s">
        <v>28</v>
      </c>
      <c r="H326" cm="1">
        <f t="array" ref="H326">_xlfn.XLOOKUP(Table4[[#This Row],[vehicle_segment]]&amp;Table4[[#This Row],[powertrain_type]],Table3[vehicle_segment]&amp;Table3[powertrain_type],Table3[vehicle_id])</f>
        <v>1</v>
      </c>
      <c r="I326" s="5">
        <v>17823</v>
      </c>
      <c r="J326" s="5">
        <v>129909</v>
      </c>
      <c r="K326" s="5">
        <v>86606</v>
      </c>
      <c r="L326" s="5">
        <v>234338</v>
      </c>
      <c r="M326">
        <v>7.61</v>
      </c>
      <c r="N326">
        <v>79878</v>
      </c>
      <c r="O326">
        <v>15.5</v>
      </c>
      <c r="P326">
        <v>400</v>
      </c>
      <c r="Q326">
        <v>1.97</v>
      </c>
      <c r="R326">
        <v>0.218</v>
      </c>
      <c r="S326">
        <v>41146</v>
      </c>
      <c r="T326">
        <v>81.3</v>
      </c>
      <c r="U326">
        <v>116.9</v>
      </c>
      <c r="V326">
        <v>6079</v>
      </c>
      <c r="W326">
        <v>82.6</v>
      </c>
      <c r="X326">
        <v>13.67</v>
      </c>
      <c r="Y326">
        <v>0</v>
      </c>
    </row>
    <row r="327" spans="1:25" x14ac:dyDescent="0.3">
      <c r="A327" t="s">
        <v>41</v>
      </c>
      <c r="B327">
        <f>_xlfn.XLOOKUP(Table4[[#This Row],[country]],Table2[country],Table2[country_id],FALSE)</f>
        <v>7</v>
      </c>
      <c r="C327" t="s">
        <v>32</v>
      </c>
      <c r="D327">
        <v>2022</v>
      </c>
      <c r="E327">
        <f>_xlfn.XLOOKUP(Table4[[#This Row],[year]],Table1[year],Table1[year_id])</f>
        <v>13</v>
      </c>
      <c r="F327" t="s">
        <v>29</v>
      </c>
      <c r="G327" t="s">
        <v>28</v>
      </c>
      <c r="H327" cm="1">
        <f t="array" ref="H327">_xlfn.XLOOKUP(Table4[[#This Row],[vehicle_segment]]&amp;Table4[[#This Row],[powertrain_type]],Table3[vehicle_segment]&amp;Table3[powertrain_type],Table3[vehicle_id])</f>
        <v>2</v>
      </c>
      <c r="I327" s="5">
        <v>204996</v>
      </c>
      <c r="J327" s="5">
        <v>649775</v>
      </c>
      <c r="K327" s="5">
        <v>88606</v>
      </c>
      <c r="L327" s="5">
        <v>943377</v>
      </c>
      <c r="M327">
        <v>21.73</v>
      </c>
      <c r="N327">
        <v>79878</v>
      </c>
      <c r="O327">
        <v>15.5</v>
      </c>
      <c r="P327">
        <v>400</v>
      </c>
      <c r="Q327">
        <v>1.97</v>
      </c>
      <c r="R327">
        <v>0.218</v>
      </c>
      <c r="S327">
        <v>41146</v>
      </c>
      <c r="T327">
        <v>81.3</v>
      </c>
      <c r="U327">
        <v>116.9</v>
      </c>
      <c r="V327">
        <v>6079</v>
      </c>
      <c r="W327">
        <v>82.6</v>
      </c>
      <c r="X327">
        <v>14.07</v>
      </c>
      <c r="Y327">
        <v>0</v>
      </c>
    </row>
    <row r="328" spans="1:25" x14ac:dyDescent="0.3">
      <c r="A328" t="s">
        <v>41</v>
      </c>
      <c r="B328">
        <f>_xlfn.XLOOKUP(Table4[[#This Row],[country]],Table2[country],Table2[country_id],FALSE)</f>
        <v>7</v>
      </c>
      <c r="C328" t="s">
        <v>32</v>
      </c>
      <c r="D328">
        <v>2022</v>
      </c>
      <c r="E328">
        <f>_xlfn.XLOOKUP(Table4[[#This Row],[year]],Table1[year],Table1[year_id])</f>
        <v>13</v>
      </c>
      <c r="F328" t="s">
        <v>30</v>
      </c>
      <c r="G328" t="s">
        <v>28</v>
      </c>
      <c r="H328" cm="1">
        <f t="array" ref="H328">_xlfn.XLOOKUP(Table4[[#This Row],[vehicle_segment]]&amp;Table4[[#This Row],[powertrain_type]],Table3[vehicle_segment]&amp;Table3[powertrain_type],Table3[vehicle_id])</f>
        <v>3</v>
      </c>
      <c r="I328" s="5">
        <v>124817</v>
      </c>
      <c r="J328" s="5">
        <v>249614</v>
      </c>
      <c r="K328" s="5">
        <v>21706</v>
      </c>
      <c r="L328" s="5">
        <v>396137</v>
      </c>
      <c r="M328">
        <v>31.51</v>
      </c>
      <c r="N328">
        <v>79878</v>
      </c>
      <c r="O328">
        <v>15.5</v>
      </c>
      <c r="P328">
        <v>400</v>
      </c>
      <c r="Q328">
        <v>1.97</v>
      </c>
      <c r="R328">
        <v>0.218</v>
      </c>
      <c r="S328">
        <v>41146</v>
      </c>
      <c r="T328">
        <v>81.3</v>
      </c>
      <c r="U328">
        <v>116.9</v>
      </c>
      <c r="V328">
        <v>6079</v>
      </c>
      <c r="W328">
        <v>82.6</v>
      </c>
      <c r="X328">
        <v>14.29</v>
      </c>
      <c r="Y328">
        <v>0</v>
      </c>
    </row>
    <row r="329" spans="1:25" x14ac:dyDescent="0.3">
      <c r="A329" t="s">
        <v>41</v>
      </c>
      <c r="B329">
        <f>_xlfn.XLOOKUP(Table4[[#This Row],[country]],Table2[country],Table2[country_id],FALSE)</f>
        <v>7</v>
      </c>
      <c r="C329" t="s">
        <v>32</v>
      </c>
      <c r="D329">
        <v>2023</v>
      </c>
      <c r="E329">
        <f>_xlfn.XLOOKUP(Table4[[#This Row],[year]],Table1[year],Table1[year_id])</f>
        <v>14</v>
      </c>
      <c r="F329" t="s">
        <v>27</v>
      </c>
      <c r="G329" t="s">
        <v>28</v>
      </c>
      <c r="H329" cm="1">
        <f t="array" ref="H329">_xlfn.XLOOKUP(Table4[[#This Row],[vehicle_segment]]&amp;Table4[[#This Row],[powertrain_type]],Table3[vehicle_segment]&amp;Table3[powertrain_type],Table3[vehicle_id])</f>
        <v>1</v>
      </c>
      <c r="I329" s="5">
        <v>20625</v>
      </c>
      <c r="J329" s="5">
        <v>147760</v>
      </c>
      <c r="K329" s="5">
        <v>98506</v>
      </c>
      <c r="L329" s="5">
        <v>266891</v>
      </c>
      <c r="M329">
        <v>7.73</v>
      </c>
      <c r="N329">
        <v>126194</v>
      </c>
      <c r="O329">
        <v>17.5</v>
      </c>
      <c r="P329">
        <v>427</v>
      </c>
      <c r="Q329">
        <v>1.9830000000000001</v>
      </c>
      <c r="R329">
        <v>0.23</v>
      </c>
      <c r="S329">
        <v>42556</v>
      </c>
      <c r="T329">
        <v>81.3</v>
      </c>
      <c r="U329">
        <v>115.7</v>
      </c>
      <c r="V329">
        <v>5468</v>
      </c>
      <c r="W329">
        <v>86.5</v>
      </c>
      <c r="X329">
        <v>15.72</v>
      </c>
      <c r="Y329">
        <v>0</v>
      </c>
    </row>
    <row r="330" spans="1:25" x14ac:dyDescent="0.3">
      <c r="A330" t="s">
        <v>41</v>
      </c>
      <c r="B330">
        <f>_xlfn.XLOOKUP(Table4[[#This Row],[country]],Table2[country],Table2[country_id],FALSE)</f>
        <v>7</v>
      </c>
      <c r="C330" t="s">
        <v>32</v>
      </c>
      <c r="D330">
        <v>2023</v>
      </c>
      <c r="E330">
        <f>_xlfn.XLOOKUP(Table4[[#This Row],[year]],Table1[year],Table1[year_id])</f>
        <v>14</v>
      </c>
      <c r="F330" t="s">
        <v>29</v>
      </c>
      <c r="G330" t="s">
        <v>28</v>
      </c>
      <c r="H330" cm="1">
        <f t="array" ref="H330">_xlfn.XLOOKUP(Table4[[#This Row],[vehicle_segment]]&amp;Table4[[#This Row],[powertrain_type]],Table3[vehicle_segment]&amp;Table3[powertrain_type],Table3[vehicle_id])</f>
        <v>2</v>
      </c>
      <c r="I330" s="5">
        <v>232594</v>
      </c>
      <c r="J330" s="5">
        <v>722322</v>
      </c>
      <c r="K330" s="5">
        <v>98499</v>
      </c>
      <c r="L330" s="5">
        <v>1053415</v>
      </c>
      <c r="M330">
        <v>22.08</v>
      </c>
      <c r="N330">
        <v>126194</v>
      </c>
      <c r="O330">
        <v>17.5</v>
      </c>
      <c r="P330">
        <v>427</v>
      </c>
      <c r="Q330">
        <v>1.9830000000000001</v>
      </c>
      <c r="R330">
        <v>0.23</v>
      </c>
      <c r="S330">
        <v>42556</v>
      </c>
      <c r="T330">
        <v>81.3</v>
      </c>
      <c r="U330">
        <v>115.7</v>
      </c>
      <c r="V330">
        <v>5468</v>
      </c>
      <c r="W330">
        <v>86.5</v>
      </c>
      <c r="X330">
        <v>13.46</v>
      </c>
      <c r="Y330">
        <v>0</v>
      </c>
    </row>
    <row r="331" spans="1:25" x14ac:dyDescent="0.3">
      <c r="A331" t="s">
        <v>41</v>
      </c>
      <c r="B331">
        <f>_xlfn.XLOOKUP(Table4[[#This Row],[country]],Table2[country],Table2[country_id],FALSE)</f>
        <v>7</v>
      </c>
      <c r="C331" t="s">
        <v>32</v>
      </c>
      <c r="D331">
        <v>2023</v>
      </c>
      <c r="E331">
        <f>_xlfn.XLOOKUP(Table4[[#This Row],[year]],Table1[year],Table1[year_id])</f>
        <v>14</v>
      </c>
      <c r="F331" t="s">
        <v>30</v>
      </c>
      <c r="G331" t="s">
        <v>28</v>
      </c>
      <c r="H331" cm="1">
        <f t="array" ref="H331">_xlfn.XLOOKUP(Table4[[#This Row],[vehicle_segment]]&amp;Table4[[#This Row],[powertrain_type]],Table3[vehicle_segment]&amp;Table3[powertrain_type],Table3[vehicle_id])</f>
        <v>3</v>
      </c>
      <c r="I331" s="5">
        <v>140065</v>
      </c>
      <c r="J331" s="5">
        <v>273625</v>
      </c>
      <c r="K331" s="5">
        <v>23794</v>
      </c>
      <c r="L331" s="5">
        <v>437484</v>
      </c>
      <c r="M331">
        <v>32.020000000000003</v>
      </c>
      <c r="N331">
        <v>126194</v>
      </c>
      <c r="O331">
        <v>17.5</v>
      </c>
      <c r="P331">
        <v>427</v>
      </c>
      <c r="Q331">
        <v>1.9830000000000001</v>
      </c>
      <c r="R331">
        <v>0.23</v>
      </c>
      <c r="S331">
        <v>42556</v>
      </c>
      <c r="T331">
        <v>81.3</v>
      </c>
      <c r="U331">
        <v>115.7</v>
      </c>
      <c r="V331">
        <v>5468</v>
      </c>
      <c r="W331">
        <v>86.5</v>
      </c>
      <c r="X331">
        <v>12.22</v>
      </c>
      <c r="Y331">
        <v>0</v>
      </c>
    </row>
    <row r="332" spans="1:25" x14ac:dyDescent="0.3">
      <c r="A332" t="s">
        <v>41</v>
      </c>
      <c r="B332">
        <f>_xlfn.XLOOKUP(Table4[[#This Row],[country]],Table2[country],Table2[country_id],FALSE)</f>
        <v>7</v>
      </c>
      <c r="C332" t="s">
        <v>32</v>
      </c>
      <c r="D332">
        <v>2024</v>
      </c>
      <c r="E332">
        <f>_xlfn.XLOOKUP(Table4[[#This Row],[year]],Table1[year],Table1[year_id])</f>
        <v>15</v>
      </c>
      <c r="F332" t="s">
        <v>27</v>
      </c>
      <c r="G332" t="s">
        <v>28</v>
      </c>
      <c r="H332" cm="1">
        <f t="array" ref="H332">_xlfn.XLOOKUP(Table4[[#This Row],[vehicle_segment]]&amp;Table4[[#This Row],[powertrain_type]],Table3[vehicle_segment]&amp;Table3[powertrain_type],Table3[vehicle_id])</f>
        <v>1</v>
      </c>
      <c r="I332" s="5">
        <v>24008</v>
      </c>
      <c r="J332" s="5">
        <v>151886</v>
      </c>
      <c r="K332" s="5">
        <v>101257</v>
      </c>
      <c r="L332" s="5">
        <v>277151</v>
      </c>
      <c r="M332">
        <v>8.66</v>
      </c>
      <c r="N332">
        <v>152618</v>
      </c>
      <c r="O332">
        <v>19.7</v>
      </c>
      <c r="P332">
        <v>464</v>
      </c>
      <c r="Q332">
        <v>1.9</v>
      </c>
      <c r="R332">
        <v>0.24</v>
      </c>
      <c r="S332">
        <v>44045</v>
      </c>
      <c r="T332">
        <v>81.3</v>
      </c>
      <c r="U332">
        <v>113.6</v>
      </c>
      <c r="V332">
        <v>5020</v>
      </c>
      <c r="W332">
        <v>87.9</v>
      </c>
      <c r="X332">
        <v>16.399999999999999</v>
      </c>
      <c r="Y332">
        <v>0</v>
      </c>
    </row>
    <row r="333" spans="1:25" x14ac:dyDescent="0.3">
      <c r="A333" t="s">
        <v>41</v>
      </c>
      <c r="B333">
        <f>_xlfn.XLOOKUP(Table4[[#This Row],[country]],Table2[country],Table2[country_id],FALSE)</f>
        <v>7</v>
      </c>
      <c r="C333" t="s">
        <v>32</v>
      </c>
      <c r="D333">
        <v>2024</v>
      </c>
      <c r="E333">
        <f>_xlfn.XLOOKUP(Table4[[#This Row],[year]],Table1[year],Table1[year_id])</f>
        <v>15</v>
      </c>
      <c r="F333" t="s">
        <v>29</v>
      </c>
      <c r="G333" t="s">
        <v>28</v>
      </c>
      <c r="H333" cm="1">
        <f t="array" ref="H333">_xlfn.XLOOKUP(Table4[[#This Row],[vehicle_segment]]&amp;Table4[[#This Row],[powertrain_type]],Table3[vehicle_segment]&amp;Table3[powertrain_type],Table3[vehicle_id])</f>
        <v>2</v>
      </c>
      <c r="I333" s="5">
        <v>274535</v>
      </c>
      <c r="J333" s="5">
        <v>734533</v>
      </c>
      <c r="K333" s="5">
        <v>100164</v>
      </c>
      <c r="L333" s="5">
        <v>1109232</v>
      </c>
      <c r="M333">
        <v>24.75</v>
      </c>
      <c r="N333">
        <v>152618</v>
      </c>
      <c r="O333">
        <v>19.7</v>
      </c>
      <c r="P333">
        <v>464</v>
      </c>
      <c r="Q333">
        <v>1.9</v>
      </c>
      <c r="R333">
        <v>0.24</v>
      </c>
      <c r="S333">
        <v>44045</v>
      </c>
      <c r="T333">
        <v>81.3</v>
      </c>
      <c r="U333">
        <v>113.6</v>
      </c>
      <c r="V333">
        <v>5020</v>
      </c>
      <c r="W333">
        <v>87.9</v>
      </c>
      <c r="X333">
        <v>18.03</v>
      </c>
      <c r="Y333">
        <v>0</v>
      </c>
    </row>
    <row r="334" spans="1:25" x14ac:dyDescent="0.3">
      <c r="A334" t="s">
        <v>41</v>
      </c>
      <c r="B334">
        <f>_xlfn.XLOOKUP(Table4[[#This Row],[country]],Table2[country],Table2[country_id],FALSE)</f>
        <v>7</v>
      </c>
      <c r="C334" t="s">
        <v>32</v>
      </c>
      <c r="D334">
        <v>2024</v>
      </c>
      <c r="E334">
        <f>_xlfn.XLOOKUP(Table4[[#This Row],[year]],Table1[year],Table1[year_id])</f>
        <v>15</v>
      </c>
      <c r="F334" t="s">
        <v>30</v>
      </c>
      <c r="G334" t="s">
        <v>28</v>
      </c>
      <c r="H334" cm="1">
        <f t="array" ref="H334">_xlfn.XLOOKUP(Table4[[#This Row],[vehicle_segment]]&amp;Table4[[#This Row],[powertrain_type]],Table3[vehicle_segment]&amp;Table3[powertrain_type],Table3[vehicle_id])</f>
        <v>3</v>
      </c>
      <c r="I334" s="5">
        <v>162489</v>
      </c>
      <c r="J334" s="5">
        <v>267061</v>
      </c>
      <c r="K334" s="5">
        <v>23223</v>
      </c>
      <c r="L334" s="5">
        <v>452773</v>
      </c>
      <c r="M334">
        <v>35.89</v>
      </c>
      <c r="N334">
        <v>152618</v>
      </c>
      <c r="O334">
        <v>19.7</v>
      </c>
      <c r="P334">
        <v>464</v>
      </c>
      <c r="Q334">
        <v>1.9</v>
      </c>
      <c r="R334">
        <v>0.24</v>
      </c>
      <c r="S334">
        <v>44045</v>
      </c>
      <c r="T334">
        <v>81.3</v>
      </c>
      <c r="U334">
        <v>113.6</v>
      </c>
      <c r="V334">
        <v>5020</v>
      </c>
      <c r="W334">
        <v>87.9</v>
      </c>
      <c r="X334">
        <v>16.010000000000002</v>
      </c>
      <c r="Y334">
        <v>0</v>
      </c>
    </row>
    <row r="335" spans="1:25" x14ac:dyDescent="0.3">
      <c r="A335" t="s">
        <v>41</v>
      </c>
      <c r="B335">
        <f>_xlfn.XLOOKUP(Table4[[#This Row],[country]],Table2[country],Table2[country_id],FALSE)</f>
        <v>7</v>
      </c>
      <c r="C335" t="s">
        <v>32</v>
      </c>
      <c r="D335">
        <v>2025</v>
      </c>
      <c r="E335">
        <f>_xlfn.XLOOKUP(Table4[[#This Row],[year]],Table1[year],Table1[year_id])</f>
        <v>16</v>
      </c>
      <c r="F335" t="s">
        <v>27</v>
      </c>
      <c r="G335" t="s">
        <v>28</v>
      </c>
      <c r="H335" cm="1">
        <f t="array" ref="H335">_xlfn.XLOOKUP(Table4[[#This Row],[vehicle_segment]]&amp;Table4[[#This Row],[powertrain_type]],Table3[vehicle_segment]&amp;Table3[powertrain_type],Table3[vehicle_id])</f>
        <v>1</v>
      </c>
      <c r="I335" s="5">
        <v>25621</v>
      </c>
      <c r="J335" s="5">
        <v>155665</v>
      </c>
      <c r="K335" s="5">
        <v>103776</v>
      </c>
      <c r="L335" s="5">
        <v>285062</v>
      </c>
      <c r="M335">
        <v>8.99</v>
      </c>
      <c r="N335">
        <v>171174</v>
      </c>
      <c r="O335">
        <v>20.399999999999999</v>
      </c>
      <c r="P335">
        <v>483</v>
      </c>
      <c r="Q335">
        <v>1.84</v>
      </c>
      <c r="R335">
        <v>0.251</v>
      </c>
      <c r="S335">
        <v>46571</v>
      </c>
      <c r="T335">
        <v>81.400000000000006</v>
      </c>
      <c r="U335">
        <v>112.4</v>
      </c>
      <c r="V335">
        <v>3998</v>
      </c>
      <c r="W335">
        <v>89</v>
      </c>
      <c r="X335">
        <v>6.72</v>
      </c>
      <c r="Y335">
        <v>0</v>
      </c>
    </row>
    <row r="336" spans="1:25" x14ac:dyDescent="0.3">
      <c r="A336" t="s">
        <v>41</v>
      </c>
      <c r="B336">
        <f>_xlfn.XLOOKUP(Table4[[#This Row],[country]],Table2[country],Table2[country_id],FALSE)</f>
        <v>7</v>
      </c>
      <c r="C336" t="s">
        <v>32</v>
      </c>
      <c r="D336">
        <v>2025</v>
      </c>
      <c r="E336">
        <f>_xlfn.XLOOKUP(Table4[[#This Row],[year]],Table1[year],Table1[year_id])</f>
        <v>16</v>
      </c>
      <c r="F336" t="s">
        <v>29</v>
      </c>
      <c r="G336" t="s">
        <v>28</v>
      </c>
      <c r="H336" cm="1">
        <f t="array" ref="H336">_xlfn.XLOOKUP(Table4[[#This Row],[vehicle_segment]]&amp;Table4[[#This Row],[powertrain_type]],Table3[vehicle_segment]&amp;Table3[powertrain_type],Table3[vehicle_id])</f>
        <v>2</v>
      </c>
      <c r="I336" s="5">
        <v>297573</v>
      </c>
      <c r="J336" s="5">
        <v>757858</v>
      </c>
      <c r="K336" s="5">
        <v>103344</v>
      </c>
      <c r="L336" s="5">
        <v>1158775</v>
      </c>
      <c r="M336">
        <v>25.68</v>
      </c>
      <c r="N336">
        <v>171174</v>
      </c>
      <c r="O336">
        <v>20.399999999999999</v>
      </c>
      <c r="P336">
        <v>483</v>
      </c>
      <c r="Q336">
        <v>1.84</v>
      </c>
      <c r="R336">
        <v>0.251</v>
      </c>
      <c r="S336">
        <v>46571</v>
      </c>
      <c r="T336">
        <v>81.400000000000006</v>
      </c>
      <c r="U336">
        <v>112.4</v>
      </c>
      <c r="V336">
        <v>3998</v>
      </c>
      <c r="W336">
        <v>89</v>
      </c>
      <c r="X336">
        <v>8.39</v>
      </c>
      <c r="Y336">
        <v>0</v>
      </c>
    </row>
    <row r="337" spans="1:25" x14ac:dyDescent="0.3">
      <c r="A337" t="s">
        <v>41</v>
      </c>
      <c r="B337">
        <f>_xlfn.XLOOKUP(Table4[[#This Row],[country]],Table2[country],Table2[country_id],FALSE)</f>
        <v>7</v>
      </c>
      <c r="C337" t="s">
        <v>32</v>
      </c>
      <c r="D337">
        <v>2025</v>
      </c>
      <c r="E337">
        <f>_xlfn.XLOOKUP(Table4[[#This Row],[year]],Table1[year],Table1[year_id])</f>
        <v>16</v>
      </c>
      <c r="F337" t="s">
        <v>30</v>
      </c>
      <c r="G337" t="s">
        <v>28</v>
      </c>
      <c r="H337" cm="1">
        <f t="array" ref="H337">_xlfn.XLOOKUP(Table4[[#This Row],[vehicle_segment]]&amp;Table4[[#This Row],[powertrain_type]],Table3[vehicle_segment]&amp;Table3[powertrain_type],Table3[vehicle_id])</f>
        <v>3</v>
      </c>
      <c r="I337" s="5">
        <v>179243</v>
      </c>
      <c r="J337" s="5">
        <v>277956</v>
      </c>
      <c r="K337" s="5">
        <v>24170</v>
      </c>
      <c r="L337" s="5">
        <v>481369</v>
      </c>
      <c r="M337">
        <v>37.24</v>
      </c>
      <c r="N337">
        <v>171174</v>
      </c>
      <c r="O337">
        <v>20.399999999999999</v>
      </c>
      <c r="P337">
        <v>483</v>
      </c>
      <c r="Q337">
        <v>1.84</v>
      </c>
      <c r="R337">
        <v>0.251</v>
      </c>
      <c r="S337">
        <v>46571</v>
      </c>
      <c r="T337">
        <v>81.400000000000006</v>
      </c>
      <c r="U337">
        <v>112.4</v>
      </c>
      <c r="V337">
        <v>3998</v>
      </c>
      <c r="W337">
        <v>89</v>
      </c>
      <c r="X337">
        <v>10.31</v>
      </c>
      <c r="Y337">
        <v>0</v>
      </c>
    </row>
    <row r="338" spans="1:25" x14ac:dyDescent="0.3">
      <c r="A338" t="s">
        <v>42</v>
      </c>
      <c r="B338">
        <f>_xlfn.XLOOKUP(Table4[[#This Row],[country]],Table2[country],Table2[country_id],FALSE)</f>
        <v>8</v>
      </c>
      <c r="C338" t="s">
        <v>32</v>
      </c>
      <c r="D338">
        <v>2010</v>
      </c>
      <c r="E338">
        <f>_xlfn.XLOOKUP(Table4[[#This Row],[year]],Table1[year],Table1[year_id])</f>
        <v>1</v>
      </c>
      <c r="F338" t="s">
        <v>27</v>
      </c>
      <c r="G338" t="s">
        <v>28</v>
      </c>
      <c r="H338" cm="1">
        <f t="array" ref="H338">_xlfn.XLOOKUP(Table4[[#This Row],[vehicle_segment]]&amp;Table4[[#This Row],[powertrain_type]],Table3[vehicle_segment]&amp;Table3[powertrain_type],Table3[vehicle_id])</f>
        <v>1</v>
      </c>
      <c r="I338" s="5">
        <v>15</v>
      </c>
      <c r="J338" s="5">
        <v>264089</v>
      </c>
      <c r="K338" s="5">
        <v>176060</v>
      </c>
      <c r="L338" s="5">
        <v>440164</v>
      </c>
      <c r="M338">
        <v>0</v>
      </c>
      <c r="N338">
        <v>207</v>
      </c>
      <c r="O338">
        <v>3</v>
      </c>
      <c r="P338">
        <v>131</v>
      </c>
      <c r="Q338">
        <v>1.52</v>
      </c>
      <c r="R338">
        <v>0.27</v>
      </c>
      <c r="S338">
        <v>41778</v>
      </c>
      <c r="T338">
        <v>73.8</v>
      </c>
      <c r="U338">
        <v>155</v>
      </c>
      <c r="V338">
        <v>0</v>
      </c>
      <c r="W338">
        <v>54.6</v>
      </c>
      <c r="X338">
        <v>0</v>
      </c>
      <c r="Y338">
        <v>0</v>
      </c>
    </row>
    <row r="339" spans="1:25" x14ac:dyDescent="0.3">
      <c r="A339" t="s">
        <v>42</v>
      </c>
      <c r="B339">
        <f>_xlfn.XLOOKUP(Table4[[#This Row],[country]],Table2[country],Table2[country_id],FALSE)</f>
        <v>8</v>
      </c>
      <c r="C339" t="s">
        <v>32</v>
      </c>
      <c r="D339">
        <v>2010</v>
      </c>
      <c r="E339">
        <f>_xlfn.XLOOKUP(Table4[[#This Row],[year]],Table1[year],Table1[year_id])</f>
        <v>1</v>
      </c>
      <c r="F339" t="s">
        <v>29</v>
      </c>
      <c r="G339" t="s">
        <v>28</v>
      </c>
      <c r="H339" cm="1">
        <f t="array" ref="H339">_xlfn.XLOOKUP(Table4[[#This Row],[vehicle_segment]]&amp;Table4[[#This Row],[powertrain_type]],Table3[vehicle_segment]&amp;Table3[powertrain_type],Table3[vehicle_id])</f>
        <v>2</v>
      </c>
      <c r="I339" s="5">
        <v>173</v>
      </c>
      <c r="J339" s="5">
        <v>1518311</v>
      </c>
      <c r="K339" s="5">
        <v>207042</v>
      </c>
      <c r="L339" s="5">
        <v>1725526</v>
      </c>
      <c r="M339">
        <v>0.01</v>
      </c>
      <c r="N339">
        <v>207</v>
      </c>
      <c r="O339">
        <v>3</v>
      </c>
      <c r="P339">
        <v>131</v>
      </c>
      <c r="Q339">
        <v>1.52</v>
      </c>
      <c r="R339">
        <v>0.27</v>
      </c>
      <c r="S339">
        <v>41778</v>
      </c>
      <c r="T339">
        <v>73.8</v>
      </c>
      <c r="U339">
        <v>155</v>
      </c>
      <c r="V339">
        <v>0</v>
      </c>
      <c r="W339">
        <v>54.6</v>
      </c>
      <c r="X339">
        <v>0</v>
      </c>
      <c r="Y339">
        <v>0</v>
      </c>
    </row>
    <row r="340" spans="1:25" x14ac:dyDescent="0.3">
      <c r="A340" t="s">
        <v>42</v>
      </c>
      <c r="B340">
        <f>_xlfn.XLOOKUP(Table4[[#This Row],[country]],Table2[country],Table2[country_id],FALSE)</f>
        <v>8</v>
      </c>
      <c r="C340" t="s">
        <v>32</v>
      </c>
      <c r="D340">
        <v>2010</v>
      </c>
      <c r="E340">
        <f>_xlfn.XLOOKUP(Table4[[#This Row],[year]],Table1[year],Table1[year_id])</f>
        <v>1</v>
      </c>
      <c r="F340" t="s">
        <v>30</v>
      </c>
      <c r="G340" t="s">
        <v>28</v>
      </c>
      <c r="H340" cm="1">
        <f t="array" ref="H340">_xlfn.XLOOKUP(Table4[[#This Row],[vehicle_segment]]&amp;Table4[[#This Row],[powertrain_type]],Table3[vehicle_segment]&amp;Table3[powertrain_type],Table3[vehicle_id])</f>
        <v>3</v>
      </c>
      <c r="I340" s="5">
        <v>105</v>
      </c>
      <c r="J340" s="5">
        <v>668018</v>
      </c>
      <c r="K340" s="5">
        <v>58088</v>
      </c>
      <c r="L340" s="5">
        <v>726211</v>
      </c>
      <c r="M340">
        <v>0.01</v>
      </c>
      <c r="N340">
        <v>207</v>
      </c>
      <c r="O340">
        <v>3</v>
      </c>
      <c r="P340">
        <v>131</v>
      </c>
      <c r="Q340">
        <v>1.52</v>
      </c>
      <c r="R340">
        <v>0.27</v>
      </c>
      <c r="S340">
        <v>41778</v>
      </c>
      <c r="T340">
        <v>73.8</v>
      </c>
      <c r="U340">
        <v>155</v>
      </c>
      <c r="V340">
        <v>0</v>
      </c>
      <c r="W340">
        <v>54.6</v>
      </c>
      <c r="X340">
        <v>0</v>
      </c>
      <c r="Y340">
        <v>0</v>
      </c>
    </row>
    <row r="341" spans="1:25" x14ac:dyDescent="0.3">
      <c r="A341" t="s">
        <v>42</v>
      </c>
      <c r="B341">
        <f>_xlfn.XLOOKUP(Table4[[#This Row],[country]],Table2[country],Table2[country_id],FALSE)</f>
        <v>8</v>
      </c>
      <c r="C341" t="s">
        <v>32</v>
      </c>
      <c r="D341">
        <v>2011</v>
      </c>
      <c r="E341">
        <f>_xlfn.XLOOKUP(Table4[[#This Row],[year]],Table1[year],Table1[year_id])</f>
        <v>2</v>
      </c>
      <c r="F341" t="s">
        <v>27</v>
      </c>
      <c r="G341" t="s">
        <v>28</v>
      </c>
      <c r="H341" cm="1">
        <f t="array" ref="H341">_xlfn.XLOOKUP(Table4[[#This Row],[vehicle_segment]]&amp;Table4[[#This Row],[powertrain_type]],Table3[vehicle_segment]&amp;Table3[powertrain_type],Table3[vehicle_id])</f>
        <v>1</v>
      </c>
      <c r="I341" s="5">
        <v>90</v>
      </c>
      <c r="J341" s="5">
        <v>258133</v>
      </c>
      <c r="K341" s="5">
        <v>172088</v>
      </c>
      <c r="L341" s="5">
        <v>430311</v>
      </c>
      <c r="M341">
        <v>0.02</v>
      </c>
      <c r="N341">
        <v>797</v>
      </c>
      <c r="O341">
        <v>4.0999999999999996</v>
      </c>
      <c r="P341">
        <v>142</v>
      </c>
      <c r="Q341">
        <v>1.5169999999999999</v>
      </c>
      <c r="R341">
        <v>0.27600000000000002</v>
      </c>
      <c r="S341">
        <v>41787</v>
      </c>
      <c r="T341">
        <v>74.2</v>
      </c>
      <c r="U341">
        <v>155.19999999999999</v>
      </c>
      <c r="V341">
        <v>662</v>
      </c>
      <c r="W341">
        <v>56.2</v>
      </c>
      <c r="X341">
        <v>300</v>
      </c>
      <c r="Y341">
        <v>0</v>
      </c>
    </row>
    <row r="342" spans="1:25" x14ac:dyDescent="0.3">
      <c r="A342" t="s">
        <v>42</v>
      </c>
      <c r="B342">
        <f>_xlfn.XLOOKUP(Table4[[#This Row],[country]],Table2[country],Table2[country_id],FALSE)</f>
        <v>8</v>
      </c>
      <c r="C342" t="s">
        <v>32</v>
      </c>
      <c r="D342">
        <v>2011</v>
      </c>
      <c r="E342">
        <f>_xlfn.XLOOKUP(Table4[[#This Row],[year]],Table1[year],Table1[year_id])</f>
        <v>2</v>
      </c>
      <c r="F342" t="s">
        <v>29</v>
      </c>
      <c r="G342" t="s">
        <v>28</v>
      </c>
      <c r="H342" cm="1">
        <f t="array" ref="H342">_xlfn.XLOOKUP(Table4[[#This Row],[vehicle_segment]]&amp;Table4[[#This Row],[powertrain_type]],Table3[vehicle_segment]&amp;Table3[powertrain_type],Table3[vehicle_id])</f>
        <v>2</v>
      </c>
      <c r="I342" s="5">
        <v>1046</v>
      </c>
      <c r="J342" s="5">
        <v>1533576</v>
      </c>
      <c r="K342" s="5">
        <v>209124</v>
      </c>
      <c r="L342" s="5">
        <v>1743746</v>
      </c>
      <c r="M342">
        <v>0.06</v>
      </c>
      <c r="N342">
        <v>797</v>
      </c>
      <c r="O342">
        <v>4.0999999999999996</v>
      </c>
      <c r="P342">
        <v>142</v>
      </c>
      <c r="Q342">
        <v>1.5169999999999999</v>
      </c>
      <c r="R342">
        <v>0.27600000000000002</v>
      </c>
      <c r="S342">
        <v>41787</v>
      </c>
      <c r="T342">
        <v>74.2</v>
      </c>
      <c r="U342">
        <v>155.19999999999999</v>
      </c>
      <c r="V342">
        <v>662</v>
      </c>
      <c r="W342">
        <v>56.2</v>
      </c>
      <c r="X342">
        <v>300</v>
      </c>
      <c r="Y342">
        <v>0</v>
      </c>
    </row>
    <row r="343" spans="1:25" x14ac:dyDescent="0.3">
      <c r="A343" t="s">
        <v>42</v>
      </c>
      <c r="B343">
        <f>_xlfn.XLOOKUP(Table4[[#This Row],[country]],Table2[country],Table2[country_id],FALSE)</f>
        <v>8</v>
      </c>
      <c r="C343" t="s">
        <v>32</v>
      </c>
      <c r="D343">
        <v>2011</v>
      </c>
      <c r="E343">
        <f>_xlfn.XLOOKUP(Table4[[#This Row],[year]],Table1[year],Table1[year_id])</f>
        <v>2</v>
      </c>
      <c r="F343" t="s">
        <v>30</v>
      </c>
      <c r="G343" t="s">
        <v>28</v>
      </c>
      <c r="H343" cm="1">
        <f t="array" ref="H343">_xlfn.XLOOKUP(Table4[[#This Row],[vehicle_segment]]&amp;Table4[[#This Row],[powertrain_type]],Table3[vehicle_segment]&amp;Table3[powertrain_type],Table3[vehicle_id])</f>
        <v>3</v>
      </c>
      <c r="I343" s="5">
        <v>626</v>
      </c>
      <c r="J343" s="5">
        <v>660981</v>
      </c>
      <c r="K343" s="5">
        <v>57477</v>
      </c>
      <c r="L343" s="5">
        <v>719084</v>
      </c>
      <c r="M343">
        <v>0.09</v>
      </c>
      <c r="N343">
        <v>797</v>
      </c>
      <c r="O343">
        <v>4.0999999999999996</v>
      </c>
      <c r="P343">
        <v>142</v>
      </c>
      <c r="Q343">
        <v>1.5169999999999999</v>
      </c>
      <c r="R343">
        <v>0.27600000000000002</v>
      </c>
      <c r="S343">
        <v>41787</v>
      </c>
      <c r="T343">
        <v>74.2</v>
      </c>
      <c r="U343">
        <v>155.19999999999999</v>
      </c>
      <c r="V343">
        <v>662</v>
      </c>
      <c r="W343">
        <v>56.2</v>
      </c>
      <c r="X343">
        <v>300</v>
      </c>
      <c r="Y343">
        <v>0</v>
      </c>
    </row>
    <row r="344" spans="1:25" x14ac:dyDescent="0.3">
      <c r="A344" t="s">
        <v>42</v>
      </c>
      <c r="B344">
        <f>_xlfn.XLOOKUP(Table4[[#This Row],[country]],Table2[country],Table2[country_id],FALSE)</f>
        <v>8</v>
      </c>
      <c r="C344" t="s">
        <v>32</v>
      </c>
      <c r="D344">
        <v>2012</v>
      </c>
      <c r="E344">
        <f>_xlfn.XLOOKUP(Table4[[#This Row],[year]],Table1[year],Table1[year_id])</f>
        <v>3</v>
      </c>
      <c r="F344" t="s">
        <v>27</v>
      </c>
      <c r="G344" t="s">
        <v>28</v>
      </c>
      <c r="H344" cm="1">
        <f t="array" ref="H344">_xlfn.XLOOKUP(Table4[[#This Row],[vehicle_segment]]&amp;Table4[[#This Row],[powertrain_type]],Table3[vehicle_segment]&amp;Table3[powertrain_type],Table3[vehicle_id])</f>
        <v>1</v>
      </c>
      <c r="I344" s="5">
        <v>153</v>
      </c>
      <c r="J344" s="5">
        <v>261435</v>
      </c>
      <c r="K344" s="5">
        <v>174290</v>
      </c>
      <c r="L344" s="5">
        <v>435878</v>
      </c>
      <c r="M344">
        <v>0.04</v>
      </c>
      <c r="N344">
        <v>1454</v>
      </c>
      <c r="O344">
        <v>5.5</v>
      </c>
      <c r="P344">
        <v>151</v>
      </c>
      <c r="Q344">
        <v>1.5129999999999999</v>
      </c>
      <c r="R344">
        <v>0.28299999999999997</v>
      </c>
      <c r="S344">
        <v>41677</v>
      </c>
      <c r="T344">
        <v>74.900000000000006</v>
      </c>
      <c r="U344">
        <v>155.5</v>
      </c>
      <c r="V344">
        <v>1322</v>
      </c>
      <c r="W344">
        <v>58.9</v>
      </c>
      <c r="X344">
        <v>219.37</v>
      </c>
      <c r="Y344">
        <v>0</v>
      </c>
    </row>
    <row r="345" spans="1:25" x14ac:dyDescent="0.3">
      <c r="A345" t="s">
        <v>42</v>
      </c>
      <c r="B345">
        <f>_xlfn.XLOOKUP(Table4[[#This Row],[country]],Table2[country],Table2[country_id],FALSE)</f>
        <v>8</v>
      </c>
      <c r="C345" t="s">
        <v>32</v>
      </c>
      <c r="D345">
        <v>2012</v>
      </c>
      <c r="E345">
        <f>_xlfn.XLOOKUP(Table4[[#This Row],[year]],Table1[year],Table1[year_id])</f>
        <v>3</v>
      </c>
      <c r="F345" t="s">
        <v>29</v>
      </c>
      <c r="G345" t="s">
        <v>28</v>
      </c>
      <c r="H345" cm="1">
        <f t="array" ref="H345">_xlfn.XLOOKUP(Table4[[#This Row],[vehicle_segment]]&amp;Table4[[#This Row],[powertrain_type]],Table3[vehicle_segment]&amp;Table3[powertrain_type],Table3[vehicle_id])</f>
        <v>2</v>
      </c>
      <c r="I345" s="5">
        <v>1746</v>
      </c>
      <c r="J345" s="5">
        <v>1535278</v>
      </c>
      <c r="K345" s="5">
        <v>209356</v>
      </c>
      <c r="L345" s="5">
        <v>1746380</v>
      </c>
      <c r="M345">
        <v>0.1</v>
      </c>
      <c r="N345">
        <v>1454</v>
      </c>
      <c r="O345">
        <v>5.5</v>
      </c>
      <c r="P345">
        <v>151</v>
      </c>
      <c r="Q345">
        <v>1.5129999999999999</v>
      </c>
      <c r="R345">
        <v>0.28299999999999997</v>
      </c>
      <c r="S345">
        <v>41677</v>
      </c>
      <c r="T345">
        <v>74.900000000000006</v>
      </c>
      <c r="U345">
        <v>155.5</v>
      </c>
      <c r="V345">
        <v>1322</v>
      </c>
      <c r="W345">
        <v>58.9</v>
      </c>
      <c r="X345">
        <v>66.92</v>
      </c>
      <c r="Y345">
        <v>0</v>
      </c>
    </row>
    <row r="346" spans="1:25" x14ac:dyDescent="0.3">
      <c r="A346" t="s">
        <v>42</v>
      </c>
      <c r="B346">
        <f>_xlfn.XLOOKUP(Table4[[#This Row],[country]],Table2[country],Table2[country_id],FALSE)</f>
        <v>8</v>
      </c>
      <c r="C346" t="s">
        <v>32</v>
      </c>
      <c r="D346">
        <v>2012</v>
      </c>
      <c r="E346">
        <f>_xlfn.XLOOKUP(Table4[[#This Row],[year]],Table1[year],Table1[year_id])</f>
        <v>3</v>
      </c>
      <c r="F346" t="s">
        <v>30</v>
      </c>
      <c r="G346" t="s">
        <v>28</v>
      </c>
      <c r="H346" cm="1">
        <f t="array" ref="H346">_xlfn.XLOOKUP(Table4[[#This Row],[vehicle_segment]]&amp;Table4[[#This Row],[powertrain_type]],Table3[vehicle_segment]&amp;Table3[powertrain_type],Table3[vehicle_id])</f>
        <v>3</v>
      </c>
      <c r="I346" s="5">
        <v>1060</v>
      </c>
      <c r="J346" s="5">
        <v>671728</v>
      </c>
      <c r="K346" s="5">
        <v>58411</v>
      </c>
      <c r="L346" s="5">
        <v>731199</v>
      </c>
      <c r="M346">
        <v>0.14000000000000001</v>
      </c>
      <c r="N346">
        <v>1454</v>
      </c>
      <c r="O346">
        <v>5.5</v>
      </c>
      <c r="P346">
        <v>151</v>
      </c>
      <c r="Q346">
        <v>1.5129999999999999</v>
      </c>
      <c r="R346">
        <v>0.28299999999999997</v>
      </c>
      <c r="S346">
        <v>41677</v>
      </c>
      <c r="T346">
        <v>74.900000000000006</v>
      </c>
      <c r="U346">
        <v>155.5</v>
      </c>
      <c r="V346">
        <v>1322</v>
      </c>
      <c r="W346">
        <v>58.9</v>
      </c>
      <c r="X346">
        <v>69.33</v>
      </c>
      <c r="Y346">
        <v>0</v>
      </c>
    </row>
    <row r="347" spans="1:25" x14ac:dyDescent="0.3">
      <c r="A347" t="s">
        <v>42</v>
      </c>
      <c r="B347">
        <f>_xlfn.XLOOKUP(Table4[[#This Row],[country]],Table2[country],Table2[country_id],FALSE)</f>
        <v>8</v>
      </c>
      <c r="C347" t="s">
        <v>32</v>
      </c>
      <c r="D347">
        <v>2013</v>
      </c>
      <c r="E347">
        <f>_xlfn.XLOOKUP(Table4[[#This Row],[year]],Table1[year],Table1[year_id])</f>
        <v>4</v>
      </c>
      <c r="F347" t="s">
        <v>27</v>
      </c>
      <c r="G347" t="s">
        <v>28</v>
      </c>
      <c r="H347" cm="1">
        <f t="array" ref="H347">_xlfn.XLOOKUP(Table4[[#This Row],[vehicle_segment]]&amp;Table4[[#This Row],[powertrain_type]],Table3[vehicle_segment]&amp;Table3[powertrain_type],Table3[vehicle_id])</f>
        <v>1</v>
      </c>
      <c r="I347" s="5">
        <v>400</v>
      </c>
      <c r="J347" s="5">
        <v>263615</v>
      </c>
      <c r="K347" s="5">
        <v>175743</v>
      </c>
      <c r="L347" s="5">
        <v>439758</v>
      </c>
      <c r="M347">
        <v>0.09</v>
      </c>
      <c r="N347">
        <v>1939</v>
      </c>
      <c r="O347">
        <v>6</v>
      </c>
      <c r="P347">
        <v>147</v>
      </c>
      <c r="Q347">
        <v>1.4870000000000001</v>
      </c>
      <c r="R347">
        <v>0.28999999999999998</v>
      </c>
      <c r="S347">
        <v>41903</v>
      </c>
      <c r="T347">
        <v>74.599999999999994</v>
      </c>
      <c r="U347">
        <v>156.4</v>
      </c>
      <c r="V347">
        <v>2010</v>
      </c>
      <c r="W347">
        <v>62.6</v>
      </c>
      <c r="X347">
        <v>161.44</v>
      </c>
      <c r="Y347">
        <v>0</v>
      </c>
    </row>
    <row r="348" spans="1:25" x14ac:dyDescent="0.3">
      <c r="A348" t="s">
        <v>42</v>
      </c>
      <c r="B348">
        <f>_xlfn.XLOOKUP(Table4[[#This Row],[country]],Table2[country],Table2[country_id],FALSE)</f>
        <v>8</v>
      </c>
      <c r="C348" t="s">
        <v>32</v>
      </c>
      <c r="D348">
        <v>2013</v>
      </c>
      <c r="E348">
        <f>_xlfn.XLOOKUP(Table4[[#This Row],[year]],Table1[year],Table1[year_id])</f>
        <v>4</v>
      </c>
      <c r="F348" t="s">
        <v>29</v>
      </c>
      <c r="G348" t="s">
        <v>28</v>
      </c>
      <c r="H348" cm="1">
        <f t="array" ref="H348">_xlfn.XLOOKUP(Table4[[#This Row],[vehicle_segment]]&amp;Table4[[#This Row],[powertrain_type]],Table3[vehicle_segment]&amp;Table3[powertrain_type],Table3[vehicle_id])</f>
        <v>2</v>
      </c>
      <c r="I348" s="5">
        <v>4565</v>
      </c>
      <c r="J348" s="5">
        <v>1541170</v>
      </c>
      <c r="K348" s="5">
        <v>210159</v>
      </c>
      <c r="L348" s="5">
        <v>1755894</v>
      </c>
      <c r="M348">
        <v>0.26</v>
      </c>
      <c r="N348">
        <v>1939</v>
      </c>
      <c r="O348">
        <v>6</v>
      </c>
      <c r="P348">
        <v>147</v>
      </c>
      <c r="Q348">
        <v>1.4870000000000001</v>
      </c>
      <c r="R348">
        <v>0.28999999999999998</v>
      </c>
      <c r="S348">
        <v>41903</v>
      </c>
      <c r="T348">
        <v>74.599999999999994</v>
      </c>
      <c r="U348">
        <v>156.4</v>
      </c>
      <c r="V348">
        <v>2010</v>
      </c>
      <c r="W348">
        <v>62.6</v>
      </c>
      <c r="X348">
        <v>161.44999999999999</v>
      </c>
      <c r="Y348">
        <v>0</v>
      </c>
    </row>
    <row r="349" spans="1:25" x14ac:dyDescent="0.3">
      <c r="A349" t="s">
        <v>42</v>
      </c>
      <c r="B349">
        <f>_xlfn.XLOOKUP(Table4[[#This Row],[country]],Table2[country],Table2[country_id],FALSE)</f>
        <v>8</v>
      </c>
      <c r="C349" t="s">
        <v>32</v>
      </c>
      <c r="D349">
        <v>2013</v>
      </c>
      <c r="E349">
        <f>_xlfn.XLOOKUP(Table4[[#This Row],[year]],Table1[year],Table1[year_id])</f>
        <v>4</v>
      </c>
      <c r="F349" t="s">
        <v>30</v>
      </c>
      <c r="G349" t="s">
        <v>28</v>
      </c>
      <c r="H349" cm="1">
        <f t="array" ref="H349">_xlfn.XLOOKUP(Table4[[#This Row],[vehicle_segment]]&amp;Table4[[#This Row],[powertrain_type]],Table3[vehicle_segment]&amp;Table3[powertrain_type],Table3[vehicle_id])</f>
        <v>3</v>
      </c>
      <c r="I349" s="5">
        <v>2738</v>
      </c>
      <c r="J349" s="5">
        <v>665628</v>
      </c>
      <c r="K349" s="5">
        <v>57881</v>
      </c>
      <c r="L349" s="5">
        <v>726247</v>
      </c>
      <c r="M349">
        <v>0.38</v>
      </c>
      <c r="N349">
        <v>1939</v>
      </c>
      <c r="O349">
        <v>6</v>
      </c>
      <c r="P349">
        <v>147</v>
      </c>
      <c r="Q349">
        <v>1.4870000000000001</v>
      </c>
      <c r="R349">
        <v>0.28999999999999998</v>
      </c>
      <c r="S349">
        <v>41903</v>
      </c>
      <c r="T349">
        <v>74.599999999999994</v>
      </c>
      <c r="U349">
        <v>156.4</v>
      </c>
      <c r="V349">
        <v>2010</v>
      </c>
      <c r="W349">
        <v>62.6</v>
      </c>
      <c r="X349">
        <v>158.30000000000001</v>
      </c>
      <c r="Y349">
        <v>0</v>
      </c>
    </row>
    <row r="350" spans="1:25" x14ac:dyDescent="0.3">
      <c r="A350" t="s">
        <v>42</v>
      </c>
      <c r="B350">
        <f>_xlfn.XLOOKUP(Table4[[#This Row],[country]],Table2[country],Table2[country_id],FALSE)</f>
        <v>8</v>
      </c>
      <c r="C350" t="s">
        <v>32</v>
      </c>
      <c r="D350">
        <v>2014</v>
      </c>
      <c r="E350">
        <f>_xlfn.XLOOKUP(Table4[[#This Row],[year]],Table1[year],Table1[year_id])</f>
        <v>5</v>
      </c>
      <c r="F350" t="s">
        <v>27</v>
      </c>
      <c r="G350" t="s">
        <v>28</v>
      </c>
      <c r="H350" cm="1">
        <f t="array" ref="H350">_xlfn.XLOOKUP(Table4[[#This Row],[vehicle_segment]]&amp;Table4[[#This Row],[powertrain_type]],Table3[vehicle_segment]&amp;Table3[powertrain_type],Table3[vehicle_id])</f>
        <v>1</v>
      </c>
      <c r="I350" s="5">
        <v>718</v>
      </c>
      <c r="J350" s="5">
        <v>273249</v>
      </c>
      <c r="K350" s="5">
        <v>182166</v>
      </c>
      <c r="L350" s="5">
        <v>456133</v>
      </c>
      <c r="M350">
        <v>0.16</v>
      </c>
      <c r="N350">
        <v>3925</v>
      </c>
      <c r="O350">
        <v>6.4</v>
      </c>
      <c r="P350">
        <v>166</v>
      </c>
      <c r="Q350">
        <v>1.45</v>
      </c>
      <c r="R350">
        <v>0.29799999999999999</v>
      </c>
      <c r="S350">
        <v>41929</v>
      </c>
      <c r="T350">
        <v>74.7</v>
      </c>
      <c r="U350">
        <v>157.1</v>
      </c>
      <c r="V350">
        <v>2667</v>
      </c>
      <c r="W350">
        <v>62.9</v>
      </c>
      <c r="X350">
        <v>79.5</v>
      </c>
      <c r="Y350">
        <v>0</v>
      </c>
    </row>
    <row r="351" spans="1:25" x14ac:dyDescent="0.3">
      <c r="A351" t="s">
        <v>42</v>
      </c>
      <c r="B351">
        <f>_xlfn.XLOOKUP(Table4[[#This Row],[country]],Table2[country],Table2[country_id],FALSE)</f>
        <v>8</v>
      </c>
      <c r="C351" t="s">
        <v>32</v>
      </c>
      <c r="D351">
        <v>2014</v>
      </c>
      <c r="E351">
        <f>_xlfn.XLOOKUP(Table4[[#This Row],[year]],Table1[year],Table1[year_id])</f>
        <v>5</v>
      </c>
      <c r="F351" t="s">
        <v>29</v>
      </c>
      <c r="G351" t="s">
        <v>28</v>
      </c>
      <c r="H351" cm="1">
        <f t="array" ref="H351">_xlfn.XLOOKUP(Table4[[#This Row],[vehicle_segment]]&amp;Table4[[#This Row],[powertrain_type]],Table3[vehicle_segment]&amp;Table3[powertrain_type],Table3[vehicle_id])</f>
        <v>2</v>
      </c>
      <c r="I351" s="5">
        <v>8131</v>
      </c>
      <c r="J351" s="5">
        <v>1582841</v>
      </c>
      <c r="K351" s="5">
        <v>215842</v>
      </c>
      <c r="L351" s="5">
        <v>1806814</v>
      </c>
      <c r="M351">
        <v>0.45</v>
      </c>
      <c r="N351">
        <v>3925</v>
      </c>
      <c r="O351">
        <v>6.4</v>
      </c>
      <c r="P351">
        <v>166</v>
      </c>
      <c r="Q351">
        <v>1.45</v>
      </c>
      <c r="R351">
        <v>0.29799999999999999</v>
      </c>
      <c r="S351">
        <v>41929</v>
      </c>
      <c r="T351">
        <v>74.7</v>
      </c>
      <c r="U351">
        <v>157.1</v>
      </c>
      <c r="V351">
        <v>2667</v>
      </c>
      <c r="W351">
        <v>62.9</v>
      </c>
      <c r="X351">
        <v>78.12</v>
      </c>
      <c r="Y351">
        <v>0</v>
      </c>
    </row>
    <row r="352" spans="1:25" x14ac:dyDescent="0.3">
      <c r="A352" t="s">
        <v>42</v>
      </c>
      <c r="B352">
        <f>_xlfn.XLOOKUP(Table4[[#This Row],[country]],Table2[country],Table2[country_id],FALSE)</f>
        <v>8</v>
      </c>
      <c r="C352" t="s">
        <v>32</v>
      </c>
      <c r="D352">
        <v>2014</v>
      </c>
      <c r="E352">
        <f>_xlfn.XLOOKUP(Table4[[#This Row],[year]],Table1[year],Table1[year_id])</f>
        <v>5</v>
      </c>
      <c r="F352" t="s">
        <v>30</v>
      </c>
      <c r="G352" t="s">
        <v>28</v>
      </c>
      <c r="H352" cm="1">
        <f t="array" ref="H352">_xlfn.XLOOKUP(Table4[[#This Row],[vehicle_segment]]&amp;Table4[[#This Row],[powertrain_type]],Table3[vehicle_segment]&amp;Table3[powertrain_type],Table3[vehicle_id])</f>
        <v>3</v>
      </c>
      <c r="I352" s="5">
        <v>4953</v>
      </c>
      <c r="J352" s="5">
        <v>693852</v>
      </c>
      <c r="K352" s="5">
        <v>60335</v>
      </c>
      <c r="L352" s="5">
        <v>759140</v>
      </c>
      <c r="M352">
        <v>0.65</v>
      </c>
      <c r="N352">
        <v>3925</v>
      </c>
      <c r="O352">
        <v>6.4</v>
      </c>
      <c r="P352">
        <v>166</v>
      </c>
      <c r="Q352">
        <v>1.45</v>
      </c>
      <c r="R352">
        <v>0.29799999999999999</v>
      </c>
      <c r="S352">
        <v>41929</v>
      </c>
      <c r="T352">
        <v>74.7</v>
      </c>
      <c r="U352">
        <v>157.1</v>
      </c>
      <c r="V352">
        <v>2667</v>
      </c>
      <c r="W352">
        <v>62.9</v>
      </c>
      <c r="X352">
        <v>80.900000000000006</v>
      </c>
      <c r="Y352">
        <v>0</v>
      </c>
    </row>
    <row r="353" spans="1:25" x14ac:dyDescent="0.3">
      <c r="A353" t="s">
        <v>42</v>
      </c>
      <c r="B353">
        <f>_xlfn.XLOOKUP(Table4[[#This Row],[country]],Table2[country],Table2[country_id],FALSE)</f>
        <v>8</v>
      </c>
      <c r="C353" t="s">
        <v>32</v>
      </c>
      <c r="D353">
        <v>2015</v>
      </c>
      <c r="E353">
        <f>_xlfn.XLOOKUP(Table4[[#This Row],[year]],Table1[year],Table1[year_id])</f>
        <v>6</v>
      </c>
      <c r="F353" t="s">
        <v>27</v>
      </c>
      <c r="G353" t="s">
        <v>28</v>
      </c>
      <c r="H353" cm="1">
        <f t="array" ref="H353">_xlfn.XLOOKUP(Table4[[#This Row],[vehicle_segment]]&amp;Table4[[#This Row],[powertrain_type]],Table3[vehicle_segment]&amp;Table3[powertrain_type],Table3[vehicle_id])</f>
        <v>1</v>
      </c>
      <c r="I353" s="5">
        <v>954</v>
      </c>
      <c r="J353" s="5">
        <v>281524</v>
      </c>
      <c r="K353" s="5">
        <v>187683</v>
      </c>
      <c r="L353" s="5">
        <v>470161</v>
      </c>
      <c r="M353">
        <v>0.2</v>
      </c>
      <c r="N353">
        <v>5744</v>
      </c>
      <c r="O353">
        <v>7.9</v>
      </c>
      <c r="P353">
        <v>178</v>
      </c>
      <c r="Q353">
        <v>1.44</v>
      </c>
      <c r="R353">
        <v>0.30399999999999999</v>
      </c>
      <c r="S353">
        <v>41618</v>
      </c>
      <c r="T353">
        <v>75</v>
      </c>
      <c r="U353">
        <v>160.5</v>
      </c>
      <c r="V353">
        <v>3376</v>
      </c>
      <c r="W353">
        <v>64.599999999999994</v>
      </c>
      <c r="X353">
        <v>32.869999999999997</v>
      </c>
      <c r="Y353">
        <v>0</v>
      </c>
    </row>
    <row r="354" spans="1:25" x14ac:dyDescent="0.3">
      <c r="A354" t="s">
        <v>42</v>
      </c>
      <c r="B354">
        <f>_xlfn.XLOOKUP(Table4[[#This Row],[country]],Table2[country],Table2[country_id],FALSE)</f>
        <v>8</v>
      </c>
      <c r="C354" t="s">
        <v>32</v>
      </c>
      <c r="D354">
        <v>2015</v>
      </c>
      <c r="E354">
        <f>_xlfn.XLOOKUP(Table4[[#This Row],[year]],Table1[year],Table1[year_id])</f>
        <v>6</v>
      </c>
      <c r="F354" t="s">
        <v>29</v>
      </c>
      <c r="G354" t="s">
        <v>28</v>
      </c>
      <c r="H354" cm="1">
        <f t="array" ref="H354">_xlfn.XLOOKUP(Table4[[#This Row],[vehicle_segment]]&amp;Table4[[#This Row],[powertrain_type]],Table3[vehicle_segment]&amp;Table3[powertrain_type],Table3[vehicle_id])</f>
        <v>2</v>
      </c>
      <c r="I354" s="5">
        <v>11100</v>
      </c>
      <c r="J354" s="5">
        <v>1674438</v>
      </c>
      <c r="K354" s="5">
        <v>228333</v>
      </c>
      <c r="L354" s="5">
        <v>1913871</v>
      </c>
      <c r="M354">
        <v>0.57999999999999996</v>
      </c>
      <c r="N354">
        <v>5744</v>
      </c>
      <c r="O354">
        <v>7.9</v>
      </c>
      <c r="P354">
        <v>178</v>
      </c>
      <c r="Q354">
        <v>1.44</v>
      </c>
      <c r="R354">
        <v>0.30399999999999999</v>
      </c>
      <c r="S354">
        <v>41618</v>
      </c>
      <c r="T354">
        <v>75</v>
      </c>
      <c r="U354">
        <v>160.5</v>
      </c>
      <c r="V354">
        <v>3376</v>
      </c>
      <c r="W354">
        <v>64.599999999999994</v>
      </c>
      <c r="X354">
        <v>36.51</v>
      </c>
      <c r="Y354">
        <v>0</v>
      </c>
    </row>
    <row r="355" spans="1:25" x14ac:dyDescent="0.3">
      <c r="A355" t="s">
        <v>42</v>
      </c>
      <c r="B355">
        <f>_xlfn.XLOOKUP(Table4[[#This Row],[country]],Table2[country],Table2[country_id],FALSE)</f>
        <v>8</v>
      </c>
      <c r="C355" t="s">
        <v>32</v>
      </c>
      <c r="D355">
        <v>2015</v>
      </c>
      <c r="E355">
        <f>_xlfn.XLOOKUP(Table4[[#This Row],[year]],Table1[year],Table1[year_id])</f>
        <v>6</v>
      </c>
      <c r="F355" t="s">
        <v>30</v>
      </c>
      <c r="G355" t="s">
        <v>28</v>
      </c>
      <c r="H355" cm="1">
        <f t="array" ref="H355">_xlfn.XLOOKUP(Table4[[#This Row],[vehicle_segment]]&amp;Table4[[#This Row],[powertrain_type]],Table3[vehicle_segment]&amp;Table3[powertrain_type],Table3[vehicle_id])</f>
        <v>3</v>
      </c>
      <c r="I355" s="5">
        <v>6727</v>
      </c>
      <c r="J355" s="5">
        <v>729681</v>
      </c>
      <c r="K355" s="5">
        <v>63451</v>
      </c>
      <c r="L355" s="5">
        <v>799859</v>
      </c>
      <c r="M355">
        <v>0.84</v>
      </c>
      <c r="N355">
        <v>5744</v>
      </c>
      <c r="O355">
        <v>7.9</v>
      </c>
      <c r="P355">
        <v>178</v>
      </c>
      <c r="Q355">
        <v>1.44</v>
      </c>
      <c r="R355">
        <v>0.30399999999999999</v>
      </c>
      <c r="S355">
        <v>41618</v>
      </c>
      <c r="T355">
        <v>75</v>
      </c>
      <c r="U355">
        <v>160.5</v>
      </c>
      <c r="V355">
        <v>3376</v>
      </c>
      <c r="W355">
        <v>64.599999999999994</v>
      </c>
      <c r="X355">
        <v>35.82</v>
      </c>
      <c r="Y355">
        <v>0</v>
      </c>
    </row>
    <row r="356" spans="1:25" x14ac:dyDescent="0.3">
      <c r="A356" t="s">
        <v>42</v>
      </c>
      <c r="B356">
        <f>_xlfn.XLOOKUP(Table4[[#This Row],[country]],Table2[country],Table2[country_id],FALSE)</f>
        <v>8</v>
      </c>
      <c r="C356" t="s">
        <v>32</v>
      </c>
      <c r="D356">
        <v>2016</v>
      </c>
      <c r="E356">
        <f>_xlfn.XLOOKUP(Table4[[#This Row],[year]],Table1[year],Table1[year_id])</f>
        <v>7</v>
      </c>
      <c r="F356" t="s">
        <v>27</v>
      </c>
      <c r="G356" t="s">
        <v>28</v>
      </c>
      <c r="H356" cm="1">
        <f t="array" ref="H356">_xlfn.XLOOKUP(Table4[[#This Row],[vehicle_segment]]&amp;Table4[[#This Row],[powertrain_type]],Table3[vehicle_segment]&amp;Table3[powertrain_type],Table3[vehicle_id])</f>
        <v>1</v>
      </c>
      <c r="I356" s="5">
        <v>1277</v>
      </c>
      <c r="J356" s="5">
        <v>299091</v>
      </c>
      <c r="K356" s="5">
        <v>199394</v>
      </c>
      <c r="L356" s="5">
        <v>499762</v>
      </c>
      <c r="M356">
        <v>0.26</v>
      </c>
      <c r="N356">
        <v>9544</v>
      </c>
      <c r="O356">
        <v>10.1</v>
      </c>
      <c r="P356">
        <v>203</v>
      </c>
      <c r="Q356">
        <v>1.427</v>
      </c>
      <c r="R356">
        <v>0.308</v>
      </c>
      <c r="S356">
        <v>43358</v>
      </c>
      <c r="T356">
        <v>75.7</v>
      </c>
      <c r="U356">
        <v>163.80000000000001</v>
      </c>
      <c r="V356">
        <v>4026</v>
      </c>
      <c r="W356">
        <v>66.400000000000006</v>
      </c>
      <c r="X356">
        <v>33.86</v>
      </c>
      <c r="Y356">
        <v>0</v>
      </c>
    </row>
    <row r="357" spans="1:25" x14ac:dyDescent="0.3">
      <c r="A357" t="s">
        <v>42</v>
      </c>
      <c r="B357">
        <f>_xlfn.XLOOKUP(Table4[[#This Row],[country]],Table2[country],Table2[country_id],FALSE)</f>
        <v>8</v>
      </c>
      <c r="C357" t="s">
        <v>32</v>
      </c>
      <c r="D357">
        <v>2016</v>
      </c>
      <c r="E357">
        <f>_xlfn.XLOOKUP(Table4[[#This Row],[year]],Table1[year],Table1[year_id])</f>
        <v>7</v>
      </c>
      <c r="F357" t="s">
        <v>29</v>
      </c>
      <c r="G357" t="s">
        <v>28</v>
      </c>
      <c r="H357" cm="1">
        <f t="array" ref="H357">_xlfn.XLOOKUP(Table4[[#This Row],[vehicle_segment]]&amp;Table4[[#This Row],[powertrain_type]],Table3[vehicle_segment]&amp;Table3[powertrain_type],Table3[vehicle_id])</f>
        <v>2</v>
      </c>
      <c r="I357" s="5">
        <v>14829</v>
      </c>
      <c r="J357" s="5">
        <v>1774612</v>
      </c>
      <c r="K357" s="5">
        <v>241992</v>
      </c>
      <c r="L357" s="5">
        <v>2031433</v>
      </c>
      <c r="M357">
        <v>0.73</v>
      </c>
      <c r="N357">
        <v>9544</v>
      </c>
      <c r="O357">
        <v>10.1</v>
      </c>
      <c r="P357">
        <v>203</v>
      </c>
      <c r="Q357">
        <v>1.427</v>
      </c>
      <c r="R357">
        <v>0.308</v>
      </c>
      <c r="S357">
        <v>43358</v>
      </c>
      <c r="T357">
        <v>75.7</v>
      </c>
      <c r="U357">
        <v>163.80000000000001</v>
      </c>
      <c r="V357">
        <v>4026</v>
      </c>
      <c r="W357">
        <v>66.400000000000006</v>
      </c>
      <c r="X357">
        <v>33.590000000000003</v>
      </c>
      <c r="Y357">
        <v>0</v>
      </c>
    </row>
    <row r="358" spans="1:25" x14ac:dyDescent="0.3">
      <c r="A358" t="s">
        <v>42</v>
      </c>
      <c r="B358">
        <f>_xlfn.XLOOKUP(Table4[[#This Row],[country]],Table2[country],Table2[country_id],FALSE)</f>
        <v>8</v>
      </c>
      <c r="C358" t="s">
        <v>32</v>
      </c>
      <c r="D358">
        <v>2016</v>
      </c>
      <c r="E358">
        <f>_xlfn.XLOOKUP(Table4[[#This Row],[year]],Table1[year],Table1[year_id])</f>
        <v>7</v>
      </c>
      <c r="F358" t="s">
        <v>30</v>
      </c>
      <c r="G358" t="s">
        <v>28</v>
      </c>
      <c r="H358" cm="1">
        <f t="array" ref="H358">_xlfn.XLOOKUP(Table4[[#This Row],[vehicle_segment]]&amp;Table4[[#This Row],[powertrain_type]],Table3[vehicle_segment]&amp;Table3[powertrain_type],Table3[vehicle_id])</f>
        <v>3</v>
      </c>
      <c r="I358" s="5">
        <v>8984</v>
      </c>
      <c r="J358" s="5">
        <v>772587</v>
      </c>
      <c r="K358" s="5">
        <v>67182</v>
      </c>
      <c r="L358" s="5">
        <v>848753</v>
      </c>
      <c r="M358">
        <v>1.06</v>
      </c>
      <c r="N358">
        <v>9544</v>
      </c>
      <c r="O358">
        <v>10.1</v>
      </c>
      <c r="P358">
        <v>203</v>
      </c>
      <c r="Q358">
        <v>1.427</v>
      </c>
      <c r="R358">
        <v>0.308</v>
      </c>
      <c r="S358">
        <v>43358</v>
      </c>
      <c r="T358">
        <v>75.7</v>
      </c>
      <c r="U358">
        <v>163.80000000000001</v>
      </c>
      <c r="V358">
        <v>4026</v>
      </c>
      <c r="W358">
        <v>66.400000000000006</v>
      </c>
      <c r="X358">
        <v>33.549999999999997</v>
      </c>
      <c r="Y358">
        <v>0</v>
      </c>
    </row>
    <row r="359" spans="1:25" x14ac:dyDescent="0.3">
      <c r="A359" t="s">
        <v>42</v>
      </c>
      <c r="B359">
        <f>_xlfn.XLOOKUP(Table4[[#This Row],[country]],Table2[country],Table2[country_id],FALSE)</f>
        <v>8</v>
      </c>
      <c r="C359" t="s">
        <v>32</v>
      </c>
      <c r="D359">
        <v>2017</v>
      </c>
      <c r="E359">
        <f>_xlfn.XLOOKUP(Table4[[#This Row],[year]],Table1[year],Table1[year_id])</f>
        <v>8</v>
      </c>
      <c r="F359" t="s">
        <v>27</v>
      </c>
      <c r="G359" t="s">
        <v>28</v>
      </c>
      <c r="H359" cm="1">
        <f t="array" ref="H359">_xlfn.XLOOKUP(Table4[[#This Row],[vehicle_segment]]&amp;Table4[[#This Row],[powertrain_type]],Table3[vehicle_segment]&amp;Table3[powertrain_type],Table3[vehicle_id])</f>
        <v>1</v>
      </c>
      <c r="I359" s="5">
        <v>2405</v>
      </c>
      <c r="J359" s="5">
        <v>318143</v>
      </c>
      <c r="K359" s="5">
        <v>212096</v>
      </c>
      <c r="L359" s="5">
        <v>532644</v>
      </c>
      <c r="M359">
        <v>0.45</v>
      </c>
      <c r="N359">
        <v>13550</v>
      </c>
      <c r="O359">
        <v>10</v>
      </c>
      <c r="P359">
        <v>230</v>
      </c>
      <c r="Q359">
        <v>1.427</v>
      </c>
      <c r="R359">
        <v>0.317</v>
      </c>
      <c r="S359">
        <v>43778</v>
      </c>
      <c r="T359">
        <v>76.3</v>
      </c>
      <c r="U359">
        <v>166.9</v>
      </c>
      <c r="V359">
        <v>4670</v>
      </c>
      <c r="W359">
        <v>70.7</v>
      </c>
      <c r="X359">
        <v>88.33</v>
      </c>
      <c r="Y359">
        <v>0</v>
      </c>
    </row>
    <row r="360" spans="1:25" x14ac:dyDescent="0.3">
      <c r="A360" t="s">
        <v>42</v>
      </c>
      <c r="B360">
        <f>_xlfn.XLOOKUP(Table4[[#This Row],[country]],Table2[country],Table2[country_id],FALSE)</f>
        <v>8</v>
      </c>
      <c r="C360" t="s">
        <v>32</v>
      </c>
      <c r="D360">
        <v>2017</v>
      </c>
      <c r="E360">
        <f>_xlfn.XLOOKUP(Table4[[#This Row],[year]],Table1[year],Table1[year_id])</f>
        <v>8</v>
      </c>
      <c r="F360" t="s">
        <v>29</v>
      </c>
      <c r="G360" t="s">
        <v>28</v>
      </c>
      <c r="H360" cm="1">
        <f t="array" ref="H360">_xlfn.XLOOKUP(Table4[[#This Row],[vehicle_segment]]&amp;Table4[[#This Row],[powertrain_type]],Table3[vehicle_segment]&amp;Table3[powertrain_type],Table3[vehicle_id])</f>
        <v>2</v>
      </c>
      <c r="I360" s="5">
        <v>27265</v>
      </c>
      <c r="J360" s="5">
        <v>1835925</v>
      </c>
      <c r="K360" s="5">
        <v>250353</v>
      </c>
      <c r="L360" s="5">
        <v>2113543</v>
      </c>
      <c r="M360">
        <v>1.29</v>
      </c>
      <c r="N360">
        <v>13550</v>
      </c>
      <c r="O360">
        <v>10</v>
      </c>
      <c r="P360">
        <v>230</v>
      </c>
      <c r="Q360">
        <v>1.427</v>
      </c>
      <c r="R360">
        <v>0.317</v>
      </c>
      <c r="S360">
        <v>43778</v>
      </c>
      <c r="T360">
        <v>76.3</v>
      </c>
      <c r="U360">
        <v>166.9</v>
      </c>
      <c r="V360">
        <v>4670</v>
      </c>
      <c r="W360">
        <v>70.7</v>
      </c>
      <c r="X360">
        <v>83.86</v>
      </c>
      <c r="Y360">
        <v>0</v>
      </c>
    </row>
    <row r="361" spans="1:25" x14ac:dyDescent="0.3">
      <c r="A361" t="s">
        <v>42</v>
      </c>
      <c r="B361">
        <f>_xlfn.XLOOKUP(Table4[[#This Row],[country]],Table2[country],Table2[country_id],FALSE)</f>
        <v>8</v>
      </c>
      <c r="C361" t="s">
        <v>32</v>
      </c>
      <c r="D361">
        <v>2017</v>
      </c>
      <c r="E361">
        <f>_xlfn.XLOOKUP(Table4[[#This Row],[year]],Table1[year],Table1[year_id])</f>
        <v>8</v>
      </c>
      <c r="F361" t="s">
        <v>30</v>
      </c>
      <c r="G361" t="s">
        <v>28</v>
      </c>
      <c r="H361" cm="1">
        <f t="array" ref="H361">_xlfn.XLOOKUP(Table4[[#This Row],[vehicle_segment]]&amp;Table4[[#This Row],[powertrain_type]],Table3[vehicle_segment]&amp;Table3[powertrain_type],Table3[vehicle_id])</f>
        <v>3</v>
      </c>
      <c r="I361" s="5">
        <v>16927</v>
      </c>
      <c r="J361" s="5">
        <v>816972</v>
      </c>
      <c r="K361" s="5">
        <v>71041</v>
      </c>
      <c r="L361" s="5">
        <v>904940</v>
      </c>
      <c r="M361">
        <v>1.87</v>
      </c>
      <c r="N361">
        <v>13550</v>
      </c>
      <c r="O361">
        <v>10</v>
      </c>
      <c r="P361">
        <v>230</v>
      </c>
      <c r="Q361">
        <v>1.427</v>
      </c>
      <c r="R361">
        <v>0.317</v>
      </c>
      <c r="S361">
        <v>43778</v>
      </c>
      <c r="T361">
        <v>76.3</v>
      </c>
      <c r="U361">
        <v>166.9</v>
      </c>
      <c r="V361">
        <v>4670</v>
      </c>
      <c r="W361">
        <v>70.7</v>
      </c>
      <c r="X361">
        <v>88.41</v>
      </c>
      <c r="Y361">
        <v>0</v>
      </c>
    </row>
    <row r="362" spans="1:25" x14ac:dyDescent="0.3">
      <c r="A362" t="s">
        <v>42</v>
      </c>
      <c r="B362">
        <f>_xlfn.XLOOKUP(Table4[[#This Row],[country]],Table2[country],Table2[country_id],FALSE)</f>
        <v>8</v>
      </c>
      <c r="C362" t="s">
        <v>32</v>
      </c>
      <c r="D362">
        <v>2018</v>
      </c>
      <c r="E362">
        <f>_xlfn.XLOOKUP(Table4[[#This Row],[year]],Table1[year],Table1[year_id])</f>
        <v>9</v>
      </c>
      <c r="F362" t="s">
        <v>27</v>
      </c>
      <c r="G362" t="s">
        <v>28</v>
      </c>
      <c r="H362" cm="1">
        <f t="array" ref="H362">_xlfn.XLOOKUP(Table4[[#This Row],[vehicle_segment]]&amp;Table4[[#This Row],[powertrain_type]],Table3[vehicle_segment]&amp;Table3[powertrain_type],Table3[vehicle_id])</f>
        <v>1</v>
      </c>
      <c r="I362" s="5">
        <v>3437</v>
      </c>
      <c r="J362" s="5">
        <v>323507</v>
      </c>
      <c r="K362" s="5">
        <v>215671</v>
      </c>
      <c r="L362" s="5">
        <v>542615</v>
      </c>
      <c r="M362">
        <v>0.63</v>
      </c>
      <c r="N362">
        <v>22949</v>
      </c>
      <c r="O362">
        <v>12.7</v>
      </c>
      <c r="P362">
        <v>259</v>
      </c>
      <c r="Q362">
        <v>1.44</v>
      </c>
      <c r="R362">
        <v>0.32500000000000001</v>
      </c>
      <c r="S362">
        <v>45142</v>
      </c>
      <c r="T362">
        <v>76.3</v>
      </c>
      <c r="U362">
        <v>166.5</v>
      </c>
      <c r="V362">
        <v>5353</v>
      </c>
      <c r="W362">
        <v>72.7</v>
      </c>
      <c r="X362">
        <v>42.91</v>
      </c>
      <c r="Y362">
        <v>0</v>
      </c>
    </row>
    <row r="363" spans="1:25" x14ac:dyDescent="0.3">
      <c r="A363" t="s">
        <v>42</v>
      </c>
      <c r="B363">
        <f>_xlfn.XLOOKUP(Table4[[#This Row],[country]],Table2[country],Table2[country_id],FALSE)</f>
        <v>8</v>
      </c>
      <c r="C363" t="s">
        <v>32</v>
      </c>
      <c r="D363">
        <v>2018</v>
      </c>
      <c r="E363">
        <f>_xlfn.XLOOKUP(Table4[[#This Row],[year]],Table1[year],Table1[year_id])</f>
        <v>9</v>
      </c>
      <c r="F363" t="s">
        <v>29</v>
      </c>
      <c r="G363" t="s">
        <v>28</v>
      </c>
      <c r="H363" cm="1">
        <f t="array" ref="H363">_xlfn.XLOOKUP(Table4[[#This Row],[vehicle_segment]]&amp;Table4[[#This Row],[powertrain_type]],Table3[vehicle_segment]&amp;Table3[powertrain_type],Table3[vehicle_id])</f>
        <v>2</v>
      </c>
      <c r="I363" s="5">
        <v>38831</v>
      </c>
      <c r="J363" s="5">
        <v>1853742</v>
      </c>
      <c r="K363" s="5">
        <v>252783</v>
      </c>
      <c r="L363" s="5">
        <v>2145356</v>
      </c>
      <c r="M363">
        <v>1.81</v>
      </c>
      <c r="N363">
        <v>22949</v>
      </c>
      <c r="O363">
        <v>12.7</v>
      </c>
      <c r="P363">
        <v>259</v>
      </c>
      <c r="Q363">
        <v>1.44</v>
      </c>
      <c r="R363">
        <v>0.32500000000000001</v>
      </c>
      <c r="S363">
        <v>45142</v>
      </c>
      <c r="T363">
        <v>76.3</v>
      </c>
      <c r="U363">
        <v>166.5</v>
      </c>
      <c r="V363">
        <v>5353</v>
      </c>
      <c r="W363">
        <v>72.7</v>
      </c>
      <c r="X363">
        <v>42.42</v>
      </c>
      <c r="Y363">
        <v>0</v>
      </c>
    </row>
    <row r="364" spans="1:25" x14ac:dyDescent="0.3">
      <c r="A364" t="s">
        <v>42</v>
      </c>
      <c r="B364">
        <f>_xlfn.XLOOKUP(Table4[[#This Row],[country]],Table2[country],Table2[country_id],FALSE)</f>
        <v>8</v>
      </c>
      <c r="C364" t="s">
        <v>32</v>
      </c>
      <c r="D364">
        <v>2018</v>
      </c>
      <c r="E364">
        <f>_xlfn.XLOOKUP(Table4[[#This Row],[year]],Table1[year],Table1[year_id])</f>
        <v>9</v>
      </c>
      <c r="F364" t="s">
        <v>30</v>
      </c>
      <c r="G364" t="s">
        <v>28</v>
      </c>
      <c r="H364" cm="1">
        <f t="array" ref="H364">_xlfn.XLOOKUP(Table4[[#This Row],[vehicle_segment]]&amp;Table4[[#This Row],[powertrain_type]],Table3[vehicle_segment]&amp;Table3[powertrain_type],Table3[vehicle_id])</f>
        <v>3</v>
      </c>
      <c r="I364" s="5">
        <v>23306</v>
      </c>
      <c r="J364" s="5">
        <v>795541</v>
      </c>
      <c r="K364" s="5">
        <v>69177</v>
      </c>
      <c r="L364" s="5">
        <v>888024</v>
      </c>
      <c r="M364">
        <v>2.62</v>
      </c>
      <c r="N364">
        <v>22949</v>
      </c>
      <c r="O364">
        <v>12.7</v>
      </c>
      <c r="P364">
        <v>259</v>
      </c>
      <c r="Q364">
        <v>1.44</v>
      </c>
      <c r="R364">
        <v>0.32500000000000001</v>
      </c>
      <c r="S364">
        <v>45142</v>
      </c>
      <c r="T364">
        <v>76.3</v>
      </c>
      <c r="U364">
        <v>166.5</v>
      </c>
      <c r="V364">
        <v>5353</v>
      </c>
      <c r="W364">
        <v>72.7</v>
      </c>
      <c r="X364">
        <v>37.69</v>
      </c>
      <c r="Y364">
        <v>0</v>
      </c>
    </row>
    <row r="365" spans="1:25" x14ac:dyDescent="0.3">
      <c r="A365" t="s">
        <v>42</v>
      </c>
      <c r="B365">
        <f>_xlfn.XLOOKUP(Table4[[#This Row],[country]],Table2[country],Table2[country_id],FALSE)</f>
        <v>8</v>
      </c>
      <c r="C365" t="s">
        <v>32</v>
      </c>
      <c r="D365">
        <v>2019</v>
      </c>
      <c r="E365">
        <f>_xlfn.XLOOKUP(Table4[[#This Row],[year]],Table1[year],Table1[year_id])</f>
        <v>10</v>
      </c>
      <c r="F365" t="s">
        <v>27</v>
      </c>
      <c r="G365" t="s">
        <v>28</v>
      </c>
      <c r="H365" cm="1">
        <f t="array" ref="H365">_xlfn.XLOOKUP(Table4[[#This Row],[vehicle_segment]]&amp;Table4[[#This Row],[powertrain_type]],Table3[vehicle_segment]&amp;Table3[powertrain_type],Table3[vehicle_id])</f>
        <v>1</v>
      </c>
      <c r="I365" s="5">
        <v>5577</v>
      </c>
      <c r="J365" s="5">
        <v>313246</v>
      </c>
      <c r="K365" s="5">
        <v>208830</v>
      </c>
      <c r="L365" s="5">
        <v>527653</v>
      </c>
      <c r="M365">
        <v>1.06</v>
      </c>
      <c r="N365">
        <v>32917</v>
      </c>
      <c r="O365">
        <v>14.7</v>
      </c>
      <c r="P365">
        <v>304</v>
      </c>
      <c r="Q365">
        <v>1.5429999999999999</v>
      </c>
      <c r="R365">
        <v>0.33800000000000002</v>
      </c>
      <c r="S365">
        <v>46222</v>
      </c>
      <c r="T365">
        <v>76.8</v>
      </c>
      <c r="U365">
        <v>159.4</v>
      </c>
      <c r="V365">
        <v>5938</v>
      </c>
      <c r="W365">
        <v>74.8</v>
      </c>
      <c r="X365">
        <v>62.26</v>
      </c>
      <c r="Y365">
        <v>0</v>
      </c>
    </row>
    <row r="366" spans="1:25" x14ac:dyDescent="0.3">
      <c r="A366" t="s">
        <v>42</v>
      </c>
      <c r="B366">
        <f>_xlfn.XLOOKUP(Table4[[#This Row],[country]],Table2[country],Table2[country_id],FALSE)</f>
        <v>8</v>
      </c>
      <c r="C366" t="s">
        <v>32</v>
      </c>
      <c r="D366">
        <v>2019</v>
      </c>
      <c r="E366">
        <f>_xlfn.XLOOKUP(Table4[[#This Row],[year]],Table1[year],Table1[year_id])</f>
        <v>10</v>
      </c>
      <c r="F366" t="s">
        <v>29</v>
      </c>
      <c r="G366" t="s">
        <v>28</v>
      </c>
      <c r="H366" cm="1">
        <f t="array" ref="H366">_xlfn.XLOOKUP(Table4[[#This Row],[vehicle_segment]]&amp;Table4[[#This Row],[powertrain_type]],Table3[vehicle_segment]&amp;Table3[powertrain_type],Table3[vehicle_id])</f>
        <v>2</v>
      </c>
      <c r="I366" s="5">
        <v>63521</v>
      </c>
      <c r="J366" s="5">
        <v>1795042</v>
      </c>
      <c r="K366" s="5">
        <v>244779</v>
      </c>
      <c r="L366" s="5">
        <v>2103342</v>
      </c>
      <c r="M366">
        <v>3.02</v>
      </c>
      <c r="N366">
        <v>32917</v>
      </c>
      <c r="O366">
        <v>14.7</v>
      </c>
      <c r="P366">
        <v>304</v>
      </c>
      <c r="Q366">
        <v>1.5429999999999999</v>
      </c>
      <c r="R366">
        <v>0.33800000000000002</v>
      </c>
      <c r="S366">
        <v>46222</v>
      </c>
      <c r="T366">
        <v>76.8</v>
      </c>
      <c r="U366">
        <v>159.4</v>
      </c>
      <c r="V366">
        <v>5938</v>
      </c>
      <c r="W366">
        <v>74.8</v>
      </c>
      <c r="X366">
        <v>63.58</v>
      </c>
      <c r="Y366">
        <v>0</v>
      </c>
    </row>
    <row r="367" spans="1:25" x14ac:dyDescent="0.3">
      <c r="A367" t="s">
        <v>42</v>
      </c>
      <c r="B367">
        <f>_xlfn.XLOOKUP(Table4[[#This Row],[country]],Table2[country],Table2[country_id],FALSE)</f>
        <v>8</v>
      </c>
      <c r="C367" t="s">
        <v>32</v>
      </c>
      <c r="D367">
        <v>2019</v>
      </c>
      <c r="E367">
        <f>_xlfn.XLOOKUP(Table4[[#This Row],[year]],Table1[year],Table1[year_id])</f>
        <v>10</v>
      </c>
      <c r="F367" t="s">
        <v>30</v>
      </c>
      <c r="G367" t="s">
        <v>28</v>
      </c>
      <c r="H367" cm="1">
        <f t="array" ref="H367">_xlfn.XLOOKUP(Table4[[#This Row],[vehicle_segment]]&amp;Table4[[#This Row],[powertrain_type]],Table3[vehicle_segment]&amp;Table3[powertrain_type],Table3[vehicle_id])</f>
        <v>3</v>
      </c>
      <c r="I367" s="5">
        <v>38679</v>
      </c>
      <c r="J367" s="5">
        <v>777041</v>
      </c>
      <c r="K367" s="5">
        <v>67569</v>
      </c>
      <c r="L367" s="5">
        <v>883289</v>
      </c>
      <c r="M367">
        <v>4.38</v>
      </c>
      <c r="N367">
        <v>32917</v>
      </c>
      <c r="O367">
        <v>14.7</v>
      </c>
      <c r="P367">
        <v>304</v>
      </c>
      <c r="Q367">
        <v>1.5429999999999999</v>
      </c>
      <c r="R367">
        <v>0.33800000000000002</v>
      </c>
      <c r="S367">
        <v>46222</v>
      </c>
      <c r="T367">
        <v>76.8</v>
      </c>
      <c r="U367">
        <v>159.4</v>
      </c>
      <c r="V367">
        <v>5938</v>
      </c>
      <c r="W367">
        <v>74.8</v>
      </c>
      <c r="X367">
        <v>65.959999999999994</v>
      </c>
      <c r="Y367">
        <v>0</v>
      </c>
    </row>
    <row r="368" spans="1:25" x14ac:dyDescent="0.3">
      <c r="A368" t="s">
        <v>42</v>
      </c>
      <c r="B368">
        <f>_xlfn.XLOOKUP(Table4[[#This Row],[country]],Table2[country],Table2[country_id],FALSE)</f>
        <v>8</v>
      </c>
      <c r="C368" t="s">
        <v>32</v>
      </c>
      <c r="D368">
        <v>2020</v>
      </c>
      <c r="E368">
        <f>_xlfn.XLOOKUP(Table4[[#This Row],[year]],Table1[year],Table1[year_id])</f>
        <v>11</v>
      </c>
      <c r="F368" t="s">
        <v>27</v>
      </c>
      <c r="G368" t="s">
        <v>28</v>
      </c>
      <c r="H368" cm="1">
        <f t="array" ref="H368">_xlfn.XLOOKUP(Table4[[#This Row],[vehicle_segment]]&amp;Table4[[#This Row],[powertrain_type]],Table3[vehicle_segment]&amp;Table3[powertrain_type],Table3[vehicle_id])</f>
        <v>1</v>
      </c>
      <c r="I368" s="5">
        <v>20289</v>
      </c>
      <c r="J368" s="5">
        <v>252120</v>
      </c>
      <c r="K368" s="5">
        <v>168080</v>
      </c>
      <c r="L368" s="5">
        <v>440489</v>
      </c>
      <c r="M368">
        <v>4.6100000000000003</v>
      </c>
      <c r="N368">
        <v>44062</v>
      </c>
      <c r="O368">
        <v>14.8</v>
      </c>
      <c r="P368">
        <v>360</v>
      </c>
      <c r="Q368">
        <v>1.7030000000000001</v>
      </c>
      <c r="R368">
        <v>0.35699999999999998</v>
      </c>
      <c r="S368">
        <v>47086</v>
      </c>
      <c r="T368">
        <v>77.5</v>
      </c>
      <c r="U368">
        <v>155.80000000000001</v>
      </c>
      <c r="V368">
        <v>8952</v>
      </c>
      <c r="W368">
        <v>79.3</v>
      </c>
      <c r="X368">
        <v>263.8</v>
      </c>
      <c r="Y368">
        <v>0</v>
      </c>
    </row>
    <row r="369" spans="1:25" x14ac:dyDescent="0.3">
      <c r="A369" t="s">
        <v>42</v>
      </c>
      <c r="B369">
        <f>_xlfn.XLOOKUP(Table4[[#This Row],[country]],Table2[country],Table2[country_id],FALSE)</f>
        <v>8</v>
      </c>
      <c r="C369" t="s">
        <v>32</v>
      </c>
      <c r="D369">
        <v>2020</v>
      </c>
      <c r="E369">
        <f>_xlfn.XLOOKUP(Table4[[#This Row],[year]],Table1[year],Table1[year_id])</f>
        <v>11</v>
      </c>
      <c r="F369" t="s">
        <v>29</v>
      </c>
      <c r="G369" t="s">
        <v>28</v>
      </c>
      <c r="H369" cm="1">
        <f t="array" ref="H369">_xlfn.XLOOKUP(Table4[[#This Row],[vehicle_segment]]&amp;Table4[[#This Row],[powertrain_type]],Table3[vehicle_segment]&amp;Table3[powertrain_type],Table3[vehicle_id])</f>
        <v>2</v>
      </c>
      <c r="I369" s="5">
        <v>230506</v>
      </c>
      <c r="J369" s="5">
        <v>1338535</v>
      </c>
      <c r="K369" s="5">
        <v>182527</v>
      </c>
      <c r="L369" s="5">
        <v>1751568</v>
      </c>
      <c r="M369">
        <v>13.16</v>
      </c>
      <c r="N369">
        <v>44062</v>
      </c>
      <c r="O369">
        <v>14.8</v>
      </c>
      <c r="P369">
        <v>360</v>
      </c>
      <c r="Q369">
        <v>1.7030000000000001</v>
      </c>
      <c r="R369">
        <v>0.35699999999999998</v>
      </c>
      <c r="S369">
        <v>47086</v>
      </c>
      <c r="T369">
        <v>77.5</v>
      </c>
      <c r="U369">
        <v>155.80000000000001</v>
      </c>
      <c r="V369">
        <v>8952</v>
      </c>
      <c r="W369">
        <v>79.3</v>
      </c>
      <c r="X369">
        <v>262.88</v>
      </c>
      <c r="Y369">
        <v>0</v>
      </c>
    </row>
    <row r="370" spans="1:25" x14ac:dyDescent="0.3">
      <c r="A370" t="s">
        <v>42</v>
      </c>
      <c r="B370">
        <f>_xlfn.XLOOKUP(Table4[[#This Row],[country]],Table2[country],Table2[country_id],FALSE)</f>
        <v>8</v>
      </c>
      <c r="C370" t="s">
        <v>32</v>
      </c>
      <c r="D370">
        <v>2020</v>
      </c>
      <c r="E370">
        <f>_xlfn.XLOOKUP(Table4[[#This Row],[year]],Table1[year],Table1[year_id])</f>
        <v>11</v>
      </c>
      <c r="F370" t="s">
        <v>30</v>
      </c>
      <c r="G370" t="s">
        <v>28</v>
      </c>
      <c r="H370" cm="1">
        <f t="array" ref="H370">_xlfn.XLOOKUP(Table4[[#This Row],[vehicle_segment]]&amp;Table4[[#This Row],[powertrain_type]],Table3[vehicle_segment]&amp;Table3[powertrain_type],Table3[vehicle_id])</f>
        <v>3</v>
      </c>
      <c r="I370" s="5">
        <v>138036</v>
      </c>
      <c r="J370" s="5">
        <v>538520</v>
      </c>
      <c r="K370" s="5">
        <v>46828</v>
      </c>
      <c r="L370" s="5">
        <v>723384</v>
      </c>
      <c r="M370">
        <v>19.079999999999998</v>
      </c>
      <c r="N370">
        <v>44062</v>
      </c>
      <c r="O370">
        <v>14.8</v>
      </c>
      <c r="P370">
        <v>360</v>
      </c>
      <c r="Q370">
        <v>1.7030000000000001</v>
      </c>
      <c r="R370">
        <v>0.35699999999999998</v>
      </c>
      <c r="S370">
        <v>47086</v>
      </c>
      <c r="T370">
        <v>77.5</v>
      </c>
      <c r="U370">
        <v>155.80000000000001</v>
      </c>
      <c r="V370">
        <v>8952</v>
      </c>
      <c r="W370">
        <v>79.3</v>
      </c>
      <c r="X370">
        <v>256.88</v>
      </c>
      <c r="Y370">
        <v>0</v>
      </c>
    </row>
    <row r="371" spans="1:25" x14ac:dyDescent="0.3">
      <c r="A371" t="s">
        <v>42</v>
      </c>
      <c r="B371">
        <f>_xlfn.XLOOKUP(Table4[[#This Row],[country]],Table2[country],Table2[country_id],FALSE)</f>
        <v>8</v>
      </c>
      <c r="C371" t="s">
        <v>32</v>
      </c>
      <c r="D371">
        <v>2021</v>
      </c>
      <c r="E371">
        <f>_xlfn.XLOOKUP(Table4[[#This Row],[year]],Table1[year],Table1[year_id])</f>
        <v>12</v>
      </c>
      <c r="F371" t="s">
        <v>27</v>
      </c>
      <c r="G371" t="s">
        <v>28</v>
      </c>
      <c r="H371" cm="1">
        <f t="array" ref="H371">_xlfn.XLOOKUP(Table4[[#This Row],[vehicle_segment]]&amp;Table4[[#This Row],[powertrain_type]],Table3[vehicle_segment]&amp;Table3[powertrain_type],Table3[vehicle_id])</f>
        <v>1</v>
      </c>
      <c r="I371" s="5">
        <v>35700</v>
      </c>
      <c r="J371" s="5">
        <v>213782</v>
      </c>
      <c r="K371" s="5">
        <v>142522</v>
      </c>
      <c r="L371" s="5">
        <v>392004</v>
      </c>
      <c r="M371">
        <v>9.11</v>
      </c>
      <c r="N371">
        <v>52606</v>
      </c>
      <c r="O371">
        <v>17.8</v>
      </c>
      <c r="P371">
        <v>370</v>
      </c>
      <c r="Q371">
        <v>1.887</v>
      </c>
      <c r="R371">
        <v>0.376</v>
      </c>
      <c r="S371">
        <v>48190</v>
      </c>
      <c r="T371">
        <v>77.7</v>
      </c>
      <c r="U371">
        <v>151.1</v>
      </c>
      <c r="V371">
        <v>7584</v>
      </c>
      <c r="W371">
        <v>80.5</v>
      </c>
      <c r="X371">
        <v>75.959999999999994</v>
      </c>
      <c r="Y371">
        <v>0</v>
      </c>
    </row>
    <row r="372" spans="1:25" x14ac:dyDescent="0.3">
      <c r="A372" t="s">
        <v>42</v>
      </c>
      <c r="B372">
        <f>_xlfn.XLOOKUP(Table4[[#This Row],[country]],Table2[country],Table2[country_id],FALSE)</f>
        <v>8</v>
      </c>
      <c r="C372" t="s">
        <v>32</v>
      </c>
      <c r="D372">
        <v>2021</v>
      </c>
      <c r="E372">
        <f>_xlfn.XLOOKUP(Table4[[#This Row],[year]],Table1[year],Table1[year_id])</f>
        <v>12</v>
      </c>
      <c r="F372" t="s">
        <v>29</v>
      </c>
      <c r="G372" t="s">
        <v>28</v>
      </c>
      <c r="H372" cm="1">
        <f t="array" ref="H372">_xlfn.XLOOKUP(Table4[[#This Row],[vehicle_segment]]&amp;Table4[[#This Row],[powertrain_type]],Table3[vehicle_segment]&amp;Table3[powertrain_type],Table3[vehicle_id])</f>
        <v>2</v>
      </c>
      <c r="I372" s="5">
        <v>402316</v>
      </c>
      <c r="J372" s="5">
        <v>1006599</v>
      </c>
      <c r="K372" s="5">
        <v>137264</v>
      </c>
      <c r="L372" s="5">
        <v>1546179</v>
      </c>
      <c r="M372">
        <v>26.02</v>
      </c>
      <c r="N372">
        <v>52606</v>
      </c>
      <c r="O372">
        <v>17.8</v>
      </c>
      <c r="P372">
        <v>370</v>
      </c>
      <c r="Q372">
        <v>1.887</v>
      </c>
      <c r="R372">
        <v>0.376</v>
      </c>
      <c r="S372">
        <v>48190</v>
      </c>
      <c r="T372">
        <v>77.7</v>
      </c>
      <c r="U372">
        <v>151.1</v>
      </c>
      <c r="V372">
        <v>7584</v>
      </c>
      <c r="W372">
        <v>80.5</v>
      </c>
      <c r="X372">
        <v>74.540000000000006</v>
      </c>
      <c r="Y372">
        <v>0</v>
      </c>
    </row>
    <row r="373" spans="1:25" x14ac:dyDescent="0.3">
      <c r="A373" t="s">
        <v>42</v>
      </c>
      <c r="B373">
        <f>_xlfn.XLOOKUP(Table4[[#This Row],[country]],Table2[country],Table2[country_id],FALSE)</f>
        <v>8</v>
      </c>
      <c r="C373" t="s">
        <v>32</v>
      </c>
      <c r="D373">
        <v>2021</v>
      </c>
      <c r="E373">
        <f>_xlfn.XLOOKUP(Table4[[#This Row],[year]],Table1[year],Table1[year_id])</f>
        <v>12</v>
      </c>
      <c r="F373" t="s">
        <v>30</v>
      </c>
      <c r="G373" t="s">
        <v>28</v>
      </c>
      <c r="H373" cm="1">
        <f t="array" ref="H373">_xlfn.XLOOKUP(Table4[[#This Row],[vehicle_segment]]&amp;Table4[[#This Row],[powertrain_type]],Table3[vehicle_segment]&amp;Table3[powertrain_type],Table3[vehicle_id])</f>
        <v>3</v>
      </c>
      <c r="I373" s="5">
        <v>248912</v>
      </c>
      <c r="J373" s="5">
        <v>377958</v>
      </c>
      <c r="K373" s="5">
        <v>32866</v>
      </c>
      <c r="L373" s="5">
        <v>659736</v>
      </c>
      <c r="M373">
        <v>37.729999999999997</v>
      </c>
      <c r="N373">
        <v>52606</v>
      </c>
      <c r="O373">
        <v>17.8</v>
      </c>
      <c r="P373">
        <v>370</v>
      </c>
      <c r="Q373">
        <v>1.887</v>
      </c>
      <c r="R373">
        <v>0.376</v>
      </c>
      <c r="S373">
        <v>48190</v>
      </c>
      <c r="T373">
        <v>77.7</v>
      </c>
      <c r="U373">
        <v>151.1</v>
      </c>
      <c r="V373">
        <v>7584</v>
      </c>
      <c r="W373">
        <v>80.5</v>
      </c>
      <c r="X373">
        <v>80.319999999999993</v>
      </c>
      <c r="Y373">
        <v>0</v>
      </c>
    </row>
    <row r="374" spans="1:25" x14ac:dyDescent="0.3">
      <c r="A374" t="s">
        <v>42</v>
      </c>
      <c r="B374">
        <f>_xlfn.XLOOKUP(Table4[[#This Row],[country]],Table2[country],Table2[country_id],FALSE)</f>
        <v>8</v>
      </c>
      <c r="C374" t="s">
        <v>32</v>
      </c>
      <c r="D374">
        <v>2022</v>
      </c>
      <c r="E374">
        <f>_xlfn.XLOOKUP(Table4[[#This Row],[year]],Table1[year],Table1[year_id])</f>
        <v>13</v>
      </c>
      <c r="F374" t="s">
        <v>27</v>
      </c>
      <c r="G374" t="s">
        <v>28</v>
      </c>
      <c r="H374" cm="1">
        <f t="array" ref="H374">_xlfn.XLOOKUP(Table4[[#This Row],[vehicle_segment]]&amp;Table4[[#This Row],[powertrain_type]],Table3[vehicle_segment]&amp;Table3[powertrain_type],Table3[vehicle_id])</f>
        <v>1</v>
      </c>
      <c r="I374" s="5">
        <v>41741</v>
      </c>
      <c r="J374" s="5">
        <v>209795</v>
      </c>
      <c r="K374" s="5">
        <v>139863</v>
      </c>
      <c r="L374" s="5">
        <v>391399</v>
      </c>
      <c r="M374">
        <v>10.66</v>
      </c>
      <c r="N374">
        <v>85692</v>
      </c>
      <c r="O374">
        <v>17.3</v>
      </c>
      <c r="P374">
        <v>404</v>
      </c>
      <c r="Q374">
        <v>1.99</v>
      </c>
      <c r="R374">
        <v>0.37903999999999999</v>
      </c>
      <c r="S374">
        <v>48110</v>
      </c>
      <c r="T374">
        <v>78.2</v>
      </c>
      <c r="U374">
        <v>150.9</v>
      </c>
      <c r="V374">
        <v>6000</v>
      </c>
      <c r="W374">
        <v>82</v>
      </c>
      <c r="X374">
        <v>16.920000000000002</v>
      </c>
      <c r="Y374">
        <v>0</v>
      </c>
    </row>
    <row r="375" spans="1:25" x14ac:dyDescent="0.3">
      <c r="A375" t="s">
        <v>42</v>
      </c>
      <c r="B375">
        <f>_xlfn.XLOOKUP(Table4[[#This Row],[country]],Table2[country],Table2[country_id],FALSE)</f>
        <v>8</v>
      </c>
      <c r="C375" t="s">
        <v>32</v>
      </c>
      <c r="D375">
        <v>2022</v>
      </c>
      <c r="E375">
        <f>_xlfn.XLOOKUP(Table4[[#This Row],[year]],Table1[year],Table1[year_id])</f>
        <v>13</v>
      </c>
      <c r="F375" t="s">
        <v>29</v>
      </c>
      <c r="G375" t="s">
        <v>28</v>
      </c>
      <c r="H375" cm="1">
        <f t="array" ref="H375">_xlfn.XLOOKUP(Table4[[#This Row],[vehicle_segment]]&amp;Table4[[#This Row],[powertrain_type]],Table3[vehicle_segment]&amp;Table3[powertrain_type],Table3[vehicle_id])</f>
        <v>2</v>
      </c>
      <c r="I375" s="5">
        <v>482805</v>
      </c>
      <c r="J375" s="5">
        <v>969514</v>
      </c>
      <c r="K375" s="5">
        <v>132207</v>
      </c>
      <c r="L375" s="5">
        <v>1584526</v>
      </c>
      <c r="M375">
        <v>30.47</v>
      </c>
      <c r="N375">
        <v>85692</v>
      </c>
      <c r="O375">
        <v>17.3</v>
      </c>
      <c r="P375">
        <v>404</v>
      </c>
      <c r="Q375">
        <v>1.99</v>
      </c>
      <c r="R375">
        <v>0.37903999999999999</v>
      </c>
      <c r="S375">
        <v>48110</v>
      </c>
      <c r="T375">
        <v>78.2</v>
      </c>
      <c r="U375">
        <v>150.9</v>
      </c>
      <c r="V375">
        <v>6000</v>
      </c>
      <c r="W375">
        <v>82</v>
      </c>
      <c r="X375">
        <v>20.010000000000002</v>
      </c>
      <c r="Y375">
        <v>0</v>
      </c>
    </row>
    <row r="376" spans="1:25" x14ac:dyDescent="0.3">
      <c r="A376" t="s">
        <v>42</v>
      </c>
      <c r="B376">
        <f>_xlfn.XLOOKUP(Table4[[#This Row],[country]],Table2[country],Table2[country_id],FALSE)</f>
        <v>8</v>
      </c>
      <c r="C376" t="s">
        <v>32</v>
      </c>
      <c r="D376">
        <v>2022</v>
      </c>
      <c r="E376">
        <f>_xlfn.XLOOKUP(Table4[[#This Row],[year]],Table1[year],Table1[year_id])</f>
        <v>13</v>
      </c>
      <c r="F376" t="s">
        <v>30</v>
      </c>
      <c r="G376" t="s">
        <v>34</v>
      </c>
      <c r="H376" cm="1">
        <f t="array" ref="H376">_xlfn.XLOOKUP(Table4[[#This Row],[vehicle_segment]]&amp;Table4[[#This Row],[powertrain_type]],Table3[vehicle_segment]&amp;Table3[powertrain_type],Table3[vehicle_id])</f>
        <v>4</v>
      </c>
      <c r="I376" s="5">
        <v>289692</v>
      </c>
      <c r="J376" s="5">
        <v>336714</v>
      </c>
      <c r="K376" s="5">
        <v>29280</v>
      </c>
      <c r="L376" s="5">
        <v>655686</v>
      </c>
      <c r="M376">
        <v>44.18</v>
      </c>
      <c r="N376">
        <v>85692</v>
      </c>
      <c r="O376">
        <v>17.3</v>
      </c>
      <c r="P376">
        <v>404</v>
      </c>
      <c r="Q376">
        <v>1.99</v>
      </c>
      <c r="R376">
        <v>0.37903999999999999</v>
      </c>
      <c r="S376">
        <v>48110</v>
      </c>
      <c r="T376">
        <v>78.2</v>
      </c>
      <c r="U376">
        <v>150.9</v>
      </c>
      <c r="V376">
        <v>6000</v>
      </c>
      <c r="W376">
        <v>82</v>
      </c>
      <c r="X376">
        <v>16.38</v>
      </c>
      <c r="Y376">
        <v>0</v>
      </c>
    </row>
    <row r="377" spans="1:25" x14ac:dyDescent="0.3">
      <c r="A377" t="s">
        <v>42</v>
      </c>
      <c r="B377">
        <f>_xlfn.XLOOKUP(Table4[[#This Row],[country]],Table2[country],Table2[country_id],FALSE)</f>
        <v>8</v>
      </c>
      <c r="C377" t="s">
        <v>32</v>
      </c>
      <c r="D377">
        <v>2023</v>
      </c>
      <c r="E377">
        <f>_xlfn.XLOOKUP(Table4[[#This Row],[year]],Table1[year],Table1[year_id])</f>
        <v>14</v>
      </c>
      <c r="F377" t="s">
        <v>27</v>
      </c>
      <c r="G377" t="s">
        <v>28</v>
      </c>
      <c r="H377" cm="1">
        <f t="array" ref="H377">_xlfn.XLOOKUP(Table4[[#This Row],[vehicle_segment]]&amp;Table4[[#This Row],[powertrain_type]],Table3[vehicle_segment]&amp;Table3[powertrain_type],Table3[vehicle_id])</f>
        <v>1</v>
      </c>
      <c r="I377" s="5">
        <v>40750</v>
      </c>
      <c r="J377" s="5">
        <v>238665</v>
      </c>
      <c r="K377" s="5">
        <v>159110</v>
      </c>
      <c r="L377" s="5">
        <v>438525</v>
      </c>
      <c r="M377">
        <v>9.2899999999999991</v>
      </c>
      <c r="N377">
        <v>125189</v>
      </c>
      <c r="O377">
        <v>20.5</v>
      </c>
      <c r="P377">
        <v>439</v>
      </c>
      <c r="Q377">
        <v>2.0070000000000001</v>
      </c>
      <c r="R377">
        <v>0.37903999999999999</v>
      </c>
      <c r="S377">
        <v>50125</v>
      </c>
      <c r="T377">
        <v>77.7</v>
      </c>
      <c r="U377">
        <v>145.69999999999999</v>
      </c>
      <c r="V377">
        <v>4586</v>
      </c>
      <c r="W377">
        <v>85.9</v>
      </c>
      <c r="X377">
        <v>-2.37</v>
      </c>
      <c r="Y377">
        <v>0</v>
      </c>
    </row>
    <row r="378" spans="1:25" x14ac:dyDescent="0.3">
      <c r="A378" t="s">
        <v>42</v>
      </c>
      <c r="B378">
        <f>_xlfn.XLOOKUP(Table4[[#This Row],[country]],Table2[country],Table2[country_id],FALSE)</f>
        <v>8</v>
      </c>
      <c r="C378" t="s">
        <v>32</v>
      </c>
      <c r="D378">
        <v>2023</v>
      </c>
      <c r="E378">
        <f>_xlfn.XLOOKUP(Table4[[#This Row],[year]],Table1[year],Table1[year_id])</f>
        <v>14</v>
      </c>
      <c r="F378" t="s">
        <v>29</v>
      </c>
      <c r="G378" t="s">
        <v>28</v>
      </c>
      <c r="H378" cm="1">
        <f t="array" ref="H378">_xlfn.XLOOKUP(Table4[[#This Row],[vehicle_segment]]&amp;Table4[[#This Row],[powertrain_type]],Table3[vehicle_segment]&amp;Table3[powertrain_type],Table3[vehicle_id])</f>
        <v>2</v>
      </c>
      <c r="I378" s="5">
        <v>514967</v>
      </c>
      <c r="J378" s="5">
        <v>1105943</v>
      </c>
      <c r="K378" s="5">
        <v>156676</v>
      </c>
      <c r="L378" s="5">
        <v>1777586</v>
      </c>
      <c r="M378">
        <v>28.97</v>
      </c>
      <c r="N378">
        <v>125189</v>
      </c>
      <c r="O378">
        <v>20.5</v>
      </c>
      <c r="P378">
        <v>439</v>
      </c>
      <c r="Q378">
        <v>2.0070000000000001</v>
      </c>
      <c r="R378">
        <v>0.37903999999999999</v>
      </c>
      <c r="S378">
        <v>50125</v>
      </c>
      <c r="T378">
        <v>77.7</v>
      </c>
      <c r="U378">
        <v>145.69999999999999</v>
      </c>
      <c r="V378">
        <v>4586</v>
      </c>
      <c r="W378">
        <v>85.9</v>
      </c>
      <c r="X378">
        <v>6.66</v>
      </c>
      <c r="Y378">
        <v>0</v>
      </c>
    </row>
    <row r="379" spans="1:25" x14ac:dyDescent="0.3">
      <c r="A379" t="s">
        <v>42</v>
      </c>
      <c r="B379">
        <f>_xlfn.XLOOKUP(Table4[[#This Row],[country]],Table2[country],Table2[country_id],FALSE)</f>
        <v>8</v>
      </c>
      <c r="C379" t="s">
        <v>32</v>
      </c>
      <c r="D379">
        <v>2023</v>
      </c>
      <c r="E379">
        <f>_xlfn.XLOOKUP(Table4[[#This Row],[year]],Table1[year],Table1[year_id])</f>
        <v>14</v>
      </c>
      <c r="F379" t="s">
        <v>30</v>
      </c>
      <c r="G379" t="s">
        <v>34</v>
      </c>
      <c r="H379" cm="1">
        <f t="array" ref="H379">_xlfn.XLOOKUP(Table4[[#This Row],[vehicle_segment]]&amp;Table4[[#This Row],[powertrain_type]],Table3[vehicle_segment]&amp;Table3[powertrain_type],Table3[vehicle_id])</f>
        <v>4</v>
      </c>
      <c r="I379" s="5">
        <v>305853</v>
      </c>
      <c r="J379" s="5">
        <v>375507</v>
      </c>
      <c r="K379" s="5">
        <v>35259</v>
      </c>
      <c r="L379" s="5">
        <v>716619</v>
      </c>
      <c r="M379">
        <v>42.68</v>
      </c>
      <c r="N379">
        <v>125189</v>
      </c>
      <c r="O379">
        <v>20.5</v>
      </c>
      <c r="P379">
        <v>439</v>
      </c>
      <c r="Q379">
        <v>2.0070000000000001</v>
      </c>
      <c r="R379">
        <v>0.37903999999999999</v>
      </c>
      <c r="S379">
        <v>50125</v>
      </c>
      <c r="T379">
        <v>77.7</v>
      </c>
      <c r="U379">
        <v>145.69999999999999</v>
      </c>
      <c r="V379">
        <v>4586</v>
      </c>
      <c r="W379">
        <v>85.9</v>
      </c>
      <c r="X379">
        <v>5.58</v>
      </c>
      <c r="Y379">
        <v>0</v>
      </c>
    </row>
    <row r="380" spans="1:25" x14ac:dyDescent="0.3">
      <c r="A380" t="s">
        <v>42</v>
      </c>
      <c r="B380">
        <f>_xlfn.XLOOKUP(Table4[[#This Row],[country]],Table2[country],Table2[country_id],FALSE)</f>
        <v>8</v>
      </c>
      <c r="C380" t="s">
        <v>32</v>
      </c>
      <c r="D380">
        <v>2024</v>
      </c>
      <c r="E380">
        <f>_xlfn.XLOOKUP(Table4[[#This Row],[year]],Table1[year],Table1[year_id])</f>
        <v>15</v>
      </c>
      <c r="F380" t="s">
        <v>27</v>
      </c>
      <c r="G380" t="s">
        <v>28</v>
      </c>
      <c r="H380" cm="1">
        <f t="array" ref="H380">_xlfn.XLOOKUP(Table4[[#This Row],[vehicle_segment]]&amp;Table4[[#This Row],[powertrain_type]],Table3[vehicle_segment]&amp;Table3[powertrain_type],Table3[vehicle_id])</f>
        <v>1</v>
      </c>
      <c r="I380" s="5">
        <v>44989</v>
      </c>
      <c r="J380" s="5">
        <v>221956</v>
      </c>
      <c r="K380" s="5">
        <v>147971</v>
      </c>
      <c r="L380" s="5">
        <v>414916</v>
      </c>
      <c r="M380">
        <v>10.84</v>
      </c>
      <c r="N380">
        <v>147077</v>
      </c>
      <c r="O380">
        <v>21.3</v>
      </c>
      <c r="P380">
        <v>465</v>
      </c>
      <c r="Q380">
        <v>1.9330000000000001</v>
      </c>
      <c r="R380">
        <v>0.379</v>
      </c>
      <c r="S380">
        <v>52064</v>
      </c>
      <c r="T380">
        <v>78.3</v>
      </c>
      <c r="U380">
        <v>141</v>
      </c>
      <c r="V380">
        <v>0</v>
      </c>
      <c r="W380">
        <v>87.1</v>
      </c>
      <c r="X380">
        <v>10.4</v>
      </c>
      <c r="Y380">
        <v>0</v>
      </c>
    </row>
    <row r="381" spans="1:25" x14ac:dyDescent="0.3">
      <c r="A381" t="s">
        <v>42</v>
      </c>
      <c r="B381">
        <f>_xlfn.XLOOKUP(Table4[[#This Row],[country]],Table2[country],Table2[country_id],FALSE)</f>
        <v>8</v>
      </c>
      <c r="C381" t="s">
        <v>32</v>
      </c>
      <c r="D381">
        <v>2024</v>
      </c>
      <c r="E381">
        <f>_xlfn.XLOOKUP(Table4[[#This Row],[year]],Table1[year],Table1[year_id])</f>
        <v>15</v>
      </c>
      <c r="F381" t="s">
        <v>29</v>
      </c>
      <c r="G381" t="s">
        <v>28</v>
      </c>
      <c r="H381" cm="1">
        <f t="array" ref="H381">_xlfn.XLOOKUP(Table4[[#This Row],[vehicle_segment]]&amp;Table4[[#This Row],[powertrain_type]],Table3[vehicle_segment]&amp;Table3[powertrain_type],Table3[vehicle_id])</f>
        <v>2</v>
      </c>
      <c r="I381" s="5">
        <v>516118</v>
      </c>
      <c r="J381" s="5">
        <v>1011872</v>
      </c>
      <c r="K381" s="5">
        <v>137982</v>
      </c>
      <c r="L381" s="5">
        <v>1665972</v>
      </c>
      <c r="M381">
        <v>30.98</v>
      </c>
      <c r="N381">
        <v>147077</v>
      </c>
      <c r="O381">
        <v>21.3</v>
      </c>
      <c r="P381">
        <v>465</v>
      </c>
      <c r="Q381">
        <v>1.9330000000000001</v>
      </c>
      <c r="R381">
        <v>0.379</v>
      </c>
      <c r="S381">
        <v>52064</v>
      </c>
      <c r="T381">
        <v>78.3</v>
      </c>
      <c r="U381">
        <v>141</v>
      </c>
      <c r="V381">
        <v>0</v>
      </c>
      <c r="W381">
        <v>87.1</v>
      </c>
      <c r="X381">
        <v>0.22</v>
      </c>
      <c r="Y381">
        <v>0</v>
      </c>
    </row>
    <row r="382" spans="1:25" x14ac:dyDescent="0.3">
      <c r="A382" t="s">
        <v>42</v>
      </c>
      <c r="B382">
        <f>_xlfn.XLOOKUP(Table4[[#This Row],[country]],Table2[country],Table2[country_id],FALSE)</f>
        <v>8</v>
      </c>
      <c r="C382" t="s">
        <v>32</v>
      </c>
      <c r="D382">
        <v>2024</v>
      </c>
      <c r="E382">
        <f>_xlfn.XLOOKUP(Table4[[#This Row],[year]],Table1[year],Table1[year_id])</f>
        <v>15</v>
      </c>
      <c r="F382" t="s">
        <v>30</v>
      </c>
      <c r="G382" t="s">
        <v>34</v>
      </c>
      <c r="H382" cm="1">
        <f t="array" ref="H382">_xlfn.XLOOKUP(Table4[[#This Row],[vehicle_segment]]&amp;Table4[[#This Row],[powertrain_type]],Table3[vehicle_segment]&amp;Table3[powertrain_type],Table3[vehicle_id])</f>
        <v>4</v>
      </c>
      <c r="I382" s="5">
        <v>311491</v>
      </c>
      <c r="J382" s="5">
        <v>351375</v>
      </c>
      <c r="K382" s="5">
        <v>30554</v>
      </c>
      <c r="L382" s="5">
        <v>693420</v>
      </c>
      <c r="M382">
        <v>44.92</v>
      </c>
      <c r="N382">
        <v>147077</v>
      </c>
      <c r="O382">
        <v>21.3</v>
      </c>
      <c r="P382">
        <v>465</v>
      </c>
      <c r="Q382">
        <v>1.9330000000000001</v>
      </c>
      <c r="R382">
        <v>0.379</v>
      </c>
      <c r="S382">
        <v>52064</v>
      </c>
      <c r="T382">
        <v>78.3</v>
      </c>
      <c r="U382">
        <v>141</v>
      </c>
      <c r="V382">
        <v>0</v>
      </c>
      <c r="W382">
        <v>87.1</v>
      </c>
      <c r="X382">
        <v>1.84</v>
      </c>
      <c r="Y382">
        <v>0</v>
      </c>
    </row>
    <row r="383" spans="1:25" x14ac:dyDescent="0.3">
      <c r="A383" t="s">
        <v>42</v>
      </c>
      <c r="B383">
        <f>_xlfn.XLOOKUP(Table4[[#This Row],[country]],Table2[country],Table2[country_id],FALSE)</f>
        <v>8</v>
      </c>
      <c r="C383" t="s">
        <v>32</v>
      </c>
      <c r="D383">
        <v>2025</v>
      </c>
      <c r="E383">
        <f>_xlfn.XLOOKUP(Table4[[#This Row],[year]],Table1[year],Table1[year_id])</f>
        <v>16</v>
      </c>
      <c r="F383" t="s">
        <v>27</v>
      </c>
      <c r="G383" t="s">
        <v>28</v>
      </c>
      <c r="H383" cm="1">
        <f t="array" ref="H383">_xlfn.XLOOKUP(Table4[[#This Row],[vehicle_segment]]&amp;Table4[[#This Row],[powertrain_type]],Table3[vehicle_segment]&amp;Table3[powertrain_type],Table3[vehicle_id])</f>
        <v>1</v>
      </c>
      <c r="I383" s="5">
        <v>48491</v>
      </c>
      <c r="J383" s="5">
        <v>230839</v>
      </c>
      <c r="K383" s="5">
        <v>153893</v>
      </c>
      <c r="L383" s="5">
        <v>433223</v>
      </c>
      <c r="M383">
        <v>11.19</v>
      </c>
      <c r="N383">
        <v>185439</v>
      </c>
      <c r="O383">
        <v>24.6</v>
      </c>
      <c r="P383">
        <v>486</v>
      </c>
      <c r="Q383">
        <v>1.85</v>
      </c>
      <c r="R383">
        <v>0.373</v>
      </c>
      <c r="S383">
        <v>54204</v>
      </c>
      <c r="T383">
        <v>78.099999999999994</v>
      </c>
      <c r="U383">
        <v>136.5</v>
      </c>
      <c r="V383">
        <v>0</v>
      </c>
      <c r="W383">
        <v>90</v>
      </c>
      <c r="X383">
        <v>7.78</v>
      </c>
      <c r="Y383">
        <v>0</v>
      </c>
    </row>
    <row r="384" spans="1:25" x14ac:dyDescent="0.3">
      <c r="A384" t="s">
        <v>42</v>
      </c>
      <c r="B384">
        <f>_xlfn.XLOOKUP(Table4[[#This Row],[country]],Table2[country],Table2[country_id],FALSE)</f>
        <v>8</v>
      </c>
      <c r="C384" t="s">
        <v>32</v>
      </c>
      <c r="D384">
        <v>2025</v>
      </c>
      <c r="E384">
        <f>_xlfn.XLOOKUP(Table4[[#This Row],[year]],Table1[year],Table1[year_id])</f>
        <v>16</v>
      </c>
      <c r="F384" t="s">
        <v>29</v>
      </c>
      <c r="G384" t="s">
        <v>28</v>
      </c>
      <c r="H384" cm="1">
        <f t="array" ref="H384">_xlfn.XLOOKUP(Table4[[#This Row],[vehicle_segment]]&amp;Table4[[#This Row],[powertrain_type]],Table3[vehicle_segment]&amp;Table3[powertrain_type],Table3[vehicle_id])</f>
        <v>2</v>
      </c>
      <c r="I384" s="5">
        <v>549850</v>
      </c>
      <c r="J384" s="5">
        <v>1029166</v>
      </c>
      <c r="K384" s="5">
        <v>140341</v>
      </c>
      <c r="L384" s="5">
        <v>1719357</v>
      </c>
      <c r="M384">
        <v>31.98</v>
      </c>
      <c r="N384">
        <v>185439</v>
      </c>
      <c r="O384">
        <v>24.6</v>
      </c>
      <c r="P384">
        <v>486</v>
      </c>
      <c r="Q384">
        <v>1.85</v>
      </c>
      <c r="R384">
        <v>0.373</v>
      </c>
      <c r="S384">
        <v>54204</v>
      </c>
      <c r="T384">
        <v>78.099999999999994</v>
      </c>
      <c r="U384">
        <v>136.5</v>
      </c>
      <c r="V384">
        <v>0</v>
      </c>
      <c r="W384">
        <v>90</v>
      </c>
      <c r="X384">
        <v>6.54</v>
      </c>
      <c r="Y384">
        <v>0</v>
      </c>
    </row>
    <row r="385" spans="1:25" x14ac:dyDescent="0.3">
      <c r="A385" t="s">
        <v>42</v>
      </c>
      <c r="B385">
        <f>_xlfn.XLOOKUP(Table4[[#This Row],[country]],Table2[country],Table2[country_id],FALSE)</f>
        <v>8</v>
      </c>
      <c r="C385" t="s">
        <v>32</v>
      </c>
      <c r="D385">
        <v>2025</v>
      </c>
      <c r="E385">
        <f>_xlfn.XLOOKUP(Table4[[#This Row],[year]],Table1[year],Table1[year_id])</f>
        <v>16</v>
      </c>
      <c r="F385" t="s">
        <v>30</v>
      </c>
      <c r="G385" t="s">
        <v>34</v>
      </c>
      <c r="H385" cm="1">
        <f t="array" ref="H385">_xlfn.XLOOKUP(Table4[[#This Row],[vehicle_segment]]&amp;Table4[[#This Row],[powertrain_type]],Table3[vehicle_segment]&amp;Table3[powertrain_type],Table3[vehicle_id])</f>
        <v>4</v>
      </c>
      <c r="I385" s="5">
        <v>335891</v>
      </c>
      <c r="J385" s="5">
        <v>357387</v>
      </c>
      <c r="K385" s="5">
        <v>31077</v>
      </c>
      <c r="L385" s="5">
        <v>724355</v>
      </c>
      <c r="M385">
        <v>46.37</v>
      </c>
      <c r="N385">
        <v>185439</v>
      </c>
      <c r="O385">
        <v>24.6</v>
      </c>
      <c r="P385">
        <v>486</v>
      </c>
      <c r="Q385">
        <v>1.85</v>
      </c>
      <c r="R385">
        <v>0.373</v>
      </c>
      <c r="S385">
        <v>54204</v>
      </c>
      <c r="T385">
        <v>78.099999999999994</v>
      </c>
      <c r="U385">
        <v>136.5</v>
      </c>
      <c r="V385">
        <v>0</v>
      </c>
      <c r="W385">
        <v>90</v>
      </c>
      <c r="X385">
        <v>7.83</v>
      </c>
      <c r="Y385">
        <v>0</v>
      </c>
    </row>
    <row r="386" spans="1:25" x14ac:dyDescent="0.3">
      <c r="A386" t="s">
        <v>43</v>
      </c>
      <c r="B386">
        <f>_xlfn.XLOOKUP(Table4[[#This Row],[country]],Table2[country],Table2[country_id],FALSE)</f>
        <v>9</v>
      </c>
      <c r="C386" t="s">
        <v>105</v>
      </c>
      <c r="D386">
        <v>2010</v>
      </c>
      <c r="E386">
        <f>_xlfn.XLOOKUP(Table4[[#This Row],[year]],Table1[year],Table1[year_id])</f>
        <v>1</v>
      </c>
      <c r="F386" t="s">
        <v>27</v>
      </c>
      <c r="G386" t="s">
        <v>28</v>
      </c>
      <c r="H386" cm="1">
        <f t="array" ref="H386">_xlfn.XLOOKUP(Table4[[#This Row],[vehicle_segment]]&amp;Table4[[#This Row],[powertrain_type]],Table3[vehicle_segment]&amp;Table3[powertrain_type],Table3[vehicle_id])</f>
        <v>1</v>
      </c>
      <c r="I386" s="5">
        <v>6</v>
      </c>
      <c r="J386" s="5">
        <v>272921</v>
      </c>
      <c r="K386" s="5">
        <v>181951</v>
      </c>
      <c r="L386" s="5">
        <v>454878</v>
      </c>
      <c r="M386">
        <v>0</v>
      </c>
      <c r="N386">
        <v>0</v>
      </c>
      <c r="O386">
        <v>0</v>
      </c>
      <c r="P386">
        <v>107</v>
      </c>
      <c r="Q386">
        <v>0.77</v>
      </c>
      <c r="R386">
        <v>6.7000000000000004E-2</v>
      </c>
      <c r="S386">
        <v>1359</v>
      </c>
      <c r="T386">
        <v>30.9</v>
      </c>
      <c r="U386">
        <v>166.9</v>
      </c>
      <c r="V386">
        <v>0</v>
      </c>
      <c r="W386">
        <v>19.484000000000002</v>
      </c>
      <c r="X386">
        <v>0</v>
      </c>
      <c r="Y386">
        <v>0</v>
      </c>
    </row>
    <row r="387" spans="1:25" x14ac:dyDescent="0.3">
      <c r="A387" t="s">
        <v>43</v>
      </c>
      <c r="B387">
        <f>_xlfn.XLOOKUP(Table4[[#This Row],[country]],Table2[country],Table2[country_id],FALSE)</f>
        <v>9</v>
      </c>
      <c r="C387" t="s">
        <v>105</v>
      </c>
      <c r="D387">
        <v>2010</v>
      </c>
      <c r="E387">
        <f>_xlfn.XLOOKUP(Table4[[#This Row],[year]],Table1[year],Table1[year_id])</f>
        <v>1</v>
      </c>
      <c r="F387" t="s">
        <v>29</v>
      </c>
      <c r="G387" t="s">
        <v>28</v>
      </c>
      <c r="H387" cm="1">
        <f t="array" ref="H387">_xlfn.XLOOKUP(Table4[[#This Row],[vehicle_segment]]&amp;Table4[[#This Row],[powertrain_type]],Table3[vehicle_segment]&amp;Table3[powertrain_type],Table3[vehicle_id])</f>
        <v>2</v>
      </c>
      <c r="I387" s="5">
        <v>79</v>
      </c>
      <c r="J387" s="5">
        <v>1574664</v>
      </c>
      <c r="K387" s="5">
        <v>214738</v>
      </c>
      <c r="L387" s="5">
        <v>1789481</v>
      </c>
      <c r="M387">
        <v>0</v>
      </c>
      <c r="N387">
        <v>0</v>
      </c>
      <c r="O387">
        <v>0</v>
      </c>
      <c r="P387">
        <v>107</v>
      </c>
      <c r="Q387">
        <v>0.77</v>
      </c>
      <c r="R387">
        <v>6.7000000000000004E-2</v>
      </c>
      <c r="S387">
        <v>1359</v>
      </c>
      <c r="T387">
        <v>30.9</v>
      </c>
      <c r="U387">
        <v>166.9</v>
      </c>
      <c r="V387">
        <v>0</v>
      </c>
      <c r="W387">
        <v>19.484000000000002</v>
      </c>
      <c r="X387">
        <v>0</v>
      </c>
      <c r="Y387">
        <v>0</v>
      </c>
    </row>
    <row r="388" spans="1:25" x14ac:dyDescent="0.3">
      <c r="A388" t="s">
        <v>43</v>
      </c>
      <c r="B388">
        <f>_xlfn.XLOOKUP(Table4[[#This Row],[country]],Table2[country],Table2[country_id],FALSE)</f>
        <v>9</v>
      </c>
      <c r="C388" t="s">
        <v>105</v>
      </c>
      <c r="D388">
        <v>2010</v>
      </c>
      <c r="E388">
        <f>_xlfn.XLOOKUP(Table4[[#This Row],[year]],Table1[year],Table1[year_id])</f>
        <v>1</v>
      </c>
      <c r="F388" t="s">
        <v>30</v>
      </c>
      <c r="G388" t="s">
        <v>28</v>
      </c>
      <c r="H388" cm="1">
        <f t="array" ref="H388">_xlfn.XLOOKUP(Table4[[#This Row],[vehicle_segment]]&amp;Table4[[#This Row],[powertrain_type]],Table3[vehicle_segment]&amp;Table3[powertrain_type],Table3[vehicle_id])</f>
        <v>3</v>
      </c>
      <c r="I388" s="5">
        <v>51</v>
      </c>
      <c r="J388" s="5">
        <v>688207</v>
      </c>
      <c r="K388" s="5">
        <v>59848</v>
      </c>
      <c r="L388" s="5">
        <v>748106</v>
      </c>
      <c r="M388">
        <v>0.01</v>
      </c>
      <c r="N388">
        <v>0</v>
      </c>
      <c r="O388">
        <v>0</v>
      </c>
      <c r="P388">
        <v>107</v>
      </c>
      <c r="Q388">
        <v>0.77</v>
      </c>
      <c r="R388">
        <v>6.7000000000000004E-2</v>
      </c>
      <c r="S388">
        <v>1359</v>
      </c>
      <c r="T388">
        <v>30.9</v>
      </c>
      <c r="U388">
        <v>166.9</v>
      </c>
      <c r="V388">
        <v>0</v>
      </c>
      <c r="W388">
        <v>19.484000000000002</v>
      </c>
      <c r="X388">
        <v>0</v>
      </c>
      <c r="Y388">
        <v>0</v>
      </c>
    </row>
    <row r="389" spans="1:25" x14ac:dyDescent="0.3">
      <c r="A389" t="s">
        <v>43</v>
      </c>
      <c r="B389">
        <f>_xlfn.XLOOKUP(Table4[[#This Row],[country]],Table2[country],Table2[country_id],FALSE)</f>
        <v>9</v>
      </c>
      <c r="C389" t="s">
        <v>105</v>
      </c>
      <c r="D389">
        <v>2011</v>
      </c>
      <c r="E389">
        <f>_xlfn.XLOOKUP(Table4[[#This Row],[year]],Table1[year],Table1[year_id])</f>
        <v>2</v>
      </c>
      <c r="F389" t="s">
        <v>27</v>
      </c>
      <c r="G389" t="s">
        <v>28</v>
      </c>
      <c r="H389" cm="1">
        <f t="array" ref="H389">_xlfn.XLOOKUP(Table4[[#This Row],[vehicle_segment]]&amp;Table4[[#This Row],[powertrain_type]],Table3[vehicle_segment]&amp;Table3[powertrain_type],Table3[vehicle_id])</f>
        <v>1</v>
      </c>
      <c r="I389" s="5">
        <v>17</v>
      </c>
      <c r="J389" s="5">
        <v>284389</v>
      </c>
      <c r="K389" s="5">
        <v>189593</v>
      </c>
      <c r="L389" s="5">
        <v>473999</v>
      </c>
      <c r="M389">
        <v>0</v>
      </c>
      <c r="N389">
        <v>38</v>
      </c>
      <c r="O389">
        <v>1</v>
      </c>
      <c r="P389">
        <v>119</v>
      </c>
      <c r="Q389">
        <v>0.82</v>
      </c>
      <c r="R389">
        <v>7.0999999999999994E-2</v>
      </c>
      <c r="S389">
        <v>1402</v>
      </c>
      <c r="T389">
        <v>31.4</v>
      </c>
      <c r="U389">
        <v>177.4</v>
      </c>
      <c r="V389">
        <v>363</v>
      </c>
      <c r="W389">
        <v>19.8</v>
      </c>
      <c r="X389">
        <v>183.33</v>
      </c>
      <c r="Y389">
        <v>0</v>
      </c>
    </row>
    <row r="390" spans="1:25" x14ac:dyDescent="0.3">
      <c r="A390" t="s">
        <v>43</v>
      </c>
      <c r="B390">
        <f>_xlfn.XLOOKUP(Table4[[#This Row],[country]],Table2[country],Table2[country_id],FALSE)</f>
        <v>9</v>
      </c>
      <c r="C390" t="s">
        <v>105</v>
      </c>
      <c r="D390">
        <v>2011</v>
      </c>
      <c r="E390">
        <f>_xlfn.XLOOKUP(Table4[[#This Row],[year]],Table1[year],Table1[year_id])</f>
        <v>2</v>
      </c>
      <c r="F390" t="s">
        <v>29</v>
      </c>
      <c r="G390" t="s">
        <v>28</v>
      </c>
      <c r="H390" cm="1">
        <f t="array" ref="H390">_xlfn.XLOOKUP(Table4[[#This Row],[vehicle_segment]]&amp;Table4[[#This Row],[powertrain_type]],Table3[vehicle_segment]&amp;Table3[powertrain_type],Table3[vehicle_id])</f>
        <v>2</v>
      </c>
      <c r="I390" s="5">
        <v>186</v>
      </c>
      <c r="J390" s="5">
        <v>1639680</v>
      </c>
      <c r="K390" s="5">
        <v>223593</v>
      </c>
      <c r="L390" s="5">
        <v>1863459</v>
      </c>
      <c r="M390">
        <v>0.01</v>
      </c>
      <c r="N390">
        <v>38</v>
      </c>
      <c r="O390">
        <v>1</v>
      </c>
      <c r="P390">
        <v>119</v>
      </c>
      <c r="Q390">
        <v>0.82</v>
      </c>
      <c r="R390">
        <v>7.0999999999999994E-2</v>
      </c>
      <c r="S390">
        <v>1402</v>
      </c>
      <c r="T390">
        <v>31.4</v>
      </c>
      <c r="U390">
        <v>177.4</v>
      </c>
      <c r="V390">
        <v>363</v>
      </c>
      <c r="W390">
        <v>19.8</v>
      </c>
      <c r="X390">
        <v>135.44</v>
      </c>
      <c r="Y390">
        <v>0</v>
      </c>
    </row>
    <row r="391" spans="1:25" x14ac:dyDescent="0.3">
      <c r="A391" t="s">
        <v>43</v>
      </c>
      <c r="B391">
        <f>_xlfn.XLOOKUP(Table4[[#This Row],[country]],Table2[country],Table2[country_id],FALSE)</f>
        <v>9</v>
      </c>
      <c r="C391" t="s">
        <v>105</v>
      </c>
      <c r="D391">
        <v>2011</v>
      </c>
      <c r="E391">
        <f>_xlfn.XLOOKUP(Table4[[#This Row],[year]],Table1[year],Table1[year_id])</f>
        <v>2</v>
      </c>
      <c r="F391" t="s">
        <v>30</v>
      </c>
      <c r="G391" t="s">
        <v>28</v>
      </c>
      <c r="H391" cm="1">
        <f t="array" ref="H391">_xlfn.XLOOKUP(Table4[[#This Row],[vehicle_segment]]&amp;Table4[[#This Row],[powertrain_type]],Table3[vehicle_segment]&amp;Table3[powertrain_type],Table3[vehicle_id])</f>
        <v>3</v>
      </c>
      <c r="I391" s="5">
        <v>114</v>
      </c>
      <c r="J391" s="5">
        <v>721989</v>
      </c>
      <c r="K391" s="5">
        <v>62782</v>
      </c>
      <c r="L391" s="5">
        <v>784885</v>
      </c>
      <c r="M391">
        <v>0.01</v>
      </c>
      <c r="N391">
        <v>38</v>
      </c>
      <c r="O391">
        <v>1</v>
      </c>
      <c r="P391">
        <v>119</v>
      </c>
      <c r="Q391">
        <v>0.82</v>
      </c>
      <c r="R391">
        <v>7.0999999999999994E-2</v>
      </c>
      <c r="S391">
        <v>1402</v>
      </c>
      <c r="T391">
        <v>31.4</v>
      </c>
      <c r="U391">
        <v>177.4</v>
      </c>
      <c r="V391">
        <v>363</v>
      </c>
      <c r="W391">
        <v>19.8</v>
      </c>
      <c r="X391">
        <v>123.53</v>
      </c>
      <c r="Y391">
        <v>0</v>
      </c>
    </row>
    <row r="392" spans="1:25" x14ac:dyDescent="0.3">
      <c r="A392" t="s">
        <v>43</v>
      </c>
      <c r="B392">
        <f>_xlfn.XLOOKUP(Table4[[#This Row],[country]],Table2[country],Table2[country_id],FALSE)</f>
        <v>9</v>
      </c>
      <c r="C392" t="s">
        <v>105</v>
      </c>
      <c r="D392">
        <v>2012</v>
      </c>
      <c r="E392">
        <f>_xlfn.XLOOKUP(Table4[[#This Row],[year]],Table1[year],Table1[year_id])</f>
        <v>3</v>
      </c>
      <c r="F392" t="s">
        <v>27</v>
      </c>
      <c r="G392" t="s">
        <v>28</v>
      </c>
      <c r="H392" cm="1">
        <f t="array" ref="H392">_xlfn.XLOOKUP(Table4[[#This Row],[vehicle_segment]]&amp;Table4[[#This Row],[powertrain_type]],Table3[vehicle_segment]&amp;Table3[powertrain_type],Table3[vehicle_id])</f>
        <v>1</v>
      </c>
      <c r="I392" s="5">
        <v>16</v>
      </c>
      <c r="J392" s="5">
        <v>282353</v>
      </c>
      <c r="K392" s="5">
        <v>188235</v>
      </c>
      <c r="L392" s="5">
        <v>470604</v>
      </c>
      <c r="M392">
        <v>0</v>
      </c>
      <c r="N392">
        <v>72</v>
      </c>
      <c r="O392">
        <v>1.9</v>
      </c>
      <c r="P392">
        <v>136</v>
      </c>
      <c r="Q392">
        <v>0.87</v>
      </c>
      <c r="R392">
        <v>7.3999999999999996E-2</v>
      </c>
      <c r="S392">
        <v>1463</v>
      </c>
      <c r="T392">
        <v>31.6</v>
      </c>
      <c r="U392">
        <v>190.1</v>
      </c>
      <c r="V392">
        <v>719</v>
      </c>
      <c r="W392">
        <v>19.5</v>
      </c>
      <c r="X392">
        <v>63.3</v>
      </c>
      <c r="Y392">
        <v>0</v>
      </c>
    </row>
    <row r="393" spans="1:25" x14ac:dyDescent="0.3">
      <c r="A393" t="s">
        <v>43</v>
      </c>
      <c r="B393">
        <f>_xlfn.XLOOKUP(Table4[[#This Row],[country]],Table2[country],Table2[country_id],FALSE)</f>
        <v>9</v>
      </c>
      <c r="C393" t="s">
        <v>105</v>
      </c>
      <c r="D393">
        <v>2012</v>
      </c>
      <c r="E393">
        <f>_xlfn.XLOOKUP(Table4[[#This Row],[year]],Table1[year],Table1[year_id])</f>
        <v>3</v>
      </c>
      <c r="F393" t="s">
        <v>29</v>
      </c>
      <c r="G393" t="s">
        <v>28</v>
      </c>
      <c r="H393" cm="1">
        <f t="array" ref="H393">_xlfn.XLOOKUP(Table4[[#This Row],[vehicle_segment]]&amp;Table4[[#This Row],[powertrain_type]],Table3[vehicle_segment]&amp;Table3[powertrain_type],Table3[vehicle_id])</f>
        <v>2</v>
      </c>
      <c r="I393" s="5">
        <v>188</v>
      </c>
      <c r="J393" s="5">
        <v>1655912</v>
      </c>
      <c r="K393" s="5">
        <v>225806</v>
      </c>
      <c r="L393" s="5">
        <v>1881906</v>
      </c>
      <c r="M393">
        <v>0.01</v>
      </c>
      <c r="N393">
        <v>72</v>
      </c>
      <c r="O393">
        <v>1.9</v>
      </c>
      <c r="P393">
        <v>136</v>
      </c>
      <c r="Q393">
        <v>0.87</v>
      </c>
      <c r="R393">
        <v>7.3999999999999996E-2</v>
      </c>
      <c r="S393">
        <v>1463</v>
      </c>
      <c r="T393">
        <v>31.6</v>
      </c>
      <c r="U393">
        <v>190.1</v>
      </c>
      <c r="V393">
        <v>719</v>
      </c>
      <c r="W393">
        <v>19.5</v>
      </c>
      <c r="X393">
        <v>1.08</v>
      </c>
      <c r="Y393">
        <v>0</v>
      </c>
    </row>
    <row r="394" spans="1:25" x14ac:dyDescent="0.3">
      <c r="A394" t="s">
        <v>43</v>
      </c>
      <c r="B394">
        <f>_xlfn.XLOOKUP(Table4[[#This Row],[country]],Table2[country],Table2[country_id],FALSE)</f>
        <v>9</v>
      </c>
      <c r="C394" t="s">
        <v>105</v>
      </c>
      <c r="D394">
        <v>2012</v>
      </c>
      <c r="E394">
        <f>_xlfn.XLOOKUP(Table4[[#This Row],[year]],Table1[year],Table1[year_id])</f>
        <v>3</v>
      </c>
      <c r="F394" t="s">
        <v>30</v>
      </c>
      <c r="G394" t="s">
        <v>28</v>
      </c>
      <c r="H394" cm="1">
        <f t="array" ref="H394">_xlfn.XLOOKUP(Table4[[#This Row],[vehicle_segment]]&amp;Table4[[#This Row],[powertrain_type]],Table3[vehicle_segment]&amp;Table3[powertrain_type],Table3[vehicle_id])</f>
        <v>3</v>
      </c>
      <c r="I394" s="5">
        <v>112</v>
      </c>
      <c r="J394" s="5">
        <v>712641</v>
      </c>
      <c r="K394" s="5">
        <v>61969</v>
      </c>
      <c r="L394" s="5">
        <v>774722</v>
      </c>
      <c r="M394">
        <v>0.01</v>
      </c>
      <c r="N394">
        <v>72</v>
      </c>
      <c r="O394">
        <v>1.9</v>
      </c>
      <c r="P394">
        <v>136</v>
      </c>
      <c r="Q394">
        <v>0.87</v>
      </c>
      <c r="R394">
        <v>7.3999999999999996E-2</v>
      </c>
      <c r="S394">
        <v>1463</v>
      </c>
      <c r="T394">
        <v>31.6</v>
      </c>
      <c r="U394">
        <v>190.1</v>
      </c>
      <c r="V394">
        <v>719</v>
      </c>
      <c r="W394">
        <v>19.5</v>
      </c>
      <c r="X394">
        <v>-1.75</v>
      </c>
      <c r="Y394">
        <v>0</v>
      </c>
    </row>
    <row r="395" spans="1:25" x14ac:dyDescent="0.3">
      <c r="A395" t="s">
        <v>43</v>
      </c>
      <c r="B395">
        <f>_xlfn.XLOOKUP(Table4[[#This Row],[country]],Table2[country],Table2[country_id],FALSE)</f>
        <v>9</v>
      </c>
      <c r="C395" t="s">
        <v>105</v>
      </c>
      <c r="D395">
        <v>2013</v>
      </c>
      <c r="E395">
        <f>_xlfn.XLOOKUP(Table4[[#This Row],[year]],Table1[year],Table1[year_id])</f>
        <v>4</v>
      </c>
      <c r="F395" t="s">
        <v>27</v>
      </c>
      <c r="G395" t="s">
        <v>28</v>
      </c>
      <c r="H395" cm="1">
        <f t="array" ref="H395">_xlfn.XLOOKUP(Table4[[#This Row],[vehicle_segment]]&amp;Table4[[#This Row],[powertrain_type]],Table3[vehicle_segment]&amp;Table3[powertrain_type],Table3[vehicle_id])</f>
        <v>1</v>
      </c>
      <c r="I395" s="5">
        <v>17</v>
      </c>
      <c r="J395" s="5">
        <v>296840</v>
      </c>
      <c r="K395" s="5">
        <v>197894</v>
      </c>
      <c r="L395" s="5">
        <v>494751</v>
      </c>
      <c r="M395">
        <v>0</v>
      </c>
      <c r="N395">
        <v>118</v>
      </c>
      <c r="O395">
        <v>2.9</v>
      </c>
      <c r="P395">
        <v>135</v>
      </c>
      <c r="Q395">
        <v>0.91</v>
      </c>
      <c r="R395">
        <v>7.4999999999999997E-2</v>
      </c>
      <c r="S395">
        <v>1500</v>
      </c>
      <c r="T395">
        <v>32.1</v>
      </c>
      <c r="U395">
        <v>200.3</v>
      </c>
      <c r="V395">
        <v>1089</v>
      </c>
      <c r="W395">
        <v>21.6</v>
      </c>
      <c r="X395">
        <v>41.5</v>
      </c>
      <c r="Y395">
        <v>0</v>
      </c>
    </row>
    <row r="396" spans="1:25" x14ac:dyDescent="0.3">
      <c r="A396" t="s">
        <v>43</v>
      </c>
      <c r="B396">
        <f>_xlfn.XLOOKUP(Table4[[#This Row],[country]],Table2[country],Table2[country_id],FALSE)</f>
        <v>9</v>
      </c>
      <c r="C396" t="s">
        <v>105</v>
      </c>
      <c r="D396">
        <v>2013</v>
      </c>
      <c r="E396">
        <f>_xlfn.XLOOKUP(Table4[[#This Row],[year]],Table1[year],Table1[year_id])</f>
        <v>4</v>
      </c>
      <c r="F396" t="s">
        <v>29</v>
      </c>
      <c r="G396" t="s">
        <v>28</v>
      </c>
      <c r="H396" cm="1">
        <f t="array" ref="H396">_xlfn.XLOOKUP(Table4[[#This Row],[vehicle_segment]]&amp;Table4[[#This Row],[powertrain_type]],Table3[vehicle_segment]&amp;Table3[powertrain_type],Table3[vehicle_id])</f>
        <v>2</v>
      </c>
      <c r="I396" s="5">
        <v>194</v>
      </c>
      <c r="J396" s="5">
        <v>1709098</v>
      </c>
      <c r="K396" s="5">
        <v>233059</v>
      </c>
      <c r="L396" s="5">
        <v>1942351</v>
      </c>
      <c r="M396">
        <v>0.01</v>
      </c>
      <c r="N396">
        <v>118</v>
      </c>
      <c r="O396">
        <v>2.9</v>
      </c>
      <c r="P396">
        <v>135</v>
      </c>
      <c r="Q396">
        <v>0.91</v>
      </c>
      <c r="R396">
        <v>7.4999999999999997E-2</v>
      </c>
      <c r="S396">
        <v>1500</v>
      </c>
      <c r="T396">
        <v>32.1</v>
      </c>
      <c r="U396">
        <v>200.3</v>
      </c>
      <c r="V396">
        <v>1089</v>
      </c>
      <c r="W396">
        <v>21.6</v>
      </c>
      <c r="X396">
        <v>3.19</v>
      </c>
      <c r="Y396">
        <v>0</v>
      </c>
    </row>
    <row r="397" spans="1:25" x14ac:dyDescent="0.3">
      <c r="A397" t="s">
        <v>43</v>
      </c>
      <c r="B397">
        <f>_xlfn.XLOOKUP(Table4[[#This Row],[country]],Table2[country],Table2[country_id],FALSE)</f>
        <v>9</v>
      </c>
      <c r="C397" t="s">
        <v>105</v>
      </c>
      <c r="D397">
        <v>2013</v>
      </c>
      <c r="E397">
        <f>_xlfn.XLOOKUP(Table4[[#This Row],[year]],Table1[year],Table1[year_id])</f>
        <v>4</v>
      </c>
      <c r="F397" t="s">
        <v>30</v>
      </c>
      <c r="G397" t="s">
        <v>28</v>
      </c>
      <c r="H397" cm="1">
        <f t="array" ref="H397">_xlfn.XLOOKUP(Table4[[#This Row],[vehicle_segment]]&amp;Table4[[#This Row],[powertrain_type]],Table3[vehicle_segment]&amp;Table3[powertrain_type],Table3[vehicle_id])</f>
        <v>3</v>
      </c>
      <c r="I397" s="5">
        <v>118</v>
      </c>
      <c r="J397" s="5">
        <v>745804</v>
      </c>
      <c r="K397" s="5">
        <v>64852</v>
      </c>
      <c r="L397" s="5">
        <v>810774</v>
      </c>
      <c r="M397">
        <v>0.01</v>
      </c>
      <c r="N397">
        <v>118</v>
      </c>
      <c r="O397">
        <v>2.9</v>
      </c>
      <c r="P397">
        <v>135</v>
      </c>
      <c r="Q397">
        <v>0.91</v>
      </c>
      <c r="R397">
        <v>7.4999999999999997E-2</v>
      </c>
      <c r="S397">
        <v>1500</v>
      </c>
      <c r="T397">
        <v>32.1</v>
      </c>
      <c r="U397">
        <v>200.3</v>
      </c>
      <c r="V397">
        <v>1089</v>
      </c>
      <c r="W397">
        <v>21.6</v>
      </c>
      <c r="X397">
        <v>5.36</v>
      </c>
      <c r="Y397">
        <v>0</v>
      </c>
    </row>
    <row r="398" spans="1:25" x14ac:dyDescent="0.3">
      <c r="A398" t="s">
        <v>43</v>
      </c>
      <c r="B398">
        <f>_xlfn.XLOOKUP(Table4[[#This Row],[country]],Table2[country],Table2[country_id],FALSE)</f>
        <v>9</v>
      </c>
      <c r="C398" t="s">
        <v>105</v>
      </c>
      <c r="D398">
        <v>2014</v>
      </c>
      <c r="E398">
        <f>_xlfn.XLOOKUP(Table4[[#This Row],[year]],Table1[year],Table1[year_id])</f>
        <v>5</v>
      </c>
      <c r="F398" t="s">
        <v>27</v>
      </c>
      <c r="G398" t="s">
        <v>28</v>
      </c>
      <c r="H398" cm="1">
        <f t="array" ref="H398">_xlfn.XLOOKUP(Table4[[#This Row],[vehicle_segment]]&amp;Table4[[#This Row],[powertrain_type]],Table3[vehicle_segment]&amp;Table3[powertrain_type],Table3[vehicle_id])</f>
        <v>1</v>
      </c>
      <c r="I398" s="5">
        <v>68</v>
      </c>
      <c r="J398" s="5">
        <v>293459</v>
      </c>
      <c r="K398" s="5">
        <v>195639</v>
      </c>
      <c r="L398" s="5">
        <v>489166</v>
      </c>
      <c r="M398">
        <v>0.01</v>
      </c>
      <c r="N398">
        <v>147</v>
      </c>
      <c r="O398">
        <v>3.8</v>
      </c>
      <c r="P398">
        <v>141</v>
      </c>
      <c r="Q398">
        <v>0.95</v>
      </c>
      <c r="R398">
        <v>7.6999999999999999E-2</v>
      </c>
      <c r="S398">
        <v>1557</v>
      </c>
      <c r="T398">
        <v>32.6</v>
      </c>
      <c r="U398">
        <v>212.4</v>
      </c>
      <c r="V398">
        <v>1437</v>
      </c>
      <c r="W398">
        <v>23.8</v>
      </c>
      <c r="X398">
        <v>58.74</v>
      </c>
      <c r="Y398">
        <v>0</v>
      </c>
    </row>
    <row r="399" spans="1:25" x14ac:dyDescent="0.3">
      <c r="A399" t="s">
        <v>43</v>
      </c>
      <c r="B399">
        <f>_xlfn.XLOOKUP(Table4[[#This Row],[country]],Table2[country],Table2[country_id],FALSE)</f>
        <v>9</v>
      </c>
      <c r="C399" t="s">
        <v>105</v>
      </c>
      <c r="D399">
        <v>2014</v>
      </c>
      <c r="E399">
        <f>_xlfn.XLOOKUP(Table4[[#This Row],[year]],Table1[year],Table1[year_id])</f>
        <v>5</v>
      </c>
      <c r="F399" t="s">
        <v>29</v>
      </c>
      <c r="G399" t="s">
        <v>28</v>
      </c>
      <c r="H399" cm="1">
        <f t="array" ref="H399">_xlfn.XLOOKUP(Table4[[#This Row],[vehicle_segment]]&amp;Table4[[#This Row],[powertrain_type]],Table3[vehicle_segment]&amp;Table3[powertrain_type],Table3[vehicle_id])</f>
        <v>2</v>
      </c>
      <c r="I399" s="5">
        <v>789</v>
      </c>
      <c r="J399" s="5">
        <v>1734426</v>
      </c>
      <c r="K399" s="5">
        <v>236513</v>
      </c>
      <c r="L399" s="5">
        <v>1971728</v>
      </c>
      <c r="M399">
        <v>0.04</v>
      </c>
      <c r="N399">
        <v>147</v>
      </c>
      <c r="O399">
        <v>3.8</v>
      </c>
      <c r="P399">
        <v>141</v>
      </c>
      <c r="Q399">
        <v>0.95</v>
      </c>
      <c r="R399">
        <v>7.6999999999999999E-2</v>
      </c>
      <c r="S399">
        <v>1557</v>
      </c>
      <c r="T399">
        <v>32.6</v>
      </c>
      <c r="U399">
        <v>212.4</v>
      </c>
      <c r="V399">
        <v>1437</v>
      </c>
      <c r="W399">
        <v>23.8</v>
      </c>
      <c r="X399">
        <v>300</v>
      </c>
      <c r="Y399">
        <v>0</v>
      </c>
    </row>
    <row r="400" spans="1:25" x14ac:dyDescent="0.3">
      <c r="A400" t="s">
        <v>43</v>
      </c>
      <c r="B400">
        <f>_xlfn.XLOOKUP(Table4[[#This Row],[country]],Table2[country],Table2[country_id],FALSE)</f>
        <v>9</v>
      </c>
      <c r="C400" t="s">
        <v>105</v>
      </c>
      <c r="D400">
        <v>2014</v>
      </c>
      <c r="E400">
        <f>_xlfn.XLOOKUP(Table4[[#This Row],[year]],Table1[year],Table1[year_id])</f>
        <v>5</v>
      </c>
      <c r="F400" t="s">
        <v>30</v>
      </c>
      <c r="G400" t="s">
        <v>28</v>
      </c>
      <c r="H400" cm="1">
        <f t="array" ref="H400">_xlfn.XLOOKUP(Table4[[#This Row],[vehicle_segment]]&amp;Table4[[#This Row],[powertrain_type]],Table3[vehicle_segment]&amp;Table3[powertrain_type],Table3[vehicle_id])</f>
        <v>3</v>
      </c>
      <c r="I400" s="5">
        <v>484</v>
      </c>
      <c r="J400" s="5">
        <v>767152</v>
      </c>
      <c r="K400" s="5">
        <v>66709</v>
      </c>
      <c r="L400" s="5">
        <v>834345</v>
      </c>
      <c r="M400">
        <v>0.06</v>
      </c>
      <c r="N400">
        <v>147</v>
      </c>
      <c r="O400">
        <v>3.8</v>
      </c>
      <c r="P400">
        <v>141</v>
      </c>
      <c r="Q400">
        <v>0.95</v>
      </c>
      <c r="R400">
        <v>7.6999999999999999E-2</v>
      </c>
      <c r="S400">
        <v>1557</v>
      </c>
      <c r="T400">
        <v>32.6</v>
      </c>
      <c r="U400">
        <v>212.4</v>
      </c>
      <c r="V400">
        <v>1437</v>
      </c>
      <c r="W400">
        <v>23.8</v>
      </c>
      <c r="X400">
        <v>300</v>
      </c>
      <c r="Y400">
        <v>0</v>
      </c>
    </row>
    <row r="401" spans="1:25" x14ac:dyDescent="0.3">
      <c r="A401" t="s">
        <v>43</v>
      </c>
      <c r="B401">
        <f>_xlfn.XLOOKUP(Table4[[#This Row],[country]],Table2[country],Table2[country_id],FALSE)</f>
        <v>9</v>
      </c>
      <c r="C401" t="s">
        <v>105</v>
      </c>
      <c r="D401">
        <v>2015</v>
      </c>
      <c r="E401">
        <f>_xlfn.XLOOKUP(Table4[[#This Row],[year]],Table1[year],Table1[year_id])</f>
        <v>6</v>
      </c>
      <c r="F401" t="s">
        <v>27</v>
      </c>
      <c r="G401" t="s">
        <v>28</v>
      </c>
      <c r="H401" cm="1">
        <f t="array" ref="H401">_xlfn.XLOOKUP(Table4[[#This Row],[vehicle_segment]]&amp;Table4[[#This Row],[powertrain_type]],Table3[vehicle_segment]&amp;Table3[powertrain_type],Table3[vehicle_id])</f>
        <v>1</v>
      </c>
      <c r="I401" s="5">
        <v>91</v>
      </c>
      <c r="J401" s="5">
        <v>312178</v>
      </c>
      <c r="K401" s="5">
        <v>208119</v>
      </c>
      <c r="L401" s="5">
        <v>520388</v>
      </c>
      <c r="M401">
        <v>0.02</v>
      </c>
      <c r="N401">
        <v>206</v>
      </c>
      <c r="O401">
        <v>4.5999999999999996</v>
      </c>
      <c r="P401">
        <v>158</v>
      </c>
      <c r="Q401">
        <v>0.97699999999999998</v>
      </c>
      <c r="R401">
        <v>7.9000000000000001E-2</v>
      </c>
      <c r="S401">
        <v>1599</v>
      </c>
      <c r="T401">
        <v>32.9</v>
      </c>
      <c r="U401">
        <v>221.9</v>
      </c>
      <c r="V401">
        <v>1803</v>
      </c>
      <c r="W401">
        <v>24.9</v>
      </c>
      <c r="X401">
        <v>78.5</v>
      </c>
      <c r="Y401">
        <v>0</v>
      </c>
    </row>
    <row r="402" spans="1:25" x14ac:dyDescent="0.3">
      <c r="A402" t="s">
        <v>43</v>
      </c>
      <c r="B402">
        <f>_xlfn.XLOOKUP(Table4[[#This Row],[country]],Table2[country],Table2[country_id],FALSE)</f>
        <v>9</v>
      </c>
      <c r="C402" t="s">
        <v>105</v>
      </c>
      <c r="D402">
        <v>2015</v>
      </c>
      <c r="E402">
        <f>_xlfn.XLOOKUP(Table4[[#This Row],[year]],Table1[year],Table1[year_id])</f>
        <v>6</v>
      </c>
      <c r="F402" t="s">
        <v>29</v>
      </c>
      <c r="G402" t="s">
        <v>28</v>
      </c>
      <c r="H402" cm="1">
        <f t="array" ref="H402">_xlfn.XLOOKUP(Table4[[#This Row],[vehicle_segment]]&amp;Table4[[#This Row],[powertrain_type]],Table3[vehicle_segment]&amp;Table3[powertrain_type],Table3[vehicle_id])</f>
        <v>2</v>
      </c>
      <c r="I402" s="5">
        <v>1028</v>
      </c>
      <c r="J402" s="5">
        <v>1807822</v>
      </c>
      <c r="K402" s="5">
        <v>246521</v>
      </c>
      <c r="L402" s="5">
        <v>2055371</v>
      </c>
      <c r="M402">
        <v>0.05</v>
      </c>
      <c r="N402">
        <v>206</v>
      </c>
      <c r="O402">
        <v>4.5999999999999996</v>
      </c>
      <c r="P402">
        <v>158</v>
      </c>
      <c r="Q402">
        <v>0.97699999999999998</v>
      </c>
      <c r="R402">
        <v>7.9000000000000001E-2</v>
      </c>
      <c r="S402">
        <v>1599</v>
      </c>
      <c r="T402">
        <v>32.9</v>
      </c>
      <c r="U402">
        <v>221.9</v>
      </c>
      <c r="V402">
        <v>1803</v>
      </c>
      <c r="W402">
        <v>24.9</v>
      </c>
      <c r="X402">
        <v>30.29</v>
      </c>
      <c r="Y402">
        <v>0</v>
      </c>
    </row>
    <row r="403" spans="1:25" x14ac:dyDescent="0.3">
      <c r="A403" t="s">
        <v>43</v>
      </c>
      <c r="B403">
        <f>_xlfn.XLOOKUP(Table4[[#This Row],[country]],Table2[country],Table2[country_id],FALSE)</f>
        <v>9</v>
      </c>
      <c r="C403" t="s">
        <v>105</v>
      </c>
      <c r="D403">
        <v>2015</v>
      </c>
      <c r="E403">
        <f>_xlfn.XLOOKUP(Table4[[#This Row],[year]],Table1[year],Table1[year_id])</f>
        <v>6</v>
      </c>
      <c r="F403" t="s">
        <v>30</v>
      </c>
      <c r="G403" t="s">
        <v>28</v>
      </c>
      <c r="H403" cm="1">
        <f t="array" ref="H403">_xlfn.XLOOKUP(Table4[[#This Row],[vehicle_segment]]&amp;Table4[[#This Row],[powertrain_type]],Table3[vehicle_segment]&amp;Table3[powertrain_type],Table3[vehicle_id])</f>
        <v>3</v>
      </c>
      <c r="I403" s="5">
        <v>624</v>
      </c>
      <c r="J403" s="5">
        <v>791778</v>
      </c>
      <c r="K403" s="5">
        <v>68850</v>
      </c>
      <c r="L403" s="5">
        <v>861252</v>
      </c>
      <c r="M403">
        <v>7.0000000000000007E-2</v>
      </c>
      <c r="N403">
        <v>206</v>
      </c>
      <c r="O403">
        <v>4.5999999999999996</v>
      </c>
      <c r="P403">
        <v>158</v>
      </c>
      <c r="Q403">
        <v>0.97699999999999998</v>
      </c>
      <c r="R403">
        <v>7.9000000000000001E-2</v>
      </c>
      <c r="S403">
        <v>1599</v>
      </c>
      <c r="T403">
        <v>32.9</v>
      </c>
      <c r="U403">
        <v>221.9</v>
      </c>
      <c r="V403">
        <v>1803</v>
      </c>
      <c r="W403">
        <v>24.9</v>
      </c>
      <c r="X403">
        <v>28.93</v>
      </c>
      <c r="Y403">
        <v>0</v>
      </c>
    </row>
    <row r="404" spans="1:25" x14ac:dyDescent="0.3">
      <c r="A404" t="s">
        <v>43</v>
      </c>
      <c r="B404">
        <f>_xlfn.XLOOKUP(Table4[[#This Row],[country]],Table2[country],Table2[country_id],FALSE)</f>
        <v>9</v>
      </c>
      <c r="C404" t="s">
        <v>105</v>
      </c>
      <c r="D404">
        <v>2016</v>
      </c>
      <c r="E404">
        <f>_xlfn.XLOOKUP(Table4[[#This Row],[year]],Table1[year],Table1[year_id])</f>
        <v>7</v>
      </c>
      <c r="F404" t="s">
        <v>27</v>
      </c>
      <c r="G404" t="s">
        <v>28</v>
      </c>
      <c r="H404" cm="1">
        <f t="array" ref="H404">_xlfn.XLOOKUP(Table4[[#This Row],[vehicle_segment]]&amp;Table4[[#This Row],[powertrain_type]],Table3[vehicle_segment]&amp;Table3[powertrain_type],Table3[vehicle_id])</f>
        <v>1</v>
      </c>
      <c r="I404" s="5">
        <v>156</v>
      </c>
      <c r="J404" s="5">
        <v>334239</v>
      </c>
      <c r="K404" s="5">
        <v>222826</v>
      </c>
      <c r="L404" s="5">
        <v>557221</v>
      </c>
      <c r="M404">
        <v>0.03</v>
      </c>
      <c r="N404">
        <v>413</v>
      </c>
      <c r="O404">
        <v>6.5</v>
      </c>
      <c r="P404">
        <v>171</v>
      </c>
      <c r="Q404">
        <v>1.0129999999999999</v>
      </c>
      <c r="R404">
        <v>0.08</v>
      </c>
      <c r="S404">
        <v>1738</v>
      </c>
      <c r="T404">
        <v>33.299999999999997</v>
      </c>
      <c r="U404">
        <v>236.6</v>
      </c>
      <c r="V404">
        <v>1841</v>
      </c>
      <c r="W404">
        <v>27.3</v>
      </c>
      <c r="X404">
        <v>109.36</v>
      </c>
      <c r="Y404">
        <v>0</v>
      </c>
    </row>
    <row r="405" spans="1:25" x14ac:dyDescent="0.3">
      <c r="A405" t="s">
        <v>43</v>
      </c>
      <c r="B405">
        <f>_xlfn.XLOOKUP(Table4[[#This Row],[country]],Table2[country],Table2[country_id],FALSE)</f>
        <v>9</v>
      </c>
      <c r="C405" t="s">
        <v>105</v>
      </c>
      <c r="D405">
        <v>2016</v>
      </c>
      <c r="E405">
        <f>_xlfn.XLOOKUP(Table4[[#This Row],[year]],Table1[year],Table1[year_id])</f>
        <v>7</v>
      </c>
      <c r="F405" t="s">
        <v>29</v>
      </c>
      <c r="G405" t="s">
        <v>28</v>
      </c>
      <c r="H405" cm="1">
        <f t="array" ref="H405">_xlfn.XLOOKUP(Table4[[#This Row],[vehicle_segment]]&amp;Table4[[#This Row],[powertrain_type]],Table3[vehicle_segment]&amp;Table3[powertrain_type],Table3[vehicle_id])</f>
        <v>2</v>
      </c>
      <c r="I405" s="5">
        <v>1787</v>
      </c>
      <c r="J405" s="5">
        <v>1963639</v>
      </c>
      <c r="K405" s="5">
        <v>267769</v>
      </c>
      <c r="L405" s="5">
        <v>2233195</v>
      </c>
      <c r="M405">
        <v>0.08</v>
      </c>
      <c r="N405">
        <v>413</v>
      </c>
      <c r="O405">
        <v>6.5</v>
      </c>
      <c r="P405">
        <v>171</v>
      </c>
      <c r="Q405">
        <v>1.0129999999999999</v>
      </c>
      <c r="R405">
        <v>0.08</v>
      </c>
      <c r="S405">
        <v>1738</v>
      </c>
      <c r="T405">
        <v>33.299999999999997</v>
      </c>
      <c r="U405">
        <v>236.6</v>
      </c>
      <c r="V405">
        <v>1841</v>
      </c>
      <c r="W405">
        <v>27.3</v>
      </c>
      <c r="X405">
        <v>73.83</v>
      </c>
      <c r="Y405">
        <v>0</v>
      </c>
    </row>
    <row r="406" spans="1:25" x14ac:dyDescent="0.3">
      <c r="A406" t="s">
        <v>43</v>
      </c>
      <c r="B406">
        <f>_xlfn.XLOOKUP(Table4[[#This Row],[country]],Table2[country],Table2[country_id],FALSE)</f>
        <v>9</v>
      </c>
      <c r="C406" t="s">
        <v>105</v>
      </c>
      <c r="D406">
        <v>2016</v>
      </c>
      <c r="E406">
        <f>_xlfn.XLOOKUP(Table4[[#This Row],[year]],Table1[year],Table1[year_id])</f>
        <v>7</v>
      </c>
      <c r="F406" t="s">
        <v>30</v>
      </c>
      <c r="G406" t="s">
        <v>28</v>
      </c>
      <c r="H406" cm="1">
        <f t="array" ref="H406">_xlfn.XLOOKUP(Table4[[#This Row],[vehicle_segment]]&amp;Table4[[#This Row],[powertrain_type]],Table3[vehicle_segment]&amp;Table3[powertrain_type],Table3[vehicle_id])</f>
        <v>3</v>
      </c>
      <c r="I406" s="5">
        <v>1094</v>
      </c>
      <c r="J406" s="5">
        <v>867004</v>
      </c>
      <c r="K406" s="5">
        <v>75392</v>
      </c>
      <c r="L406" s="5">
        <v>943490</v>
      </c>
      <c r="M406">
        <v>0.12</v>
      </c>
      <c r="N406">
        <v>413</v>
      </c>
      <c r="O406">
        <v>6.5</v>
      </c>
      <c r="P406">
        <v>171</v>
      </c>
      <c r="Q406">
        <v>1.0129999999999999</v>
      </c>
      <c r="R406">
        <v>0.08</v>
      </c>
      <c r="S406">
        <v>1738</v>
      </c>
      <c r="T406">
        <v>33.299999999999997</v>
      </c>
      <c r="U406">
        <v>236.6</v>
      </c>
      <c r="V406">
        <v>1841</v>
      </c>
      <c r="W406">
        <v>27.3</v>
      </c>
      <c r="X406">
        <v>75.319999999999993</v>
      </c>
      <c r="Y406">
        <v>0</v>
      </c>
    </row>
    <row r="407" spans="1:25" x14ac:dyDescent="0.3">
      <c r="A407" t="s">
        <v>43</v>
      </c>
      <c r="B407">
        <f>_xlfn.XLOOKUP(Table4[[#This Row],[country]],Table2[country],Table2[country_id],FALSE)</f>
        <v>9</v>
      </c>
      <c r="C407" t="s">
        <v>105</v>
      </c>
      <c r="D407">
        <v>2017</v>
      </c>
      <c r="E407">
        <f>_xlfn.XLOOKUP(Table4[[#This Row],[year]],Table1[year],Table1[year_id])</f>
        <v>8</v>
      </c>
      <c r="F407" t="s">
        <v>27</v>
      </c>
      <c r="G407" t="s">
        <v>28</v>
      </c>
      <c r="H407" cm="1">
        <f t="array" ref="H407">_xlfn.XLOOKUP(Table4[[#This Row],[vehicle_segment]]&amp;Table4[[#This Row],[powertrain_type]],Table3[vehicle_segment]&amp;Table3[powertrain_type],Table3[vehicle_id])</f>
        <v>1</v>
      </c>
      <c r="I407" s="5">
        <v>213</v>
      </c>
      <c r="J407" s="5">
        <v>365402</v>
      </c>
      <c r="K407" s="5">
        <v>243602</v>
      </c>
      <c r="L407" s="5">
        <v>609217</v>
      </c>
      <c r="M407">
        <v>0.03</v>
      </c>
      <c r="N407">
        <v>609</v>
      </c>
      <c r="O407">
        <v>8.8000000000000007</v>
      </c>
      <c r="P407">
        <v>200</v>
      </c>
      <c r="Q407">
        <v>1.0269999999999999</v>
      </c>
      <c r="R407">
        <v>0.08</v>
      </c>
      <c r="S407">
        <v>1879</v>
      </c>
      <c r="T407">
        <v>33.700000000000003</v>
      </c>
      <c r="U407">
        <v>247.3</v>
      </c>
      <c r="V407">
        <v>1885</v>
      </c>
      <c r="W407">
        <v>31.7</v>
      </c>
      <c r="X407">
        <v>36.54</v>
      </c>
      <c r="Y407">
        <v>0</v>
      </c>
    </row>
    <row r="408" spans="1:25" x14ac:dyDescent="0.3">
      <c r="A408" t="s">
        <v>43</v>
      </c>
      <c r="B408">
        <f>_xlfn.XLOOKUP(Table4[[#This Row],[country]],Table2[country],Table2[country_id],FALSE)</f>
        <v>9</v>
      </c>
      <c r="C408" t="s">
        <v>105</v>
      </c>
      <c r="D408">
        <v>2017</v>
      </c>
      <c r="E408">
        <f>_xlfn.XLOOKUP(Table4[[#This Row],[year]],Table1[year],Table1[year_id])</f>
        <v>8</v>
      </c>
      <c r="F408" t="s">
        <v>29</v>
      </c>
      <c r="G408" t="s">
        <v>28</v>
      </c>
      <c r="H408" cm="1">
        <f t="array" ref="H408">_xlfn.XLOOKUP(Table4[[#This Row],[vehicle_segment]]&amp;Table4[[#This Row],[powertrain_type]],Table3[vehicle_segment]&amp;Table3[powertrain_type],Table3[vehicle_id])</f>
        <v>2</v>
      </c>
      <c r="I408" s="5">
        <v>2375</v>
      </c>
      <c r="J408" s="5">
        <v>2087996</v>
      </c>
      <c r="K408" s="5">
        <v>284727</v>
      </c>
      <c r="L408" s="5">
        <v>2375098</v>
      </c>
      <c r="M408">
        <v>0.1</v>
      </c>
      <c r="N408">
        <v>609</v>
      </c>
      <c r="O408">
        <v>8.8000000000000007</v>
      </c>
      <c r="P408">
        <v>200</v>
      </c>
      <c r="Q408">
        <v>1.0269999999999999</v>
      </c>
      <c r="R408">
        <v>0.08</v>
      </c>
      <c r="S408">
        <v>1879</v>
      </c>
      <c r="T408">
        <v>33.700000000000003</v>
      </c>
      <c r="U408">
        <v>247.3</v>
      </c>
      <c r="V408">
        <v>1885</v>
      </c>
      <c r="W408">
        <v>31.7</v>
      </c>
      <c r="X408">
        <v>32.9</v>
      </c>
      <c r="Y408">
        <v>0</v>
      </c>
    </row>
    <row r="409" spans="1:25" x14ac:dyDescent="0.3">
      <c r="A409" t="s">
        <v>43</v>
      </c>
      <c r="B409">
        <f>_xlfn.XLOOKUP(Table4[[#This Row],[country]],Table2[country],Table2[country_id],FALSE)</f>
        <v>9</v>
      </c>
      <c r="C409" t="s">
        <v>105</v>
      </c>
      <c r="D409">
        <v>2017</v>
      </c>
      <c r="E409">
        <f>_xlfn.XLOOKUP(Table4[[#This Row],[year]],Table1[year],Table1[year_id])</f>
        <v>8</v>
      </c>
      <c r="F409" t="s">
        <v>30</v>
      </c>
      <c r="G409" t="s">
        <v>28</v>
      </c>
      <c r="H409" cm="1">
        <f t="array" ref="H409">_xlfn.XLOOKUP(Table4[[#This Row],[vehicle_segment]]&amp;Table4[[#This Row],[powertrain_type]],Table3[vehicle_segment]&amp;Table3[powertrain_type],Table3[vehicle_id])</f>
        <v>3</v>
      </c>
      <c r="I409" s="5">
        <v>1459</v>
      </c>
      <c r="J409" s="5">
        <v>924394</v>
      </c>
      <c r="K409" s="5">
        <v>80382</v>
      </c>
      <c r="L409" s="5">
        <v>1006235</v>
      </c>
      <c r="M409">
        <v>0.14000000000000001</v>
      </c>
      <c r="N409">
        <v>609</v>
      </c>
      <c r="O409">
        <v>8.8000000000000007</v>
      </c>
      <c r="P409">
        <v>200</v>
      </c>
      <c r="Q409">
        <v>1.0269999999999999</v>
      </c>
      <c r="R409">
        <v>0.08</v>
      </c>
      <c r="S409">
        <v>1879</v>
      </c>
      <c r="T409">
        <v>33.700000000000003</v>
      </c>
      <c r="U409">
        <v>247.3</v>
      </c>
      <c r="V409">
        <v>1885</v>
      </c>
      <c r="W409">
        <v>31.7</v>
      </c>
      <c r="X409">
        <v>33.36</v>
      </c>
      <c r="Y409">
        <v>0</v>
      </c>
    </row>
    <row r="410" spans="1:25" x14ac:dyDescent="0.3">
      <c r="A410" t="s">
        <v>43</v>
      </c>
      <c r="B410">
        <f>_xlfn.XLOOKUP(Table4[[#This Row],[country]],Table2[country],Table2[country_id],FALSE)</f>
        <v>9</v>
      </c>
      <c r="C410" t="s">
        <v>105</v>
      </c>
      <c r="D410">
        <v>2018</v>
      </c>
      <c r="E410">
        <f>_xlfn.XLOOKUP(Table4[[#This Row],[year]],Table1[year],Table1[year_id])</f>
        <v>9</v>
      </c>
      <c r="F410" t="s">
        <v>27</v>
      </c>
      <c r="G410" t="s">
        <v>28</v>
      </c>
      <c r="H410" cm="1">
        <f t="array" ref="H410">_xlfn.XLOOKUP(Table4[[#This Row],[vehicle_segment]]&amp;Table4[[#This Row],[powertrain_type]],Table3[vehicle_segment]&amp;Table3[powertrain_type],Table3[vehicle_id])</f>
        <v>1</v>
      </c>
      <c r="I410" s="5">
        <v>242</v>
      </c>
      <c r="J410" s="5">
        <v>345233</v>
      </c>
      <c r="K410" s="5">
        <v>230155</v>
      </c>
      <c r="L410" s="5">
        <v>575630</v>
      </c>
      <c r="M410">
        <v>0.04</v>
      </c>
      <c r="N410">
        <v>821</v>
      </c>
      <c r="O410">
        <v>10.199999999999999</v>
      </c>
      <c r="P410">
        <v>247</v>
      </c>
      <c r="Q410">
        <v>1.0629999999999999</v>
      </c>
      <c r="R410">
        <v>0.08</v>
      </c>
      <c r="S410">
        <v>2026</v>
      </c>
      <c r="T410">
        <v>34.1</v>
      </c>
      <c r="U410">
        <v>259.2</v>
      </c>
      <c r="V410">
        <v>1964</v>
      </c>
      <c r="W410">
        <v>32</v>
      </c>
      <c r="X410">
        <v>13.62</v>
      </c>
      <c r="Y410">
        <v>0</v>
      </c>
    </row>
    <row r="411" spans="1:25" x14ac:dyDescent="0.3">
      <c r="A411" t="s">
        <v>43</v>
      </c>
      <c r="B411">
        <f>_xlfn.XLOOKUP(Table4[[#This Row],[country]],Table2[country],Table2[country_id],FALSE)</f>
        <v>9</v>
      </c>
      <c r="C411" t="s">
        <v>105</v>
      </c>
      <c r="D411">
        <v>2018</v>
      </c>
      <c r="E411">
        <f>_xlfn.XLOOKUP(Table4[[#This Row],[year]],Table1[year],Table1[year_id])</f>
        <v>9</v>
      </c>
      <c r="F411" t="s">
        <v>29</v>
      </c>
      <c r="G411" t="s">
        <v>28</v>
      </c>
      <c r="H411" cm="1">
        <f t="array" ref="H411">_xlfn.XLOOKUP(Table4[[#This Row],[vehicle_segment]]&amp;Table4[[#This Row],[powertrain_type]],Table3[vehicle_segment]&amp;Table3[powertrain_type],Table3[vehicle_id])</f>
        <v>2</v>
      </c>
      <c r="I411" s="5">
        <v>2747</v>
      </c>
      <c r="J411" s="5">
        <v>2011743</v>
      </c>
      <c r="K411" s="5">
        <v>274329</v>
      </c>
      <c r="L411" s="5">
        <v>2288819</v>
      </c>
      <c r="M411">
        <v>0.12</v>
      </c>
      <c r="N411">
        <v>821</v>
      </c>
      <c r="O411">
        <v>10.199999999999999</v>
      </c>
      <c r="P411">
        <v>247</v>
      </c>
      <c r="Q411">
        <v>1.0629999999999999</v>
      </c>
      <c r="R411">
        <v>0.08</v>
      </c>
      <c r="S411">
        <v>2026</v>
      </c>
      <c r="T411">
        <v>34.1</v>
      </c>
      <c r="U411">
        <v>259.2</v>
      </c>
      <c r="V411">
        <v>1964</v>
      </c>
      <c r="W411">
        <v>32</v>
      </c>
      <c r="X411">
        <v>15.66</v>
      </c>
      <c r="Y411">
        <v>0</v>
      </c>
    </row>
    <row r="412" spans="1:25" x14ac:dyDescent="0.3">
      <c r="A412" t="s">
        <v>43</v>
      </c>
      <c r="B412">
        <f>_xlfn.XLOOKUP(Table4[[#This Row],[country]],Table2[country],Table2[country_id],FALSE)</f>
        <v>9</v>
      </c>
      <c r="C412" t="s">
        <v>105</v>
      </c>
      <c r="D412">
        <v>2018</v>
      </c>
      <c r="E412">
        <f>_xlfn.XLOOKUP(Table4[[#This Row],[year]],Table1[year],Table1[year_id])</f>
        <v>9</v>
      </c>
      <c r="F412" t="s">
        <v>30</v>
      </c>
      <c r="G412" t="s">
        <v>28</v>
      </c>
      <c r="H412" cm="1">
        <f t="array" ref="H412">_xlfn.XLOOKUP(Table4[[#This Row],[vehicle_segment]]&amp;Table4[[#This Row],[powertrain_type]],Table3[vehicle_segment]&amp;Table3[powertrain_type],Table3[vehicle_id])</f>
        <v>3</v>
      </c>
      <c r="I412" s="5">
        <v>1682</v>
      </c>
      <c r="J412" s="5">
        <v>887985</v>
      </c>
      <c r="K412" s="5">
        <v>77216</v>
      </c>
      <c r="L412" s="5">
        <v>966883</v>
      </c>
      <c r="M412">
        <v>0.17</v>
      </c>
      <c r="N412">
        <v>821</v>
      </c>
      <c r="O412">
        <v>10.199999999999999</v>
      </c>
      <c r="P412">
        <v>247</v>
      </c>
      <c r="Q412">
        <v>1.0629999999999999</v>
      </c>
      <c r="R412">
        <v>0.08</v>
      </c>
      <c r="S412">
        <v>2026</v>
      </c>
      <c r="T412">
        <v>34.1</v>
      </c>
      <c r="U412">
        <v>259.2</v>
      </c>
      <c r="V412">
        <v>1964</v>
      </c>
      <c r="W412">
        <v>32</v>
      </c>
      <c r="X412">
        <v>15.28</v>
      </c>
      <c r="Y412">
        <v>0</v>
      </c>
    </row>
    <row r="413" spans="1:25" x14ac:dyDescent="0.3">
      <c r="A413" t="s">
        <v>43</v>
      </c>
      <c r="B413">
        <f>_xlfn.XLOOKUP(Table4[[#This Row],[country]],Table2[country],Table2[country_id],FALSE)</f>
        <v>9</v>
      </c>
      <c r="C413" t="s">
        <v>105</v>
      </c>
      <c r="D413">
        <v>2019</v>
      </c>
      <c r="E413">
        <f>_xlfn.XLOOKUP(Table4[[#This Row],[year]],Table1[year],Table1[year_id])</f>
        <v>10</v>
      </c>
      <c r="F413" t="s">
        <v>27</v>
      </c>
      <c r="G413" t="s">
        <v>28</v>
      </c>
      <c r="H413" cm="1">
        <f t="array" ref="H413">_xlfn.XLOOKUP(Table4[[#This Row],[vehicle_segment]]&amp;Table4[[#This Row],[powertrain_type]],Table3[vehicle_segment]&amp;Table3[powertrain_type],Table3[vehicle_id])</f>
        <v>1</v>
      </c>
      <c r="I413" s="5">
        <v>322</v>
      </c>
      <c r="J413" s="5">
        <v>345277</v>
      </c>
      <c r="K413" s="5">
        <v>230184</v>
      </c>
      <c r="L413" s="5">
        <v>575783</v>
      </c>
      <c r="M413">
        <v>0.06</v>
      </c>
      <c r="N413">
        <v>1426</v>
      </c>
      <c r="O413">
        <v>13.1</v>
      </c>
      <c r="P413">
        <v>272</v>
      </c>
      <c r="Q413">
        <v>1.087</v>
      </c>
      <c r="R413">
        <v>0.08</v>
      </c>
      <c r="S413">
        <v>2090</v>
      </c>
      <c r="T413">
        <v>34.4</v>
      </c>
      <c r="U413">
        <v>250.1</v>
      </c>
      <c r="V413">
        <v>2001</v>
      </c>
      <c r="W413">
        <v>37.299999999999997</v>
      </c>
      <c r="X413">
        <v>33.06</v>
      </c>
      <c r="Y413">
        <v>0</v>
      </c>
    </row>
    <row r="414" spans="1:25" x14ac:dyDescent="0.3">
      <c r="A414" t="s">
        <v>43</v>
      </c>
      <c r="B414">
        <f>_xlfn.XLOOKUP(Table4[[#This Row],[country]],Table2[country],Table2[country_id],FALSE)</f>
        <v>9</v>
      </c>
      <c r="C414" t="s">
        <v>105</v>
      </c>
      <c r="D414">
        <v>2019</v>
      </c>
      <c r="E414">
        <f>_xlfn.XLOOKUP(Table4[[#This Row],[year]],Table1[year],Table1[year_id])</f>
        <v>10</v>
      </c>
      <c r="F414" t="s">
        <v>29</v>
      </c>
      <c r="G414" t="s">
        <v>28</v>
      </c>
      <c r="H414" cm="1">
        <f t="array" ref="H414">_xlfn.XLOOKUP(Table4[[#This Row],[vehicle_segment]]&amp;Table4[[#This Row],[powertrain_type]],Table3[vehicle_segment]&amp;Table3[powertrain_type],Table3[vehicle_id])</f>
        <v>2</v>
      </c>
      <c r="I414" s="5">
        <v>3668</v>
      </c>
      <c r="J414" s="5">
        <v>2014429</v>
      </c>
      <c r="K414" s="5">
        <v>274695</v>
      </c>
      <c r="L414" s="5">
        <v>2292792</v>
      </c>
      <c r="M414">
        <v>0.16</v>
      </c>
      <c r="N414">
        <v>1426</v>
      </c>
      <c r="O414">
        <v>13.1</v>
      </c>
      <c r="P414">
        <v>272</v>
      </c>
      <c r="Q414">
        <v>1.087</v>
      </c>
      <c r="R414">
        <v>0.08</v>
      </c>
      <c r="S414">
        <v>2090</v>
      </c>
      <c r="T414">
        <v>34.4</v>
      </c>
      <c r="U414">
        <v>250.1</v>
      </c>
      <c r="V414">
        <v>2001</v>
      </c>
      <c r="W414">
        <v>37.299999999999997</v>
      </c>
      <c r="X414">
        <v>33.53</v>
      </c>
      <c r="Y414">
        <v>0</v>
      </c>
    </row>
    <row r="415" spans="1:25" x14ac:dyDescent="0.3">
      <c r="A415" t="s">
        <v>43</v>
      </c>
      <c r="B415">
        <f>_xlfn.XLOOKUP(Table4[[#This Row],[country]],Table2[country],Table2[country_id],FALSE)</f>
        <v>9</v>
      </c>
      <c r="C415" t="s">
        <v>105</v>
      </c>
      <c r="D415">
        <v>2019</v>
      </c>
      <c r="E415">
        <f>_xlfn.XLOOKUP(Table4[[#This Row],[year]],Table1[year],Table1[year_id])</f>
        <v>10</v>
      </c>
      <c r="F415" t="s">
        <v>30</v>
      </c>
      <c r="G415" t="s">
        <v>28</v>
      </c>
      <c r="H415" cm="1">
        <f t="array" ref="H415">_xlfn.XLOOKUP(Table4[[#This Row],[vehicle_segment]]&amp;Table4[[#This Row],[powertrain_type]],Table3[vehicle_segment]&amp;Table3[powertrain_type],Table3[vehicle_id])</f>
        <v>3</v>
      </c>
      <c r="I415" s="5">
        <v>2232</v>
      </c>
      <c r="J415" s="5">
        <v>882956</v>
      </c>
      <c r="K415" s="5">
        <v>76779</v>
      </c>
      <c r="L415" s="5">
        <v>961967</v>
      </c>
      <c r="M415">
        <v>0.23</v>
      </c>
      <c r="N415">
        <v>1426</v>
      </c>
      <c r="O415">
        <v>13.1</v>
      </c>
      <c r="P415">
        <v>272</v>
      </c>
      <c r="Q415">
        <v>1.087</v>
      </c>
      <c r="R415">
        <v>0.08</v>
      </c>
      <c r="S415">
        <v>2090</v>
      </c>
      <c r="T415">
        <v>34.4</v>
      </c>
      <c r="U415">
        <v>250.1</v>
      </c>
      <c r="V415">
        <v>2001</v>
      </c>
      <c r="W415">
        <v>37.299999999999997</v>
      </c>
      <c r="X415">
        <v>32.700000000000003</v>
      </c>
      <c r="Y415">
        <v>0</v>
      </c>
    </row>
    <row r="416" spans="1:25" x14ac:dyDescent="0.3">
      <c r="A416" t="s">
        <v>43</v>
      </c>
      <c r="B416">
        <f>_xlfn.XLOOKUP(Table4[[#This Row],[country]],Table2[country],Table2[country_id],FALSE)</f>
        <v>9</v>
      </c>
      <c r="C416" t="s">
        <v>105</v>
      </c>
      <c r="D416">
        <v>2020</v>
      </c>
      <c r="E416">
        <f>_xlfn.XLOOKUP(Table4[[#This Row],[year]],Table1[year],Table1[year_id])</f>
        <v>11</v>
      </c>
      <c r="F416" t="s">
        <v>27</v>
      </c>
      <c r="G416" t="s">
        <v>28</v>
      </c>
      <c r="H416" cm="1">
        <f t="array" ref="H416">_xlfn.XLOOKUP(Table4[[#This Row],[vehicle_segment]]&amp;Table4[[#This Row],[powertrain_type]],Table3[vehicle_segment]&amp;Table3[powertrain_type],Table3[vehicle_id])</f>
        <v>1</v>
      </c>
      <c r="I416" s="5">
        <v>250</v>
      </c>
      <c r="J416" s="5">
        <v>267685</v>
      </c>
      <c r="K416" s="5">
        <v>178457</v>
      </c>
      <c r="L416" s="5">
        <v>446392</v>
      </c>
      <c r="M416">
        <v>0.06</v>
      </c>
      <c r="N416">
        <v>1987</v>
      </c>
      <c r="O416">
        <v>14.4</v>
      </c>
      <c r="P416">
        <v>320</v>
      </c>
      <c r="Q416">
        <v>1.1299999999999999</v>
      </c>
      <c r="R416">
        <v>8.1000000000000003E-2</v>
      </c>
      <c r="S416">
        <v>2215</v>
      </c>
      <c r="T416">
        <v>34.9</v>
      </c>
      <c r="U416">
        <v>250.7</v>
      </c>
      <c r="V416">
        <v>2139</v>
      </c>
      <c r="W416">
        <v>40.9</v>
      </c>
      <c r="X416">
        <v>-22.36</v>
      </c>
      <c r="Y416">
        <v>0</v>
      </c>
    </row>
    <row r="417" spans="1:25" x14ac:dyDescent="0.3">
      <c r="A417" t="s">
        <v>43</v>
      </c>
      <c r="B417">
        <f>_xlfn.XLOOKUP(Table4[[#This Row],[country]],Table2[country],Table2[country_id],FALSE)</f>
        <v>9</v>
      </c>
      <c r="C417" t="s">
        <v>105</v>
      </c>
      <c r="D417">
        <v>2020</v>
      </c>
      <c r="E417">
        <f>_xlfn.XLOOKUP(Table4[[#This Row],[year]],Table1[year],Table1[year_id])</f>
        <v>11</v>
      </c>
      <c r="F417" t="s">
        <v>29</v>
      </c>
      <c r="G417" t="s">
        <v>28</v>
      </c>
      <c r="H417" cm="1">
        <f t="array" ref="H417">_xlfn.XLOOKUP(Table4[[#This Row],[vehicle_segment]]&amp;Table4[[#This Row],[powertrain_type]],Table3[vehicle_segment]&amp;Table3[powertrain_type],Table3[vehicle_id])</f>
        <v>2</v>
      </c>
      <c r="I417" s="5">
        <v>2876</v>
      </c>
      <c r="J417" s="5">
        <v>1579281</v>
      </c>
      <c r="K417" s="5">
        <v>215357</v>
      </c>
      <c r="L417" s="5">
        <v>1797514</v>
      </c>
      <c r="M417">
        <v>0.16</v>
      </c>
      <c r="N417">
        <v>1987</v>
      </c>
      <c r="O417">
        <v>14.4</v>
      </c>
      <c r="P417">
        <v>320</v>
      </c>
      <c r="Q417">
        <v>1.1299999999999999</v>
      </c>
      <c r="R417">
        <v>8.1000000000000003E-2</v>
      </c>
      <c r="S417">
        <v>2215</v>
      </c>
      <c r="T417">
        <v>34.9</v>
      </c>
      <c r="U417">
        <v>250.7</v>
      </c>
      <c r="V417">
        <v>2139</v>
      </c>
      <c r="W417">
        <v>40.9</v>
      </c>
      <c r="X417">
        <v>-21.59</v>
      </c>
      <c r="Y417">
        <v>0</v>
      </c>
    </row>
    <row r="418" spans="1:25" x14ac:dyDescent="0.3">
      <c r="A418" t="s">
        <v>43</v>
      </c>
      <c r="B418">
        <f>_xlfn.XLOOKUP(Table4[[#This Row],[country]],Table2[country],Table2[country_id],FALSE)</f>
        <v>9</v>
      </c>
      <c r="C418" t="s">
        <v>105</v>
      </c>
      <c r="D418">
        <v>2020</v>
      </c>
      <c r="E418">
        <f>_xlfn.XLOOKUP(Table4[[#This Row],[year]],Table1[year],Table1[year_id])</f>
        <v>11</v>
      </c>
      <c r="F418" t="s">
        <v>30</v>
      </c>
      <c r="G418" t="s">
        <v>28</v>
      </c>
      <c r="H418" cm="1">
        <f t="array" ref="H418">_xlfn.XLOOKUP(Table4[[#This Row],[vehicle_segment]]&amp;Table4[[#This Row],[powertrain_type]],Table3[vehicle_segment]&amp;Table3[powertrain_type],Table3[vehicle_id])</f>
        <v>3</v>
      </c>
      <c r="I418" s="5">
        <v>1739</v>
      </c>
      <c r="J418" s="5">
        <v>688019</v>
      </c>
      <c r="K418" s="5">
        <v>59828</v>
      </c>
      <c r="L418" s="5">
        <v>749586</v>
      </c>
      <c r="M418">
        <v>0.23</v>
      </c>
      <c r="N418">
        <v>1987</v>
      </c>
      <c r="O418">
        <v>14.4</v>
      </c>
      <c r="P418">
        <v>320</v>
      </c>
      <c r="Q418">
        <v>1.1299999999999999</v>
      </c>
      <c r="R418">
        <v>8.1000000000000003E-2</v>
      </c>
      <c r="S418">
        <v>2215</v>
      </c>
      <c r="T418">
        <v>34.9</v>
      </c>
      <c r="U418">
        <v>250.7</v>
      </c>
      <c r="V418">
        <v>2139</v>
      </c>
      <c r="W418">
        <v>40.9</v>
      </c>
      <c r="X418">
        <v>-22.09</v>
      </c>
      <c r="Y418">
        <v>0</v>
      </c>
    </row>
    <row r="419" spans="1:25" x14ac:dyDescent="0.3">
      <c r="A419" t="s">
        <v>43</v>
      </c>
      <c r="B419">
        <f>_xlfn.XLOOKUP(Table4[[#This Row],[country]],Table2[country],Table2[country_id],FALSE)</f>
        <v>9</v>
      </c>
      <c r="C419" t="s">
        <v>105</v>
      </c>
      <c r="D419">
        <v>2021</v>
      </c>
      <c r="E419">
        <f>_xlfn.XLOOKUP(Table4[[#This Row],[year]],Table1[year],Table1[year_id])</f>
        <v>12</v>
      </c>
      <c r="F419" t="s">
        <v>27</v>
      </c>
      <c r="G419" t="s">
        <v>28</v>
      </c>
      <c r="H419" cm="1">
        <f t="array" ref="H419">_xlfn.XLOOKUP(Table4[[#This Row],[vehicle_segment]]&amp;Table4[[#This Row],[powertrain_type]],Table3[vehicle_segment]&amp;Table3[powertrain_type],Table3[vehicle_id])</f>
        <v>1</v>
      </c>
      <c r="I419" s="5">
        <v>763</v>
      </c>
      <c r="J419" s="5">
        <v>334820</v>
      </c>
      <c r="K419" s="5">
        <v>223214</v>
      </c>
      <c r="L419" s="5">
        <v>558797</v>
      </c>
      <c r="M419">
        <v>0.14000000000000001</v>
      </c>
      <c r="N419">
        <v>2820</v>
      </c>
      <c r="O419">
        <v>17.100000000000001</v>
      </c>
      <c r="P419">
        <v>339</v>
      </c>
      <c r="Q419">
        <v>1.1930000000000001</v>
      </c>
      <c r="R419">
        <v>8.1000000000000003E-2</v>
      </c>
      <c r="S419">
        <v>2292</v>
      </c>
      <c r="T419">
        <v>35.200000000000003</v>
      </c>
      <c r="U419">
        <v>253.2</v>
      </c>
      <c r="V419">
        <v>2376</v>
      </c>
      <c r="W419">
        <v>43.2</v>
      </c>
      <c r="X419">
        <v>205.2</v>
      </c>
      <c r="Y419">
        <v>0</v>
      </c>
    </row>
    <row r="420" spans="1:25" x14ac:dyDescent="0.3">
      <c r="A420" t="s">
        <v>43</v>
      </c>
      <c r="B420">
        <f>_xlfn.XLOOKUP(Table4[[#This Row],[country]],Table2[country],Table2[country_id],FALSE)</f>
        <v>9</v>
      </c>
      <c r="C420" t="s">
        <v>105</v>
      </c>
      <c r="D420">
        <v>2021</v>
      </c>
      <c r="E420">
        <f>_xlfn.XLOOKUP(Table4[[#This Row],[year]],Table1[year],Table1[year_id])</f>
        <v>12</v>
      </c>
      <c r="F420" t="s">
        <v>29</v>
      </c>
      <c r="G420" t="s">
        <v>28</v>
      </c>
      <c r="H420" cm="1">
        <f t="array" ref="H420">_xlfn.XLOOKUP(Table4[[#This Row],[vehicle_segment]]&amp;Table4[[#This Row],[powertrain_type]],Table3[vehicle_segment]&amp;Table3[powertrain_type],Table3[vehicle_id])</f>
        <v>2</v>
      </c>
      <c r="I420" s="5">
        <v>8716</v>
      </c>
      <c r="J420" s="5">
        <v>1959067</v>
      </c>
      <c r="K420" s="5">
        <v>267145</v>
      </c>
      <c r="L420" s="5">
        <v>2234928</v>
      </c>
      <c r="M420">
        <v>0.39</v>
      </c>
      <c r="N420">
        <v>2820</v>
      </c>
      <c r="O420">
        <v>17.100000000000001</v>
      </c>
      <c r="P420">
        <v>339</v>
      </c>
      <c r="Q420">
        <v>1.1930000000000001</v>
      </c>
      <c r="R420">
        <v>8.1000000000000003E-2</v>
      </c>
      <c r="S420">
        <v>2292</v>
      </c>
      <c r="T420">
        <v>35.200000000000003</v>
      </c>
      <c r="U420">
        <v>253.2</v>
      </c>
      <c r="V420">
        <v>2376</v>
      </c>
      <c r="W420">
        <v>43.2</v>
      </c>
      <c r="X420">
        <v>203.06</v>
      </c>
      <c r="Y420">
        <v>0</v>
      </c>
    </row>
    <row r="421" spans="1:25" x14ac:dyDescent="0.3">
      <c r="A421" t="s">
        <v>43</v>
      </c>
      <c r="B421">
        <f>_xlfn.XLOOKUP(Table4[[#This Row],[country]],Table2[country],Table2[country_id],FALSE)</f>
        <v>9</v>
      </c>
      <c r="C421" t="s">
        <v>105</v>
      </c>
      <c r="D421">
        <v>2021</v>
      </c>
      <c r="E421">
        <f>_xlfn.XLOOKUP(Table4[[#This Row],[year]],Table1[year],Table1[year_id])</f>
        <v>12</v>
      </c>
      <c r="F421" t="s">
        <v>30</v>
      </c>
      <c r="G421" t="s">
        <v>28</v>
      </c>
      <c r="H421" cm="1">
        <f t="array" ref="H421">_xlfn.XLOOKUP(Table4[[#This Row],[vehicle_segment]]&amp;Table4[[#This Row],[powertrain_type]],Table3[vehicle_segment]&amp;Table3[powertrain_type],Table3[vehicle_id])</f>
        <v>3</v>
      </c>
      <c r="I421" s="5">
        <v>5310</v>
      </c>
      <c r="J421" s="5">
        <v>858953</v>
      </c>
      <c r="K421" s="5">
        <v>74692</v>
      </c>
      <c r="L421" s="5">
        <v>938955</v>
      </c>
      <c r="M421">
        <v>0.56999999999999995</v>
      </c>
      <c r="N421">
        <v>2820</v>
      </c>
      <c r="O421">
        <v>17.100000000000001</v>
      </c>
      <c r="P421">
        <v>339</v>
      </c>
      <c r="Q421">
        <v>1.1930000000000001</v>
      </c>
      <c r="R421">
        <v>8.1000000000000003E-2</v>
      </c>
      <c r="S421">
        <v>2292</v>
      </c>
      <c r="T421">
        <v>35.200000000000003</v>
      </c>
      <c r="U421">
        <v>253.2</v>
      </c>
      <c r="V421">
        <v>2376</v>
      </c>
      <c r="W421">
        <v>43.2</v>
      </c>
      <c r="X421">
        <v>205.35</v>
      </c>
      <c r="Y421">
        <v>0</v>
      </c>
    </row>
    <row r="422" spans="1:25" x14ac:dyDescent="0.3">
      <c r="A422" t="s">
        <v>43</v>
      </c>
      <c r="B422">
        <f>_xlfn.XLOOKUP(Table4[[#This Row],[country]],Table2[country],Table2[country_id],FALSE)</f>
        <v>9</v>
      </c>
      <c r="C422" t="s">
        <v>105</v>
      </c>
      <c r="D422">
        <v>2022</v>
      </c>
      <c r="E422">
        <f>_xlfn.XLOOKUP(Table4[[#This Row],[year]],Table1[year],Table1[year_id])</f>
        <v>13</v>
      </c>
      <c r="F422" t="s">
        <v>27</v>
      </c>
      <c r="G422" t="s">
        <v>28</v>
      </c>
      <c r="H422" cm="1">
        <f t="array" ref="H422">_xlfn.XLOOKUP(Table4[[#This Row],[vehicle_segment]]&amp;Table4[[#This Row],[powertrain_type]],Table3[vehicle_segment]&amp;Table3[powertrain_type],Table3[vehicle_id])</f>
        <v>1</v>
      </c>
      <c r="I422" s="5">
        <v>2539</v>
      </c>
      <c r="J422" s="5">
        <v>429503</v>
      </c>
      <c r="K422" s="5">
        <v>286335</v>
      </c>
      <c r="L422" s="5">
        <v>718377</v>
      </c>
      <c r="M422">
        <v>0.35</v>
      </c>
      <c r="N422">
        <v>6618</v>
      </c>
      <c r="O422">
        <v>20.100000000000001</v>
      </c>
      <c r="P422">
        <v>362</v>
      </c>
      <c r="Q422">
        <v>1.2270000000000001</v>
      </c>
      <c r="R422">
        <v>8.5000000000000006E-2</v>
      </c>
      <c r="S422">
        <v>2394</v>
      </c>
      <c r="T422">
        <v>35.6</v>
      </c>
      <c r="U422">
        <v>272.7</v>
      </c>
      <c r="V422">
        <v>2486</v>
      </c>
      <c r="W422">
        <v>47.4</v>
      </c>
      <c r="X422">
        <v>232.77</v>
      </c>
      <c r="Y422">
        <v>0</v>
      </c>
    </row>
    <row r="423" spans="1:25" x14ac:dyDescent="0.3">
      <c r="A423" t="s">
        <v>43</v>
      </c>
      <c r="B423">
        <f>_xlfn.XLOOKUP(Table4[[#This Row],[country]],Table2[country],Table2[country_id],FALSE)</f>
        <v>9</v>
      </c>
      <c r="C423" t="s">
        <v>105</v>
      </c>
      <c r="D423">
        <v>2022</v>
      </c>
      <c r="E423">
        <f>_xlfn.XLOOKUP(Table4[[#This Row],[year]],Table1[year],Table1[year_id])</f>
        <v>13</v>
      </c>
      <c r="F423" t="s">
        <v>29</v>
      </c>
      <c r="G423" t="s">
        <v>28</v>
      </c>
      <c r="H423" cm="1">
        <f t="array" ref="H423">_xlfn.XLOOKUP(Table4[[#This Row],[vehicle_segment]]&amp;Table4[[#This Row],[powertrain_type]],Table3[vehicle_segment]&amp;Table3[powertrain_type],Table3[vehicle_id])</f>
        <v>2</v>
      </c>
      <c r="I423" s="5">
        <v>29722</v>
      </c>
      <c r="J423" s="5">
        <v>2563455</v>
      </c>
      <c r="K423" s="5">
        <v>349562</v>
      </c>
      <c r="L423" s="5">
        <v>2942739</v>
      </c>
      <c r="M423">
        <v>1.01</v>
      </c>
      <c r="N423">
        <v>6618</v>
      </c>
      <c r="O423">
        <v>20.100000000000001</v>
      </c>
      <c r="P423">
        <v>362</v>
      </c>
      <c r="Q423">
        <v>1.2270000000000001</v>
      </c>
      <c r="R423">
        <v>8.5000000000000006E-2</v>
      </c>
      <c r="S423">
        <v>2394</v>
      </c>
      <c r="T423">
        <v>35.6</v>
      </c>
      <c r="U423">
        <v>272.7</v>
      </c>
      <c r="V423">
        <v>2486</v>
      </c>
      <c r="W423">
        <v>47.4</v>
      </c>
      <c r="X423">
        <v>241.01</v>
      </c>
      <c r="Y423">
        <v>0</v>
      </c>
    </row>
    <row r="424" spans="1:25" x14ac:dyDescent="0.3">
      <c r="A424" t="s">
        <v>43</v>
      </c>
      <c r="B424">
        <f>_xlfn.XLOOKUP(Table4[[#This Row],[country]],Table2[country],Table2[country_id],FALSE)</f>
        <v>9</v>
      </c>
      <c r="C424" t="s">
        <v>105</v>
      </c>
      <c r="D424">
        <v>2022</v>
      </c>
      <c r="E424">
        <f>_xlfn.XLOOKUP(Table4[[#This Row],[year]],Table1[year],Table1[year_id])</f>
        <v>13</v>
      </c>
      <c r="F424" t="s">
        <v>30</v>
      </c>
      <c r="G424" t="s">
        <v>28</v>
      </c>
      <c r="H424" cm="1">
        <f t="array" ref="H424">_xlfn.XLOOKUP(Table4[[#This Row],[vehicle_segment]]&amp;Table4[[#This Row],[powertrain_type]],Table3[vehicle_segment]&amp;Table3[powertrain_type],Table3[vehicle_id])</f>
        <v>3</v>
      </c>
      <c r="I424" s="5">
        <v>17745</v>
      </c>
      <c r="J424" s="5">
        <v>1098416</v>
      </c>
      <c r="K424" s="5">
        <v>95514</v>
      </c>
      <c r="L424" s="5">
        <v>1211675</v>
      </c>
      <c r="M424">
        <v>1.46</v>
      </c>
      <c r="N424">
        <v>6618</v>
      </c>
      <c r="O424">
        <v>20.100000000000001</v>
      </c>
      <c r="P424">
        <v>362</v>
      </c>
      <c r="Q424">
        <v>1.2270000000000001</v>
      </c>
      <c r="R424">
        <v>8.5000000000000006E-2</v>
      </c>
      <c r="S424">
        <v>2394</v>
      </c>
      <c r="T424">
        <v>35.6</v>
      </c>
      <c r="U424">
        <v>272.7</v>
      </c>
      <c r="V424">
        <v>2486</v>
      </c>
      <c r="W424">
        <v>47.4</v>
      </c>
      <c r="X424">
        <v>234.18</v>
      </c>
      <c r="Y424">
        <v>0</v>
      </c>
    </row>
    <row r="425" spans="1:25" x14ac:dyDescent="0.3">
      <c r="A425" t="s">
        <v>43</v>
      </c>
      <c r="B425">
        <f>_xlfn.XLOOKUP(Table4[[#This Row],[country]],Table2[country],Table2[country_id],FALSE)</f>
        <v>9</v>
      </c>
      <c r="C425" t="s">
        <v>105</v>
      </c>
      <c r="D425">
        <v>2023</v>
      </c>
      <c r="E425">
        <f>_xlfn.XLOOKUP(Table4[[#This Row],[year]],Table1[year],Table1[year_id])</f>
        <v>14</v>
      </c>
      <c r="F425" t="s">
        <v>27</v>
      </c>
      <c r="G425" t="s">
        <v>28</v>
      </c>
      <c r="H425" cm="1">
        <f t="array" ref="H425">_xlfn.XLOOKUP(Table4[[#This Row],[vehicle_segment]]&amp;Table4[[#This Row],[powertrain_type]],Table3[vehicle_segment]&amp;Table3[powertrain_type],Table3[vehicle_id])</f>
        <v>1</v>
      </c>
      <c r="I425" s="5">
        <v>4196</v>
      </c>
      <c r="J425" s="5">
        <v>449851</v>
      </c>
      <c r="K425" s="5">
        <v>299901</v>
      </c>
      <c r="L425" s="5">
        <v>753948</v>
      </c>
      <c r="M425">
        <v>0.56000000000000005</v>
      </c>
      <c r="N425">
        <v>12051</v>
      </c>
      <c r="O425">
        <v>23</v>
      </c>
      <c r="P425">
        <v>392</v>
      </c>
      <c r="Q425">
        <v>1.2729999999999999</v>
      </c>
      <c r="R425">
        <v>8.7999999999999995E-2</v>
      </c>
      <c r="S425">
        <v>2587</v>
      </c>
      <c r="T425">
        <v>36.1</v>
      </c>
      <c r="U425">
        <v>288.8</v>
      </c>
      <c r="V425">
        <v>2741</v>
      </c>
      <c r="W425">
        <v>51.8</v>
      </c>
      <c r="X425">
        <v>65.260000000000005</v>
      </c>
      <c r="Y425">
        <v>0</v>
      </c>
    </row>
    <row r="426" spans="1:25" x14ac:dyDescent="0.3">
      <c r="A426" t="s">
        <v>43</v>
      </c>
      <c r="B426">
        <f>_xlfn.XLOOKUP(Table4[[#This Row],[country]],Table2[country],Table2[country_id],FALSE)</f>
        <v>9</v>
      </c>
      <c r="C426" t="s">
        <v>105</v>
      </c>
      <c r="D426">
        <v>2023</v>
      </c>
      <c r="E426">
        <f>_xlfn.XLOOKUP(Table4[[#This Row],[year]],Table1[year],Table1[year_id])</f>
        <v>14</v>
      </c>
      <c r="F426" t="s">
        <v>29</v>
      </c>
      <c r="G426" t="s">
        <v>28</v>
      </c>
      <c r="H426" cm="1">
        <f t="array" ref="H426">_xlfn.XLOOKUP(Table4[[#This Row],[vehicle_segment]]&amp;Table4[[#This Row],[powertrain_type]],Table3[vehicle_segment]&amp;Table3[powertrain_type],Table3[vehicle_id])</f>
        <v>2</v>
      </c>
      <c r="I426" s="5">
        <v>48242</v>
      </c>
      <c r="J426" s="5">
        <v>2627529</v>
      </c>
      <c r="K426" s="5">
        <v>358299</v>
      </c>
      <c r="L426" s="5">
        <v>3034070</v>
      </c>
      <c r="M426">
        <v>1.59</v>
      </c>
      <c r="N426">
        <v>12051</v>
      </c>
      <c r="O426">
        <v>23</v>
      </c>
      <c r="P426">
        <v>392</v>
      </c>
      <c r="Q426">
        <v>1.2729999999999999</v>
      </c>
      <c r="R426">
        <v>8.7999999999999995E-2</v>
      </c>
      <c r="S426">
        <v>2587</v>
      </c>
      <c r="T426">
        <v>36.1</v>
      </c>
      <c r="U426">
        <v>288.8</v>
      </c>
      <c r="V426">
        <v>2741</v>
      </c>
      <c r="W426">
        <v>51.8</v>
      </c>
      <c r="X426">
        <v>62.31</v>
      </c>
      <c r="Y426">
        <v>0</v>
      </c>
    </row>
    <row r="427" spans="1:25" x14ac:dyDescent="0.3">
      <c r="A427" t="s">
        <v>43</v>
      </c>
      <c r="B427">
        <f>_xlfn.XLOOKUP(Table4[[#This Row],[country]],Table2[country],Table2[country_id],FALSE)</f>
        <v>9</v>
      </c>
      <c r="C427" t="s">
        <v>105</v>
      </c>
      <c r="D427">
        <v>2023</v>
      </c>
      <c r="E427">
        <f>_xlfn.XLOOKUP(Table4[[#This Row],[year]],Table1[year],Table1[year_id])</f>
        <v>14</v>
      </c>
      <c r="F427" t="s">
        <v>30</v>
      </c>
      <c r="G427" t="s">
        <v>28</v>
      </c>
      <c r="H427" cm="1">
        <f t="array" ref="H427">_xlfn.XLOOKUP(Table4[[#This Row],[vehicle_segment]]&amp;Table4[[#This Row],[powertrain_type]],Table3[vehicle_segment]&amp;Table3[powertrain_type],Table3[vehicle_id])</f>
        <v>3</v>
      </c>
      <c r="I427" s="5">
        <v>28669</v>
      </c>
      <c r="J427" s="5">
        <v>1117649</v>
      </c>
      <c r="K427" s="5">
        <v>97187</v>
      </c>
      <c r="L427" s="5">
        <v>1243505</v>
      </c>
      <c r="M427">
        <v>2.31</v>
      </c>
      <c r="N427">
        <v>12051</v>
      </c>
      <c r="O427">
        <v>23</v>
      </c>
      <c r="P427">
        <v>392</v>
      </c>
      <c r="Q427">
        <v>1.2729999999999999</v>
      </c>
      <c r="R427">
        <v>8.7999999999999995E-2</v>
      </c>
      <c r="S427">
        <v>2587</v>
      </c>
      <c r="T427">
        <v>36.1</v>
      </c>
      <c r="U427">
        <v>288.8</v>
      </c>
      <c r="V427">
        <v>2741</v>
      </c>
      <c r="W427">
        <v>51.8</v>
      </c>
      <c r="X427">
        <v>61.56</v>
      </c>
      <c r="Y427">
        <v>0</v>
      </c>
    </row>
    <row r="428" spans="1:25" x14ac:dyDescent="0.3">
      <c r="A428" t="s">
        <v>43</v>
      </c>
      <c r="B428">
        <f>_xlfn.XLOOKUP(Table4[[#This Row],[country]],Table2[country],Table2[country_id],FALSE)</f>
        <v>9</v>
      </c>
      <c r="C428" t="s">
        <v>105</v>
      </c>
      <c r="D428">
        <v>2024</v>
      </c>
      <c r="E428">
        <f>_xlfn.XLOOKUP(Table4[[#This Row],[year]],Table1[year],Table1[year_id])</f>
        <v>15</v>
      </c>
      <c r="F428" t="s">
        <v>27</v>
      </c>
      <c r="G428" t="s">
        <v>28</v>
      </c>
      <c r="H428" cm="1">
        <f t="array" ref="H428">_xlfn.XLOOKUP(Table4[[#This Row],[vehicle_segment]]&amp;Table4[[#This Row],[powertrain_type]],Table3[vehicle_segment]&amp;Table3[powertrain_type],Table3[vehicle_id])</f>
        <v>1</v>
      </c>
      <c r="I428" s="5">
        <v>6134</v>
      </c>
      <c r="J428" s="5">
        <v>487714</v>
      </c>
      <c r="K428" s="5">
        <v>325142</v>
      </c>
      <c r="L428" s="5">
        <v>818990</v>
      </c>
      <c r="M428">
        <v>0.75</v>
      </c>
      <c r="N428">
        <v>21023</v>
      </c>
      <c r="O428">
        <v>29</v>
      </c>
      <c r="P428">
        <v>415</v>
      </c>
      <c r="Q428">
        <v>1.2529999999999999</v>
      </c>
      <c r="R428">
        <v>0.09</v>
      </c>
      <c r="S428">
        <v>2750</v>
      </c>
      <c r="T428">
        <v>36.1</v>
      </c>
      <c r="U428">
        <v>306.2</v>
      </c>
      <c r="V428">
        <v>3015</v>
      </c>
      <c r="W428">
        <v>52.9</v>
      </c>
      <c r="X428">
        <v>46.19</v>
      </c>
      <c r="Y428">
        <v>0</v>
      </c>
    </row>
    <row r="429" spans="1:25" x14ac:dyDescent="0.3">
      <c r="A429" t="s">
        <v>43</v>
      </c>
      <c r="B429">
        <f>_xlfn.XLOOKUP(Table4[[#This Row],[country]],Table2[country],Table2[country_id],FALSE)</f>
        <v>9</v>
      </c>
      <c r="C429" t="s">
        <v>105</v>
      </c>
      <c r="D429">
        <v>2024</v>
      </c>
      <c r="E429">
        <f>_xlfn.XLOOKUP(Table4[[#This Row],[year]],Table1[year],Table1[year_id])</f>
        <v>15</v>
      </c>
      <c r="F429" t="s">
        <v>29</v>
      </c>
      <c r="G429" t="s">
        <v>28</v>
      </c>
      <c r="H429" cm="1">
        <f t="array" ref="H429">_xlfn.XLOOKUP(Table4[[#This Row],[vehicle_segment]]&amp;Table4[[#This Row],[powertrain_type]],Table3[vehicle_segment]&amp;Table3[powertrain_type],Table3[vehicle_id])</f>
        <v>2</v>
      </c>
      <c r="I429" s="5">
        <v>68707</v>
      </c>
      <c r="J429" s="5">
        <v>2764885</v>
      </c>
      <c r="K429" s="5">
        <v>377030</v>
      </c>
      <c r="L429" s="5">
        <v>3210622</v>
      </c>
      <c r="M429">
        <v>2.14</v>
      </c>
      <c r="N429">
        <v>21023</v>
      </c>
      <c r="O429">
        <v>29</v>
      </c>
      <c r="P429">
        <v>415</v>
      </c>
      <c r="Q429">
        <v>1.2529999999999999</v>
      </c>
      <c r="R429">
        <v>0.09</v>
      </c>
      <c r="S429">
        <v>2750</v>
      </c>
      <c r="T429">
        <v>36.1</v>
      </c>
      <c r="U429">
        <v>306.2</v>
      </c>
      <c r="V429">
        <v>3015</v>
      </c>
      <c r="W429">
        <v>52.9</v>
      </c>
      <c r="X429">
        <v>42.42</v>
      </c>
      <c r="Y429">
        <v>0</v>
      </c>
    </row>
    <row r="430" spans="1:25" x14ac:dyDescent="0.3">
      <c r="A430" t="s">
        <v>43</v>
      </c>
      <c r="B430">
        <f>_xlfn.XLOOKUP(Table4[[#This Row],[country]],Table2[country],Table2[country_id],FALSE)</f>
        <v>9</v>
      </c>
      <c r="C430" t="s">
        <v>105</v>
      </c>
      <c r="D430">
        <v>2024</v>
      </c>
      <c r="E430">
        <f>_xlfn.XLOOKUP(Table4[[#This Row],[year]],Table1[year],Table1[year_id])</f>
        <v>15</v>
      </c>
      <c r="F430" t="s">
        <v>30</v>
      </c>
      <c r="G430" t="s">
        <v>28</v>
      </c>
      <c r="H430" cm="1">
        <f t="array" ref="H430">_xlfn.XLOOKUP(Table4[[#This Row],[vehicle_segment]]&amp;Table4[[#This Row],[powertrain_type]],Table3[vehicle_segment]&amp;Table3[powertrain_type],Table3[vehicle_id])</f>
        <v>3</v>
      </c>
      <c r="I430" s="5">
        <v>41665</v>
      </c>
      <c r="J430" s="5">
        <v>1196976</v>
      </c>
      <c r="K430" s="5">
        <v>104085</v>
      </c>
      <c r="L430" s="5">
        <v>1342726</v>
      </c>
      <c r="M430">
        <v>3.1</v>
      </c>
      <c r="N430">
        <v>21023</v>
      </c>
      <c r="O430">
        <v>29</v>
      </c>
      <c r="P430">
        <v>415</v>
      </c>
      <c r="Q430">
        <v>1.2529999999999999</v>
      </c>
      <c r="R430">
        <v>0.09</v>
      </c>
      <c r="S430">
        <v>2750</v>
      </c>
      <c r="T430">
        <v>36.1</v>
      </c>
      <c r="U430">
        <v>306.2</v>
      </c>
      <c r="V430">
        <v>3015</v>
      </c>
      <c r="W430">
        <v>52.9</v>
      </c>
      <c r="X430">
        <v>45.33</v>
      </c>
      <c r="Y430">
        <v>0</v>
      </c>
    </row>
    <row r="431" spans="1:25" x14ac:dyDescent="0.3">
      <c r="A431" t="s">
        <v>43</v>
      </c>
      <c r="B431">
        <f>_xlfn.XLOOKUP(Table4[[#This Row],[country]],Table2[country],Table2[country_id],FALSE)</f>
        <v>9</v>
      </c>
      <c r="C431" t="s">
        <v>105</v>
      </c>
      <c r="D431">
        <v>2025</v>
      </c>
      <c r="E431">
        <f>_xlfn.XLOOKUP(Table4[[#This Row],[year]],Table1[year],Table1[year_id])</f>
        <v>16</v>
      </c>
      <c r="F431" t="s">
        <v>27</v>
      </c>
      <c r="G431" t="s">
        <v>28</v>
      </c>
      <c r="H431" cm="1">
        <f t="array" ref="H431">_xlfn.XLOOKUP(Table4[[#This Row],[vehicle_segment]]&amp;Table4[[#This Row],[powertrain_type]],Table3[vehicle_segment]&amp;Table3[powertrain_type],Table3[vehicle_id])</f>
        <v>1</v>
      </c>
      <c r="I431" s="5">
        <v>9164</v>
      </c>
      <c r="J431" s="5">
        <v>486962</v>
      </c>
      <c r="K431" s="5">
        <v>324642</v>
      </c>
      <c r="L431" s="5">
        <v>820768</v>
      </c>
      <c r="M431">
        <v>1.1200000000000001</v>
      </c>
      <c r="N431">
        <v>34475</v>
      </c>
      <c r="O431">
        <v>31.1</v>
      </c>
      <c r="P431">
        <v>436</v>
      </c>
      <c r="Q431">
        <v>1.24</v>
      </c>
      <c r="R431">
        <v>9.0999999999999998E-2</v>
      </c>
      <c r="S431">
        <v>2934</v>
      </c>
      <c r="T431">
        <v>36.5</v>
      </c>
      <c r="U431">
        <v>329</v>
      </c>
      <c r="V431">
        <v>3018</v>
      </c>
      <c r="W431">
        <v>58.3</v>
      </c>
      <c r="X431">
        <v>49.4</v>
      </c>
      <c r="Y431">
        <v>0</v>
      </c>
    </row>
    <row r="432" spans="1:25" x14ac:dyDescent="0.3">
      <c r="A432" t="s">
        <v>43</v>
      </c>
      <c r="B432">
        <f>_xlfn.XLOOKUP(Table4[[#This Row],[country]],Table2[country],Table2[country_id],FALSE)</f>
        <v>9</v>
      </c>
      <c r="C432" t="s">
        <v>105</v>
      </c>
      <c r="D432">
        <v>2025</v>
      </c>
      <c r="E432">
        <f>_xlfn.XLOOKUP(Table4[[#This Row],[year]],Table1[year],Table1[year_id])</f>
        <v>16</v>
      </c>
      <c r="F432" t="s">
        <v>29</v>
      </c>
      <c r="G432" t="s">
        <v>28</v>
      </c>
      <c r="H432" cm="1">
        <f t="array" ref="H432">_xlfn.XLOOKUP(Table4[[#This Row],[vehicle_segment]]&amp;Table4[[#This Row],[powertrain_type]],Table3[vehicle_segment]&amp;Table3[powertrain_type],Table3[vehicle_id])</f>
        <v>2</v>
      </c>
      <c r="I432" s="5">
        <v>106863</v>
      </c>
      <c r="J432" s="5">
        <v>2853916</v>
      </c>
      <c r="K432" s="5">
        <v>389170</v>
      </c>
      <c r="L432" s="5">
        <v>3349949</v>
      </c>
      <c r="M432">
        <v>3.19</v>
      </c>
      <c r="N432">
        <v>34475</v>
      </c>
      <c r="O432">
        <v>31.1</v>
      </c>
      <c r="P432">
        <v>436</v>
      </c>
      <c r="Q432">
        <v>1.24</v>
      </c>
      <c r="R432">
        <v>9.0999999999999998E-2</v>
      </c>
      <c r="S432">
        <v>2934</v>
      </c>
      <c r="T432">
        <v>36.5</v>
      </c>
      <c r="U432">
        <v>329</v>
      </c>
      <c r="V432">
        <v>3018</v>
      </c>
      <c r="W432">
        <v>58.3</v>
      </c>
      <c r="X432">
        <v>55.53</v>
      </c>
      <c r="Y432">
        <v>0</v>
      </c>
    </row>
    <row r="433" spans="1:25" x14ac:dyDescent="0.3">
      <c r="A433" t="s">
        <v>43</v>
      </c>
      <c r="B433">
        <f>_xlfn.XLOOKUP(Table4[[#This Row],[country]],Table2[country],Table2[country_id],FALSE)</f>
        <v>9</v>
      </c>
      <c r="C433" t="s">
        <v>105</v>
      </c>
      <c r="D433">
        <v>2025</v>
      </c>
      <c r="E433">
        <f>_xlfn.XLOOKUP(Table4[[#This Row],[year]],Table1[year],Table1[year_id])</f>
        <v>16</v>
      </c>
      <c r="F433" t="s">
        <v>30</v>
      </c>
      <c r="G433" t="s">
        <v>28</v>
      </c>
      <c r="H433" cm="1">
        <f t="array" ref="H433">_xlfn.XLOOKUP(Table4[[#This Row],[vehicle_segment]]&amp;Table4[[#This Row],[powertrain_type]],Table3[vehicle_segment]&amp;Table3[powertrain_type],Table3[vehicle_id])</f>
        <v>3</v>
      </c>
      <c r="I433" s="5">
        <v>65242</v>
      </c>
      <c r="J433" s="5">
        <v>1237618</v>
      </c>
      <c r="K433" s="5">
        <v>107619</v>
      </c>
      <c r="L433" s="5">
        <v>1410479</v>
      </c>
      <c r="M433">
        <v>4.63</v>
      </c>
      <c r="N433">
        <v>34475</v>
      </c>
      <c r="O433">
        <v>31.1</v>
      </c>
      <c r="P433">
        <v>436</v>
      </c>
      <c r="Q433">
        <v>1.24</v>
      </c>
      <c r="R433">
        <v>9.0999999999999998E-2</v>
      </c>
      <c r="S433">
        <v>2934</v>
      </c>
      <c r="T433">
        <v>36.5</v>
      </c>
      <c r="U433">
        <v>329</v>
      </c>
      <c r="V433">
        <v>3018</v>
      </c>
      <c r="W433">
        <v>58.3</v>
      </c>
      <c r="X433">
        <v>56.59</v>
      </c>
      <c r="Y433">
        <v>0</v>
      </c>
    </row>
    <row r="434" spans="1:25" x14ac:dyDescent="0.3">
      <c r="A434" t="s">
        <v>44</v>
      </c>
      <c r="B434">
        <f>_xlfn.XLOOKUP(Table4[[#This Row],[country]],Table2[country],Table2[country_id],FALSE)</f>
        <v>10</v>
      </c>
      <c r="C434" t="s">
        <v>105</v>
      </c>
      <c r="D434">
        <v>2010</v>
      </c>
      <c r="E434">
        <f>_xlfn.XLOOKUP(Table4[[#This Row],[year]],Table1[year],Table1[year_id])</f>
        <v>1</v>
      </c>
      <c r="F434" t="s">
        <v>27</v>
      </c>
      <c r="G434" t="s">
        <v>28</v>
      </c>
      <c r="H434" cm="1">
        <f t="array" ref="H434">_xlfn.XLOOKUP(Table4[[#This Row],[vehicle_segment]]&amp;Table4[[#This Row],[powertrain_type]],Table3[vehicle_segment]&amp;Table3[powertrain_type],Table3[vehicle_id])</f>
        <v>1</v>
      </c>
      <c r="I434" s="5">
        <v>5</v>
      </c>
      <c r="J434" s="5">
        <v>69429</v>
      </c>
      <c r="K434" s="5">
        <v>46290</v>
      </c>
      <c r="L434" s="5">
        <v>115724</v>
      </c>
      <c r="M434">
        <v>0</v>
      </c>
      <c r="N434">
        <v>0</v>
      </c>
      <c r="O434">
        <v>0</v>
      </c>
      <c r="P434">
        <v>108</v>
      </c>
      <c r="Q434">
        <v>0.4829</v>
      </c>
      <c r="R434">
        <v>6.6989999999999994E-2</v>
      </c>
      <c r="S434">
        <v>3118</v>
      </c>
      <c r="T434">
        <v>49.9</v>
      </c>
      <c r="U434">
        <v>108.3</v>
      </c>
      <c r="V434">
        <v>0</v>
      </c>
      <c r="W434">
        <v>19.484000000000002</v>
      </c>
      <c r="X434">
        <v>0</v>
      </c>
      <c r="Y434">
        <v>0</v>
      </c>
    </row>
    <row r="435" spans="1:25" x14ac:dyDescent="0.3">
      <c r="A435" t="s">
        <v>44</v>
      </c>
      <c r="B435">
        <f>_xlfn.XLOOKUP(Table4[[#This Row],[country]],Table2[country],Table2[country_id],FALSE)</f>
        <v>10</v>
      </c>
      <c r="C435" t="s">
        <v>105</v>
      </c>
      <c r="D435">
        <v>2010</v>
      </c>
      <c r="E435">
        <f>_xlfn.XLOOKUP(Table4[[#This Row],[year]],Table1[year],Table1[year_id])</f>
        <v>1</v>
      </c>
      <c r="F435" t="s">
        <v>29</v>
      </c>
      <c r="G435" t="s">
        <v>28</v>
      </c>
      <c r="H435" cm="1">
        <f t="array" ref="H435">_xlfn.XLOOKUP(Table4[[#This Row],[vehicle_segment]]&amp;Table4[[#This Row],[powertrain_type]],Table3[vehicle_segment]&amp;Table3[powertrain_type],Table3[vehicle_id])</f>
        <v>2</v>
      </c>
      <c r="I435" s="5">
        <v>15</v>
      </c>
      <c r="J435" s="5">
        <v>405830</v>
      </c>
      <c r="K435" s="5">
        <v>55343</v>
      </c>
      <c r="L435" s="5">
        <v>461188</v>
      </c>
      <c r="M435">
        <v>0</v>
      </c>
      <c r="N435">
        <v>0</v>
      </c>
      <c r="O435">
        <v>0</v>
      </c>
      <c r="P435">
        <v>108</v>
      </c>
      <c r="Q435">
        <v>0.4829</v>
      </c>
      <c r="R435">
        <v>6.6989999999999994E-2</v>
      </c>
      <c r="S435">
        <v>3118</v>
      </c>
      <c r="T435">
        <v>49.9</v>
      </c>
      <c r="U435">
        <v>108.3</v>
      </c>
      <c r="V435">
        <v>0</v>
      </c>
      <c r="W435">
        <v>19.484000000000002</v>
      </c>
      <c r="X435">
        <v>0</v>
      </c>
      <c r="Y435">
        <v>0</v>
      </c>
    </row>
    <row r="436" spans="1:25" x14ac:dyDescent="0.3">
      <c r="A436" t="s">
        <v>44</v>
      </c>
      <c r="B436">
        <f>_xlfn.XLOOKUP(Table4[[#This Row],[country]],Table2[country],Table2[country_id],FALSE)</f>
        <v>10</v>
      </c>
      <c r="C436" t="s">
        <v>105</v>
      </c>
      <c r="D436">
        <v>2010</v>
      </c>
      <c r="E436">
        <f>_xlfn.XLOOKUP(Table4[[#This Row],[year]],Table1[year],Table1[year_id])</f>
        <v>1</v>
      </c>
      <c r="F436" t="s">
        <v>30</v>
      </c>
      <c r="G436" t="s">
        <v>28</v>
      </c>
      <c r="H436" cm="1">
        <f t="array" ref="H436">_xlfn.XLOOKUP(Table4[[#This Row],[vehicle_segment]]&amp;Table4[[#This Row],[powertrain_type]],Table3[vehicle_segment]&amp;Table3[powertrain_type],Table3[vehicle_id])</f>
        <v>3</v>
      </c>
      <c r="I436" s="5">
        <v>10</v>
      </c>
      <c r="J436" s="5">
        <v>172832</v>
      </c>
      <c r="K436" s="5">
        <v>15030</v>
      </c>
      <c r="L436" s="5">
        <v>187872</v>
      </c>
      <c r="M436">
        <v>0.01</v>
      </c>
      <c r="N436">
        <v>0</v>
      </c>
      <c r="O436">
        <v>0</v>
      </c>
      <c r="P436">
        <v>108</v>
      </c>
      <c r="Q436">
        <v>0.4829</v>
      </c>
      <c r="R436">
        <v>6.6989999999999994E-2</v>
      </c>
      <c r="S436">
        <v>3118</v>
      </c>
      <c r="T436">
        <v>49.9</v>
      </c>
      <c r="U436">
        <v>108.3</v>
      </c>
      <c r="V436">
        <v>0</v>
      </c>
      <c r="W436">
        <v>19.484000000000002</v>
      </c>
      <c r="X436">
        <v>0</v>
      </c>
      <c r="Y436">
        <v>0</v>
      </c>
    </row>
    <row r="437" spans="1:25" x14ac:dyDescent="0.3">
      <c r="A437" t="s">
        <v>44</v>
      </c>
      <c r="B437">
        <f>_xlfn.XLOOKUP(Table4[[#This Row],[country]],Table2[country],Table2[country_id],FALSE)</f>
        <v>10</v>
      </c>
      <c r="C437" t="s">
        <v>105</v>
      </c>
      <c r="D437">
        <v>2011</v>
      </c>
      <c r="E437">
        <f>_xlfn.XLOOKUP(Table4[[#This Row],[year]],Table1[year],Table1[year_id])</f>
        <v>2</v>
      </c>
      <c r="F437" t="s">
        <v>27</v>
      </c>
      <c r="G437" t="s">
        <v>28</v>
      </c>
      <c r="H437" cm="1">
        <f t="array" ref="H437">_xlfn.XLOOKUP(Table4[[#This Row],[vehicle_segment]]&amp;Table4[[#This Row],[powertrain_type]],Table3[vehicle_segment]&amp;Table3[powertrain_type],Table3[vehicle_id])</f>
        <v>1</v>
      </c>
      <c r="I437" s="5">
        <v>5</v>
      </c>
      <c r="J437" s="5">
        <v>85896</v>
      </c>
      <c r="K437" s="5">
        <v>57267</v>
      </c>
      <c r="L437" s="5">
        <v>143168</v>
      </c>
      <c r="M437">
        <v>0</v>
      </c>
      <c r="N437">
        <v>6</v>
      </c>
      <c r="O437">
        <v>1</v>
      </c>
      <c r="P437">
        <v>115</v>
      </c>
      <c r="Q437">
        <v>0.4829</v>
      </c>
      <c r="R437">
        <v>6.6989999999999994E-2</v>
      </c>
      <c r="S437">
        <v>3145</v>
      </c>
      <c r="T437">
        <v>50.6</v>
      </c>
      <c r="U437">
        <v>108.6</v>
      </c>
      <c r="V437">
        <v>115</v>
      </c>
      <c r="W437">
        <v>19.484000000000002</v>
      </c>
      <c r="X437">
        <v>0</v>
      </c>
      <c r="Y437">
        <v>0</v>
      </c>
    </row>
    <row r="438" spans="1:25" x14ac:dyDescent="0.3">
      <c r="A438" t="s">
        <v>44</v>
      </c>
      <c r="B438">
        <f>_xlfn.XLOOKUP(Table4[[#This Row],[country]],Table2[country],Table2[country_id],FALSE)</f>
        <v>10</v>
      </c>
      <c r="C438" t="s">
        <v>105</v>
      </c>
      <c r="D438">
        <v>2011</v>
      </c>
      <c r="E438">
        <f>_xlfn.XLOOKUP(Table4[[#This Row],[year]],Table1[year],Table1[year_id])</f>
        <v>2</v>
      </c>
      <c r="F438" t="s">
        <v>29</v>
      </c>
      <c r="G438" t="s">
        <v>28</v>
      </c>
      <c r="H438" cm="1">
        <f t="array" ref="H438">_xlfn.XLOOKUP(Table4[[#This Row],[vehicle_segment]]&amp;Table4[[#This Row],[powertrain_type]],Table3[vehicle_segment]&amp;Table3[powertrain_type],Table3[vehicle_id])</f>
        <v>2</v>
      </c>
      <c r="I438" s="5">
        <v>15</v>
      </c>
      <c r="J438" s="5">
        <v>490700</v>
      </c>
      <c r="K438" s="5">
        <v>66916</v>
      </c>
      <c r="L438" s="5">
        <v>557631</v>
      </c>
      <c r="M438">
        <v>0</v>
      </c>
      <c r="N438">
        <v>6</v>
      </c>
      <c r="O438">
        <v>1</v>
      </c>
      <c r="P438">
        <v>115</v>
      </c>
      <c r="Q438">
        <v>0.4829</v>
      </c>
      <c r="R438">
        <v>6.6989999999999994E-2</v>
      </c>
      <c r="S438">
        <v>3145</v>
      </c>
      <c r="T438">
        <v>50.6</v>
      </c>
      <c r="U438">
        <v>108.6</v>
      </c>
      <c r="V438">
        <v>115</v>
      </c>
      <c r="W438">
        <v>19.484000000000002</v>
      </c>
      <c r="X438">
        <v>0</v>
      </c>
      <c r="Y438">
        <v>0</v>
      </c>
    </row>
    <row r="439" spans="1:25" x14ac:dyDescent="0.3">
      <c r="A439" t="s">
        <v>44</v>
      </c>
      <c r="B439">
        <f>_xlfn.XLOOKUP(Table4[[#This Row],[country]],Table2[country],Table2[country_id],FALSE)</f>
        <v>10</v>
      </c>
      <c r="C439" t="s">
        <v>105</v>
      </c>
      <c r="D439">
        <v>2011</v>
      </c>
      <c r="E439">
        <f>_xlfn.XLOOKUP(Table4[[#This Row],[year]],Table1[year],Table1[year_id])</f>
        <v>2</v>
      </c>
      <c r="F439" t="s">
        <v>30</v>
      </c>
      <c r="G439" t="s">
        <v>28</v>
      </c>
      <c r="H439" cm="1">
        <f t="array" ref="H439">_xlfn.XLOOKUP(Table4[[#This Row],[vehicle_segment]]&amp;Table4[[#This Row],[powertrain_type]],Table3[vehicle_segment]&amp;Table3[powertrain_type],Table3[vehicle_id])</f>
        <v>3</v>
      </c>
      <c r="I439" s="5">
        <v>10</v>
      </c>
      <c r="J439" s="5">
        <v>215999</v>
      </c>
      <c r="K439" s="5">
        <v>18783</v>
      </c>
      <c r="L439" s="5">
        <v>234792</v>
      </c>
      <c r="M439">
        <v>0</v>
      </c>
      <c r="N439">
        <v>6</v>
      </c>
      <c r="O439">
        <v>1</v>
      </c>
      <c r="P439">
        <v>115</v>
      </c>
      <c r="Q439">
        <v>0.4829</v>
      </c>
      <c r="R439">
        <v>6.6989999999999994E-2</v>
      </c>
      <c r="S439">
        <v>3145</v>
      </c>
      <c r="T439">
        <v>50.6</v>
      </c>
      <c r="U439">
        <v>108.6</v>
      </c>
      <c r="V439">
        <v>115</v>
      </c>
      <c r="W439">
        <v>19.484000000000002</v>
      </c>
      <c r="X439">
        <v>0</v>
      </c>
      <c r="Y439">
        <v>0</v>
      </c>
    </row>
    <row r="440" spans="1:25" x14ac:dyDescent="0.3">
      <c r="A440" t="s">
        <v>44</v>
      </c>
      <c r="B440">
        <f>_xlfn.XLOOKUP(Table4[[#This Row],[country]],Table2[country],Table2[country_id],FALSE)</f>
        <v>10</v>
      </c>
      <c r="C440" t="s">
        <v>105</v>
      </c>
      <c r="D440">
        <v>2012</v>
      </c>
      <c r="E440">
        <f>_xlfn.XLOOKUP(Table4[[#This Row],[year]],Table1[year],Table1[year_id])</f>
        <v>3</v>
      </c>
      <c r="F440" t="s">
        <v>27</v>
      </c>
      <c r="G440" t="s">
        <v>28</v>
      </c>
      <c r="H440" cm="1">
        <f t="array" ref="H440">_xlfn.XLOOKUP(Table4[[#This Row],[vehicle_segment]]&amp;Table4[[#This Row],[powertrain_type]],Table3[vehicle_segment]&amp;Table3[powertrain_type],Table3[vehicle_id])</f>
        <v>1</v>
      </c>
      <c r="I440" s="5">
        <v>5</v>
      </c>
      <c r="J440" s="5">
        <v>97296</v>
      </c>
      <c r="K440" s="5">
        <v>64868</v>
      </c>
      <c r="L440" s="5">
        <v>162169</v>
      </c>
      <c r="M440">
        <v>0</v>
      </c>
      <c r="N440">
        <v>12</v>
      </c>
      <c r="O440">
        <v>2</v>
      </c>
      <c r="P440">
        <v>129</v>
      </c>
      <c r="Q440">
        <v>0.4829</v>
      </c>
      <c r="R440">
        <v>6.6989999999999994E-2</v>
      </c>
      <c r="S440">
        <v>3110</v>
      </c>
      <c r="T440">
        <v>51.4</v>
      </c>
      <c r="U440">
        <v>111.9</v>
      </c>
      <c r="V440">
        <v>234</v>
      </c>
      <c r="W440">
        <v>19.484000000000002</v>
      </c>
      <c r="X440">
        <v>0</v>
      </c>
      <c r="Y440">
        <v>0</v>
      </c>
    </row>
    <row r="441" spans="1:25" x14ac:dyDescent="0.3">
      <c r="A441" t="s">
        <v>44</v>
      </c>
      <c r="B441">
        <f>_xlfn.XLOOKUP(Table4[[#This Row],[country]],Table2[country],Table2[country_id],FALSE)</f>
        <v>10</v>
      </c>
      <c r="C441" t="s">
        <v>105</v>
      </c>
      <c r="D441">
        <v>2012</v>
      </c>
      <c r="E441">
        <f>_xlfn.XLOOKUP(Table4[[#This Row],[year]],Table1[year],Table1[year_id])</f>
        <v>3</v>
      </c>
      <c r="F441" t="s">
        <v>29</v>
      </c>
      <c r="G441" t="s">
        <v>28</v>
      </c>
      <c r="H441" cm="1">
        <f t="array" ref="H441">_xlfn.XLOOKUP(Table4[[#This Row],[vehicle_segment]]&amp;Table4[[#This Row],[powertrain_type]],Table3[vehicle_segment]&amp;Table3[powertrain_type],Table3[vehicle_id])</f>
        <v>2</v>
      </c>
      <c r="I441" s="5">
        <v>15</v>
      </c>
      <c r="J441" s="5">
        <v>577142</v>
      </c>
      <c r="K441" s="5">
        <v>78703</v>
      </c>
      <c r="L441" s="5">
        <v>655860</v>
      </c>
      <c r="M441">
        <v>0</v>
      </c>
      <c r="N441">
        <v>12</v>
      </c>
      <c r="O441">
        <v>2</v>
      </c>
      <c r="P441">
        <v>129</v>
      </c>
      <c r="Q441">
        <v>0.4829</v>
      </c>
      <c r="R441">
        <v>6.6989999999999994E-2</v>
      </c>
      <c r="S441">
        <v>3110</v>
      </c>
      <c r="T441">
        <v>51.4</v>
      </c>
      <c r="U441">
        <v>111.9</v>
      </c>
      <c r="V441">
        <v>234</v>
      </c>
      <c r="W441">
        <v>19.484000000000002</v>
      </c>
      <c r="X441">
        <v>0</v>
      </c>
      <c r="Y441">
        <v>0</v>
      </c>
    </row>
    <row r="442" spans="1:25" x14ac:dyDescent="0.3">
      <c r="A442" t="s">
        <v>44</v>
      </c>
      <c r="B442">
        <f>_xlfn.XLOOKUP(Table4[[#This Row],[country]],Table2[country],Table2[country_id],FALSE)</f>
        <v>10</v>
      </c>
      <c r="C442" t="s">
        <v>105</v>
      </c>
      <c r="D442">
        <v>2012</v>
      </c>
      <c r="E442">
        <f>_xlfn.XLOOKUP(Table4[[#This Row],[year]],Table1[year],Table1[year_id])</f>
        <v>3</v>
      </c>
      <c r="F442" t="s">
        <v>30</v>
      </c>
      <c r="G442" t="s">
        <v>28</v>
      </c>
      <c r="H442" cm="1">
        <f t="array" ref="H442">_xlfn.XLOOKUP(Table4[[#This Row],[vehicle_segment]]&amp;Table4[[#This Row],[powertrain_type]],Table3[vehicle_segment]&amp;Table3[powertrain_type],Table3[vehicle_id])</f>
        <v>3</v>
      </c>
      <c r="I442" s="5">
        <v>10</v>
      </c>
      <c r="J442" s="5">
        <v>249628</v>
      </c>
      <c r="K442" s="5">
        <v>21708</v>
      </c>
      <c r="L442" s="5">
        <v>271346</v>
      </c>
      <c r="M442">
        <v>0</v>
      </c>
      <c r="N442">
        <v>12</v>
      </c>
      <c r="O442">
        <v>2</v>
      </c>
      <c r="P442">
        <v>129</v>
      </c>
      <c r="Q442">
        <v>0.4829</v>
      </c>
      <c r="R442">
        <v>6.6989999999999994E-2</v>
      </c>
      <c r="S442">
        <v>3110</v>
      </c>
      <c r="T442">
        <v>51.4</v>
      </c>
      <c r="U442">
        <v>111.9</v>
      </c>
      <c r="V442">
        <v>234</v>
      </c>
      <c r="W442">
        <v>19.484000000000002</v>
      </c>
      <c r="X442">
        <v>0</v>
      </c>
      <c r="Y442">
        <v>0</v>
      </c>
    </row>
    <row r="443" spans="1:25" x14ac:dyDescent="0.3">
      <c r="A443" t="s">
        <v>44</v>
      </c>
      <c r="B443">
        <f>_xlfn.XLOOKUP(Table4[[#This Row],[country]],Table2[country],Table2[country_id],FALSE)</f>
        <v>10</v>
      </c>
      <c r="C443" t="s">
        <v>105</v>
      </c>
      <c r="D443">
        <v>2013</v>
      </c>
      <c r="E443">
        <f>_xlfn.XLOOKUP(Table4[[#This Row],[year]],Table1[year],Table1[year_id])</f>
        <v>4</v>
      </c>
      <c r="F443" t="s">
        <v>27</v>
      </c>
      <c r="G443" t="s">
        <v>28</v>
      </c>
      <c r="H443" cm="1">
        <f t="array" ref="H443">_xlfn.XLOOKUP(Table4[[#This Row],[vehicle_segment]]&amp;Table4[[#This Row],[powertrain_type]],Table3[vehicle_segment]&amp;Table3[powertrain_type],Table3[vehicle_id])</f>
        <v>1</v>
      </c>
      <c r="I443" s="5">
        <v>5</v>
      </c>
      <c r="J443" s="5">
        <v>111360</v>
      </c>
      <c r="K443" s="5">
        <v>74244</v>
      </c>
      <c r="L443" s="5">
        <v>185609</v>
      </c>
      <c r="M443">
        <v>0</v>
      </c>
      <c r="N443">
        <v>18</v>
      </c>
      <c r="O443">
        <v>3.3</v>
      </c>
      <c r="P443">
        <v>138</v>
      </c>
      <c r="Q443">
        <v>0.4829</v>
      </c>
      <c r="R443">
        <v>6.6989999999999994E-2</v>
      </c>
      <c r="S443">
        <v>3285</v>
      </c>
      <c r="T443">
        <v>52</v>
      </c>
      <c r="U443">
        <v>118</v>
      </c>
      <c r="V443">
        <v>344</v>
      </c>
      <c r="W443">
        <v>19.899999999999999</v>
      </c>
      <c r="X443">
        <v>0</v>
      </c>
      <c r="Y443">
        <v>0</v>
      </c>
    </row>
    <row r="444" spans="1:25" x14ac:dyDescent="0.3">
      <c r="A444" t="s">
        <v>44</v>
      </c>
      <c r="B444">
        <f>_xlfn.XLOOKUP(Table4[[#This Row],[country]],Table2[country],Table2[country_id],FALSE)</f>
        <v>10</v>
      </c>
      <c r="C444" t="s">
        <v>105</v>
      </c>
      <c r="D444">
        <v>2013</v>
      </c>
      <c r="E444">
        <f>_xlfn.XLOOKUP(Table4[[#This Row],[year]],Table1[year],Table1[year_id])</f>
        <v>4</v>
      </c>
      <c r="F444" t="s">
        <v>29</v>
      </c>
      <c r="G444" t="s">
        <v>28</v>
      </c>
      <c r="H444" cm="1">
        <f t="array" ref="H444">_xlfn.XLOOKUP(Table4[[#This Row],[vehicle_segment]]&amp;Table4[[#This Row],[powertrain_type]],Table3[vehicle_segment]&amp;Table3[powertrain_type],Table3[vehicle_id])</f>
        <v>2</v>
      </c>
      <c r="I444" s="5">
        <v>30</v>
      </c>
      <c r="J444" s="5">
        <v>650829</v>
      </c>
      <c r="K444" s="5">
        <v>88754</v>
      </c>
      <c r="L444" s="5">
        <v>739613</v>
      </c>
      <c r="M444">
        <v>0</v>
      </c>
      <c r="N444">
        <v>18</v>
      </c>
      <c r="O444">
        <v>3.3</v>
      </c>
      <c r="P444">
        <v>138</v>
      </c>
      <c r="Q444">
        <v>0.4829</v>
      </c>
      <c r="R444">
        <v>6.6989999999999994E-2</v>
      </c>
      <c r="S444">
        <v>3285</v>
      </c>
      <c r="T444">
        <v>52</v>
      </c>
      <c r="U444">
        <v>118</v>
      </c>
      <c r="V444">
        <v>344</v>
      </c>
      <c r="W444">
        <v>19.899999999999999</v>
      </c>
      <c r="X444">
        <v>25.99</v>
      </c>
      <c r="Y444">
        <v>0</v>
      </c>
    </row>
    <row r="445" spans="1:25" x14ac:dyDescent="0.3">
      <c r="A445" t="s">
        <v>44</v>
      </c>
      <c r="B445">
        <f>_xlfn.XLOOKUP(Table4[[#This Row],[country]],Table2[country],Table2[country_id],FALSE)</f>
        <v>10</v>
      </c>
      <c r="C445" t="s">
        <v>105</v>
      </c>
      <c r="D445">
        <v>2013</v>
      </c>
      <c r="E445">
        <f>_xlfn.XLOOKUP(Table4[[#This Row],[year]],Table1[year],Table1[year_id])</f>
        <v>4</v>
      </c>
      <c r="F445" t="s">
        <v>30</v>
      </c>
      <c r="G445" t="s">
        <v>28</v>
      </c>
      <c r="H445" cm="1">
        <f t="array" ref="H445">_xlfn.XLOOKUP(Table4[[#This Row],[vehicle_segment]]&amp;Table4[[#This Row],[powertrain_type]],Table3[vehicle_segment]&amp;Table3[powertrain_type],Table3[vehicle_id])</f>
        <v>3</v>
      </c>
      <c r="I445" s="5">
        <v>17</v>
      </c>
      <c r="J445" s="5">
        <v>286154</v>
      </c>
      <c r="K445" s="5">
        <v>24884</v>
      </c>
      <c r="L445" s="5">
        <v>311055</v>
      </c>
      <c r="M445">
        <v>0.01</v>
      </c>
      <c r="N445">
        <v>18</v>
      </c>
      <c r="O445">
        <v>3.3</v>
      </c>
      <c r="P445">
        <v>138</v>
      </c>
      <c r="Q445">
        <v>0.4829</v>
      </c>
      <c r="R445">
        <v>6.6989999999999994E-2</v>
      </c>
      <c r="S445">
        <v>3285</v>
      </c>
      <c r="T445">
        <v>52</v>
      </c>
      <c r="U445">
        <v>118</v>
      </c>
      <c r="V445">
        <v>344</v>
      </c>
      <c r="W445">
        <v>19.899999999999999</v>
      </c>
      <c r="X445">
        <v>19.350000000000001</v>
      </c>
      <c r="Y445">
        <v>0</v>
      </c>
    </row>
    <row r="446" spans="1:25" x14ac:dyDescent="0.3">
      <c r="A446" t="s">
        <v>44</v>
      </c>
      <c r="B446">
        <f>_xlfn.XLOOKUP(Table4[[#This Row],[country]],Table2[country],Table2[country_id],FALSE)</f>
        <v>10</v>
      </c>
      <c r="C446" t="s">
        <v>105</v>
      </c>
      <c r="D446">
        <v>2014</v>
      </c>
      <c r="E446">
        <f>_xlfn.XLOOKUP(Table4[[#This Row],[year]],Table1[year],Table1[year_id])</f>
        <v>5</v>
      </c>
      <c r="F446" t="s">
        <v>27</v>
      </c>
      <c r="G446" t="s">
        <v>28</v>
      </c>
      <c r="H446" cm="1">
        <f t="array" ref="H446">_xlfn.XLOOKUP(Table4[[#This Row],[vehicle_segment]]&amp;Table4[[#This Row],[powertrain_type]],Table3[vehicle_segment]&amp;Table3[powertrain_type],Table3[vehicle_id])</f>
        <v>1</v>
      </c>
      <c r="I446" s="5">
        <v>6</v>
      </c>
      <c r="J446" s="5">
        <v>99575</v>
      </c>
      <c r="K446" s="5">
        <v>66384</v>
      </c>
      <c r="L446" s="5">
        <v>165965</v>
      </c>
      <c r="M446">
        <v>0</v>
      </c>
      <c r="N446">
        <v>25</v>
      </c>
      <c r="O446">
        <v>4.0999999999999996</v>
      </c>
      <c r="P446">
        <v>146</v>
      </c>
      <c r="Q446">
        <v>0.48299999999999998</v>
      </c>
      <c r="R446">
        <v>6.8000000000000005E-2</v>
      </c>
      <c r="S446">
        <v>3299</v>
      </c>
      <c r="T446">
        <v>52.6</v>
      </c>
      <c r="U446">
        <v>124.9</v>
      </c>
      <c r="V446">
        <v>455</v>
      </c>
      <c r="W446">
        <v>21</v>
      </c>
      <c r="X446">
        <v>6.27</v>
      </c>
      <c r="Y446">
        <v>0</v>
      </c>
    </row>
    <row r="447" spans="1:25" x14ac:dyDescent="0.3">
      <c r="A447" t="s">
        <v>44</v>
      </c>
      <c r="B447">
        <f>_xlfn.XLOOKUP(Table4[[#This Row],[country]],Table2[country],Table2[country_id],FALSE)</f>
        <v>10</v>
      </c>
      <c r="C447" t="s">
        <v>105</v>
      </c>
      <c r="D447">
        <v>2014</v>
      </c>
      <c r="E447">
        <f>_xlfn.XLOOKUP(Table4[[#This Row],[year]],Table1[year],Table1[year_id])</f>
        <v>5</v>
      </c>
      <c r="F447" t="s">
        <v>29</v>
      </c>
      <c r="G447" t="s">
        <v>28</v>
      </c>
      <c r="H447" cm="1">
        <f t="array" ref="H447">_xlfn.XLOOKUP(Table4[[#This Row],[vehicle_segment]]&amp;Table4[[#This Row],[powertrain_type]],Table3[vehicle_segment]&amp;Table3[powertrain_type],Table3[vehicle_id])</f>
        <v>2</v>
      </c>
      <c r="I447" s="5">
        <v>67</v>
      </c>
      <c r="J447" s="5">
        <v>589091</v>
      </c>
      <c r="K447" s="5">
        <v>80331</v>
      </c>
      <c r="L447" s="5">
        <v>669489</v>
      </c>
      <c r="M447">
        <v>0.01</v>
      </c>
      <c r="N447">
        <v>25</v>
      </c>
      <c r="O447">
        <v>4.0999999999999996</v>
      </c>
      <c r="P447">
        <v>146</v>
      </c>
      <c r="Q447">
        <v>0.48299999999999998</v>
      </c>
      <c r="R447">
        <v>6.8000000000000005E-2</v>
      </c>
      <c r="S447">
        <v>3299</v>
      </c>
      <c r="T447">
        <v>52.6</v>
      </c>
      <c r="U447">
        <v>124.9</v>
      </c>
      <c r="V447">
        <v>455</v>
      </c>
      <c r="W447">
        <v>21</v>
      </c>
      <c r="X447">
        <v>64.69</v>
      </c>
      <c r="Y447">
        <v>0</v>
      </c>
    </row>
    <row r="448" spans="1:25" x14ac:dyDescent="0.3">
      <c r="A448" t="s">
        <v>44</v>
      </c>
      <c r="B448">
        <f>_xlfn.XLOOKUP(Table4[[#This Row],[country]],Table2[country],Table2[country_id],FALSE)</f>
        <v>10</v>
      </c>
      <c r="C448" t="s">
        <v>105</v>
      </c>
      <c r="D448">
        <v>2014</v>
      </c>
      <c r="E448">
        <f>_xlfn.XLOOKUP(Table4[[#This Row],[year]],Table1[year],Table1[year_id])</f>
        <v>5</v>
      </c>
      <c r="F448" t="s">
        <v>30</v>
      </c>
      <c r="G448" t="s">
        <v>28</v>
      </c>
      <c r="H448" cm="1">
        <f t="array" ref="H448">_xlfn.XLOOKUP(Table4[[#This Row],[vehicle_segment]]&amp;Table4[[#This Row],[powertrain_type]],Table3[vehicle_segment]&amp;Table3[powertrain_type],Table3[vehicle_id])</f>
        <v>3</v>
      </c>
      <c r="I448" s="5">
        <v>41</v>
      </c>
      <c r="J448" s="5">
        <v>258400</v>
      </c>
      <c r="K448" s="5">
        <v>22470</v>
      </c>
      <c r="L448" s="5">
        <v>280911</v>
      </c>
      <c r="M448">
        <v>0.01</v>
      </c>
      <c r="N448">
        <v>25</v>
      </c>
      <c r="O448">
        <v>4.0999999999999996</v>
      </c>
      <c r="P448">
        <v>146</v>
      </c>
      <c r="Q448">
        <v>0.48299999999999998</v>
      </c>
      <c r="R448">
        <v>6.8000000000000005E-2</v>
      </c>
      <c r="S448">
        <v>3299</v>
      </c>
      <c r="T448">
        <v>52.6</v>
      </c>
      <c r="U448">
        <v>124.9</v>
      </c>
      <c r="V448">
        <v>455</v>
      </c>
      <c r="W448">
        <v>21</v>
      </c>
      <c r="X448">
        <v>60.05</v>
      </c>
      <c r="Y448">
        <v>0</v>
      </c>
    </row>
    <row r="449" spans="1:25" x14ac:dyDescent="0.3">
      <c r="A449" t="s">
        <v>44</v>
      </c>
      <c r="B449">
        <f>_xlfn.XLOOKUP(Table4[[#This Row],[country]],Table2[country],Table2[country_id],FALSE)</f>
        <v>10</v>
      </c>
      <c r="C449" t="s">
        <v>105</v>
      </c>
      <c r="D449">
        <v>2015</v>
      </c>
      <c r="E449">
        <f>_xlfn.XLOOKUP(Table4[[#This Row],[year]],Table1[year],Table1[year_id])</f>
        <v>6</v>
      </c>
      <c r="F449" t="s">
        <v>27</v>
      </c>
      <c r="G449" t="s">
        <v>28</v>
      </c>
      <c r="H449" cm="1">
        <f t="array" ref="H449">_xlfn.XLOOKUP(Table4[[#This Row],[vehicle_segment]]&amp;Table4[[#This Row],[powertrain_type]],Table3[vehicle_segment]&amp;Table3[powertrain_type],Table3[vehicle_id])</f>
        <v>1</v>
      </c>
      <c r="I449" s="5">
        <v>5</v>
      </c>
      <c r="J449" s="5">
        <v>94239</v>
      </c>
      <c r="K449" s="5">
        <v>62826</v>
      </c>
      <c r="L449" s="5">
        <v>157070</v>
      </c>
      <c r="M449">
        <v>0</v>
      </c>
      <c r="N449">
        <v>33</v>
      </c>
      <c r="O449">
        <v>4.8</v>
      </c>
      <c r="P449">
        <v>154</v>
      </c>
      <c r="Q449">
        <v>0.51300000000000001</v>
      </c>
      <c r="R449">
        <v>7.0999999999999994E-2</v>
      </c>
      <c r="S449">
        <v>3341</v>
      </c>
      <c r="T449">
        <v>53.9</v>
      </c>
      <c r="U449">
        <v>130.80000000000001</v>
      </c>
      <c r="V449">
        <v>579</v>
      </c>
      <c r="W449">
        <v>21.8</v>
      </c>
      <c r="X449">
        <v>0</v>
      </c>
      <c r="Y449">
        <v>0</v>
      </c>
    </row>
    <row r="450" spans="1:25" x14ac:dyDescent="0.3">
      <c r="A450" t="s">
        <v>44</v>
      </c>
      <c r="B450">
        <f>_xlfn.XLOOKUP(Table4[[#This Row],[country]],Table2[country],Table2[country_id],FALSE)</f>
        <v>10</v>
      </c>
      <c r="C450" t="s">
        <v>105</v>
      </c>
      <c r="D450">
        <v>2015</v>
      </c>
      <c r="E450">
        <f>_xlfn.XLOOKUP(Table4[[#This Row],[year]],Table1[year],Table1[year_id])</f>
        <v>6</v>
      </c>
      <c r="F450" t="s">
        <v>29</v>
      </c>
      <c r="G450" t="s">
        <v>28</v>
      </c>
      <c r="H450" cm="1">
        <f t="array" ref="H450">_xlfn.XLOOKUP(Table4[[#This Row],[vehicle_segment]]&amp;Table4[[#This Row],[powertrain_type]],Table3[vehicle_segment]&amp;Table3[powertrain_type],Table3[vehicle_id])</f>
        <v>2</v>
      </c>
      <c r="I450" s="5">
        <v>62</v>
      </c>
      <c r="J450" s="5">
        <v>545362</v>
      </c>
      <c r="K450" s="5">
        <v>74368</v>
      </c>
      <c r="L450" s="5">
        <v>619792</v>
      </c>
      <c r="M450">
        <v>0.01</v>
      </c>
      <c r="N450">
        <v>33</v>
      </c>
      <c r="O450">
        <v>4.8</v>
      </c>
      <c r="P450">
        <v>154</v>
      </c>
      <c r="Q450">
        <v>0.51300000000000001</v>
      </c>
      <c r="R450">
        <v>7.0999999999999994E-2</v>
      </c>
      <c r="S450">
        <v>3341</v>
      </c>
      <c r="T450">
        <v>53.9</v>
      </c>
      <c r="U450">
        <v>130.80000000000001</v>
      </c>
      <c r="V450">
        <v>579</v>
      </c>
      <c r="W450">
        <v>21.8</v>
      </c>
      <c r="X450">
        <v>60.48</v>
      </c>
      <c r="Y450">
        <v>0</v>
      </c>
    </row>
    <row r="451" spans="1:25" x14ac:dyDescent="0.3">
      <c r="A451" t="s">
        <v>44</v>
      </c>
      <c r="B451">
        <f>_xlfn.XLOOKUP(Table4[[#This Row],[country]],Table2[country],Table2[country_id],FALSE)</f>
        <v>10</v>
      </c>
      <c r="C451" t="s">
        <v>105</v>
      </c>
      <c r="D451">
        <v>2015</v>
      </c>
      <c r="E451">
        <f>_xlfn.XLOOKUP(Table4[[#This Row],[year]],Table1[year],Table1[year_id])</f>
        <v>6</v>
      </c>
      <c r="F451" t="s">
        <v>30</v>
      </c>
      <c r="G451" t="s">
        <v>28</v>
      </c>
      <c r="H451" cm="1">
        <f t="array" ref="H451">_xlfn.XLOOKUP(Table4[[#This Row],[vehicle_segment]]&amp;Table4[[#This Row],[powertrain_type]],Table3[vehicle_segment]&amp;Table3[powertrain_type],Table3[vehicle_id])</f>
        <v>3</v>
      </c>
      <c r="I451" s="5">
        <v>38</v>
      </c>
      <c r="J451" s="5">
        <v>238835</v>
      </c>
      <c r="K451" s="5">
        <v>20768</v>
      </c>
      <c r="L451" s="5">
        <v>259641</v>
      </c>
      <c r="M451">
        <v>0.01</v>
      </c>
      <c r="N451">
        <v>33</v>
      </c>
      <c r="O451">
        <v>4.8</v>
      </c>
      <c r="P451">
        <v>154</v>
      </c>
      <c r="Q451">
        <v>0.51300000000000001</v>
      </c>
      <c r="R451">
        <v>7.0999999999999994E-2</v>
      </c>
      <c r="S451">
        <v>3341</v>
      </c>
      <c r="T451">
        <v>53.9</v>
      </c>
      <c r="U451">
        <v>130.80000000000001</v>
      </c>
      <c r="V451">
        <v>579</v>
      </c>
      <c r="W451">
        <v>21.8</v>
      </c>
      <c r="X451">
        <v>56.05</v>
      </c>
      <c r="Y451">
        <v>0</v>
      </c>
    </row>
    <row r="452" spans="1:25" x14ac:dyDescent="0.3">
      <c r="A452" t="s">
        <v>44</v>
      </c>
      <c r="B452">
        <f>_xlfn.XLOOKUP(Table4[[#This Row],[country]],Table2[country],Table2[country_id],FALSE)</f>
        <v>10</v>
      </c>
      <c r="C452" t="s">
        <v>105</v>
      </c>
      <c r="D452">
        <v>2016</v>
      </c>
      <c r="E452">
        <f>_xlfn.XLOOKUP(Table4[[#This Row],[year]],Table1[year],Table1[year_id])</f>
        <v>7</v>
      </c>
      <c r="F452" t="s">
        <v>27</v>
      </c>
      <c r="G452" t="s">
        <v>28</v>
      </c>
      <c r="H452" cm="1">
        <f t="array" ref="H452">_xlfn.XLOOKUP(Table4[[#This Row],[vehicle_segment]]&amp;Table4[[#This Row],[powertrain_type]],Table3[vehicle_segment]&amp;Table3[powertrain_type],Table3[vehicle_id])</f>
        <v>1</v>
      </c>
      <c r="I452" s="5">
        <v>11</v>
      </c>
      <c r="J452" s="5">
        <v>93041</v>
      </c>
      <c r="K452" s="5">
        <v>62027</v>
      </c>
      <c r="L452" s="5">
        <v>155079</v>
      </c>
      <c r="M452">
        <v>0.01</v>
      </c>
      <c r="N452">
        <v>38</v>
      </c>
      <c r="O452">
        <v>5.9</v>
      </c>
      <c r="P452">
        <v>170</v>
      </c>
      <c r="Q452">
        <v>0.55300000000000005</v>
      </c>
      <c r="R452">
        <v>7.1999999999999995E-2</v>
      </c>
      <c r="S452">
        <v>3554</v>
      </c>
      <c r="T452">
        <v>54.3</v>
      </c>
      <c r="U452">
        <v>137.19999999999999</v>
      </c>
      <c r="V452">
        <v>686</v>
      </c>
      <c r="W452">
        <v>24.6</v>
      </c>
      <c r="X452">
        <v>30.06</v>
      </c>
      <c r="Y452">
        <v>0</v>
      </c>
    </row>
    <row r="453" spans="1:25" x14ac:dyDescent="0.3">
      <c r="A453" t="s">
        <v>44</v>
      </c>
      <c r="B453">
        <f>_xlfn.XLOOKUP(Table4[[#This Row],[country]],Table2[country],Table2[country_id],FALSE)</f>
        <v>10</v>
      </c>
      <c r="C453" t="s">
        <v>105</v>
      </c>
      <c r="D453">
        <v>2016</v>
      </c>
      <c r="E453">
        <f>_xlfn.XLOOKUP(Table4[[#This Row],[year]],Table1[year],Table1[year_id])</f>
        <v>7</v>
      </c>
      <c r="F453" t="s">
        <v>29</v>
      </c>
      <c r="G453" t="s">
        <v>28</v>
      </c>
      <c r="H453" cm="1">
        <f t="array" ref="H453">_xlfn.XLOOKUP(Table4[[#This Row],[vehicle_segment]]&amp;Table4[[#This Row],[powertrain_type]],Table3[vehicle_segment]&amp;Table3[powertrain_type],Table3[vehicle_id])</f>
        <v>2</v>
      </c>
      <c r="I453" s="5">
        <v>121</v>
      </c>
      <c r="J453" s="5">
        <v>533505</v>
      </c>
      <c r="K453" s="5">
        <v>72751</v>
      </c>
      <c r="L453" s="5">
        <v>606377</v>
      </c>
      <c r="M453">
        <v>0.02</v>
      </c>
      <c r="N453">
        <v>38</v>
      </c>
      <c r="O453">
        <v>5.9</v>
      </c>
      <c r="P453">
        <v>170</v>
      </c>
      <c r="Q453">
        <v>0.55300000000000005</v>
      </c>
      <c r="R453">
        <v>7.1999999999999995E-2</v>
      </c>
      <c r="S453">
        <v>3554</v>
      </c>
      <c r="T453">
        <v>54.3</v>
      </c>
      <c r="U453">
        <v>137.19999999999999</v>
      </c>
      <c r="V453">
        <v>686</v>
      </c>
      <c r="W453">
        <v>24.6</v>
      </c>
      <c r="X453">
        <v>59.18</v>
      </c>
      <c r="Y453">
        <v>0</v>
      </c>
    </row>
    <row r="454" spans="1:25" x14ac:dyDescent="0.3">
      <c r="A454" t="s">
        <v>44</v>
      </c>
      <c r="B454">
        <f>_xlfn.XLOOKUP(Table4[[#This Row],[country]],Table2[country],Table2[country_id],FALSE)</f>
        <v>10</v>
      </c>
      <c r="C454" t="s">
        <v>105</v>
      </c>
      <c r="D454">
        <v>2016</v>
      </c>
      <c r="E454">
        <f>_xlfn.XLOOKUP(Table4[[#This Row],[year]],Table1[year],Table1[year_id])</f>
        <v>7</v>
      </c>
      <c r="F454" t="s">
        <v>30</v>
      </c>
      <c r="G454" t="s">
        <v>28</v>
      </c>
      <c r="H454" cm="1">
        <f t="array" ref="H454">_xlfn.XLOOKUP(Table4[[#This Row],[vehicle_segment]]&amp;Table4[[#This Row],[powertrain_type]],Table3[vehicle_segment]&amp;Table3[powertrain_type],Table3[vehicle_id])</f>
        <v>3</v>
      </c>
      <c r="I454" s="5">
        <v>75</v>
      </c>
      <c r="J454" s="5">
        <v>236579</v>
      </c>
      <c r="K454" s="5">
        <v>20572</v>
      </c>
      <c r="L454" s="5">
        <v>257226</v>
      </c>
      <c r="M454">
        <v>0.03</v>
      </c>
      <c r="N454">
        <v>38</v>
      </c>
      <c r="O454">
        <v>5.9</v>
      </c>
      <c r="P454">
        <v>170</v>
      </c>
      <c r="Q454">
        <v>0.55300000000000005</v>
      </c>
      <c r="R454">
        <v>7.1999999999999995E-2</v>
      </c>
      <c r="S454">
        <v>3554</v>
      </c>
      <c r="T454">
        <v>54.3</v>
      </c>
      <c r="U454">
        <v>137.19999999999999</v>
      </c>
      <c r="V454">
        <v>686</v>
      </c>
      <c r="W454">
        <v>24.6</v>
      </c>
      <c r="X454">
        <v>64.010000000000005</v>
      </c>
      <c r="Y454">
        <v>0</v>
      </c>
    </row>
    <row r="455" spans="1:25" x14ac:dyDescent="0.3">
      <c r="A455" t="s">
        <v>44</v>
      </c>
      <c r="B455">
        <f>_xlfn.XLOOKUP(Table4[[#This Row],[country]],Table2[country],Table2[country_id],FALSE)</f>
        <v>10</v>
      </c>
      <c r="C455" t="s">
        <v>105</v>
      </c>
      <c r="D455">
        <v>2017</v>
      </c>
      <c r="E455">
        <f>_xlfn.XLOOKUP(Table4[[#This Row],[year]],Table1[year],Table1[year_id])</f>
        <v>8</v>
      </c>
      <c r="F455" t="s">
        <v>27</v>
      </c>
      <c r="G455" t="s">
        <v>28</v>
      </c>
      <c r="H455" cm="1">
        <f t="array" ref="H455">_xlfn.XLOOKUP(Table4[[#This Row],[vehicle_segment]]&amp;Table4[[#This Row],[powertrain_type]],Table3[vehicle_segment]&amp;Table3[powertrain_type],Table3[vehicle_id])</f>
        <v>1</v>
      </c>
      <c r="I455" s="5">
        <v>11</v>
      </c>
      <c r="J455" s="5">
        <v>96006</v>
      </c>
      <c r="K455" s="5">
        <v>64004</v>
      </c>
      <c r="L455" s="5">
        <v>160021</v>
      </c>
      <c r="M455">
        <v>0.01</v>
      </c>
      <c r="N455">
        <v>44</v>
      </c>
      <c r="O455">
        <v>7.4</v>
      </c>
      <c r="P455">
        <v>192</v>
      </c>
      <c r="Q455">
        <v>0.59699999999999998</v>
      </c>
      <c r="R455">
        <v>7.4999999999999997E-2</v>
      </c>
      <c r="S455">
        <v>3719</v>
      </c>
      <c r="T455">
        <v>55.2</v>
      </c>
      <c r="U455">
        <v>143.9</v>
      </c>
      <c r="V455">
        <v>797</v>
      </c>
      <c r="W455">
        <v>26.3</v>
      </c>
      <c r="X455">
        <v>22.39</v>
      </c>
      <c r="Y455">
        <v>0</v>
      </c>
    </row>
    <row r="456" spans="1:25" x14ac:dyDescent="0.3">
      <c r="A456" t="s">
        <v>44</v>
      </c>
      <c r="B456">
        <f>_xlfn.XLOOKUP(Table4[[#This Row],[country]],Table2[country],Table2[country_id],FALSE)</f>
        <v>10</v>
      </c>
      <c r="C456" t="s">
        <v>105</v>
      </c>
      <c r="D456">
        <v>2017</v>
      </c>
      <c r="E456">
        <f>_xlfn.XLOOKUP(Table4[[#This Row],[year]],Table1[year],Table1[year_id])</f>
        <v>8</v>
      </c>
      <c r="F456" t="s">
        <v>29</v>
      </c>
      <c r="G456" t="s">
        <v>28</v>
      </c>
      <c r="H456" cm="1">
        <f t="array" ref="H456">_xlfn.XLOOKUP(Table4[[#This Row],[vehicle_segment]]&amp;Table4[[#This Row],[powertrain_type]],Table3[vehicle_segment]&amp;Table3[powertrain_type],Table3[vehicle_id])</f>
        <v>2</v>
      </c>
      <c r="I456" s="5">
        <v>132</v>
      </c>
      <c r="J456" s="5">
        <v>580963</v>
      </c>
      <c r="K456" s="5">
        <v>79222</v>
      </c>
      <c r="L456" s="5">
        <v>660317</v>
      </c>
      <c r="M456">
        <v>0.02</v>
      </c>
      <c r="N456">
        <v>44</v>
      </c>
      <c r="O456">
        <v>7.4</v>
      </c>
      <c r="P456">
        <v>192</v>
      </c>
      <c r="Q456">
        <v>0.59699999999999998</v>
      </c>
      <c r="R456">
        <v>7.4999999999999997E-2</v>
      </c>
      <c r="S456">
        <v>3719</v>
      </c>
      <c r="T456">
        <v>55.2</v>
      </c>
      <c r="U456">
        <v>143.9</v>
      </c>
      <c r="V456">
        <v>797</v>
      </c>
      <c r="W456">
        <v>26.3</v>
      </c>
      <c r="X456">
        <v>9.09</v>
      </c>
      <c r="Y456">
        <v>0</v>
      </c>
    </row>
    <row r="457" spans="1:25" x14ac:dyDescent="0.3">
      <c r="A457" t="s">
        <v>44</v>
      </c>
      <c r="B457">
        <f>_xlfn.XLOOKUP(Table4[[#This Row],[country]],Table2[country],Table2[country_id],FALSE)</f>
        <v>10</v>
      </c>
      <c r="C457" t="s">
        <v>105</v>
      </c>
      <c r="D457">
        <v>2017</v>
      </c>
      <c r="E457">
        <f>_xlfn.XLOOKUP(Table4[[#This Row],[year]],Table1[year],Table1[year_id])</f>
        <v>8</v>
      </c>
      <c r="F457" t="s">
        <v>30</v>
      </c>
      <c r="G457" t="s">
        <v>28</v>
      </c>
      <c r="H457" cm="1">
        <f t="array" ref="H457">_xlfn.XLOOKUP(Table4[[#This Row],[vehicle_segment]]&amp;Table4[[#This Row],[powertrain_type]],Table3[vehicle_segment]&amp;Table3[powertrain_type],Table3[vehicle_id])</f>
        <v>3</v>
      </c>
      <c r="I457" s="5">
        <v>78</v>
      </c>
      <c r="J457" s="5">
        <v>246464</v>
      </c>
      <c r="K457" s="5">
        <v>21432</v>
      </c>
      <c r="L457" s="5">
        <v>267974</v>
      </c>
      <c r="M457">
        <v>0.03</v>
      </c>
      <c r="N457">
        <v>44</v>
      </c>
      <c r="O457">
        <v>7.4</v>
      </c>
      <c r="P457">
        <v>192</v>
      </c>
      <c r="Q457">
        <v>0.59699999999999998</v>
      </c>
      <c r="R457">
        <v>7.4999999999999997E-2</v>
      </c>
      <c r="S457">
        <v>3719</v>
      </c>
      <c r="T457">
        <v>55.2</v>
      </c>
      <c r="U457">
        <v>143.9</v>
      </c>
      <c r="V457">
        <v>797</v>
      </c>
      <c r="W457">
        <v>26.3</v>
      </c>
      <c r="X457">
        <v>23.91</v>
      </c>
      <c r="Y457">
        <v>0</v>
      </c>
    </row>
    <row r="458" spans="1:25" x14ac:dyDescent="0.3">
      <c r="A458" t="s">
        <v>44</v>
      </c>
      <c r="B458">
        <f>_xlfn.XLOOKUP(Table4[[#This Row],[country]],Table2[country],Table2[country_id],FALSE)</f>
        <v>10</v>
      </c>
      <c r="C458" t="s">
        <v>105</v>
      </c>
      <c r="D458">
        <v>2018</v>
      </c>
      <c r="E458">
        <f>_xlfn.XLOOKUP(Table4[[#This Row],[year]],Table1[year],Table1[year_id])</f>
        <v>9</v>
      </c>
      <c r="F458" t="s">
        <v>27</v>
      </c>
      <c r="G458" t="s">
        <v>28</v>
      </c>
      <c r="H458" cm="1">
        <f t="array" ref="H458">_xlfn.XLOOKUP(Table4[[#This Row],[vehicle_segment]]&amp;Table4[[#This Row],[powertrain_type]],Table3[vehicle_segment]&amp;Table3[powertrain_type],Table3[vehicle_id])</f>
        <v>1</v>
      </c>
      <c r="I458" s="5">
        <v>17</v>
      </c>
      <c r="J458" s="5">
        <v>95534</v>
      </c>
      <c r="K458" s="5">
        <v>63689</v>
      </c>
      <c r="L458" s="5">
        <v>159240</v>
      </c>
      <c r="M458">
        <v>0.01</v>
      </c>
      <c r="N458">
        <v>49</v>
      </c>
      <c r="O458">
        <v>8.6999999999999993</v>
      </c>
      <c r="P458">
        <v>239</v>
      </c>
      <c r="Q458">
        <v>0.64700000000000002</v>
      </c>
      <c r="R458">
        <v>7.4999999999999997E-2</v>
      </c>
      <c r="S458">
        <v>3880</v>
      </c>
      <c r="T458">
        <v>55.4</v>
      </c>
      <c r="U458">
        <v>150.5</v>
      </c>
      <c r="V458">
        <v>909</v>
      </c>
      <c r="W458">
        <v>26.6</v>
      </c>
      <c r="X458">
        <v>50.37</v>
      </c>
      <c r="Y458">
        <v>0</v>
      </c>
    </row>
    <row r="459" spans="1:25" x14ac:dyDescent="0.3">
      <c r="A459" t="s">
        <v>44</v>
      </c>
      <c r="B459">
        <f>_xlfn.XLOOKUP(Table4[[#This Row],[country]],Table2[country],Table2[country_id],FALSE)</f>
        <v>10</v>
      </c>
      <c r="C459" t="s">
        <v>105</v>
      </c>
      <c r="D459">
        <v>2018</v>
      </c>
      <c r="E459">
        <f>_xlfn.XLOOKUP(Table4[[#This Row],[year]],Table1[year],Table1[year_id])</f>
        <v>9</v>
      </c>
      <c r="F459" t="s">
        <v>29</v>
      </c>
      <c r="G459" t="s">
        <v>28</v>
      </c>
      <c r="H459" cm="1">
        <f t="array" ref="H459">_xlfn.XLOOKUP(Table4[[#This Row],[vehicle_segment]]&amp;Table4[[#This Row],[powertrain_type]],Table3[vehicle_segment]&amp;Table3[powertrain_type],Table3[vehicle_id])</f>
        <v>2</v>
      </c>
      <c r="I459" s="5">
        <v>194</v>
      </c>
      <c r="J459" s="5">
        <v>569055</v>
      </c>
      <c r="K459" s="5">
        <v>77598</v>
      </c>
      <c r="L459" s="5">
        <v>646847</v>
      </c>
      <c r="M459">
        <v>0.03</v>
      </c>
      <c r="N459">
        <v>49</v>
      </c>
      <c r="O459">
        <v>8.6999999999999993</v>
      </c>
      <c r="P459">
        <v>239</v>
      </c>
      <c r="Q459">
        <v>0.64700000000000002</v>
      </c>
      <c r="R459">
        <v>7.4999999999999997E-2</v>
      </c>
      <c r="S459">
        <v>3880</v>
      </c>
      <c r="T459">
        <v>55.4</v>
      </c>
      <c r="U459">
        <v>150.5</v>
      </c>
      <c r="V459">
        <v>909</v>
      </c>
      <c r="W459">
        <v>26.6</v>
      </c>
      <c r="X459">
        <v>46.97</v>
      </c>
      <c r="Y459">
        <v>0</v>
      </c>
    </row>
    <row r="460" spans="1:25" x14ac:dyDescent="0.3">
      <c r="A460" t="s">
        <v>44</v>
      </c>
      <c r="B460">
        <f>_xlfn.XLOOKUP(Table4[[#This Row],[country]],Table2[country],Table2[country_id],FALSE)</f>
        <v>10</v>
      </c>
      <c r="C460" t="s">
        <v>105</v>
      </c>
      <c r="D460">
        <v>2018</v>
      </c>
      <c r="E460">
        <f>_xlfn.XLOOKUP(Table4[[#This Row],[year]],Table1[year],Table1[year_id])</f>
        <v>9</v>
      </c>
      <c r="F460" t="s">
        <v>30</v>
      </c>
      <c r="G460" t="s">
        <v>28</v>
      </c>
      <c r="H460" cm="1">
        <f t="array" ref="H460">_xlfn.XLOOKUP(Table4[[#This Row],[vehicle_segment]]&amp;Table4[[#This Row],[powertrain_type]],Table3[vehicle_segment]&amp;Table3[powertrain_type],Table3[vehicle_id])</f>
        <v>3</v>
      </c>
      <c r="I460" s="5">
        <v>116</v>
      </c>
      <c r="J460" s="5">
        <v>245795</v>
      </c>
      <c r="K460" s="5">
        <v>21374</v>
      </c>
      <c r="L460" s="5">
        <v>267285</v>
      </c>
      <c r="M460">
        <v>0.04</v>
      </c>
      <c r="N460">
        <v>49</v>
      </c>
      <c r="O460">
        <v>8.6999999999999993</v>
      </c>
      <c r="P460">
        <v>239</v>
      </c>
      <c r="Q460">
        <v>0.64700000000000002</v>
      </c>
      <c r="R460">
        <v>7.4999999999999997E-2</v>
      </c>
      <c r="S460">
        <v>3880</v>
      </c>
      <c r="T460">
        <v>55.4</v>
      </c>
      <c r="U460">
        <v>150.5</v>
      </c>
      <c r="V460">
        <v>909</v>
      </c>
      <c r="W460">
        <v>26.6</v>
      </c>
      <c r="X460">
        <v>45.06</v>
      </c>
      <c r="Y460">
        <v>0</v>
      </c>
    </row>
    <row r="461" spans="1:25" x14ac:dyDescent="0.3">
      <c r="A461" t="s">
        <v>44</v>
      </c>
      <c r="B461">
        <f>_xlfn.XLOOKUP(Table4[[#This Row],[country]],Table2[country],Table2[country_id],FALSE)</f>
        <v>10</v>
      </c>
      <c r="C461" t="s">
        <v>105</v>
      </c>
      <c r="D461">
        <v>2019</v>
      </c>
      <c r="E461">
        <f>_xlfn.XLOOKUP(Table4[[#This Row],[year]],Table1[year],Table1[year_id])</f>
        <v>10</v>
      </c>
      <c r="F461" t="s">
        <v>27</v>
      </c>
      <c r="G461" t="s">
        <v>28</v>
      </c>
      <c r="H461" cm="1">
        <f t="array" ref="H461">_xlfn.XLOOKUP(Table4[[#This Row],[vehicle_segment]]&amp;Table4[[#This Row],[powertrain_type]],Table3[vehicle_segment]&amp;Table3[powertrain_type],Table3[vehicle_id])</f>
        <v>1</v>
      </c>
      <c r="I461" s="5">
        <v>41</v>
      </c>
      <c r="J461" s="5">
        <v>88852</v>
      </c>
      <c r="K461" s="5">
        <v>59235</v>
      </c>
      <c r="L461" s="5">
        <v>148128</v>
      </c>
      <c r="M461">
        <v>0.03</v>
      </c>
      <c r="N461">
        <v>131</v>
      </c>
      <c r="O461">
        <v>9.8000000000000007</v>
      </c>
      <c r="P461">
        <v>273</v>
      </c>
      <c r="Q461">
        <v>0.71</v>
      </c>
      <c r="R461">
        <v>7.8E-2</v>
      </c>
      <c r="S461">
        <v>4059</v>
      </c>
      <c r="T461">
        <v>56</v>
      </c>
      <c r="U461">
        <v>145.30000000000001</v>
      </c>
      <c r="V461">
        <v>1043</v>
      </c>
      <c r="W461">
        <v>30.2</v>
      </c>
      <c r="X461">
        <v>55.05</v>
      </c>
      <c r="Y461">
        <v>0</v>
      </c>
    </row>
    <row r="462" spans="1:25" x14ac:dyDescent="0.3">
      <c r="A462" t="s">
        <v>44</v>
      </c>
      <c r="B462">
        <f>_xlfn.XLOOKUP(Table4[[#This Row],[country]],Table2[country],Table2[country_id],FALSE)</f>
        <v>10</v>
      </c>
      <c r="C462" t="s">
        <v>105</v>
      </c>
      <c r="D462">
        <v>2019</v>
      </c>
      <c r="E462">
        <f>_xlfn.XLOOKUP(Table4[[#This Row],[year]],Table1[year],Table1[year_id])</f>
        <v>10</v>
      </c>
      <c r="F462" t="s">
        <v>29</v>
      </c>
      <c r="G462" t="s">
        <v>28</v>
      </c>
      <c r="H462" cm="1">
        <f t="array" ref="H462">_xlfn.XLOOKUP(Table4[[#This Row],[vehicle_segment]]&amp;Table4[[#This Row],[powertrain_type]],Table3[vehicle_segment]&amp;Table3[powertrain_type],Table3[vehicle_id])</f>
        <v>2</v>
      </c>
      <c r="I462" s="5">
        <v>468</v>
      </c>
      <c r="J462" s="5">
        <v>514464</v>
      </c>
      <c r="K462" s="5">
        <v>70154</v>
      </c>
      <c r="L462" s="5">
        <v>585086</v>
      </c>
      <c r="M462">
        <v>0.08</v>
      </c>
      <c r="N462">
        <v>131</v>
      </c>
      <c r="O462">
        <v>9.8000000000000007</v>
      </c>
      <c r="P462">
        <v>273</v>
      </c>
      <c r="Q462">
        <v>0.71</v>
      </c>
      <c r="R462">
        <v>7.8E-2</v>
      </c>
      <c r="S462">
        <v>4059</v>
      </c>
      <c r="T462">
        <v>56</v>
      </c>
      <c r="U462">
        <v>145.30000000000001</v>
      </c>
      <c r="V462">
        <v>1043</v>
      </c>
      <c r="W462">
        <v>30.2</v>
      </c>
      <c r="X462">
        <v>141.24</v>
      </c>
      <c r="Y462">
        <v>0</v>
      </c>
    </row>
    <row r="463" spans="1:25" x14ac:dyDescent="0.3">
      <c r="A463" t="s">
        <v>44</v>
      </c>
      <c r="B463">
        <f>_xlfn.XLOOKUP(Table4[[#This Row],[country]],Table2[country],Table2[country_id],FALSE)</f>
        <v>10</v>
      </c>
      <c r="C463" t="s">
        <v>105</v>
      </c>
      <c r="D463">
        <v>2019</v>
      </c>
      <c r="E463">
        <f>_xlfn.XLOOKUP(Table4[[#This Row],[year]],Table1[year],Table1[year_id])</f>
        <v>10</v>
      </c>
      <c r="F463" t="s">
        <v>30</v>
      </c>
      <c r="G463" t="s">
        <v>28</v>
      </c>
      <c r="H463" cm="1">
        <f t="array" ref="H463">_xlfn.XLOOKUP(Table4[[#This Row],[vehicle_segment]]&amp;Table4[[#This Row],[powertrain_type]],Table3[vehicle_segment]&amp;Table3[powertrain_type],Table3[vehicle_id])</f>
        <v>3</v>
      </c>
      <c r="I463" s="5">
        <v>293</v>
      </c>
      <c r="J463" s="5">
        <v>232114</v>
      </c>
      <c r="K463" s="5">
        <v>20184</v>
      </c>
      <c r="L463" s="5">
        <v>252591</v>
      </c>
      <c r="M463">
        <v>0.12</v>
      </c>
      <c r="N463">
        <v>131</v>
      </c>
      <c r="O463">
        <v>9.8000000000000007</v>
      </c>
      <c r="P463">
        <v>273</v>
      </c>
      <c r="Q463">
        <v>0.71</v>
      </c>
      <c r="R463">
        <v>7.8E-2</v>
      </c>
      <c r="S463">
        <v>4059</v>
      </c>
      <c r="T463">
        <v>56</v>
      </c>
      <c r="U463">
        <v>145.30000000000001</v>
      </c>
      <c r="V463">
        <v>1043</v>
      </c>
      <c r="W463">
        <v>30.2</v>
      </c>
      <c r="X463">
        <v>152.59</v>
      </c>
      <c r="Y463">
        <v>0</v>
      </c>
    </row>
    <row r="464" spans="1:25" x14ac:dyDescent="0.3">
      <c r="A464" t="s">
        <v>44</v>
      </c>
      <c r="B464">
        <f>_xlfn.XLOOKUP(Table4[[#This Row],[country]],Table2[country],Table2[country_id],FALSE)</f>
        <v>10</v>
      </c>
      <c r="C464" t="s">
        <v>105</v>
      </c>
      <c r="D464">
        <v>2020</v>
      </c>
      <c r="E464">
        <f>_xlfn.XLOOKUP(Table4[[#This Row],[year]],Table1[year],Table1[year_id])</f>
        <v>11</v>
      </c>
      <c r="F464" t="s">
        <v>27</v>
      </c>
      <c r="G464" t="s">
        <v>28</v>
      </c>
      <c r="H464" cm="1">
        <f t="array" ref="H464">_xlfn.XLOOKUP(Table4[[#This Row],[vehicle_segment]]&amp;Table4[[#This Row],[powertrain_type]],Table3[vehicle_segment]&amp;Table3[powertrain_type],Table3[vehicle_id])</f>
        <v>1</v>
      </c>
      <c r="I464" s="5">
        <v>25</v>
      </c>
      <c r="J464" s="5">
        <v>47605</v>
      </c>
      <c r="K464" s="5">
        <v>31737</v>
      </c>
      <c r="L464" s="5">
        <v>79367</v>
      </c>
      <c r="M464">
        <v>0.03</v>
      </c>
      <c r="N464">
        <v>195</v>
      </c>
      <c r="O464">
        <v>13</v>
      </c>
      <c r="P464">
        <v>294</v>
      </c>
      <c r="Q464">
        <v>0.77700000000000002</v>
      </c>
      <c r="R464">
        <v>7.9000000000000001E-2</v>
      </c>
      <c r="S464">
        <v>4376</v>
      </c>
      <c r="T464">
        <v>56.6</v>
      </c>
      <c r="U464">
        <v>141.1</v>
      </c>
      <c r="V464">
        <v>1143</v>
      </c>
      <c r="W464">
        <v>32.1</v>
      </c>
      <c r="X464">
        <v>31.48</v>
      </c>
      <c r="Y464">
        <v>0</v>
      </c>
    </row>
    <row r="465" spans="1:25" x14ac:dyDescent="0.3">
      <c r="A465" t="s">
        <v>44</v>
      </c>
      <c r="B465">
        <f>_xlfn.XLOOKUP(Table4[[#This Row],[country]],Table2[country],Table2[country_id],FALSE)</f>
        <v>10</v>
      </c>
      <c r="C465" t="s">
        <v>105</v>
      </c>
      <c r="D465">
        <v>2020</v>
      </c>
      <c r="E465">
        <f>_xlfn.XLOOKUP(Table4[[#This Row],[year]],Table1[year],Table1[year_id])</f>
        <v>11</v>
      </c>
      <c r="F465" t="s">
        <v>29</v>
      </c>
      <c r="G465" t="s">
        <v>28</v>
      </c>
      <c r="H465" cm="1">
        <f t="array" ref="H465">_xlfn.XLOOKUP(Table4[[#This Row],[vehicle_segment]]&amp;Table4[[#This Row],[powertrain_type]],Table3[vehicle_segment]&amp;Table3[powertrain_type],Table3[vehicle_id])</f>
        <v>2</v>
      </c>
      <c r="I465" s="5">
        <v>287</v>
      </c>
      <c r="J465" s="5">
        <v>280518</v>
      </c>
      <c r="K465" s="5">
        <v>38253</v>
      </c>
      <c r="L465" s="5">
        <v>319058</v>
      </c>
      <c r="M465">
        <v>0.09</v>
      </c>
      <c r="N465">
        <v>195</v>
      </c>
      <c r="O465">
        <v>13</v>
      </c>
      <c r="P465">
        <v>294</v>
      </c>
      <c r="Q465">
        <v>0.77700000000000002</v>
      </c>
      <c r="R465">
        <v>7.9000000000000001E-2</v>
      </c>
      <c r="S465">
        <v>4376</v>
      </c>
      <c r="T465">
        <v>56.6</v>
      </c>
      <c r="U465">
        <v>141.1</v>
      </c>
      <c r="V465">
        <v>1143</v>
      </c>
      <c r="W465">
        <v>32.1</v>
      </c>
      <c r="X465">
        <v>-38.68</v>
      </c>
      <c r="Y465">
        <v>0</v>
      </c>
    </row>
    <row r="466" spans="1:25" x14ac:dyDescent="0.3">
      <c r="A466" t="s">
        <v>44</v>
      </c>
      <c r="B466">
        <f>_xlfn.XLOOKUP(Table4[[#This Row],[country]],Table2[country],Table2[country_id],FALSE)</f>
        <v>10</v>
      </c>
      <c r="C466" t="s">
        <v>105</v>
      </c>
      <c r="D466">
        <v>2020</v>
      </c>
      <c r="E466">
        <f>_xlfn.XLOOKUP(Table4[[#This Row],[year]],Table1[year],Table1[year_id])</f>
        <v>11</v>
      </c>
      <c r="F466" t="s">
        <v>30</v>
      </c>
      <c r="G466" t="s">
        <v>28</v>
      </c>
      <c r="H466" cm="1">
        <f t="array" ref="H466">_xlfn.XLOOKUP(Table4[[#This Row],[vehicle_segment]]&amp;Table4[[#This Row],[powertrain_type]],Table3[vehicle_segment]&amp;Table3[powertrain_type],Table3[vehicle_id])</f>
        <v>3</v>
      </c>
      <c r="I466" s="5">
        <v>173</v>
      </c>
      <c r="J466" s="5">
        <v>121849</v>
      </c>
      <c r="K466" s="5">
        <v>10596</v>
      </c>
      <c r="L466" s="5">
        <v>132618</v>
      </c>
      <c r="M466">
        <v>0.13</v>
      </c>
      <c r="N466">
        <v>195</v>
      </c>
      <c r="O466">
        <v>13</v>
      </c>
      <c r="P466">
        <v>294</v>
      </c>
      <c r="Q466">
        <v>0.77700000000000002</v>
      </c>
      <c r="R466">
        <v>7.9000000000000001E-2</v>
      </c>
      <c r="S466">
        <v>4376</v>
      </c>
      <c r="T466">
        <v>56.6</v>
      </c>
      <c r="U466">
        <v>141.1</v>
      </c>
      <c r="V466">
        <v>1143</v>
      </c>
      <c r="W466">
        <v>32.1</v>
      </c>
      <c r="X466">
        <v>-40.96</v>
      </c>
      <c r="Y466">
        <v>0</v>
      </c>
    </row>
    <row r="467" spans="1:25" x14ac:dyDescent="0.3">
      <c r="A467" t="s">
        <v>44</v>
      </c>
      <c r="B467">
        <f>_xlfn.XLOOKUP(Table4[[#This Row],[country]],Table2[country],Table2[country_id],FALSE)</f>
        <v>10</v>
      </c>
      <c r="C467" t="s">
        <v>105</v>
      </c>
      <c r="D467">
        <v>2021</v>
      </c>
      <c r="E467">
        <f>_xlfn.XLOOKUP(Table4[[#This Row],[year]],Table1[year],Table1[year_id])</f>
        <v>12</v>
      </c>
      <c r="F467" t="s">
        <v>27</v>
      </c>
      <c r="G467" t="s">
        <v>28</v>
      </c>
      <c r="H467" cm="1">
        <f t="array" ref="H467">_xlfn.XLOOKUP(Table4[[#This Row],[vehicle_segment]]&amp;Table4[[#This Row],[powertrain_type]],Table3[vehicle_segment]&amp;Table3[powertrain_type],Table3[vehicle_id])</f>
        <v>1</v>
      </c>
      <c r="I467" s="5">
        <v>108</v>
      </c>
      <c r="J467" s="5">
        <v>80588</v>
      </c>
      <c r="K467" s="5">
        <v>53726</v>
      </c>
      <c r="L467" s="5">
        <v>134422</v>
      </c>
      <c r="M467">
        <v>0.08</v>
      </c>
      <c r="N467">
        <v>488</v>
      </c>
      <c r="O467">
        <v>15.5</v>
      </c>
      <c r="P467">
        <v>334</v>
      </c>
      <c r="Q467">
        <v>0.85</v>
      </c>
      <c r="R467">
        <v>8.1000000000000003E-2</v>
      </c>
      <c r="S467">
        <v>4630</v>
      </c>
      <c r="T467">
        <v>57.1</v>
      </c>
      <c r="U467">
        <v>138.1</v>
      </c>
      <c r="V467">
        <v>1284</v>
      </c>
      <c r="W467">
        <v>34.6</v>
      </c>
      <c r="X467">
        <v>85.21</v>
      </c>
      <c r="Y467">
        <v>0</v>
      </c>
    </row>
    <row r="468" spans="1:25" x14ac:dyDescent="0.3">
      <c r="A468" t="s">
        <v>44</v>
      </c>
      <c r="B468">
        <f>_xlfn.XLOOKUP(Table4[[#This Row],[country]],Table2[country],Table2[country_id],FALSE)</f>
        <v>10</v>
      </c>
      <c r="C468" t="s">
        <v>105</v>
      </c>
      <c r="D468">
        <v>2021</v>
      </c>
      <c r="E468">
        <f>_xlfn.XLOOKUP(Table4[[#This Row],[year]],Table1[year],Table1[year_id])</f>
        <v>12</v>
      </c>
      <c r="F468" t="s">
        <v>29</v>
      </c>
      <c r="G468" t="s">
        <v>28</v>
      </c>
      <c r="H468" cm="1">
        <f t="array" ref="H468">_xlfn.XLOOKUP(Table4[[#This Row],[vehicle_segment]]&amp;Table4[[#This Row],[powertrain_type]],Table3[vehicle_segment]&amp;Table3[powertrain_type],Table3[vehicle_id])</f>
        <v>2</v>
      </c>
      <c r="I468" s="5">
        <v>1226</v>
      </c>
      <c r="J468" s="5">
        <v>468007</v>
      </c>
      <c r="K468" s="5">
        <v>63819</v>
      </c>
      <c r="L468" s="5">
        <v>533052</v>
      </c>
      <c r="M468">
        <v>0.23</v>
      </c>
      <c r="N468">
        <v>488</v>
      </c>
      <c r="O468">
        <v>15.5</v>
      </c>
      <c r="P468">
        <v>334</v>
      </c>
      <c r="Q468">
        <v>0.85</v>
      </c>
      <c r="R468">
        <v>8.1000000000000003E-2</v>
      </c>
      <c r="S468">
        <v>4630</v>
      </c>
      <c r="T468">
        <v>57.1</v>
      </c>
      <c r="U468">
        <v>138.1</v>
      </c>
      <c r="V468">
        <v>1284</v>
      </c>
      <c r="W468">
        <v>34.6</v>
      </c>
      <c r="X468">
        <v>300</v>
      </c>
      <c r="Y468">
        <v>0</v>
      </c>
    </row>
    <row r="469" spans="1:25" x14ac:dyDescent="0.3">
      <c r="A469" t="s">
        <v>44</v>
      </c>
      <c r="B469">
        <f>_xlfn.XLOOKUP(Table4[[#This Row],[country]],Table2[country],Table2[country_id],FALSE)</f>
        <v>10</v>
      </c>
      <c r="C469" t="s">
        <v>105</v>
      </c>
      <c r="D469">
        <v>2021</v>
      </c>
      <c r="E469">
        <f>_xlfn.XLOOKUP(Table4[[#This Row],[year]],Table1[year],Table1[year_id])</f>
        <v>12</v>
      </c>
      <c r="F469" t="s">
        <v>30</v>
      </c>
      <c r="G469" t="s">
        <v>28</v>
      </c>
      <c r="H469" cm="1">
        <f t="array" ref="H469">_xlfn.XLOOKUP(Table4[[#This Row],[vehicle_segment]]&amp;Table4[[#This Row],[powertrain_type]],Table3[vehicle_segment]&amp;Table3[powertrain_type],Table3[vehicle_id])</f>
        <v>3</v>
      </c>
      <c r="I469" s="5">
        <v>751</v>
      </c>
      <c r="J469" s="5">
        <v>206514</v>
      </c>
      <c r="K469" s="5">
        <v>17958</v>
      </c>
      <c r="L469" s="5">
        <v>225223</v>
      </c>
      <c r="M469">
        <v>0.33</v>
      </c>
      <c r="N469">
        <v>488</v>
      </c>
      <c r="O469">
        <v>15.5</v>
      </c>
      <c r="P469">
        <v>334</v>
      </c>
      <c r="Q469">
        <v>0.85</v>
      </c>
      <c r="R469">
        <v>8.1000000000000003E-2</v>
      </c>
      <c r="S469">
        <v>4630</v>
      </c>
      <c r="T469">
        <v>57.1</v>
      </c>
      <c r="U469">
        <v>138.1</v>
      </c>
      <c r="V469">
        <v>1284</v>
      </c>
      <c r="W469">
        <v>34.6</v>
      </c>
      <c r="X469">
        <v>300</v>
      </c>
      <c r="Y469">
        <v>0</v>
      </c>
    </row>
    <row r="470" spans="1:25" x14ac:dyDescent="0.3">
      <c r="A470" t="s">
        <v>44</v>
      </c>
      <c r="B470">
        <f>_xlfn.XLOOKUP(Table4[[#This Row],[country]],Table2[country],Table2[country_id],FALSE)</f>
        <v>10</v>
      </c>
      <c r="C470" t="s">
        <v>105</v>
      </c>
      <c r="D470">
        <v>2022</v>
      </c>
      <c r="E470">
        <f>_xlfn.XLOOKUP(Table4[[#This Row],[year]],Table1[year],Table1[year_id])</f>
        <v>13</v>
      </c>
      <c r="F470" t="s">
        <v>27</v>
      </c>
      <c r="G470" t="s">
        <v>28</v>
      </c>
      <c r="H470" cm="1">
        <f t="array" ref="H470">_xlfn.XLOOKUP(Table4[[#This Row],[vehicle_segment]]&amp;Table4[[#This Row],[powertrain_type]],Table3[vehicle_segment]&amp;Table3[powertrain_type],Table3[vehicle_id])</f>
        <v>1</v>
      </c>
      <c r="I470" s="5">
        <v>511</v>
      </c>
      <c r="J470" s="5">
        <v>91957</v>
      </c>
      <c r="K470" s="5">
        <v>61304</v>
      </c>
      <c r="L470" s="5">
        <v>153772</v>
      </c>
      <c r="M470">
        <v>0.33</v>
      </c>
      <c r="N470">
        <v>1453</v>
      </c>
      <c r="O470">
        <v>19.600000000000001</v>
      </c>
      <c r="P470">
        <v>359</v>
      </c>
      <c r="Q470">
        <v>0.89700000000000002</v>
      </c>
      <c r="R470">
        <v>8.5000000000000006E-2</v>
      </c>
      <c r="S470">
        <v>4808</v>
      </c>
      <c r="T470">
        <v>57.4</v>
      </c>
      <c r="U470">
        <v>144.1</v>
      </c>
      <c r="V470">
        <v>1389</v>
      </c>
      <c r="W470">
        <v>39.700000000000003</v>
      </c>
      <c r="X470">
        <v>300</v>
      </c>
      <c r="Y470">
        <v>0</v>
      </c>
    </row>
    <row r="471" spans="1:25" x14ac:dyDescent="0.3">
      <c r="A471" t="s">
        <v>44</v>
      </c>
      <c r="B471">
        <f>_xlfn.XLOOKUP(Table4[[#This Row],[country]],Table2[country],Table2[country_id],FALSE)</f>
        <v>10</v>
      </c>
      <c r="C471" t="s">
        <v>105</v>
      </c>
      <c r="D471">
        <v>2022</v>
      </c>
      <c r="E471">
        <f>_xlfn.XLOOKUP(Table4[[#This Row],[year]],Table1[year],Table1[year_id])</f>
        <v>13</v>
      </c>
      <c r="F471" t="s">
        <v>29</v>
      </c>
      <c r="G471" t="s">
        <v>28</v>
      </c>
      <c r="H471" cm="1">
        <f t="array" ref="H471">_xlfn.XLOOKUP(Table4[[#This Row],[vehicle_segment]]&amp;Table4[[#This Row],[powertrain_type]],Table3[vehicle_segment]&amp;Table3[powertrain_type],Table3[vehicle_id])</f>
        <v>2</v>
      </c>
      <c r="I471" s="5">
        <v>5821</v>
      </c>
      <c r="J471" s="5">
        <v>534066</v>
      </c>
      <c r="K471" s="5">
        <v>72827</v>
      </c>
      <c r="L471" s="5">
        <v>612714</v>
      </c>
      <c r="M471">
        <v>0.95</v>
      </c>
      <c r="N471">
        <v>1453</v>
      </c>
      <c r="O471">
        <v>19.600000000000001</v>
      </c>
      <c r="P471">
        <v>359</v>
      </c>
      <c r="Q471">
        <v>0.89700000000000002</v>
      </c>
      <c r="R471">
        <v>8.5000000000000006E-2</v>
      </c>
      <c r="S471">
        <v>4808</v>
      </c>
      <c r="T471">
        <v>57.4</v>
      </c>
      <c r="U471">
        <v>144.1</v>
      </c>
      <c r="V471">
        <v>1389</v>
      </c>
      <c r="W471">
        <v>39.700000000000003</v>
      </c>
      <c r="X471">
        <v>300</v>
      </c>
      <c r="Y471">
        <v>0</v>
      </c>
    </row>
    <row r="472" spans="1:25" x14ac:dyDescent="0.3">
      <c r="A472" t="s">
        <v>44</v>
      </c>
      <c r="B472">
        <f>_xlfn.XLOOKUP(Table4[[#This Row],[country]],Table2[country],Table2[country_id],FALSE)</f>
        <v>10</v>
      </c>
      <c r="C472" t="s">
        <v>105</v>
      </c>
      <c r="D472">
        <v>2022</v>
      </c>
      <c r="E472">
        <f>_xlfn.XLOOKUP(Table4[[#This Row],[year]],Table1[year],Table1[year_id])</f>
        <v>13</v>
      </c>
      <c r="F472" t="s">
        <v>30</v>
      </c>
      <c r="G472" t="s">
        <v>28</v>
      </c>
      <c r="H472" cm="1">
        <f t="array" ref="H472">_xlfn.XLOOKUP(Table4[[#This Row],[vehicle_segment]]&amp;Table4[[#This Row],[powertrain_type]],Table3[vehicle_segment]&amp;Table3[powertrain_type],Table3[vehicle_id])</f>
        <v>3</v>
      </c>
      <c r="I472" s="5">
        <v>3500</v>
      </c>
      <c r="J472" s="5">
        <v>230524</v>
      </c>
      <c r="K472" s="5">
        <v>20046</v>
      </c>
      <c r="L472" s="5">
        <v>254070</v>
      </c>
      <c r="M472">
        <v>1.38</v>
      </c>
      <c r="N472">
        <v>1453</v>
      </c>
      <c r="O472">
        <v>19.600000000000001</v>
      </c>
      <c r="P472">
        <v>359</v>
      </c>
      <c r="Q472">
        <v>0.89700000000000002</v>
      </c>
      <c r="R472">
        <v>8.5000000000000006E-2</v>
      </c>
      <c r="S472">
        <v>4808</v>
      </c>
      <c r="T472">
        <v>57.4</v>
      </c>
      <c r="U472">
        <v>144.1</v>
      </c>
      <c r="V472">
        <v>1389</v>
      </c>
      <c r="W472">
        <v>39.700000000000003</v>
      </c>
      <c r="X472">
        <v>300</v>
      </c>
      <c r="Y472">
        <v>0</v>
      </c>
    </row>
    <row r="473" spans="1:25" x14ac:dyDescent="0.3">
      <c r="A473" t="s">
        <v>44</v>
      </c>
      <c r="B473">
        <f>_xlfn.XLOOKUP(Table4[[#This Row],[country]],Table2[country],Table2[country_id],FALSE)</f>
        <v>10</v>
      </c>
      <c r="C473" t="s">
        <v>105</v>
      </c>
      <c r="D473">
        <v>2023</v>
      </c>
      <c r="E473">
        <f>_xlfn.XLOOKUP(Table4[[#This Row],[year]],Table1[year],Table1[year_id])</f>
        <v>14</v>
      </c>
      <c r="F473" t="s">
        <v>27</v>
      </c>
      <c r="G473" t="s">
        <v>28</v>
      </c>
      <c r="H473" cm="1">
        <f t="array" ref="H473">_xlfn.XLOOKUP(Table4[[#This Row],[vehicle_segment]]&amp;Table4[[#This Row],[powertrain_type]],Table3[vehicle_segment]&amp;Table3[powertrain_type],Table3[vehicle_id])</f>
        <v>1</v>
      </c>
      <c r="I473" s="5">
        <v>905</v>
      </c>
      <c r="J473" s="5">
        <v>91286</v>
      </c>
      <c r="K473" s="5">
        <v>60858</v>
      </c>
      <c r="L473" s="5">
        <v>153049</v>
      </c>
      <c r="M473">
        <v>0.59</v>
      </c>
      <c r="N473">
        <v>2818</v>
      </c>
      <c r="O473">
        <v>21.7</v>
      </c>
      <c r="P473">
        <v>384</v>
      </c>
      <c r="Q473">
        <v>0.91700000000000004</v>
      </c>
      <c r="R473">
        <v>8.6999999999999994E-2</v>
      </c>
      <c r="S473">
        <v>4960</v>
      </c>
      <c r="T473">
        <v>58.2</v>
      </c>
      <c r="U473">
        <v>148.5</v>
      </c>
      <c r="V473">
        <v>1526</v>
      </c>
      <c r="W473">
        <v>41.6</v>
      </c>
      <c r="X473">
        <v>77.099999999999994</v>
      </c>
      <c r="Y473">
        <v>0</v>
      </c>
    </row>
    <row r="474" spans="1:25" x14ac:dyDescent="0.3">
      <c r="A474" t="s">
        <v>44</v>
      </c>
      <c r="B474">
        <f>_xlfn.XLOOKUP(Table4[[#This Row],[country]],Table2[country],Table2[country_id],FALSE)</f>
        <v>10</v>
      </c>
      <c r="C474" t="s">
        <v>105</v>
      </c>
      <c r="D474">
        <v>2023</v>
      </c>
      <c r="E474">
        <f>_xlfn.XLOOKUP(Table4[[#This Row],[year]],Table1[year],Table1[year_id])</f>
        <v>14</v>
      </c>
      <c r="F474" t="s">
        <v>29</v>
      </c>
      <c r="G474" t="s">
        <v>28</v>
      </c>
      <c r="H474" cm="1">
        <f t="array" ref="H474">_xlfn.XLOOKUP(Table4[[#This Row],[vehicle_segment]]&amp;Table4[[#This Row],[powertrain_type]],Table3[vehicle_segment]&amp;Table3[powertrain_type],Table3[vehicle_id])</f>
        <v>2</v>
      </c>
      <c r="I474" s="5">
        <v>10302</v>
      </c>
      <c r="J474" s="5">
        <v>527358</v>
      </c>
      <c r="K474" s="5">
        <v>71912</v>
      </c>
      <c r="L474" s="5">
        <v>609572</v>
      </c>
      <c r="M474">
        <v>1.69</v>
      </c>
      <c r="N474">
        <v>2818</v>
      </c>
      <c r="O474">
        <v>21.7</v>
      </c>
      <c r="P474">
        <v>384</v>
      </c>
      <c r="Q474">
        <v>0.91700000000000004</v>
      </c>
      <c r="R474">
        <v>8.6999999999999994E-2</v>
      </c>
      <c r="S474">
        <v>4960</v>
      </c>
      <c r="T474">
        <v>58.2</v>
      </c>
      <c r="U474">
        <v>148.5</v>
      </c>
      <c r="V474">
        <v>1526</v>
      </c>
      <c r="W474">
        <v>41.6</v>
      </c>
      <c r="X474">
        <v>76.98</v>
      </c>
      <c r="Y474">
        <v>0</v>
      </c>
    </row>
    <row r="475" spans="1:25" x14ac:dyDescent="0.3">
      <c r="A475" t="s">
        <v>44</v>
      </c>
      <c r="B475">
        <f>_xlfn.XLOOKUP(Table4[[#This Row],[country]],Table2[country],Table2[country_id],FALSE)</f>
        <v>10</v>
      </c>
      <c r="C475" t="s">
        <v>105</v>
      </c>
      <c r="D475">
        <v>2023</v>
      </c>
      <c r="E475">
        <f>_xlfn.XLOOKUP(Table4[[#This Row],[year]],Table1[year],Table1[year_id])</f>
        <v>14</v>
      </c>
      <c r="F475" t="s">
        <v>30</v>
      </c>
      <c r="G475" t="s">
        <v>28</v>
      </c>
      <c r="H475" cm="1">
        <f t="array" ref="H475">_xlfn.XLOOKUP(Table4[[#This Row],[vehicle_segment]]&amp;Table4[[#This Row],[powertrain_type]],Table3[vehicle_segment]&amp;Table3[powertrain_type],Table3[vehicle_id])</f>
        <v>3</v>
      </c>
      <c r="I475" s="5">
        <v>6052</v>
      </c>
      <c r="J475" s="5">
        <v>221660</v>
      </c>
      <c r="K475" s="5">
        <v>19275</v>
      </c>
      <c r="L475" s="5">
        <v>246987</v>
      </c>
      <c r="M475">
        <v>2.4500000000000002</v>
      </c>
      <c r="N475">
        <v>2818</v>
      </c>
      <c r="O475">
        <v>21.7</v>
      </c>
      <c r="P475">
        <v>384</v>
      </c>
      <c r="Q475">
        <v>0.91700000000000004</v>
      </c>
      <c r="R475">
        <v>8.6999999999999994E-2</v>
      </c>
      <c r="S475">
        <v>4960</v>
      </c>
      <c r="T475">
        <v>58.2</v>
      </c>
      <c r="U475">
        <v>148.5</v>
      </c>
      <c r="V475">
        <v>1526</v>
      </c>
      <c r="W475">
        <v>41.6</v>
      </c>
      <c r="X475">
        <v>72.91</v>
      </c>
      <c r="Y475">
        <v>0</v>
      </c>
    </row>
    <row r="476" spans="1:25" x14ac:dyDescent="0.3">
      <c r="A476" t="s">
        <v>44</v>
      </c>
      <c r="B476">
        <f>_xlfn.XLOOKUP(Table4[[#This Row],[country]],Table2[country],Table2[country_id],FALSE)</f>
        <v>10</v>
      </c>
      <c r="C476" t="s">
        <v>105</v>
      </c>
      <c r="D476">
        <v>2024</v>
      </c>
      <c r="E476">
        <f>_xlfn.XLOOKUP(Table4[[#This Row],[year]],Table1[year],Table1[year_id])</f>
        <v>15</v>
      </c>
      <c r="F476" t="s">
        <v>27</v>
      </c>
      <c r="G476" t="s">
        <v>28</v>
      </c>
      <c r="H476" cm="1">
        <f t="array" ref="H476">_xlfn.XLOOKUP(Table4[[#This Row],[vehicle_segment]]&amp;Table4[[#This Row],[powertrain_type]],Table3[vehicle_segment]&amp;Table3[powertrain_type],Table3[vehicle_id])</f>
        <v>1</v>
      </c>
      <c r="I476" s="5">
        <v>1517</v>
      </c>
      <c r="J476" s="5">
        <v>92308</v>
      </c>
      <c r="K476" s="5">
        <v>61539</v>
      </c>
      <c r="L476" s="5">
        <v>155364</v>
      </c>
      <c r="M476">
        <v>0.98</v>
      </c>
      <c r="N476">
        <v>6436</v>
      </c>
      <c r="O476">
        <v>25.6</v>
      </c>
      <c r="P476">
        <v>406</v>
      </c>
      <c r="Q476">
        <v>0.88700000000000001</v>
      </c>
      <c r="R476">
        <v>8.7999999999999995E-2</v>
      </c>
      <c r="S476">
        <v>5087</v>
      </c>
      <c r="T476">
        <v>58.8</v>
      </c>
      <c r="U476">
        <v>151.1</v>
      </c>
      <c r="V476">
        <v>1470</v>
      </c>
      <c r="W476">
        <v>44.7</v>
      </c>
      <c r="X476">
        <v>67.62</v>
      </c>
      <c r="Y476">
        <v>0</v>
      </c>
    </row>
    <row r="477" spans="1:25" x14ac:dyDescent="0.3">
      <c r="A477" t="s">
        <v>44</v>
      </c>
      <c r="B477">
        <f>_xlfn.XLOOKUP(Table4[[#This Row],[country]],Table2[country],Table2[country_id],FALSE)</f>
        <v>10</v>
      </c>
      <c r="C477" t="s">
        <v>105</v>
      </c>
      <c r="D477">
        <v>2024</v>
      </c>
      <c r="E477">
        <f>_xlfn.XLOOKUP(Table4[[#This Row],[year]],Table1[year],Table1[year_id])</f>
        <v>15</v>
      </c>
      <c r="F477" t="s">
        <v>29</v>
      </c>
      <c r="G477" t="s">
        <v>28</v>
      </c>
      <c r="H477" cm="1">
        <f t="array" ref="H477">_xlfn.XLOOKUP(Table4[[#This Row],[vehicle_segment]]&amp;Table4[[#This Row],[powertrain_type]],Table3[vehicle_segment]&amp;Table3[powertrain_type],Table3[vehicle_id])</f>
        <v>2</v>
      </c>
      <c r="I477" s="5">
        <v>17555</v>
      </c>
      <c r="J477" s="5">
        <v>538261</v>
      </c>
      <c r="K477" s="5">
        <v>73399</v>
      </c>
      <c r="L477" s="5">
        <v>629215</v>
      </c>
      <c r="M477">
        <v>2.79</v>
      </c>
      <c r="N477">
        <v>6436</v>
      </c>
      <c r="O477">
        <v>25.6</v>
      </c>
      <c r="P477">
        <v>406</v>
      </c>
      <c r="Q477">
        <v>0.88700000000000001</v>
      </c>
      <c r="R477">
        <v>8.7999999999999995E-2</v>
      </c>
      <c r="S477">
        <v>5087</v>
      </c>
      <c r="T477">
        <v>58.8</v>
      </c>
      <c r="U477">
        <v>151.1</v>
      </c>
      <c r="V477">
        <v>1470</v>
      </c>
      <c r="W477">
        <v>44.7</v>
      </c>
      <c r="X477">
        <v>70.400000000000006</v>
      </c>
      <c r="Y477">
        <v>0</v>
      </c>
    </row>
    <row r="478" spans="1:25" x14ac:dyDescent="0.3">
      <c r="A478" t="s">
        <v>44</v>
      </c>
      <c r="B478">
        <f>_xlfn.XLOOKUP(Table4[[#This Row],[country]],Table2[country],Table2[country_id],FALSE)</f>
        <v>10</v>
      </c>
      <c r="C478" t="s">
        <v>105</v>
      </c>
      <c r="D478">
        <v>2024</v>
      </c>
      <c r="E478">
        <f>_xlfn.XLOOKUP(Table4[[#This Row],[year]],Table1[year],Table1[year_id])</f>
        <v>15</v>
      </c>
      <c r="F478" t="s">
        <v>30</v>
      </c>
      <c r="G478" t="s">
        <v>28</v>
      </c>
      <c r="H478" cm="1">
        <f t="array" ref="H478">_xlfn.XLOOKUP(Table4[[#This Row],[vehicle_segment]]&amp;Table4[[#This Row],[powertrain_type]],Table3[vehicle_segment]&amp;Table3[powertrain_type],Table3[vehicle_id])</f>
        <v>3</v>
      </c>
      <c r="I478" s="5">
        <v>10544</v>
      </c>
      <c r="J478" s="5">
        <v>230081</v>
      </c>
      <c r="K478" s="5">
        <v>20007</v>
      </c>
      <c r="L478" s="5">
        <v>260632</v>
      </c>
      <c r="M478">
        <v>4.05</v>
      </c>
      <c r="N478">
        <v>6436</v>
      </c>
      <c r="O478">
        <v>25.6</v>
      </c>
      <c r="P478">
        <v>406</v>
      </c>
      <c r="Q478">
        <v>0.88700000000000001</v>
      </c>
      <c r="R478">
        <v>8.7999999999999995E-2</v>
      </c>
      <c r="S478">
        <v>5087</v>
      </c>
      <c r="T478">
        <v>58.8</v>
      </c>
      <c r="U478">
        <v>151.1</v>
      </c>
      <c r="V478">
        <v>1470</v>
      </c>
      <c r="W478">
        <v>44.7</v>
      </c>
      <c r="X478">
        <v>74.22</v>
      </c>
      <c r="Y478">
        <v>0</v>
      </c>
    </row>
    <row r="479" spans="1:25" x14ac:dyDescent="0.3">
      <c r="A479" t="s">
        <v>44</v>
      </c>
      <c r="B479">
        <f>_xlfn.XLOOKUP(Table4[[#This Row],[country]],Table2[country],Table2[country_id],FALSE)</f>
        <v>10</v>
      </c>
      <c r="C479" t="s">
        <v>105</v>
      </c>
      <c r="D479">
        <v>2025</v>
      </c>
      <c r="E479">
        <f>_xlfn.XLOOKUP(Table4[[#This Row],[year]],Table1[year],Table1[year_id])</f>
        <v>16</v>
      </c>
      <c r="F479" t="s">
        <v>27</v>
      </c>
      <c r="G479" t="s">
        <v>28</v>
      </c>
      <c r="H479" cm="1">
        <f t="array" ref="H479">_xlfn.XLOOKUP(Table4[[#This Row],[vehicle_segment]]&amp;Table4[[#This Row],[powertrain_type]],Table3[vehicle_segment]&amp;Table3[powertrain_type],Table3[vehicle_id])</f>
        <v>1</v>
      </c>
      <c r="I479" s="5">
        <v>2166</v>
      </c>
      <c r="J479" s="5">
        <v>93907</v>
      </c>
      <c r="K479" s="5">
        <v>62605</v>
      </c>
      <c r="L479" s="5">
        <v>158678</v>
      </c>
      <c r="M479">
        <v>1.37</v>
      </c>
      <c r="N479">
        <v>9977</v>
      </c>
      <c r="O479">
        <v>29.7</v>
      </c>
      <c r="P479">
        <v>429</v>
      </c>
      <c r="Q479">
        <v>0.85</v>
      </c>
      <c r="R479">
        <v>8.5999999999999993E-2</v>
      </c>
      <c r="S479">
        <v>5253</v>
      </c>
      <c r="T479">
        <v>59.1</v>
      </c>
      <c r="U479">
        <v>154.69999999999999</v>
      </c>
      <c r="V479">
        <v>1506</v>
      </c>
      <c r="W479">
        <v>48.7</v>
      </c>
      <c r="X479">
        <v>42.78</v>
      </c>
      <c r="Y479">
        <v>0</v>
      </c>
    </row>
    <row r="480" spans="1:25" x14ac:dyDescent="0.3">
      <c r="A480" t="s">
        <v>44</v>
      </c>
      <c r="B480">
        <f>_xlfn.XLOOKUP(Table4[[#This Row],[country]],Table2[country],Table2[country_id],FALSE)</f>
        <v>10</v>
      </c>
      <c r="C480" t="s">
        <v>105</v>
      </c>
      <c r="D480">
        <v>2025</v>
      </c>
      <c r="E480">
        <f>_xlfn.XLOOKUP(Table4[[#This Row],[year]],Table1[year],Table1[year_id])</f>
        <v>16</v>
      </c>
      <c r="F480" t="s">
        <v>29</v>
      </c>
      <c r="G480" t="s">
        <v>28</v>
      </c>
      <c r="H480" cm="1">
        <f t="array" ref="H480">_xlfn.XLOOKUP(Table4[[#This Row],[vehicle_segment]]&amp;Table4[[#This Row],[powertrain_type]],Table3[vehicle_segment]&amp;Table3[powertrain_type],Table3[vehicle_id])</f>
        <v>2</v>
      </c>
      <c r="I480" s="5">
        <v>25097</v>
      </c>
      <c r="J480" s="5">
        <v>544205</v>
      </c>
      <c r="K480" s="5">
        <v>74210</v>
      </c>
      <c r="L480" s="5">
        <v>643512</v>
      </c>
      <c r="M480">
        <v>3.9</v>
      </c>
      <c r="N480">
        <v>9977</v>
      </c>
      <c r="O480">
        <v>29.7</v>
      </c>
      <c r="P480">
        <v>429</v>
      </c>
      <c r="Q480">
        <v>0.85</v>
      </c>
      <c r="R480">
        <v>8.5999999999999993E-2</v>
      </c>
      <c r="S480">
        <v>5253</v>
      </c>
      <c r="T480">
        <v>59.1</v>
      </c>
      <c r="U480">
        <v>154.69999999999999</v>
      </c>
      <c r="V480">
        <v>1506</v>
      </c>
      <c r="W480">
        <v>48.7</v>
      </c>
      <c r="X480">
        <v>42.96</v>
      </c>
      <c r="Y480">
        <v>0</v>
      </c>
    </row>
    <row r="481" spans="1:25" x14ac:dyDescent="0.3">
      <c r="A481" t="s">
        <v>44</v>
      </c>
      <c r="B481">
        <f>_xlfn.XLOOKUP(Table4[[#This Row],[country]],Table2[country],Table2[country_id],FALSE)</f>
        <v>10</v>
      </c>
      <c r="C481" t="s">
        <v>105</v>
      </c>
      <c r="D481">
        <v>2025</v>
      </c>
      <c r="E481">
        <f>_xlfn.XLOOKUP(Table4[[#This Row],[year]],Table1[year],Table1[year_id])</f>
        <v>16</v>
      </c>
      <c r="F481" t="s">
        <v>30</v>
      </c>
      <c r="G481" t="s">
        <v>28</v>
      </c>
      <c r="H481" cm="1">
        <f t="array" ref="H481">_xlfn.XLOOKUP(Table4[[#This Row],[vehicle_segment]]&amp;Table4[[#This Row],[powertrain_type]],Table3[vehicle_segment]&amp;Table3[powertrain_type],Table3[vehicle_id])</f>
        <v>3</v>
      </c>
      <c r="I481" s="5">
        <v>14956</v>
      </c>
      <c r="J481" s="5">
        <v>229559</v>
      </c>
      <c r="K481" s="5">
        <v>19962</v>
      </c>
      <c r="L481" s="5">
        <v>264477</v>
      </c>
      <c r="M481">
        <v>5.65</v>
      </c>
      <c r="N481">
        <v>9977</v>
      </c>
      <c r="O481">
        <v>29.7</v>
      </c>
      <c r="P481">
        <v>429</v>
      </c>
      <c r="Q481">
        <v>0.85</v>
      </c>
      <c r="R481">
        <v>8.5999999999999993E-2</v>
      </c>
      <c r="S481">
        <v>5253</v>
      </c>
      <c r="T481">
        <v>59.1</v>
      </c>
      <c r="U481">
        <v>154.69999999999999</v>
      </c>
      <c r="V481">
        <v>1506</v>
      </c>
      <c r="W481">
        <v>48.7</v>
      </c>
      <c r="X481">
        <v>41.84</v>
      </c>
      <c r="Y481">
        <v>0</v>
      </c>
    </row>
    <row r="482" spans="1:25" x14ac:dyDescent="0.3">
      <c r="A482" t="s">
        <v>45</v>
      </c>
      <c r="B482">
        <f>_xlfn.XLOOKUP(Table4[[#This Row],[country]],Table2[country],Table2[country_id],FALSE)</f>
        <v>11</v>
      </c>
      <c r="C482" t="s">
        <v>32</v>
      </c>
      <c r="D482">
        <v>2010</v>
      </c>
      <c r="E482">
        <f>_xlfn.XLOOKUP(Table4[[#This Row],[year]],Table1[year],Table1[year_id])</f>
        <v>1</v>
      </c>
      <c r="F482" t="s">
        <v>27</v>
      </c>
      <c r="G482" t="s">
        <v>28</v>
      </c>
      <c r="H482" cm="1">
        <f t="array" ref="H482">_xlfn.XLOOKUP(Table4[[#This Row],[vehicle_segment]]&amp;Table4[[#This Row],[powertrain_type]],Table3[vehicle_segment]&amp;Table3[powertrain_type],Table3[vehicle_id])</f>
        <v>1</v>
      </c>
      <c r="I482" s="5">
        <v>7</v>
      </c>
      <c r="J482" s="5">
        <v>173469</v>
      </c>
      <c r="K482" s="5">
        <v>115650</v>
      </c>
      <c r="L482" s="5">
        <v>289126</v>
      </c>
      <c r="M482">
        <v>0</v>
      </c>
      <c r="N482">
        <v>47</v>
      </c>
      <c r="O482">
        <v>2.1</v>
      </c>
      <c r="P482">
        <v>123</v>
      </c>
      <c r="Q482">
        <v>1.48</v>
      </c>
      <c r="R482">
        <v>0.22600000000000001</v>
      </c>
      <c r="S482">
        <v>35991</v>
      </c>
      <c r="T482">
        <v>68.5</v>
      </c>
      <c r="U482">
        <v>110.6</v>
      </c>
      <c r="V482">
        <v>0</v>
      </c>
      <c r="W482">
        <v>49.7</v>
      </c>
      <c r="X482">
        <v>0</v>
      </c>
      <c r="Y482">
        <v>0</v>
      </c>
    </row>
    <row r="483" spans="1:25" x14ac:dyDescent="0.3">
      <c r="A483" t="s">
        <v>45</v>
      </c>
      <c r="B483">
        <f>_xlfn.XLOOKUP(Table4[[#This Row],[country]],Table2[country],Table2[country_id],FALSE)</f>
        <v>11</v>
      </c>
      <c r="C483" t="s">
        <v>32</v>
      </c>
      <c r="D483">
        <v>2010</v>
      </c>
      <c r="E483">
        <f>_xlfn.XLOOKUP(Table4[[#This Row],[year]],Table1[year],Table1[year_id])</f>
        <v>1</v>
      </c>
      <c r="F483" t="s">
        <v>29</v>
      </c>
      <c r="G483" t="s">
        <v>28</v>
      </c>
      <c r="H483" cm="1">
        <f t="array" ref="H483">_xlfn.XLOOKUP(Table4[[#This Row],[vehicle_segment]]&amp;Table4[[#This Row],[powertrain_type]],Table3[vehicle_segment]&amp;Table3[powertrain_type],Table3[vehicle_id])</f>
        <v>2</v>
      </c>
      <c r="I483" s="5">
        <v>102</v>
      </c>
      <c r="J483" s="5">
        <v>1050397</v>
      </c>
      <c r="K483" s="5">
        <v>143250</v>
      </c>
      <c r="L483" s="5">
        <v>1193749</v>
      </c>
      <c r="M483">
        <v>0.01</v>
      </c>
      <c r="N483">
        <v>47</v>
      </c>
      <c r="O483">
        <v>2.1</v>
      </c>
      <c r="P483">
        <v>123</v>
      </c>
      <c r="Q483">
        <v>1.48</v>
      </c>
      <c r="R483">
        <v>0.22600000000000001</v>
      </c>
      <c r="S483">
        <v>35991</v>
      </c>
      <c r="T483">
        <v>68.5</v>
      </c>
      <c r="U483">
        <v>110.6</v>
      </c>
      <c r="V483">
        <v>0</v>
      </c>
      <c r="W483">
        <v>49.7</v>
      </c>
      <c r="X483">
        <v>0</v>
      </c>
      <c r="Y483">
        <v>0</v>
      </c>
    </row>
    <row r="484" spans="1:25" x14ac:dyDescent="0.3">
      <c r="A484" t="s">
        <v>45</v>
      </c>
      <c r="B484">
        <f>_xlfn.XLOOKUP(Table4[[#This Row],[country]],Table2[country],Table2[country_id],FALSE)</f>
        <v>11</v>
      </c>
      <c r="C484" t="s">
        <v>32</v>
      </c>
      <c r="D484">
        <v>2010</v>
      </c>
      <c r="E484">
        <f>_xlfn.XLOOKUP(Table4[[#This Row],[year]],Table1[year],Table1[year_id])</f>
        <v>1</v>
      </c>
      <c r="F484" t="s">
        <v>30</v>
      </c>
      <c r="G484" t="s">
        <v>28</v>
      </c>
      <c r="H484" cm="1">
        <f t="array" ref="H484">_xlfn.XLOOKUP(Table4[[#This Row],[vehicle_segment]]&amp;Table4[[#This Row],[powertrain_type]],Table3[vehicle_segment]&amp;Table3[powertrain_type],Table3[vehicle_id])</f>
        <v>3</v>
      </c>
      <c r="I484" s="5">
        <v>54</v>
      </c>
      <c r="J484" s="5">
        <v>448869</v>
      </c>
      <c r="K484" s="5">
        <v>39037</v>
      </c>
      <c r="L484" s="5">
        <v>487960</v>
      </c>
      <c r="M484">
        <v>0.01</v>
      </c>
      <c r="N484">
        <v>47</v>
      </c>
      <c r="O484">
        <v>2.1</v>
      </c>
      <c r="P484">
        <v>123</v>
      </c>
      <c r="Q484">
        <v>1.48</v>
      </c>
      <c r="R484">
        <v>0.22600000000000001</v>
      </c>
      <c r="S484">
        <v>35991</v>
      </c>
      <c r="T484">
        <v>68.5</v>
      </c>
      <c r="U484">
        <v>110.6</v>
      </c>
      <c r="V484">
        <v>0</v>
      </c>
      <c r="W484">
        <v>49.7</v>
      </c>
      <c r="X484">
        <v>0</v>
      </c>
      <c r="Y484">
        <v>0</v>
      </c>
    </row>
    <row r="485" spans="1:25" x14ac:dyDescent="0.3">
      <c r="A485" t="s">
        <v>45</v>
      </c>
      <c r="B485">
        <f>_xlfn.XLOOKUP(Table4[[#This Row],[country]],Table2[country],Table2[country_id],FALSE)</f>
        <v>11</v>
      </c>
      <c r="C485" t="s">
        <v>32</v>
      </c>
      <c r="D485">
        <v>2011</v>
      </c>
      <c r="E485">
        <f>_xlfn.XLOOKUP(Table4[[#This Row],[year]],Table1[year],Table1[year_id])</f>
        <v>2</v>
      </c>
      <c r="F485" t="s">
        <v>27</v>
      </c>
      <c r="G485" t="s">
        <v>28</v>
      </c>
      <c r="H485" cm="1">
        <f t="array" ref="H485">_xlfn.XLOOKUP(Table4[[#This Row],[vehicle_segment]]&amp;Table4[[#This Row],[powertrain_type]],Table3[vehicle_segment]&amp;Table3[powertrain_type],Table3[vehicle_id])</f>
        <v>1</v>
      </c>
      <c r="I485" s="5">
        <v>18</v>
      </c>
      <c r="J485" s="5">
        <v>155450</v>
      </c>
      <c r="K485" s="5">
        <v>103634</v>
      </c>
      <c r="L485" s="5">
        <v>259102</v>
      </c>
      <c r="M485">
        <v>0.01</v>
      </c>
      <c r="N485">
        <v>209</v>
      </c>
      <c r="O485">
        <v>2.7</v>
      </c>
      <c r="P485">
        <v>130</v>
      </c>
      <c r="Q485">
        <v>1.5129999999999999</v>
      </c>
      <c r="R485">
        <v>0.22700000000000001</v>
      </c>
      <c r="S485">
        <v>33736</v>
      </c>
      <c r="T485">
        <v>68.8</v>
      </c>
      <c r="U485">
        <v>107.6</v>
      </c>
      <c r="V485">
        <v>664</v>
      </c>
      <c r="W485">
        <v>51.4</v>
      </c>
      <c r="X485">
        <v>157.13999999999999</v>
      </c>
      <c r="Y485">
        <v>0</v>
      </c>
    </row>
    <row r="486" spans="1:25" x14ac:dyDescent="0.3">
      <c r="A486" t="s">
        <v>45</v>
      </c>
      <c r="B486">
        <f>_xlfn.XLOOKUP(Table4[[#This Row],[country]],Table2[country],Table2[country_id],FALSE)</f>
        <v>11</v>
      </c>
      <c r="C486" t="s">
        <v>32</v>
      </c>
      <c r="D486">
        <v>2011</v>
      </c>
      <c r="E486">
        <f>_xlfn.XLOOKUP(Table4[[#This Row],[year]],Table1[year],Table1[year_id])</f>
        <v>2</v>
      </c>
      <c r="F486" t="s">
        <v>29</v>
      </c>
      <c r="G486" t="s">
        <v>28</v>
      </c>
      <c r="H486" cm="1">
        <f t="array" ref="H486">_xlfn.XLOOKUP(Table4[[#This Row],[vehicle_segment]]&amp;Table4[[#This Row],[powertrain_type]],Table3[vehicle_segment]&amp;Table3[powertrain_type],Table3[vehicle_id])</f>
        <v>2</v>
      </c>
      <c r="I486" s="5">
        <v>207</v>
      </c>
      <c r="J486" s="5">
        <v>909862</v>
      </c>
      <c r="K486" s="5">
        <v>124072</v>
      </c>
      <c r="L486" s="5">
        <v>1034141</v>
      </c>
      <c r="M486">
        <v>0.02</v>
      </c>
      <c r="N486">
        <v>209</v>
      </c>
      <c r="O486">
        <v>2.7</v>
      </c>
      <c r="P486">
        <v>130</v>
      </c>
      <c r="Q486">
        <v>1.5129999999999999</v>
      </c>
      <c r="R486">
        <v>0.22700000000000001</v>
      </c>
      <c r="S486">
        <v>33736</v>
      </c>
      <c r="T486">
        <v>68.8</v>
      </c>
      <c r="U486">
        <v>107.6</v>
      </c>
      <c r="V486">
        <v>664</v>
      </c>
      <c r="W486">
        <v>51.4</v>
      </c>
      <c r="X486">
        <v>102.94</v>
      </c>
      <c r="Y486">
        <v>0</v>
      </c>
    </row>
    <row r="487" spans="1:25" x14ac:dyDescent="0.3">
      <c r="A487" t="s">
        <v>45</v>
      </c>
      <c r="B487">
        <f>_xlfn.XLOOKUP(Table4[[#This Row],[country]],Table2[country],Table2[country_id],FALSE)</f>
        <v>11</v>
      </c>
      <c r="C487" t="s">
        <v>32</v>
      </c>
      <c r="D487">
        <v>2011</v>
      </c>
      <c r="E487">
        <f>_xlfn.XLOOKUP(Table4[[#This Row],[year]],Table1[year],Table1[year_id])</f>
        <v>2</v>
      </c>
      <c r="F487" t="s">
        <v>30</v>
      </c>
      <c r="G487" t="s">
        <v>28</v>
      </c>
      <c r="H487" cm="1">
        <f t="array" ref="H487">_xlfn.XLOOKUP(Table4[[#This Row],[vehicle_segment]]&amp;Table4[[#This Row],[powertrain_type]],Table3[vehicle_segment]&amp;Table3[powertrain_type],Table3[vehicle_id])</f>
        <v>3</v>
      </c>
      <c r="I487" s="5">
        <v>122</v>
      </c>
      <c r="J487" s="5">
        <v>386672</v>
      </c>
      <c r="K487" s="5">
        <v>33624</v>
      </c>
      <c r="L487" s="5">
        <v>420418</v>
      </c>
      <c r="M487">
        <v>0.03</v>
      </c>
      <c r="N487">
        <v>209</v>
      </c>
      <c r="O487">
        <v>2.7</v>
      </c>
      <c r="P487">
        <v>130</v>
      </c>
      <c r="Q487">
        <v>1.5129999999999999</v>
      </c>
      <c r="R487">
        <v>0.22700000000000001</v>
      </c>
      <c r="S487">
        <v>33736</v>
      </c>
      <c r="T487">
        <v>68.8</v>
      </c>
      <c r="U487">
        <v>107.6</v>
      </c>
      <c r="V487">
        <v>664</v>
      </c>
      <c r="W487">
        <v>51.4</v>
      </c>
      <c r="X487">
        <v>125.93</v>
      </c>
      <c r="Y487">
        <v>0</v>
      </c>
    </row>
    <row r="488" spans="1:25" x14ac:dyDescent="0.3">
      <c r="A488" t="s">
        <v>45</v>
      </c>
      <c r="B488">
        <f>_xlfn.XLOOKUP(Table4[[#This Row],[country]],Table2[country],Table2[country_id],FALSE)</f>
        <v>11</v>
      </c>
      <c r="C488" t="s">
        <v>32</v>
      </c>
      <c r="D488">
        <v>2012</v>
      </c>
      <c r="E488">
        <f>_xlfn.XLOOKUP(Table4[[#This Row],[year]],Table1[year],Table1[year_id])</f>
        <v>3</v>
      </c>
      <c r="F488" t="s">
        <v>27</v>
      </c>
      <c r="G488" t="s">
        <v>28</v>
      </c>
      <c r="H488" cm="1">
        <f t="array" ref="H488">_xlfn.XLOOKUP(Table4[[#This Row],[vehicle_segment]]&amp;Table4[[#This Row],[powertrain_type]],Table3[vehicle_segment]&amp;Table3[powertrain_type],Table3[vehicle_id])</f>
        <v>1</v>
      </c>
      <c r="I488" s="5">
        <v>24</v>
      </c>
      <c r="J488" s="5">
        <v>136301</v>
      </c>
      <c r="K488" s="5">
        <v>90868</v>
      </c>
      <c r="L488" s="5">
        <v>227193</v>
      </c>
      <c r="M488">
        <v>0.01</v>
      </c>
      <c r="N488">
        <v>343</v>
      </c>
      <c r="O488">
        <v>3.3</v>
      </c>
      <c r="P488">
        <v>146</v>
      </c>
      <c r="Q488">
        <v>1.5269999999999999</v>
      </c>
      <c r="R488">
        <v>0.23100000000000001</v>
      </c>
      <c r="S488">
        <v>33628</v>
      </c>
      <c r="T488">
        <v>68.400000000000006</v>
      </c>
      <c r="U488">
        <v>105.7</v>
      </c>
      <c r="V488">
        <v>1327</v>
      </c>
      <c r="W488">
        <v>53</v>
      </c>
      <c r="X488">
        <v>85.16</v>
      </c>
      <c r="Y488">
        <v>0</v>
      </c>
    </row>
    <row r="489" spans="1:25" x14ac:dyDescent="0.3">
      <c r="A489" t="s">
        <v>45</v>
      </c>
      <c r="B489">
        <f>_xlfn.XLOOKUP(Table4[[#This Row],[country]],Table2[country],Table2[country_id],FALSE)</f>
        <v>11</v>
      </c>
      <c r="C489" t="s">
        <v>32</v>
      </c>
      <c r="D489">
        <v>2012</v>
      </c>
      <c r="E489">
        <f>_xlfn.XLOOKUP(Table4[[#This Row],[year]],Table1[year],Table1[year_id])</f>
        <v>3</v>
      </c>
      <c r="F489" t="s">
        <v>29</v>
      </c>
      <c r="G489" t="s">
        <v>28</v>
      </c>
      <c r="H489" cm="1">
        <f t="array" ref="H489">_xlfn.XLOOKUP(Table4[[#This Row],[vehicle_segment]]&amp;Table4[[#This Row],[powertrain_type]],Table3[vehicle_segment]&amp;Table3[powertrain_type],Table3[vehicle_id])</f>
        <v>2</v>
      </c>
      <c r="I489" s="5">
        <v>271</v>
      </c>
      <c r="J489" s="5">
        <v>796079</v>
      </c>
      <c r="K489" s="5">
        <v>108556</v>
      </c>
      <c r="L489" s="5">
        <v>904906</v>
      </c>
      <c r="M489">
        <v>0.03</v>
      </c>
      <c r="N489">
        <v>343</v>
      </c>
      <c r="O489">
        <v>3.3</v>
      </c>
      <c r="P489">
        <v>146</v>
      </c>
      <c r="Q489">
        <v>1.5269999999999999</v>
      </c>
      <c r="R489">
        <v>0.23100000000000001</v>
      </c>
      <c r="S489">
        <v>33628</v>
      </c>
      <c r="T489">
        <v>68.400000000000006</v>
      </c>
      <c r="U489">
        <v>105.7</v>
      </c>
      <c r="V489">
        <v>1327</v>
      </c>
      <c r="W489">
        <v>53</v>
      </c>
      <c r="X489">
        <v>30.92</v>
      </c>
      <c r="Y489">
        <v>0</v>
      </c>
    </row>
    <row r="490" spans="1:25" x14ac:dyDescent="0.3">
      <c r="A490" t="s">
        <v>45</v>
      </c>
      <c r="B490">
        <f>_xlfn.XLOOKUP(Table4[[#This Row],[country]],Table2[country],Table2[country_id],FALSE)</f>
        <v>11</v>
      </c>
      <c r="C490" t="s">
        <v>32</v>
      </c>
      <c r="D490">
        <v>2012</v>
      </c>
      <c r="E490">
        <f>_xlfn.XLOOKUP(Table4[[#This Row],[year]],Table1[year],Table1[year_id])</f>
        <v>3</v>
      </c>
      <c r="F490" t="s">
        <v>30</v>
      </c>
      <c r="G490" t="s">
        <v>28</v>
      </c>
      <c r="H490" cm="1">
        <f t="array" ref="H490">_xlfn.XLOOKUP(Table4[[#This Row],[vehicle_segment]]&amp;Table4[[#This Row],[powertrain_type]],Table3[vehicle_segment]&amp;Table3[powertrain_type],Table3[vehicle_id])</f>
        <v>3</v>
      </c>
      <c r="I490" s="5">
        <v>166</v>
      </c>
      <c r="J490" s="5">
        <v>350698</v>
      </c>
      <c r="K490" s="5">
        <v>30496</v>
      </c>
      <c r="L490" s="5">
        <v>381360</v>
      </c>
      <c r="M490">
        <v>0.04</v>
      </c>
      <c r="N490">
        <v>343</v>
      </c>
      <c r="O490">
        <v>3.3</v>
      </c>
      <c r="P490">
        <v>146</v>
      </c>
      <c r="Q490">
        <v>1.5269999999999999</v>
      </c>
      <c r="R490">
        <v>0.23100000000000001</v>
      </c>
      <c r="S490">
        <v>33628</v>
      </c>
      <c r="T490">
        <v>68.400000000000006</v>
      </c>
      <c r="U490">
        <v>105.7</v>
      </c>
      <c r="V490">
        <v>1327</v>
      </c>
      <c r="W490">
        <v>53</v>
      </c>
      <c r="X490">
        <v>36.07</v>
      </c>
      <c r="Y490">
        <v>0</v>
      </c>
    </row>
    <row r="491" spans="1:25" x14ac:dyDescent="0.3">
      <c r="A491" t="s">
        <v>45</v>
      </c>
      <c r="B491">
        <f>_xlfn.XLOOKUP(Table4[[#This Row],[country]],Table2[country],Table2[country_id],FALSE)</f>
        <v>11</v>
      </c>
      <c r="C491" t="s">
        <v>32</v>
      </c>
      <c r="D491">
        <v>2013</v>
      </c>
      <c r="E491">
        <f>_xlfn.XLOOKUP(Table4[[#This Row],[year]],Table1[year],Table1[year_id])</f>
        <v>4</v>
      </c>
      <c r="F491" t="s">
        <v>27</v>
      </c>
      <c r="G491" t="s">
        <v>28</v>
      </c>
      <c r="H491" cm="1">
        <f t="array" ref="H491">_xlfn.XLOOKUP(Table4[[#This Row],[vehicle_segment]]&amp;Table4[[#This Row],[powertrain_type]],Table3[vehicle_segment]&amp;Table3[powertrain_type],Table3[vehicle_id])</f>
        <v>1</v>
      </c>
      <c r="I491" s="5">
        <v>54</v>
      </c>
      <c r="J491" s="5">
        <v>114655</v>
      </c>
      <c r="K491" s="5">
        <v>76437</v>
      </c>
      <c r="L491" s="5">
        <v>191146</v>
      </c>
      <c r="M491">
        <v>0.03</v>
      </c>
      <c r="N491">
        <v>517</v>
      </c>
      <c r="O491">
        <v>3.7</v>
      </c>
      <c r="P491">
        <v>153</v>
      </c>
      <c r="Q491">
        <v>1.53</v>
      </c>
      <c r="R491">
        <v>0.23899999999999999</v>
      </c>
      <c r="S491">
        <v>33153</v>
      </c>
      <c r="T491">
        <v>68.8</v>
      </c>
      <c r="U491">
        <v>105.1</v>
      </c>
      <c r="V491">
        <v>2021</v>
      </c>
      <c r="W491">
        <v>54.6</v>
      </c>
      <c r="X491">
        <v>97.59</v>
      </c>
      <c r="Y491">
        <v>0</v>
      </c>
    </row>
    <row r="492" spans="1:25" x14ac:dyDescent="0.3">
      <c r="A492" t="s">
        <v>45</v>
      </c>
      <c r="B492">
        <f>_xlfn.XLOOKUP(Table4[[#This Row],[country]],Table2[country],Table2[country_id],FALSE)</f>
        <v>11</v>
      </c>
      <c r="C492" t="s">
        <v>32</v>
      </c>
      <c r="D492">
        <v>2013</v>
      </c>
      <c r="E492">
        <f>_xlfn.XLOOKUP(Table4[[#This Row],[year]],Table1[year],Table1[year_id])</f>
        <v>4</v>
      </c>
      <c r="F492" t="s">
        <v>29</v>
      </c>
      <c r="G492" t="s">
        <v>28</v>
      </c>
      <c r="H492" cm="1">
        <f t="array" ref="H492">_xlfn.XLOOKUP(Table4[[#This Row],[vehicle_segment]]&amp;Table4[[#This Row],[powertrain_type]],Table3[vehicle_segment]&amp;Table3[powertrain_type],Table3[vehicle_id])</f>
        <v>2</v>
      </c>
      <c r="I492" s="5">
        <v>605</v>
      </c>
      <c r="J492" s="5">
        <v>664462</v>
      </c>
      <c r="K492" s="5">
        <v>90609</v>
      </c>
      <c r="L492" s="5">
        <v>755676</v>
      </c>
      <c r="M492">
        <v>0.08</v>
      </c>
      <c r="N492">
        <v>517</v>
      </c>
      <c r="O492">
        <v>3.7</v>
      </c>
      <c r="P492">
        <v>153</v>
      </c>
      <c r="Q492">
        <v>1.53</v>
      </c>
      <c r="R492">
        <v>0.23899999999999999</v>
      </c>
      <c r="S492">
        <v>33153</v>
      </c>
      <c r="T492">
        <v>68.8</v>
      </c>
      <c r="U492">
        <v>105.1</v>
      </c>
      <c r="V492">
        <v>2021</v>
      </c>
      <c r="W492">
        <v>54.6</v>
      </c>
      <c r="X492">
        <v>123.25</v>
      </c>
      <c r="Y492">
        <v>0</v>
      </c>
    </row>
    <row r="493" spans="1:25" x14ac:dyDescent="0.3">
      <c r="A493" t="s">
        <v>45</v>
      </c>
      <c r="B493">
        <f>_xlfn.XLOOKUP(Table4[[#This Row],[country]],Table2[country],Table2[country_id],FALSE)</f>
        <v>11</v>
      </c>
      <c r="C493" t="s">
        <v>32</v>
      </c>
      <c r="D493">
        <v>2013</v>
      </c>
      <c r="E493">
        <f>_xlfn.XLOOKUP(Table4[[#This Row],[year]],Table1[year],Table1[year_id])</f>
        <v>4</v>
      </c>
      <c r="F493" t="s">
        <v>30</v>
      </c>
      <c r="G493" t="s">
        <v>28</v>
      </c>
      <c r="H493" cm="1">
        <f t="array" ref="H493">_xlfn.XLOOKUP(Table4[[#This Row],[vehicle_segment]]&amp;Table4[[#This Row],[powertrain_type]],Table3[vehicle_segment]&amp;Table3[powertrain_type],Table3[vehicle_id])</f>
        <v>3</v>
      </c>
      <c r="I493" s="5">
        <v>379</v>
      </c>
      <c r="J493" s="5">
        <v>300107</v>
      </c>
      <c r="K493" s="5">
        <v>26096</v>
      </c>
      <c r="L493" s="5">
        <v>326582</v>
      </c>
      <c r="M493">
        <v>0.12</v>
      </c>
      <c r="N493">
        <v>517</v>
      </c>
      <c r="O493">
        <v>3.7</v>
      </c>
      <c r="P493">
        <v>153</v>
      </c>
      <c r="Q493">
        <v>1.53</v>
      </c>
      <c r="R493">
        <v>0.23899999999999999</v>
      </c>
      <c r="S493">
        <v>33153</v>
      </c>
      <c r="T493">
        <v>68.8</v>
      </c>
      <c r="U493">
        <v>105.1</v>
      </c>
      <c r="V493">
        <v>2021</v>
      </c>
      <c r="W493">
        <v>54.6</v>
      </c>
      <c r="X493">
        <v>128.31</v>
      </c>
      <c r="Y493">
        <v>0</v>
      </c>
    </row>
    <row r="494" spans="1:25" x14ac:dyDescent="0.3">
      <c r="A494" t="s">
        <v>45</v>
      </c>
      <c r="B494">
        <f>_xlfn.XLOOKUP(Table4[[#This Row],[country]],Table2[country],Table2[country_id],FALSE)</f>
        <v>11</v>
      </c>
      <c r="C494" t="s">
        <v>32</v>
      </c>
      <c r="D494">
        <v>2014</v>
      </c>
      <c r="E494">
        <f>_xlfn.XLOOKUP(Table4[[#This Row],[year]],Table1[year],Table1[year_id])</f>
        <v>5</v>
      </c>
      <c r="F494" t="s">
        <v>27</v>
      </c>
      <c r="G494" t="s">
        <v>28</v>
      </c>
      <c r="H494" cm="1">
        <f t="array" ref="H494">_xlfn.XLOOKUP(Table4[[#This Row],[vehicle_segment]]&amp;Table4[[#This Row],[powertrain_type]],Table3[vehicle_segment]&amp;Table3[powertrain_type],Table3[vehicle_id])</f>
        <v>1</v>
      </c>
      <c r="I494" s="5">
        <v>76</v>
      </c>
      <c r="J494" s="5">
        <v>129831</v>
      </c>
      <c r="K494" s="5">
        <v>86554</v>
      </c>
      <c r="L494" s="5">
        <v>216461</v>
      </c>
      <c r="M494">
        <v>0.04</v>
      </c>
      <c r="N494">
        <v>1246</v>
      </c>
      <c r="O494">
        <v>4.4000000000000004</v>
      </c>
      <c r="P494">
        <v>154</v>
      </c>
      <c r="Q494">
        <v>1.5469999999999999</v>
      </c>
      <c r="R494">
        <v>0.24399999999999999</v>
      </c>
      <c r="S494">
        <v>31584</v>
      </c>
      <c r="T494">
        <v>68.900000000000006</v>
      </c>
      <c r="U494">
        <v>101.7</v>
      </c>
      <c r="V494">
        <v>2613</v>
      </c>
      <c r="W494">
        <v>56.4</v>
      </c>
      <c r="X494">
        <v>61.63</v>
      </c>
      <c r="Y494">
        <v>0</v>
      </c>
    </row>
    <row r="495" spans="1:25" x14ac:dyDescent="0.3">
      <c r="A495" t="s">
        <v>45</v>
      </c>
      <c r="B495">
        <f>_xlfn.XLOOKUP(Table4[[#This Row],[country]],Table2[country],Table2[country_id],FALSE)</f>
        <v>11</v>
      </c>
      <c r="C495" t="s">
        <v>32</v>
      </c>
      <c r="D495">
        <v>2014</v>
      </c>
      <c r="E495">
        <f>_xlfn.XLOOKUP(Table4[[#This Row],[year]],Table1[year],Table1[year_id])</f>
        <v>5</v>
      </c>
      <c r="F495" t="s">
        <v>29</v>
      </c>
      <c r="G495" t="s">
        <v>28</v>
      </c>
      <c r="H495" cm="1">
        <f t="array" ref="H495">_xlfn.XLOOKUP(Table4[[#This Row],[vehicle_segment]]&amp;Table4[[#This Row],[powertrain_type]],Table3[vehicle_segment]&amp;Table3[powertrain_type],Table3[vehicle_id])</f>
        <v>2</v>
      </c>
      <c r="I495" s="5">
        <v>867</v>
      </c>
      <c r="J495" s="5">
        <v>762097</v>
      </c>
      <c r="K495" s="5">
        <v>103922</v>
      </c>
      <c r="L495" s="5">
        <v>866886</v>
      </c>
      <c r="M495">
        <v>0.1</v>
      </c>
      <c r="N495">
        <v>1246</v>
      </c>
      <c r="O495">
        <v>4.4000000000000004</v>
      </c>
      <c r="P495">
        <v>154</v>
      </c>
      <c r="Q495">
        <v>1.5469999999999999</v>
      </c>
      <c r="R495">
        <v>0.24399999999999999</v>
      </c>
      <c r="S495">
        <v>31584</v>
      </c>
      <c r="T495">
        <v>68.900000000000006</v>
      </c>
      <c r="U495">
        <v>101.7</v>
      </c>
      <c r="V495">
        <v>2613</v>
      </c>
      <c r="W495">
        <v>56.4</v>
      </c>
      <c r="X495">
        <v>43.31</v>
      </c>
      <c r="Y495">
        <v>0</v>
      </c>
    </row>
    <row r="496" spans="1:25" x14ac:dyDescent="0.3">
      <c r="A496" t="s">
        <v>45</v>
      </c>
      <c r="B496">
        <f>_xlfn.XLOOKUP(Table4[[#This Row],[country]],Table2[country],Table2[country_id],FALSE)</f>
        <v>11</v>
      </c>
      <c r="C496" t="s">
        <v>32</v>
      </c>
      <c r="D496">
        <v>2014</v>
      </c>
      <c r="E496">
        <f>_xlfn.XLOOKUP(Table4[[#This Row],[year]],Table1[year],Table1[year_id])</f>
        <v>5</v>
      </c>
      <c r="F496" t="s">
        <v>30</v>
      </c>
      <c r="G496" t="s">
        <v>28</v>
      </c>
      <c r="H496" cm="1">
        <f t="array" ref="H496">_xlfn.XLOOKUP(Table4[[#This Row],[vehicle_segment]]&amp;Table4[[#This Row],[powertrain_type]],Table3[vehicle_segment]&amp;Table3[powertrain_type],Table3[vehicle_id])</f>
        <v>3</v>
      </c>
      <c r="I496" s="5">
        <v>525</v>
      </c>
      <c r="J496" s="5">
        <v>332562</v>
      </c>
      <c r="K496" s="5">
        <v>28918</v>
      </c>
      <c r="L496" s="5">
        <v>362005</v>
      </c>
      <c r="M496">
        <v>0.15</v>
      </c>
      <c r="N496">
        <v>1246</v>
      </c>
      <c r="O496">
        <v>4.4000000000000004</v>
      </c>
      <c r="P496">
        <v>154</v>
      </c>
      <c r="Q496">
        <v>1.5469999999999999</v>
      </c>
      <c r="R496">
        <v>0.24399999999999999</v>
      </c>
      <c r="S496">
        <v>31584</v>
      </c>
      <c r="T496">
        <v>68.900000000000006</v>
      </c>
      <c r="U496">
        <v>101.7</v>
      </c>
      <c r="V496">
        <v>2613</v>
      </c>
      <c r="W496">
        <v>56.4</v>
      </c>
      <c r="X496">
        <v>38.520000000000003</v>
      </c>
      <c r="Y496">
        <v>0</v>
      </c>
    </row>
    <row r="497" spans="1:25" x14ac:dyDescent="0.3">
      <c r="A497" t="s">
        <v>45</v>
      </c>
      <c r="B497">
        <f>_xlfn.XLOOKUP(Table4[[#This Row],[country]],Table2[country],Table2[country_id],FALSE)</f>
        <v>11</v>
      </c>
      <c r="C497" t="s">
        <v>32</v>
      </c>
      <c r="D497">
        <v>2015</v>
      </c>
      <c r="E497">
        <f>_xlfn.XLOOKUP(Table4[[#This Row],[year]],Table1[year],Table1[year_id])</f>
        <v>6</v>
      </c>
      <c r="F497" t="s">
        <v>27</v>
      </c>
      <c r="G497" t="s">
        <v>28</v>
      </c>
      <c r="H497" cm="1">
        <f t="array" ref="H497">_xlfn.XLOOKUP(Table4[[#This Row],[vehicle_segment]]&amp;Table4[[#This Row],[powertrain_type]],Table3[vehicle_segment]&amp;Table3[powertrain_type],Table3[vehicle_id])</f>
        <v>1</v>
      </c>
      <c r="I497" s="5">
        <v>108</v>
      </c>
      <c r="J497" s="5">
        <v>142943</v>
      </c>
      <c r="K497" s="5">
        <v>95296</v>
      </c>
      <c r="L497" s="5">
        <v>238347</v>
      </c>
      <c r="M497">
        <v>0.05</v>
      </c>
      <c r="N497">
        <v>1768</v>
      </c>
      <c r="O497">
        <v>5.5</v>
      </c>
      <c r="P497">
        <v>175</v>
      </c>
      <c r="Q497">
        <v>1.5629999999999999</v>
      </c>
      <c r="R497">
        <v>0.251</v>
      </c>
      <c r="S497">
        <v>29917</v>
      </c>
      <c r="T497">
        <v>69.099999999999994</v>
      </c>
      <c r="U497">
        <v>100</v>
      </c>
      <c r="V497">
        <v>3313</v>
      </c>
      <c r="W497">
        <v>57.5</v>
      </c>
      <c r="X497">
        <v>65.099999999999994</v>
      </c>
      <c r="Y497">
        <v>0</v>
      </c>
    </row>
    <row r="498" spans="1:25" x14ac:dyDescent="0.3">
      <c r="A498" t="s">
        <v>45</v>
      </c>
      <c r="B498">
        <f>_xlfn.XLOOKUP(Table4[[#This Row],[country]],Table2[country],Table2[country_id],FALSE)</f>
        <v>11</v>
      </c>
      <c r="C498" t="s">
        <v>32</v>
      </c>
      <c r="D498">
        <v>2015</v>
      </c>
      <c r="E498">
        <f>_xlfn.XLOOKUP(Table4[[#This Row],[year]],Table1[year],Table1[year_id])</f>
        <v>6</v>
      </c>
      <c r="F498" t="s">
        <v>29</v>
      </c>
      <c r="G498" t="s">
        <v>28</v>
      </c>
      <c r="H498" cm="1">
        <f t="array" ref="H498">_xlfn.XLOOKUP(Table4[[#This Row],[vehicle_segment]]&amp;Table4[[#This Row],[powertrain_type]],Table3[vehicle_segment]&amp;Table3[powertrain_type],Table3[vehicle_id])</f>
        <v>2</v>
      </c>
      <c r="I498" s="5">
        <v>1239</v>
      </c>
      <c r="J498" s="5">
        <v>837862</v>
      </c>
      <c r="K498" s="5">
        <v>114254</v>
      </c>
      <c r="L498" s="5">
        <v>953355</v>
      </c>
      <c r="M498">
        <v>0.13</v>
      </c>
      <c r="N498">
        <v>1768</v>
      </c>
      <c r="O498">
        <v>5.5</v>
      </c>
      <c r="P498">
        <v>175</v>
      </c>
      <c r="Q498">
        <v>1.5629999999999999</v>
      </c>
      <c r="R498">
        <v>0.251</v>
      </c>
      <c r="S498">
        <v>29917</v>
      </c>
      <c r="T498">
        <v>69.099999999999994</v>
      </c>
      <c r="U498">
        <v>100</v>
      </c>
      <c r="V498">
        <v>3313</v>
      </c>
      <c r="W498">
        <v>57.5</v>
      </c>
      <c r="X498">
        <v>42.91</v>
      </c>
      <c r="Y498">
        <v>0</v>
      </c>
    </row>
    <row r="499" spans="1:25" x14ac:dyDescent="0.3">
      <c r="A499" t="s">
        <v>45</v>
      </c>
      <c r="B499">
        <f>_xlfn.XLOOKUP(Table4[[#This Row],[country]],Table2[country],Table2[country_id],FALSE)</f>
        <v>11</v>
      </c>
      <c r="C499" t="s">
        <v>32</v>
      </c>
      <c r="D499">
        <v>2015</v>
      </c>
      <c r="E499">
        <f>_xlfn.XLOOKUP(Table4[[#This Row],[year]],Table1[year],Table1[year_id])</f>
        <v>6</v>
      </c>
      <c r="F499" t="s">
        <v>30</v>
      </c>
      <c r="G499" t="s">
        <v>28</v>
      </c>
      <c r="H499" cm="1">
        <f t="array" ref="H499">_xlfn.XLOOKUP(Table4[[#This Row],[vehicle_segment]]&amp;Table4[[#This Row],[powertrain_type]],Table3[vehicle_segment]&amp;Table3[powertrain_type],Table3[vehicle_id])</f>
        <v>3</v>
      </c>
      <c r="I499" s="5">
        <v>753</v>
      </c>
      <c r="J499" s="5">
        <v>366649</v>
      </c>
      <c r="K499" s="5">
        <v>31883</v>
      </c>
      <c r="L499" s="5">
        <v>399285</v>
      </c>
      <c r="M499">
        <v>0.19</v>
      </c>
      <c r="N499">
        <v>1768</v>
      </c>
      <c r="O499">
        <v>5.5</v>
      </c>
      <c r="P499">
        <v>175</v>
      </c>
      <c r="Q499">
        <v>1.5629999999999999</v>
      </c>
      <c r="R499">
        <v>0.251</v>
      </c>
      <c r="S499">
        <v>29917</v>
      </c>
      <c r="T499">
        <v>69.099999999999994</v>
      </c>
      <c r="U499">
        <v>100</v>
      </c>
      <c r="V499">
        <v>3313</v>
      </c>
      <c r="W499">
        <v>57.5</v>
      </c>
      <c r="X499">
        <v>43.43</v>
      </c>
      <c r="Y499">
        <v>0</v>
      </c>
    </row>
    <row r="500" spans="1:25" x14ac:dyDescent="0.3">
      <c r="A500" t="s">
        <v>45</v>
      </c>
      <c r="B500">
        <f>_xlfn.XLOOKUP(Table4[[#This Row],[country]],Table2[country],Table2[country_id],FALSE)</f>
        <v>11</v>
      </c>
      <c r="C500" t="s">
        <v>32</v>
      </c>
      <c r="D500">
        <v>2016</v>
      </c>
      <c r="E500">
        <f>_xlfn.XLOOKUP(Table4[[#This Row],[year]],Table1[year],Table1[year_id])</f>
        <v>7</v>
      </c>
      <c r="F500" t="s">
        <v>27</v>
      </c>
      <c r="G500" t="s">
        <v>28</v>
      </c>
      <c r="H500" cm="1">
        <f t="array" ref="H500">_xlfn.XLOOKUP(Table4[[#This Row],[vehicle_segment]]&amp;Table4[[#This Row],[powertrain_type]],Table3[vehicle_segment]&amp;Table3[powertrain_type],Table3[vehicle_id])</f>
        <v>1</v>
      </c>
      <c r="I500" s="5">
        <v>136</v>
      </c>
      <c r="J500" s="5">
        <v>166586</v>
      </c>
      <c r="K500" s="5">
        <v>111057</v>
      </c>
      <c r="L500" s="5">
        <v>277779</v>
      </c>
      <c r="M500">
        <v>0.05</v>
      </c>
      <c r="N500">
        <v>3104</v>
      </c>
      <c r="O500">
        <v>5.9</v>
      </c>
      <c r="P500">
        <v>191</v>
      </c>
      <c r="Q500">
        <v>1.577</v>
      </c>
      <c r="R500">
        <v>0.252</v>
      </c>
      <c r="S500">
        <v>31725</v>
      </c>
      <c r="T500">
        <v>69.400000000000006</v>
      </c>
      <c r="U500">
        <v>99.2</v>
      </c>
      <c r="V500">
        <v>4042</v>
      </c>
      <c r="W500">
        <v>60.2</v>
      </c>
      <c r="X500">
        <v>25.93</v>
      </c>
      <c r="Y500">
        <v>0</v>
      </c>
    </row>
    <row r="501" spans="1:25" x14ac:dyDescent="0.3">
      <c r="A501" t="s">
        <v>45</v>
      </c>
      <c r="B501">
        <f>_xlfn.XLOOKUP(Table4[[#This Row],[country]],Table2[country],Table2[country_id],FALSE)</f>
        <v>11</v>
      </c>
      <c r="C501" t="s">
        <v>32</v>
      </c>
      <c r="D501">
        <v>2016</v>
      </c>
      <c r="E501">
        <f>_xlfn.XLOOKUP(Table4[[#This Row],[year]],Table1[year],Table1[year_id])</f>
        <v>7</v>
      </c>
      <c r="F501" t="s">
        <v>29</v>
      </c>
      <c r="G501" t="s">
        <v>28</v>
      </c>
      <c r="H501" cm="1">
        <f t="array" ref="H501">_xlfn.XLOOKUP(Table4[[#This Row],[vehicle_segment]]&amp;Table4[[#This Row],[powertrain_type]],Table3[vehicle_segment]&amp;Table3[powertrain_type],Table3[vehicle_id])</f>
        <v>2</v>
      </c>
      <c r="I501" s="5">
        <v>1534</v>
      </c>
      <c r="J501" s="5">
        <v>962968</v>
      </c>
      <c r="K501" s="5">
        <v>131314</v>
      </c>
      <c r="L501" s="5">
        <v>1095816</v>
      </c>
      <c r="M501">
        <v>0.14000000000000001</v>
      </c>
      <c r="N501">
        <v>3104</v>
      </c>
      <c r="O501">
        <v>5.9</v>
      </c>
      <c r="P501">
        <v>191</v>
      </c>
      <c r="Q501">
        <v>1.577</v>
      </c>
      <c r="R501">
        <v>0.252</v>
      </c>
      <c r="S501">
        <v>31725</v>
      </c>
      <c r="T501">
        <v>69.400000000000006</v>
      </c>
      <c r="U501">
        <v>99.2</v>
      </c>
      <c r="V501">
        <v>4042</v>
      </c>
      <c r="W501">
        <v>60.2</v>
      </c>
      <c r="X501">
        <v>23.81</v>
      </c>
      <c r="Y501">
        <v>0</v>
      </c>
    </row>
    <row r="502" spans="1:25" x14ac:dyDescent="0.3">
      <c r="A502" t="s">
        <v>45</v>
      </c>
      <c r="B502">
        <f>_xlfn.XLOOKUP(Table4[[#This Row],[country]],Table2[country],Table2[country_id],FALSE)</f>
        <v>11</v>
      </c>
      <c r="C502" t="s">
        <v>32</v>
      </c>
      <c r="D502">
        <v>2016</v>
      </c>
      <c r="E502">
        <f>_xlfn.XLOOKUP(Table4[[#This Row],[year]],Table1[year],Table1[year_id])</f>
        <v>7</v>
      </c>
      <c r="F502" t="s">
        <v>30</v>
      </c>
      <c r="G502" t="s">
        <v>28</v>
      </c>
      <c r="H502" cm="1">
        <f t="array" ref="H502">_xlfn.XLOOKUP(Table4[[#This Row],[vehicle_segment]]&amp;Table4[[#This Row],[powertrain_type]],Table3[vehicle_segment]&amp;Table3[powertrain_type],Table3[vehicle_id])</f>
        <v>3</v>
      </c>
      <c r="I502" s="5">
        <v>924</v>
      </c>
      <c r="J502" s="5">
        <v>417697</v>
      </c>
      <c r="K502" s="5">
        <v>36321</v>
      </c>
      <c r="L502" s="5">
        <v>454942</v>
      </c>
      <c r="M502">
        <v>0.2</v>
      </c>
      <c r="N502">
        <v>3104</v>
      </c>
      <c r="O502">
        <v>5.9</v>
      </c>
      <c r="P502">
        <v>191</v>
      </c>
      <c r="Q502">
        <v>1.577</v>
      </c>
      <c r="R502">
        <v>0.252</v>
      </c>
      <c r="S502">
        <v>31725</v>
      </c>
      <c r="T502">
        <v>69.400000000000006</v>
      </c>
      <c r="U502">
        <v>99.2</v>
      </c>
      <c r="V502">
        <v>4042</v>
      </c>
      <c r="W502">
        <v>60.2</v>
      </c>
      <c r="X502">
        <v>22.71</v>
      </c>
      <c r="Y502">
        <v>0</v>
      </c>
    </row>
    <row r="503" spans="1:25" x14ac:dyDescent="0.3">
      <c r="A503" t="s">
        <v>45</v>
      </c>
      <c r="B503">
        <f>_xlfn.XLOOKUP(Table4[[#This Row],[country]],Table2[country],Table2[country_id],FALSE)</f>
        <v>11</v>
      </c>
      <c r="C503" t="s">
        <v>32</v>
      </c>
      <c r="D503">
        <v>2017</v>
      </c>
      <c r="E503">
        <f>_xlfn.XLOOKUP(Table4[[#This Row],[year]],Table1[year],Table1[year_id])</f>
        <v>8</v>
      </c>
      <c r="F503" t="s">
        <v>27</v>
      </c>
      <c r="G503" t="s">
        <v>28</v>
      </c>
      <c r="H503" cm="1">
        <f t="array" ref="H503">_xlfn.XLOOKUP(Table4[[#This Row],[vehicle_segment]]&amp;Table4[[#This Row],[powertrain_type]],Table3[vehicle_segment]&amp;Table3[powertrain_type],Table3[vehicle_id])</f>
        <v>1</v>
      </c>
      <c r="I503" s="5">
        <v>319</v>
      </c>
      <c r="J503" s="5">
        <v>176401</v>
      </c>
      <c r="K503" s="5">
        <v>117601</v>
      </c>
      <c r="L503" s="5">
        <v>294321</v>
      </c>
      <c r="M503">
        <v>0.11</v>
      </c>
      <c r="N503">
        <v>3817</v>
      </c>
      <c r="O503">
        <v>7</v>
      </c>
      <c r="P503">
        <v>223</v>
      </c>
      <c r="Q503">
        <v>1.5669999999999999</v>
      </c>
      <c r="R503">
        <v>0.25800000000000001</v>
      </c>
      <c r="S503">
        <v>31490</v>
      </c>
      <c r="T503">
        <v>69.8</v>
      </c>
      <c r="U503">
        <v>99.2</v>
      </c>
      <c r="V503">
        <v>4682</v>
      </c>
      <c r="W503">
        <v>61.5</v>
      </c>
      <c r="X503">
        <v>134.56</v>
      </c>
      <c r="Y503">
        <v>0</v>
      </c>
    </row>
    <row r="504" spans="1:25" x14ac:dyDescent="0.3">
      <c r="A504" t="s">
        <v>45</v>
      </c>
      <c r="B504">
        <f>_xlfn.XLOOKUP(Table4[[#This Row],[country]],Table2[country],Table2[country_id],FALSE)</f>
        <v>11</v>
      </c>
      <c r="C504" t="s">
        <v>32</v>
      </c>
      <c r="D504">
        <v>2017</v>
      </c>
      <c r="E504">
        <f>_xlfn.XLOOKUP(Table4[[#This Row],[year]],Table1[year],Table1[year_id])</f>
        <v>8</v>
      </c>
      <c r="F504" t="s">
        <v>29</v>
      </c>
      <c r="G504" t="s">
        <v>28</v>
      </c>
      <c r="H504" cm="1">
        <f t="array" ref="H504">_xlfn.XLOOKUP(Table4[[#This Row],[vehicle_segment]]&amp;Table4[[#This Row],[powertrain_type]],Table3[vehicle_segment]&amp;Table3[powertrain_type],Table3[vehicle_id])</f>
        <v>2</v>
      </c>
      <c r="I504" s="5">
        <v>3768</v>
      </c>
      <c r="J504" s="5">
        <v>1066177</v>
      </c>
      <c r="K504" s="5">
        <v>145388</v>
      </c>
      <c r="L504" s="5">
        <v>1215333</v>
      </c>
      <c r="M504">
        <v>0.31</v>
      </c>
      <c r="N504">
        <v>3817</v>
      </c>
      <c r="O504">
        <v>7</v>
      </c>
      <c r="P504">
        <v>223</v>
      </c>
      <c r="Q504">
        <v>1.5669999999999999</v>
      </c>
      <c r="R504">
        <v>0.25800000000000001</v>
      </c>
      <c r="S504">
        <v>31490</v>
      </c>
      <c r="T504">
        <v>69.8</v>
      </c>
      <c r="U504">
        <v>99.2</v>
      </c>
      <c r="V504">
        <v>4682</v>
      </c>
      <c r="W504">
        <v>61.5</v>
      </c>
      <c r="X504">
        <v>145.63</v>
      </c>
      <c r="Y504">
        <v>0</v>
      </c>
    </row>
    <row r="505" spans="1:25" x14ac:dyDescent="0.3">
      <c r="A505" t="s">
        <v>45</v>
      </c>
      <c r="B505">
        <f>_xlfn.XLOOKUP(Table4[[#This Row],[country]],Table2[country],Table2[country_id],FALSE)</f>
        <v>11</v>
      </c>
      <c r="C505" t="s">
        <v>32</v>
      </c>
      <c r="D505">
        <v>2017</v>
      </c>
      <c r="E505">
        <f>_xlfn.XLOOKUP(Table4[[#This Row],[year]],Table1[year],Table1[year_id])</f>
        <v>8</v>
      </c>
      <c r="F505" t="s">
        <v>30</v>
      </c>
      <c r="G505" t="s">
        <v>28</v>
      </c>
      <c r="H505" cm="1">
        <f t="array" ref="H505">_xlfn.XLOOKUP(Table4[[#This Row],[vehicle_segment]]&amp;Table4[[#This Row],[powertrain_type]],Table3[vehicle_segment]&amp;Table3[powertrain_type],Table3[vehicle_id])</f>
        <v>3</v>
      </c>
      <c r="I505" s="5">
        <v>2280</v>
      </c>
      <c r="J505" s="5">
        <v>464492</v>
      </c>
      <c r="K505" s="5">
        <v>40391</v>
      </c>
      <c r="L505" s="5">
        <v>507163</v>
      </c>
      <c r="M505">
        <v>0.45</v>
      </c>
      <c r="N505">
        <v>3817</v>
      </c>
      <c r="O505">
        <v>7</v>
      </c>
      <c r="P505">
        <v>223</v>
      </c>
      <c r="Q505">
        <v>1.5669999999999999</v>
      </c>
      <c r="R505">
        <v>0.25800000000000001</v>
      </c>
      <c r="S505">
        <v>31490</v>
      </c>
      <c r="T505">
        <v>69.8</v>
      </c>
      <c r="U505">
        <v>99.2</v>
      </c>
      <c r="V505">
        <v>4682</v>
      </c>
      <c r="W505">
        <v>61.5</v>
      </c>
      <c r="X505">
        <v>146.75</v>
      </c>
      <c r="Y505">
        <v>0</v>
      </c>
    </row>
    <row r="506" spans="1:25" x14ac:dyDescent="0.3">
      <c r="A506" t="s">
        <v>45</v>
      </c>
      <c r="B506">
        <f>_xlfn.XLOOKUP(Table4[[#This Row],[country]],Table2[country],Table2[country_id],FALSE)</f>
        <v>11</v>
      </c>
      <c r="C506" t="s">
        <v>32</v>
      </c>
      <c r="D506">
        <v>2018</v>
      </c>
      <c r="E506">
        <f>_xlfn.XLOOKUP(Table4[[#This Row],[year]],Table1[year],Table1[year_id])</f>
        <v>9</v>
      </c>
      <c r="F506" t="s">
        <v>27</v>
      </c>
      <c r="G506" t="s">
        <v>28</v>
      </c>
      <c r="H506" cm="1">
        <f t="array" ref="H506">_xlfn.XLOOKUP(Table4[[#This Row],[vehicle_segment]]&amp;Table4[[#This Row],[powertrain_type]],Table3[vehicle_segment]&amp;Table3[powertrain_type],Table3[vehicle_id])</f>
        <v>1</v>
      </c>
      <c r="I506" s="5">
        <v>520</v>
      </c>
      <c r="J506" s="5">
        <v>174341</v>
      </c>
      <c r="K506" s="5">
        <v>116227</v>
      </c>
      <c r="L506" s="5">
        <v>291088</v>
      </c>
      <c r="M506">
        <v>0.18</v>
      </c>
      <c r="N506">
        <v>6437</v>
      </c>
      <c r="O506">
        <v>7.6</v>
      </c>
      <c r="P506">
        <v>262</v>
      </c>
      <c r="Q506">
        <v>1.593</v>
      </c>
      <c r="R506">
        <v>0.25900000000000001</v>
      </c>
      <c r="S506">
        <v>32673</v>
      </c>
      <c r="T506">
        <v>70.3</v>
      </c>
      <c r="U506">
        <v>97.1</v>
      </c>
      <c r="V506">
        <v>5407</v>
      </c>
      <c r="W506">
        <v>66.099999999999994</v>
      </c>
      <c r="X506">
        <v>63.01</v>
      </c>
      <c r="Y506">
        <v>0</v>
      </c>
    </row>
    <row r="507" spans="1:25" x14ac:dyDescent="0.3">
      <c r="A507" t="s">
        <v>45</v>
      </c>
      <c r="B507">
        <f>_xlfn.XLOOKUP(Table4[[#This Row],[country]],Table2[country],Table2[country_id],FALSE)</f>
        <v>11</v>
      </c>
      <c r="C507" t="s">
        <v>32</v>
      </c>
      <c r="D507">
        <v>2018</v>
      </c>
      <c r="E507">
        <f>_xlfn.XLOOKUP(Table4[[#This Row],[year]],Table1[year],Table1[year_id])</f>
        <v>9</v>
      </c>
      <c r="F507" t="s">
        <v>29</v>
      </c>
      <c r="G507" t="s">
        <v>28</v>
      </c>
      <c r="H507" cm="1">
        <f t="array" ref="H507">_xlfn.XLOOKUP(Table4[[#This Row],[vehicle_segment]]&amp;Table4[[#This Row],[powertrain_type]],Table3[vehicle_segment]&amp;Table3[powertrain_type],Table3[vehicle_id])</f>
        <v>2</v>
      </c>
      <c r="I507" s="5">
        <v>5963</v>
      </c>
      <c r="J507" s="5">
        <v>1023579</v>
      </c>
      <c r="K507" s="5">
        <v>139579</v>
      </c>
      <c r="L507" s="5">
        <v>1169121</v>
      </c>
      <c r="M507">
        <v>0.51</v>
      </c>
      <c r="N507">
        <v>6437</v>
      </c>
      <c r="O507">
        <v>7.6</v>
      </c>
      <c r="P507">
        <v>262</v>
      </c>
      <c r="Q507">
        <v>1.593</v>
      </c>
      <c r="R507">
        <v>0.25900000000000001</v>
      </c>
      <c r="S507">
        <v>32673</v>
      </c>
      <c r="T507">
        <v>70.3</v>
      </c>
      <c r="U507">
        <v>97.1</v>
      </c>
      <c r="V507">
        <v>5407</v>
      </c>
      <c r="W507">
        <v>66.099999999999994</v>
      </c>
      <c r="X507">
        <v>58.25</v>
      </c>
      <c r="Y507">
        <v>0</v>
      </c>
    </row>
    <row r="508" spans="1:25" x14ac:dyDescent="0.3">
      <c r="A508" t="s">
        <v>45</v>
      </c>
      <c r="B508">
        <f>_xlfn.XLOOKUP(Table4[[#This Row],[country]],Table2[country],Table2[country_id],FALSE)</f>
        <v>11</v>
      </c>
      <c r="C508" t="s">
        <v>32</v>
      </c>
      <c r="D508">
        <v>2018</v>
      </c>
      <c r="E508">
        <f>_xlfn.XLOOKUP(Table4[[#This Row],[year]],Table1[year],Table1[year_id])</f>
        <v>9</v>
      </c>
      <c r="F508" t="s">
        <v>30</v>
      </c>
      <c r="G508" t="s">
        <v>28</v>
      </c>
      <c r="H508" cm="1">
        <f t="array" ref="H508">_xlfn.XLOOKUP(Table4[[#This Row],[vehicle_segment]]&amp;Table4[[#This Row],[powertrain_type]],Table3[vehicle_segment]&amp;Table3[powertrain_type],Table3[vehicle_id])</f>
        <v>3</v>
      </c>
      <c r="I508" s="5">
        <v>3565</v>
      </c>
      <c r="J508" s="5">
        <v>440223</v>
      </c>
      <c r="K508" s="5">
        <v>38280</v>
      </c>
      <c r="L508" s="5">
        <v>482068</v>
      </c>
      <c r="M508">
        <v>0.74</v>
      </c>
      <c r="N508">
        <v>6437</v>
      </c>
      <c r="O508">
        <v>7.6</v>
      </c>
      <c r="P508">
        <v>262</v>
      </c>
      <c r="Q508">
        <v>1.593</v>
      </c>
      <c r="R508">
        <v>0.25900000000000001</v>
      </c>
      <c r="S508">
        <v>32673</v>
      </c>
      <c r="T508">
        <v>70.3</v>
      </c>
      <c r="U508">
        <v>97.1</v>
      </c>
      <c r="V508">
        <v>5407</v>
      </c>
      <c r="W508">
        <v>66.099999999999994</v>
      </c>
      <c r="X508">
        <v>56.36</v>
      </c>
      <c r="Y508">
        <v>0</v>
      </c>
    </row>
    <row r="509" spans="1:25" x14ac:dyDescent="0.3">
      <c r="A509" t="s">
        <v>45</v>
      </c>
      <c r="B509">
        <f>_xlfn.XLOOKUP(Table4[[#This Row],[country]],Table2[country],Table2[country_id],FALSE)</f>
        <v>11</v>
      </c>
      <c r="C509" t="s">
        <v>32</v>
      </c>
      <c r="D509">
        <v>2019</v>
      </c>
      <c r="E509">
        <f>_xlfn.XLOOKUP(Table4[[#This Row],[year]],Table1[year],Table1[year_id])</f>
        <v>10</v>
      </c>
      <c r="F509" t="s">
        <v>27</v>
      </c>
      <c r="G509" t="s">
        <v>28</v>
      </c>
      <c r="H509" cm="1">
        <f t="array" ref="H509">_xlfn.XLOOKUP(Table4[[#This Row],[vehicle_segment]]&amp;Table4[[#This Row],[powertrain_type]],Table3[vehicle_segment]&amp;Table3[powertrain_type],Table3[vehicle_id])</f>
        <v>1</v>
      </c>
      <c r="I509" s="5">
        <v>905</v>
      </c>
      <c r="J509" s="5">
        <v>173696</v>
      </c>
      <c r="K509" s="5">
        <v>115798</v>
      </c>
      <c r="L509" s="5">
        <v>290399</v>
      </c>
      <c r="M509">
        <v>0.31</v>
      </c>
      <c r="N509">
        <v>9006</v>
      </c>
      <c r="O509">
        <v>7.6</v>
      </c>
      <c r="P509">
        <v>299</v>
      </c>
      <c r="Q509">
        <v>1.653</v>
      </c>
      <c r="R509">
        <v>0.26700000000000002</v>
      </c>
      <c r="S509">
        <v>32947</v>
      </c>
      <c r="T509">
        <v>70.400000000000006</v>
      </c>
      <c r="U509">
        <v>90.5</v>
      </c>
      <c r="V509">
        <v>5962</v>
      </c>
      <c r="W509">
        <v>68.3</v>
      </c>
      <c r="X509">
        <v>74.040000000000006</v>
      </c>
      <c r="Y509">
        <v>0</v>
      </c>
    </row>
    <row r="510" spans="1:25" x14ac:dyDescent="0.3">
      <c r="A510" t="s">
        <v>45</v>
      </c>
      <c r="B510">
        <f>_xlfn.XLOOKUP(Table4[[#This Row],[country]],Table2[country],Table2[country_id],FALSE)</f>
        <v>11</v>
      </c>
      <c r="C510" t="s">
        <v>32</v>
      </c>
      <c r="D510">
        <v>2019</v>
      </c>
      <c r="E510">
        <f>_xlfn.XLOOKUP(Table4[[#This Row],[year]],Table1[year],Table1[year_id])</f>
        <v>10</v>
      </c>
      <c r="F510" t="s">
        <v>29</v>
      </c>
      <c r="G510" t="s">
        <v>28</v>
      </c>
      <c r="H510" cm="1">
        <f t="array" ref="H510">_xlfn.XLOOKUP(Table4[[#This Row],[vehicle_segment]]&amp;Table4[[#This Row],[powertrain_type]],Table3[vehicle_segment]&amp;Table3[powertrain_type],Table3[vehicle_id])</f>
        <v>2</v>
      </c>
      <c r="I510" s="5">
        <v>10387</v>
      </c>
      <c r="J510" s="5">
        <v>1017917</v>
      </c>
      <c r="K510" s="5">
        <v>138807</v>
      </c>
      <c r="L510" s="5">
        <v>1167111</v>
      </c>
      <c r="M510">
        <v>0.89</v>
      </c>
      <c r="N510">
        <v>9006</v>
      </c>
      <c r="O510">
        <v>7.6</v>
      </c>
      <c r="P510">
        <v>299</v>
      </c>
      <c r="Q510">
        <v>1.653</v>
      </c>
      <c r="R510">
        <v>0.26700000000000002</v>
      </c>
      <c r="S510">
        <v>32947</v>
      </c>
      <c r="T510">
        <v>70.400000000000006</v>
      </c>
      <c r="U510">
        <v>90.5</v>
      </c>
      <c r="V510">
        <v>5962</v>
      </c>
      <c r="W510">
        <v>68.3</v>
      </c>
      <c r="X510">
        <v>74.19</v>
      </c>
      <c r="Y510">
        <v>0</v>
      </c>
    </row>
    <row r="511" spans="1:25" x14ac:dyDescent="0.3">
      <c r="A511" t="s">
        <v>45</v>
      </c>
      <c r="B511">
        <f>_xlfn.XLOOKUP(Table4[[#This Row],[country]],Table2[country],Table2[country_id],FALSE)</f>
        <v>11</v>
      </c>
      <c r="C511" t="s">
        <v>32</v>
      </c>
      <c r="D511">
        <v>2019</v>
      </c>
      <c r="E511">
        <f>_xlfn.XLOOKUP(Table4[[#This Row],[year]],Table1[year],Table1[year_id])</f>
        <v>10</v>
      </c>
      <c r="F511" t="s">
        <v>30</v>
      </c>
      <c r="G511" t="s">
        <v>28</v>
      </c>
      <c r="H511" cm="1">
        <f t="array" ref="H511">_xlfn.XLOOKUP(Table4[[#This Row],[vehicle_segment]]&amp;Table4[[#This Row],[powertrain_type]],Table3[vehicle_segment]&amp;Table3[powertrain_type],Table3[vehicle_id])</f>
        <v>3</v>
      </c>
      <c r="I511" s="5">
        <v>6225</v>
      </c>
      <c r="J511" s="5">
        <v>438075</v>
      </c>
      <c r="K511" s="5">
        <v>38094</v>
      </c>
      <c r="L511" s="5">
        <v>482394</v>
      </c>
      <c r="M511">
        <v>1.29</v>
      </c>
      <c r="N511">
        <v>9006</v>
      </c>
      <c r="O511">
        <v>7.6</v>
      </c>
      <c r="P511">
        <v>299</v>
      </c>
      <c r="Q511">
        <v>1.653</v>
      </c>
      <c r="R511">
        <v>0.26700000000000002</v>
      </c>
      <c r="S511">
        <v>32947</v>
      </c>
      <c r="T511">
        <v>70.400000000000006</v>
      </c>
      <c r="U511">
        <v>90.5</v>
      </c>
      <c r="V511">
        <v>5962</v>
      </c>
      <c r="W511">
        <v>68.3</v>
      </c>
      <c r="X511">
        <v>74.61</v>
      </c>
      <c r="Y511">
        <v>0</v>
      </c>
    </row>
    <row r="512" spans="1:25" x14ac:dyDescent="0.3">
      <c r="A512" t="s">
        <v>45</v>
      </c>
      <c r="B512">
        <f>_xlfn.XLOOKUP(Table4[[#This Row],[country]],Table2[country],Table2[country_id],FALSE)</f>
        <v>11</v>
      </c>
      <c r="C512" t="s">
        <v>32</v>
      </c>
      <c r="D512">
        <v>2020</v>
      </c>
      <c r="E512">
        <f>_xlfn.XLOOKUP(Table4[[#This Row],[year]],Table1[year],Table1[year_id])</f>
        <v>11</v>
      </c>
      <c r="F512" t="s">
        <v>27</v>
      </c>
      <c r="G512" t="s">
        <v>28</v>
      </c>
      <c r="H512" cm="1">
        <f t="array" ref="H512">_xlfn.XLOOKUP(Table4[[#This Row],[vehicle_segment]]&amp;Table4[[#This Row],[powertrain_type]],Table3[vehicle_segment]&amp;Table3[powertrain_type],Table3[vehicle_id])</f>
        <v>1</v>
      </c>
      <c r="I512" s="5">
        <v>3323</v>
      </c>
      <c r="J512" s="5">
        <v>120514</v>
      </c>
      <c r="K512" s="5">
        <v>80343</v>
      </c>
      <c r="L512" s="5">
        <v>204180</v>
      </c>
      <c r="M512">
        <v>1.63</v>
      </c>
      <c r="N512">
        <v>12642</v>
      </c>
      <c r="O512">
        <v>11.1</v>
      </c>
      <c r="P512">
        <v>345</v>
      </c>
      <c r="Q512">
        <v>1.79</v>
      </c>
      <c r="R512">
        <v>0.29499999999999998</v>
      </c>
      <c r="S512">
        <v>32676</v>
      </c>
      <c r="T512">
        <v>71.5</v>
      </c>
      <c r="U512">
        <v>86.5</v>
      </c>
      <c r="V512">
        <v>5901</v>
      </c>
      <c r="W512">
        <v>72.599999999999994</v>
      </c>
      <c r="X512">
        <v>267.18</v>
      </c>
      <c r="Y512">
        <v>0</v>
      </c>
    </row>
    <row r="513" spans="1:25" x14ac:dyDescent="0.3">
      <c r="A513" t="s">
        <v>45</v>
      </c>
      <c r="B513">
        <f>_xlfn.XLOOKUP(Table4[[#This Row],[country]],Table2[country],Table2[country_id],FALSE)</f>
        <v>11</v>
      </c>
      <c r="C513" t="s">
        <v>32</v>
      </c>
      <c r="D513">
        <v>2020</v>
      </c>
      <c r="E513">
        <f>_xlfn.XLOOKUP(Table4[[#This Row],[year]],Table1[year],Table1[year_id])</f>
        <v>11</v>
      </c>
      <c r="F513" t="s">
        <v>29</v>
      </c>
      <c r="G513" t="s">
        <v>28</v>
      </c>
      <c r="H513" cm="1">
        <f t="array" ref="H513">_xlfn.XLOOKUP(Table4[[#This Row],[vehicle_segment]]&amp;Table4[[#This Row],[powertrain_type]],Table3[vehicle_segment]&amp;Table3[powertrain_type],Table3[vehicle_id])</f>
        <v>2</v>
      </c>
      <c r="I513" s="5">
        <v>37366</v>
      </c>
      <c r="J513" s="5">
        <v>674257</v>
      </c>
      <c r="K513" s="5">
        <v>91944</v>
      </c>
      <c r="L513" s="5">
        <v>803567</v>
      </c>
      <c r="M513">
        <v>4.6500000000000004</v>
      </c>
      <c r="N513">
        <v>12642</v>
      </c>
      <c r="O513">
        <v>11.1</v>
      </c>
      <c r="P513">
        <v>345</v>
      </c>
      <c r="Q513">
        <v>1.79</v>
      </c>
      <c r="R513">
        <v>0.29499999999999998</v>
      </c>
      <c r="S513">
        <v>32676</v>
      </c>
      <c r="T513">
        <v>71.5</v>
      </c>
      <c r="U513">
        <v>86.5</v>
      </c>
      <c r="V513">
        <v>5901</v>
      </c>
      <c r="W513">
        <v>72.599999999999994</v>
      </c>
      <c r="X513">
        <v>259.74</v>
      </c>
      <c r="Y513">
        <v>0</v>
      </c>
    </row>
    <row r="514" spans="1:25" x14ac:dyDescent="0.3">
      <c r="A514" t="s">
        <v>45</v>
      </c>
      <c r="B514">
        <f>_xlfn.XLOOKUP(Table4[[#This Row],[country]],Table2[country],Table2[country_id],FALSE)</f>
        <v>11</v>
      </c>
      <c r="C514" t="s">
        <v>32</v>
      </c>
      <c r="D514">
        <v>2020</v>
      </c>
      <c r="E514">
        <f>_xlfn.XLOOKUP(Table4[[#This Row],[year]],Table1[year],Table1[year_id])</f>
        <v>11</v>
      </c>
      <c r="F514" t="s">
        <v>30</v>
      </c>
      <c r="G514" t="s">
        <v>28</v>
      </c>
      <c r="H514" cm="1">
        <f t="array" ref="H514">_xlfn.XLOOKUP(Table4[[#This Row],[vehicle_segment]]&amp;Table4[[#This Row],[powertrain_type]],Table3[vehicle_segment]&amp;Table3[powertrain_type],Table3[vehicle_id])</f>
        <v>3</v>
      </c>
      <c r="I514" s="5">
        <v>22713</v>
      </c>
      <c r="J514" s="5">
        <v>289022</v>
      </c>
      <c r="K514" s="5">
        <v>25132</v>
      </c>
      <c r="L514" s="5">
        <v>336867</v>
      </c>
      <c r="M514">
        <v>6.74</v>
      </c>
      <c r="N514">
        <v>12642</v>
      </c>
      <c r="O514">
        <v>11.1</v>
      </c>
      <c r="P514">
        <v>345</v>
      </c>
      <c r="Q514">
        <v>1.79</v>
      </c>
      <c r="R514">
        <v>0.29499999999999998</v>
      </c>
      <c r="S514">
        <v>32676</v>
      </c>
      <c r="T514">
        <v>71.5</v>
      </c>
      <c r="U514">
        <v>86.5</v>
      </c>
      <c r="V514">
        <v>5901</v>
      </c>
      <c r="W514">
        <v>72.599999999999994</v>
      </c>
      <c r="X514">
        <v>264.87</v>
      </c>
      <c r="Y514">
        <v>0</v>
      </c>
    </row>
    <row r="515" spans="1:25" x14ac:dyDescent="0.3">
      <c r="A515" t="s">
        <v>45</v>
      </c>
      <c r="B515">
        <f>_xlfn.XLOOKUP(Table4[[#This Row],[country]],Table2[country],Table2[country_id],FALSE)</f>
        <v>11</v>
      </c>
      <c r="C515" t="s">
        <v>32</v>
      </c>
      <c r="D515">
        <v>2021</v>
      </c>
      <c r="E515">
        <f>_xlfn.XLOOKUP(Table4[[#This Row],[year]],Table1[year],Table1[year_id])</f>
        <v>12</v>
      </c>
      <c r="F515" t="s">
        <v>27</v>
      </c>
      <c r="G515" t="s">
        <v>28</v>
      </c>
      <c r="H515" cm="1">
        <f t="array" ref="H515">_xlfn.XLOOKUP(Table4[[#This Row],[vehicle_segment]]&amp;Table4[[#This Row],[powertrain_type]],Table3[vehicle_segment]&amp;Table3[powertrain_type],Table3[vehicle_id])</f>
        <v>1</v>
      </c>
      <c r="I515" s="5">
        <v>7689</v>
      </c>
      <c r="J515" s="5">
        <v>128120</v>
      </c>
      <c r="K515" s="5">
        <v>85413</v>
      </c>
      <c r="L515" s="5">
        <v>221222</v>
      </c>
      <c r="M515">
        <v>3.48</v>
      </c>
      <c r="N515">
        <v>22496</v>
      </c>
      <c r="O515">
        <v>12.4</v>
      </c>
      <c r="P515">
        <v>377</v>
      </c>
      <c r="Q515">
        <v>1.96</v>
      </c>
      <c r="R515">
        <v>0.34899999999999998</v>
      </c>
      <c r="S515">
        <v>33894</v>
      </c>
      <c r="T515">
        <v>71.2</v>
      </c>
      <c r="U515">
        <v>84.6</v>
      </c>
      <c r="V515">
        <v>5459</v>
      </c>
      <c r="W515">
        <v>73.599999999999994</v>
      </c>
      <c r="X515">
        <v>131.38999999999999</v>
      </c>
      <c r="Y515">
        <v>0</v>
      </c>
    </row>
    <row r="516" spans="1:25" x14ac:dyDescent="0.3">
      <c r="A516" t="s">
        <v>45</v>
      </c>
      <c r="B516">
        <f>_xlfn.XLOOKUP(Table4[[#This Row],[country]],Table2[country],Table2[country_id],FALSE)</f>
        <v>11</v>
      </c>
      <c r="C516" t="s">
        <v>32</v>
      </c>
      <c r="D516">
        <v>2021</v>
      </c>
      <c r="E516">
        <f>_xlfn.XLOOKUP(Table4[[#This Row],[year]],Table1[year],Table1[year_id])</f>
        <v>12</v>
      </c>
      <c r="F516" t="s">
        <v>29</v>
      </c>
      <c r="G516" t="s">
        <v>28</v>
      </c>
      <c r="H516" cm="1">
        <f t="array" ref="H516">_xlfn.XLOOKUP(Table4[[#This Row],[vehicle_segment]]&amp;Table4[[#This Row],[powertrain_type]],Table3[vehicle_segment]&amp;Table3[powertrain_type],Table3[vehicle_id])</f>
        <v>2</v>
      </c>
      <c r="I516" s="5">
        <v>88829</v>
      </c>
      <c r="J516" s="5">
        <v>709035</v>
      </c>
      <c r="K516" s="5">
        <v>96687</v>
      </c>
      <c r="L516" s="5">
        <v>894551</v>
      </c>
      <c r="M516">
        <v>9.93</v>
      </c>
      <c r="N516">
        <v>22496</v>
      </c>
      <c r="O516">
        <v>12.4</v>
      </c>
      <c r="P516">
        <v>377</v>
      </c>
      <c r="Q516">
        <v>1.96</v>
      </c>
      <c r="R516">
        <v>0.34899999999999998</v>
      </c>
      <c r="S516">
        <v>33894</v>
      </c>
      <c r="T516">
        <v>71.2</v>
      </c>
      <c r="U516">
        <v>84.6</v>
      </c>
      <c r="V516">
        <v>5459</v>
      </c>
      <c r="W516">
        <v>73.599999999999994</v>
      </c>
      <c r="X516">
        <v>137.72999999999999</v>
      </c>
      <c r="Y516">
        <v>0</v>
      </c>
    </row>
    <row r="517" spans="1:25" x14ac:dyDescent="0.3">
      <c r="A517" t="s">
        <v>45</v>
      </c>
      <c r="B517">
        <f>_xlfn.XLOOKUP(Table4[[#This Row],[country]],Table2[country],Table2[country_id],FALSE)</f>
        <v>11</v>
      </c>
      <c r="C517" t="s">
        <v>32</v>
      </c>
      <c r="D517">
        <v>2021</v>
      </c>
      <c r="E517">
        <f>_xlfn.XLOOKUP(Table4[[#This Row],[year]],Table1[year],Table1[year_id])</f>
        <v>12</v>
      </c>
      <c r="F517" t="s">
        <v>30</v>
      </c>
      <c r="G517" t="s">
        <v>28</v>
      </c>
      <c r="H517" cm="1">
        <f t="array" ref="H517">_xlfn.XLOOKUP(Table4[[#This Row],[vehicle_segment]]&amp;Table4[[#This Row],[powertrain_type]],Table3[vehicle_segment]&amp;Table3[powertrain_type],Table3[vehicle_id])</f>
        <v>3</v>
      </c>
      <c r="I517" s="5">
        <v>53160</v>
      </c>
      <c r="J517" s="5">
        <v>290759</v>
      </c>
      <c r="K517" s="5">
        <v>25283</v>
      </c>
      <c r="L517" s="5">
        <v>369202</v>
      </c>
      <c r="M517">
        <v>14.4</v>
      </c>
      <c r="N517">
        <v>22496</v>
      </c>
      <c r="O517">
        <v>12.4</v>
      </c>
      <c r="P517">
        <v>377</v>
      </c>
      <c r="Q517">
        <v>1.96</v>
      </c>
      <c r="R517">
        <v>0.34899999999999998</v>
      </c>
      <c r="S517">
        <v>33894</v>
      </c>
      <c r="T517">
        <v>71.2</v>
      </c>
      <c r="U517">
        <v>84.6</v>
      </c>
      <c r="V517">
        <v>5459</v>
      </c>
      <c r="W517">
        <v>73.599999999999994</v>
      </c>
      <c r="X517">
        <v>134.05000000000001</v>
      </c>
      <c r="Y517">
        <v>0</v>
      </c>
    </row>
    <row r="518" spans="1:25" x14ac:dyDescent="0.3">
      <c r="A518" t="s">
        <v>45</v>
      </c>
      <c r="B518">
        <f>_xlfn.XLOOKUP(Table4[[#This Row],[country]],Table2[country],Table2[country_id],FALSE)</f>
        <v>11</v>
      </c>
      <c r="C518" t="s">
        <v>32</v>
      </c>
      <c r="D518">
        <v>2022</v>
      </c>
      <c r="E518">
        <f>_xlfn.XLOOKUP(Table4[[#This Row],[year]],Table1[year],Table1[year_id])</f>
        <v>13</v>
      </c>
      <c r="F518" t="s">
        <v>27</v>
      </c>
      <c r="G518" t="s">
        <v>28</v>
      </c>
      <c r="H518" cm="1">
        <f t="array" ref="H518">_xlfn.XLOOKUP(Table4[[#This Row],[vehicle_segment]]&amp;Table4[[#This Row],[powertrain_type]],Table3[vehicle_segment]&amp;Table3[powertrain_type],Table3[vehicle_id])</f>
        <v>1</v>
      </c>
      <c r="I518" s="5">
        <v>5797</v>
      </c>
      <c r="J518" s="5">
        <v>115831</v>
      </c>
      <c r="K518" s="5">
        <v>77220</v>
      </c>
      <c r="L518" s="5">
        <v>198848</v>
      </c>
      <c r="M518">
        <v>2.92</v>
      </c>
      <c r="N518">
        <v>34576</v>
      </c>
      <c r="O518">
        <v>13.2</v>
      </c>
      <c r="P518">
        <v>400</v>
      </c>
      <c r="Q518">
        <v>2.0430000000000001</v>
      </c>
      <c r="R518">
        <v>0.37903999999999999</v>
      </c>
      <c r="S518">
        <v>34398</v>
      </c>
      <c r="T518">
        <v>71.099999999999994</v>
      </c>
      <c r="U518">
        <v>87.5</v>
      </c>
      <c r="V518">
        <v>5047</v>
      </c>
      <c r="W518">
        <v>77.8</v>
      </c>
      <c r="X518">
        <v>-24.61</v>
      </c>
      <c r="Y518">
        <v>0</v>
      </c>
    </row>
    <row r="519" spans="1:25" x14ac:dyDescent="0.3">
      <c r="A519" t="s">
        <v>45</v>
      </c>
      <c r="B519">
        <f>_xlfn.XLOOKUP(Table4[[#This Row],[country]],Table2[country],Table2[country_id],FALSE)</f>
        <v>11</v>
      </c>
      <c r="C519" t="s">
        <v>32</v>
      </c>
      <c r="D519">
        <v>2022</v>
      </c>
      <c r="E519">
        <f>_xlfn.XLOOKUP(Table4[[#This Row],[year]],Table1[year],Table1[year_id])</f>
        <v>13</v>
      </c>
      <c r="F519" t="s">
        <v>29</v>
      </c>
      <c r="G519" t="s">
        <v>28</v>
      </c>
      <c r="H519" cm="1">
        <f t="array" ref="H519">_xlfn.XLOOKUP(Table4[[#This Row],[vehicle_segment]]&amp;Table4[[#This Row],[powertrain_type]],Table3[vehicle_segment]&amp;Table3[powertrain_type],Table3[vehicle_id])</f>
        <v>2</v>
      </c>
      <c r="I519" s="5">
        <v>65788</v>
      </c>
      <c r="J519" s="5">
        <v>637103</v>
      </c>
      <c r="K519" s="5">
        <v>86878</v>
      </c>
      <c r="L519" s="5">
        <v>789769</v>
      </c>
      <c r="M519">
        <v>8.33</v>
      </c>
      <c r="N519">
        <v>34576</v>
      </c>
      <c r="O519">
        <v>13.2</v>
      </c>
      <c r="P519">
        <v>400</v>
      </c>
      <c r="Q519">
        <v>2.0430000000000001</v>
      </c>
      <c r="R519">
        <v>0.37903999999999999</v>
      </c>
      <c r="S519">
        <v>34398</v>
      </c>
      <c r="T519">
        <v>71.099999999999994</v>
      </c>
      <c r="U519">
        <v>87.5</v>
      </c>
      <c r="V519">
        <v>5047</v>
      </c>
      <c r="W519">
        <v>77.8</v>
      </c>
      <c r="X519">
        <v>-25.94</v>
      </c>
      <c r="Y519">
        <v>0</v>
      </c>
    </row>
    <row r="520" spans="1:25" x14ac:dyDescent="0.3">
      <c r="A520" t="s">
        <v>45</v>
      </c>
      <c r="B520">
        <f>_xlfn.XLOOKUP(Table4[[#This Row],[country]],Table2[country],Table2[country_id],FALSE)</f>
        <v>11</v>
      </c>
      <c r="C520" t="s">
        <v>32</v>
      </c>
      <c r="D520">
        <v>2022</v>
      </c>
      <c r="E520">
        <f>_xlfn.XLOOKUP(Table4[[#This Row],[year]],Table1[year],Table1[year_id])</f>
        <v>13</v>
      </c>
      <c r="F520" t="s">
        <v>30</v>
      </c>
      <c r="G520" t="s">
        <v>28</v>
      </c>
      <c r="H520" cm="1">
        <f t="array" ref="H520">_xlfn.XLOOKUP(Table4[[#This Row],[vehicle_segment]]&amp;Table4[[#This Row],[powertrain_type]],Table3[vehicle_segment]&amp;Table3[powertrain_type],Table3[vehicle_id])</f>
        <v>3</v>
      </c>
      <c r="I520" s="5">
        <v>42110</v>
      </c>
      <c r="J520" s="5">
        <v>261362</v>
      </c>
      <c r="K520" s="5">
        <v>22960</v>
      </c>
      <c r="L520" s="5">
        <v>326432</v>
      </c>
      <c r="M520">
        <v>12.9</v>
      </c>
      <c r="N520">
        <v>34576</v>
      </c>
      <c r="O520">
        <v>13.2</v>
      </c>
      <c r="P520">
        <v>400</v>
      </c>
      <c r="Q520">
        <v>2.0430000000000001</v>
      </c>
      <c r="R520">
        <v>0.37903999999999999</v>
      </c>
      <c r="S520">
        <v>34398</v>
      </c>
      <c r="T520">
        <v>71.099999999999994</v>
      </c>
      <c r="U520">
        <v>87.5</v>
      </c>
      <c r="V520">
        <v>5047</v>
      </c>
      <c r="W520">
        <v>77.8</v>
      </c>
      <c r="X520">
        <v>-20.79</v>
      </c>
      <c r="Y520">
        <v>0</v>
      </c>
    </row>
    <row r="521" spans="1:25" x14ac:dyDescent="0.3">
      <c r="A521" t="s">
        <v>45</v>
      </c>
      <c r="B521">
        <f>_xlfn.XLOOKUP(Table4[[#This Row],[country]],Table2[country],Table2[country_id],FALSE)</f>
        <v>11</v>
      </c>
      <c r="C521" t="s">
        <v>32</v>
      </c>
      <c r="D521">
        <v>2023</v>
      </c>
      <c r="E521">
        <f>_xlfn.XLOOKUP(Table4[[#This Row],[year]],Table1[year],Table1[year_id])</f>
        <v>14</v>
      </c>
      <c r="F521" t="s">
        <v>27</v>
      </c>
      <c r="G521" t="s">
        <v>28</v>
      </c>
      <c r="H521" cm="1">
        <f t="array" ref="H521">_xlfn.XLOOKUP(Table4[[#This Row],[vehicle_segment]]&amp;Table4[[#This Row],[powertrain_type]],Table3[vehicle_segment]&amp;Table3[powertrain_type],Table3[vehicle_id])</f>
        <v>1</v>
      </c>
      <c r="I521" s="5">
        <v>6759</v>
      </c>
      <c r="J521" s="5">
        <v>134378</v>
      </c>
      <c r="K521" s="5">
        <v>89585</v>
      </c>
      <c r="L521" s="5">
        <v>230722</v>
      </c>
      <c r="M521">
        <v>2.93</v>
      </c>
      <c r="N521">
        <v>48063</v>
      </c>
      <c r="O521">
        <v>16.100000000000001</v>
      </c>
      <c r="P521">
        <v>433</v>
      </c>
      <c r="Q521">
        <v>2.0529999999999999</v>
      </c>
      <c r="R521">
        <v>0.37903999999999999</v>
      </c>
      <c r="S521">
        <v>35756</v>
      </c>
      <c r="T521">
        <v>71.3</v>
      </c>
      <c r="U521">
        <v>86.8</v>
      </c>
      <c r="V521">
        <v>4499</v>
      </c>
      <c r="W521">
        <v>78.900000000000006</v>
      </c>
      <c r="X521">
        <v>16.59</v>
      </c>
      <c r="Y521">
        <v>0</v>
      </c>
    </row>
    <row r="522" spans="1:25" x14ac:dyDescent="0.3">
      <c r="A522" t="s">
        <v>45</v>
      </c>
      <c r="B522">
        <f>_xlfn.XLOOKUP(Table4[[#This Row],[country]],Table2[country],Table2[country_id],FALSE)</f>
        <v>11</v>
      </c>
      <c r="C522" t="s">
        <v>32</v>
      </c>
      <c r="D522">
        <v>2023</v>
      </c>
      <c r="E522">
        <f>_xlfn.XLOOKUP(Table4[[#This Row],[year]],Table1[year],Table1[year_id])</f>
        <v>14</v>
      </c>
      <c r="F522" t="s">
        <v>29</v>
      </c>
      <c r="G522" t="s">
        <v>28</v>
      </c>
      <c r="H522" cm="1">
        <f t="array" ref="H522">_xlfn.XLOOKUP(Table4[[#This Row],[vehicle_segment]]&amp;Table4[[#This Row],[powertrain_type]],Table3[vehicle_segment]&amp;Table3[powertrain_type],Table3[vehicle_id])</f>
        <v>2</v>
      </c>
      <c r="I522" s="5">
        <v>77963</v>
      </c>
      <c r="J522" s="5">
        <v>751073</v>
      </c>
      <c r="K522" s="5">
        <v>102419</v>
      </c>
      <c r="L522" s="5">
        <v>931455</v>
      </c>
      <c r="M522">
        <v>8.3699999999999992</v>
      </c>
      <c r="N522">
        <v>48063</v>
      </c>
      <c r="O522">
        <v>16.100000000000001</v>
      </c>
      <c r="P522">
        <v>433</v>
      </c>
      <c r="Q522">
        <v>2.0529999999999999</v>
      </c>
      <c r="R522">
        <v>0.37903999999999999</v>
      </c>
      <c r="S522">
        <v>35756</v>
      </c>
      <c r="T522">
        <v>71.3</v>
      </c>
      <c r="U522">
        <v>86.8</v>
      </c>
      <c r="V522">
        <v>4499</v>
      </c>
      <c r="W522">
        <v>78.900000000000006</v>
      </c>
      <c r="X522">
        <v>18.510000000000002</v>
      </c>
      <c r="Y522">
        <v>0</v>
      </c>
    </row>
    <row r="523" spans="1:25" x14ac:dyDescent="0.3">
      <c r="A523" t="s">
        <v>45</v>
      </c>
      <c r="B523">
        <f>_xlfn.XLOOKUP(Table4[[#This Row],[country]],Table2[country],Table2[country_id],FALSE)</f>
        <v>11</v>
      </c>
      <c r="C523" t="s">
        <v>32</v>
      </c>
      <c r="D523">
        <v>2023</v>
      </c>
      <c r="E523">
        <f>_xlfn.XLOOKUP(Table4[[#This Row],[year]],Table1[year],Table1[year_id])</f>
        <v>14</v>
      </c>
      <c r="F523" t="s">
        <v>30</v>
      </c>
      <c r="G523" t="s">
        <v>28</v>
      </c>
      <c r="H523" cm="1">
        <f t="array" ref="H523">_xlfn.XLOOKUP(Table4[[#This Row],[vehicle_segment]]&amp;Table4[[#This Row],[powertrain_type]],Table3[vehicle_segment]&amp;Table3[powertrain_type],Table3[vehicle_id])</f>
        <v>3</v>
      </c>
      <c r="I523" s="5">
        <v>47092</v>
      </c>
      <c r="J523" s="5">
        <v>313652</v>
      </c>
      <c r="K523" s="5">
        <v>27274</v>
      </c>
      <c r="L523" s="5">
        <v>388018</v>
      </c>
      <c r="M523">
        <v>12.14</v>
      </c>
      <c r="N523">
        <v>48063</v>
      </c>
      <c r="O523">
        <v>16.100000000000001</v>
      </c>
      <c r="P523">
        <v>433</v>
      </c>
      <c r="Q523">
        <v>2.0529999999999999</v>
      </c>
      <c r="R523">
        <v>0.37903999999999999</v>
      </c>
      <c r="S523">
        <v>35756</v>
      </c>
      <c r="T523">
        <v>71.3</v>
      </c>
      <c r="U523">
        <v>86.8</v>
      </c>
      <c r="V523">
        <v>4499</v>
      </c>
      <c r="W523">
        <v>78.900000000000006</v>
      </c>
      <c r="X523">
        <v>11.83</v>
      </c>
      <c r="Y523">
        <v>0</v>
      </c>
    </row>
    <row r="524" spans="1:25" x14ac:dyDescent="0.3">
      <c r="A524" t="s">
        <v>45</v>
      </c>
      <c r="B524">
        <f>_xlfn.XLOOKUP(Table4[[#This Row],[country]],Table2[country],Table2[country_id],FALSE)</f>
        <v>11</v>
      </c>
      <c r="C524" t="s">
        <v>32</v>
      </c>
      <c r="D524">
        <v>2024</v>
      </c>
      <c r="E524">
        <f>_xlfn.XLOOKUP(Table4[[#This Row],[year]],Table1[year],Table1[year_id])</f>
        <v>15</v>
      </c>
      <c r="F524" t="s">
        <v>27</v>
      </c>
      <c r="G524" t="s">
        <v>28</v>
      </c>
      <c r="H524" cm="1">
        <f t="array" ref="H524">_xlfn.XLOOKUP(Table4[[#This Row],[vehicle_segment]]&amp;Table4[[#This Row],[powertrain_type]],Table3[vehicle_segment]&amp;Table3[powertrain_type],Table3[vehicle_id])</f>
        <v>1</v>
      </c>
      <c r="I524" s="5">
        <v>8175</v>
      </c>
      <c r="J524" s="5">
        <v>140020</v>
      </c>
      <c r="K524" s="5">
        <v>93347</v>
      </c>
      <c r="L524" s="5">
        <v>241542</v>
      </c>
      <c r="M524">
        <v>3.38</v>
      </c>
      <c r="N524">
        <v>65326</v>
      </c>
      <c r="O524">
        <v>17.600000000000001</v>
      </c>
      <c r="P524">
        <v>462</v>
      </c>
      <c r="Q524">
        <v>1.9630000000000001</v>
      </c>
      <c r="R524">
        <v>0.35199999999999998</v>
      </c>
      <c r="S524">
        <v>37218</v>
      </c>
      <c r="T524">
        <v>71.8</v>
      </c>
      <c r="U524">
        <v>84.9</v>
      </c>
      <c r="V524">
        <v>3973</v>
      </c>
      <c r="W524">
        <v>82.7</v>
      </c>
      <c r="X524">
        <v>20.95</v>
      </c>
      <c r="Y524">
        <v>0</v>
      </c>
    </row>
    <row r="525" spans="1:25" x14ac:dyDescent="0.3">
      <c r="A525" t="s">
        <v>45</v>
      </c>
      <c r="B525">
        <f>_xlfn.XLOOKUP(Table4[[#This Row],[country]],Table2[country],Table2[country_id],FALSE)</f>
        <v>11</v>
      </c>
      <c r="C525" t="s">
        <v>32</v>
      </c>
      <c r="D525">
        <v>2024</v>
      </c>
      <c r="E525">
        <f>_xlfn.XLOOKUP(Table4[[#This Row],[year]],Table1[year],Table1[year_id])</f>
        <v>15</v>
      </c>
      <c r="F525" t="s">
        <v>29</v>
      </c>
      <c r="G525" t="s">
        <v>28</v>
      </c>
      <c r="H525" cm="1">
        <f t="array" ref="H525">_xlfn.XLOOKUP(Table4[[#This Row],[vehicle_segment]]&amp;Table4[[#This Row],[powertrain_type]],Table3[vehicle_segment]&amp;Table3[powertrain_type],Table3[vehicle_id])</f>
        <v>2</v>
      </c>
      <c r="I525" s="5">
        <v>92430</v>
      </c>
      <c r="J525" s="5">
        <v>759806</v>
      </c>
      <c r="K525" s="5">
        <v>103610</v>
      </c>
      <c r="L525" s="5">
        <v>955846</v>
      </c>
      <c r="M525">
        <v>9.67</v>
      </c>
      <c r="N525">
        <v>65326</v>
      </c>
      <c r="O525">
        <v>17.600000000000001</v>
      </c>
      <c r="P525">
        <v>462</v>
      </c>
      <c r="Q525">
        <v>1.9630000000000001</v>
      </c>
      <c r="R525">
        <v>0.35199999999999998</v>
      </c>
      <c r="S525">
        <v>37218</v>
      </c>
      <c r="T525">
        <v>71.8</v>
      </c>
      <c r="U525">
        <v>84.9</v>
      </c>
      <c r="V525">
        <v>3973</v>
      </c>
      <c r="W525">
        <v>82.7</v>
      </c>
      <c r="X525">
        <v>18.559999999999999</v>
      </c>
      <c r="Y525">
        <v>0</v>
      </c>
    </row>
    <row r="526" spans="1:25" x14ac:dyDescent="0.3">
      <c r="A526" t="s">
        <v>45</v>
      </c>
      <c r="B526">
        <f>_xlfn.XLOOKUP(Table4[[#This Row],[country]],Table2[country],Table2[country_id],FALSE)</f>
        <v>11</v>
      </c>
      <c r="C526" t="s">
        <v>32</v>
      </c>
      <c r="D526">
        <v>2024</v>
      </c>
      <c r="E526">
        <f>_xlfn.XLOOKUP(Table4[[#This Row],[year]],Table1[year],Table1[year_id])</f>
        <v>15</v>
      </c>
      <c r="F526" t="s">
        <v>30</v>
      </c>
      <c r="G526" t="s">
        <v>28</v>
      </c>
      <c r="H526" cm="1">
        <f t="array" ref="H526">_xlfn.XLOOKUP(Table4[[#This Row],[vehicle_segment]]&amp;Table4[[#This Row],[powertrain_type]],Table3[vehicle_segment]&amp;Table3[powertrain_type],Table3[vehicle_id])</f>
        <v>3</v>
      </c>
      <c r="I526" s="5">
        <v>57073</v>
      </c>
      <c r="J526" s="5">
        <v>321971</v>
      </c>
      <c r="K526" s="5">
        <v>27998</v>
      </c>
      <c r="L526" s="5">
        <v>407042</v>
      </c>
      <c r="M526">
        <v>14.02</v>
      </c>
      <c r="N526">
        <v>65326</v>
      </c>
      <c r="O526">
        <v>17.600000000000001</v>
      </c>
      <c r="P526">
        <v>462</v>
      </c>
      <c r="Q526">
        <v>1.9630000000000001</v>
      </c>
      <c r="R526">
        <v>0.35199999999999998</v>
      </c>
      <c r="S526">
        <v>37218</v>
      </c>
      <c r="T526">
        <v>71.8</v>
      </c>
      <c r="U526">
        <v>84.9</v>
      </c>
      <c r="V526">
        <v>3973</v>
      </c>
      <c r="W526">
        <v>82.7</v>
      </c>
      <c r="X526">
        <v>21.19</v>
      </c>
      <c r="Y526">
        <v>0</v>
      </c>
    </row>
    <row r="527" spans="1:25" x14ac:dyDescent="0.3">
      <c r="A527" t="s">
        <v>45</v>
      </c>
      <c r="B527">
        <f>_xlfn.XLOOKUP(Table4[[#This Row],[country]],Table2[country],Table2[country_id],FALSE)</f>
        <v>11</v>
      </c>
      <c r="C527" t="s">
        <v>32</v>
      </c>
      <c r="D527">
        <v>2025</v>
      </c>
      <c r="E527">
        <f>_xlfn.XLOOKUP(Table4[[#This Row],[year]],Table1[year],Table1[year_id])</f>
        <v>16</v>
      </c>
      <c r="F527" t="s">
        <v>27</v>
      </c>
      <c r="G527" t="s">
        <v>28</v>
      </c>
      <c r="H527" cm="1">
        <f t="array" ref="H527">_xlfn.XLOOKUP(Table4[[#This Row],[vehicle_segment]]&amp;Table4[[#This Row],[powertrain_type]],Table3[vehicle_segment]&amp;Table3[powertrain_type],Table3[vehicle_id])</f>
        <v>1</v>
      </c>
      <c r="I527" s="5">
        <v>10080</v>
      </c>
      <c r="J527" s="5">
        <v>136411</v>
      </c>
      <c r="K527" s="5">
        <v>90941</v>
      </c>
      <c r="L527" s="5">
        <v>237432</v>
      </c>
      <c r="M527">
        <v>4.25</v>
      </c>
      <c r="N527">
        <v>77783</v>
      </c>
      <c r="O527">
        <v>19.3</v>
      </c>
      <c r="P527">
        <v>469</v>
      </c>
      <c r="Q527">
        <v>1.89</v>
      </c>
      <c r="R527">
        <v>0.32600000000000001</v>
      </c>
      <c r="S527">
        <v>38575</v>
      </c>
      <c r="T527">
        <v>71.900000000000006</v>
      </c>
      <c r="U527">
        <v>82.5</v>
      </c>
      <c r="V527">
        <v>2975</v>
      </c>
      <c r="W527">
        <v>84.6</v>
      </c>
      <c r="X527">
        <v>23.3</v>
      </c>
      <c r="Y527">
        <v>0</v>
      </c>
    </row>
    <row r="528" spans="1:25" x14ac:dyDescent="0.3">
      <c r="A528" t="s">
        <v>45</v>
      </c>
      <c r="B528">
        <f>_xlfn.XLOOKUP(Table4[[#This Row],[country]],Table2[country],Table2[country_id],FALSE)</f>
        <v>11</v>
      </c>
      <c r="C528" t="s">
        <v>32</v>
      </c>
      <c r="D528">
        <v>2025</v>
      </c>
      <c r="E528">
        <f>_xlfn.XLOOKUP(Table4[[#This Row],[year]],Table1[year],Table1[year_id])</f>
        <v>16</v>
      </c>
      <c r="F528" t="s">
        <v>29</v>
      </c>
      <c r="G528" t="s">
        <v>28</v>
      </c>
      <c r="H528" cm="1">
        <f t="array" ref="H528">_xlfn.XLOOKUP(Table4[[#This Row],[vehicle_segment]]&amp;Table4[[#This Row],[powertrain_type]],Table3[vehicle_segment]&amp;Table3[powertrain_type],Table3[vehicle_id])</f>
        <v>2</v>
      </c>
      <c r="I528" s="5">
        <v>118074</v>
      </c>
      <c r="J528" s="5">
        <v>752690</v>
      </c>
      <c r="K528" s="5">
        <v>102639</v>
      </c>
      <c r="L528" s="5">
        <v>973403</v>
      </c>
      <c r="M528">
        <v>12.13</v>
      </c>
      <c r="N528">
        <v>77783</v>
      </c>
      <c r="O528">
        <v>19.3</v>
      </c>
      <c r="P528">
        <v>469</v>
      </c>
      <c r="Q528">
        <v>1.89</v>
      </c>
      <c r="R528">
        <v>0.32600000000000001</v>
      </c>
      <c r="S528">
        <v>38575</v>
      </c>
      <c r="T528">
        <v>71.900000000000006</v>
      </c>
      <c r="U528">
        <v>82.5</v>
      </c>
      <c r="V528">
        <v>2975</v>
      </c>
      <c r="W528">
        <v>84.6</v>
      </c>
      <c r="X528">
        <v>27.74</v>
      </c>
      <c r="Y528">
        <v>0</v>
      </c>
    </row>
    <row r="529" spans="1:25" x14ac:dyDescent="0.3">
      <c r="A529" t="s">
        <v>45</v>
      </c>
      <c r="B529">
        <f>_xlfn.XLOOKUP(Table4[[#This Row],[country]],Table2[country],Table2[country_id],FALSE)</f>
        <v>11</v>
      </c>
      <c r="C529" t="s">
        <v>32</v>
      </c>
      <c r="D529">
        <v>2025</v>
      </c>
      <c r="E529">
        <f>_xlfn.XLOOKUP(Table4[[#This Row],[year]],Table1[year],Table1[year_id])</f>
        <v>16</v>
      </c>
      <c r="F529" t="s">
        <v>30</v>
      </c>
      <c r="G529" t="s">
        <v>28</v>
      </c>
      <c r="H529" cm="1">
        <f t="array" ref="H529">_xlfn.XLOOKUP(Table4[[#This Row],[vehicle_segment]]&amp;Table4[[#This Row],[powertrain_type]],Table3[vehicle_segment]&amp;Table3[powertrain_type],Table3[vehicle_id])</f>
        <v>3</v>
      </c>
      <c r="I529" s="5">
        <v>70098</v>
      </c>
      <c r="J529" s="5">
        <v>302173</v>
      </c>
      <c r="K529" s="5">
        <v>26276</v>
      </c>
      <c r="L529" s="5">
        <v>398547</v>
      </c>
      <c r="M529">
        <v>17.59</v>
      </c>
      <c r="N529">
        <v>77783</v>
      </c>
      <c r="O529">
        <v>19.3</v>
      </c>
      <c r="P529">
        <v>469</v>
      </c>
      <c r="Q529">
        <v>1.89</v>
      </c>
      <c r="R529">
        <v>0.32600000000000001</v>
      </c>
      <c r="S529">
        <v>38575</v>
      </c>
      <c r="T529">
        <v>71.900000000000006</v>
      </c>
      <c r="U529">
        <v>82.5</v>
      </c>
      <c r="V529">
        <v>2975</v>
      </c>
      <c r="W529">
        <v>84.6</v>
      </c>
      <c r="X529">
        <v>22.82</v>
      </c>
      <c r="Y529">
        <v>0</v>
      </c>
    </row>
    <row r="530" spans="1:25" x14ac:dyDescent="0.3">
      <c r="A530" t="s">
        <v>46</v>
      </c>
      <c r="B530">
        <f>_xlfn.XLOOKUP(Table4[[#This Row],[country]],Table2[country],Table2[country_id],FALSE)</f>
        <v>12</v>
      </c>
      <c r="C530" t="s">
        <v>105</v>
      </c>
      <c r="D530">
        <v>2010</v>
      </c>
      <c r="E530">
        <f>_xlfn.XLOOKUP(Table4[[#This Row],[year]],Table1[year],Table1[year_id])</f>
        <v>1</v>
      </c>
      <c r="F530" t="s">
        <v>27</v>
      </c>
      <c r="G530" t="s">
        <v>28</v>
      </c>
      <c r="H530" cm="1">
        <f t="array" ref="H530">_xlfn.XLOOKUP(Table4[[#This Row],[vehicle_segment]]&amp;Table4[[#This Row],[powertrain_type]],Table3[vehicle_segment]&amp;Table3[powertrain_type],Table3[vehicle_id])</f>
        <v>1</v>
      </c>
      <c r="I530" s="5">
        <v>107</v>
      </c>
      <c r="J530" s="5">
        <v>459304</v>
      </c>
      <c r="K530" s="5">
        <v>306203</v>
      </c>
      <c r="L530" s="5">
        <v>765614</v>
      </c>
      <c r="M530">
        <v>0.01</v>
      </c>
      <c r="N530">
        <v>991</v>
      </c>
      <c r="O530">
        <v>9.8000000000000007</v>
      </c>
      <c r="P530">
        <v>129</v>
      </c>
      <c r="Q530">
        <v>1.29</v>
      </c>
      <c r="R530">
        <v>0.18</v>
      </c>
      <c r="S530">
        <v>44864</v>
      </c>
      <c r="T530">
        <v>90.3</v>
      </c>
      <c r="U530">
        <v>223.2</v>
      </c>
      <c r="V530">
        <v>4452</v>
      </c>
      <c r="W530">
        <v>48.8</v>
      </c>
      <c r="X530">
        <v>0</v>
      </c>
      <c r="Y530">
        <v>0</v>
      </c>
    </row>
    <row r="531" spans="1:25" x14ac:dyDescent="0.3">
      <c r="A531" t="s">
        <v>46</v>
      </c>
      <c r="B531">
        <f>_xlfn.XLOOKUP(Table4[[#This Row],[country]],Table2[country],Table2[country_id],FALSE)</f>
        <v>12</v>
      </c>
      <c r="C531" t="s">
        <v>105</v>
      </c>
      <c r="D531">
        <v>2010</v>
      </c>
      <c r="E531">
        <f>_xlfn.XLOOKUP(Table4[[#This Row],[year]],Table1[year],Table1[year_id])</f>
        <v>1</v>
      </c>
      <c r="F531" t="s">
        <v>29</v>
      </c>
      <c r="G531" t="s">
        <v>28</v>
      </c>
      <c r="H531" cm="1">
        <f t="array" ref="H531">_xlfn.XLOOKUP(Table4[[#This Row],[vehicle_segment]]&amp;Table4[[#This Row],[powertrain_type]],Table3[vehicle_segment]&amp;Table3[powertrain_type],Table3[vehicle_id])</f>
        <v>2</v>
      </c>
      <c r="I531" s="5">
        <v>1211</v>
      </c>
      <c r="J531" s="5">
        <v>2663470</v>
      </c>
      <c r="K531" s="5">
        <v>363200</v>
      </c>
      <c r="L531" s="5">
        <v>3027881</v>
      </c>
      <c r="M531">
        <v>0.04</v>
      </c>
      <c r="N531">
        <v>991</v>
      </c>
      <c r="O531">
        <v>9.8000000000000007</v>
      </c>
      <c r="P531">
        <v>129</v>
      </c>
      <c r="Q531">
        <v>1.29</v>
      </c>
      <c r="R531">
        <v>0.18</v>
      </c>
      <c r="S531">
        <v>44864</v>
      </c>
      <c r="T531">
        <v>90.3</v>
      </c>
      <c r="U531">
        <v>223.2</v>
      </c>
      <c r="V531">
        <v>4452</v>
      </c>
      <c r="W531">
        <v>48.8</v>
      </c>
      <c r="X531">
        <v>0</v>
      </c>
      <c r="Y531">
        <v>0</v>
      </c>
    </row>
    <row r="532" spans="1:25" x14ac:dyDescent="0.3">
      <c r="A532" t="s">
        <v>46</v>
      </c>
      <c r="B532">
        <f>_xlfn.XLOOKUP(Table4[[#This Row],[country]],Table2[country],Table2[country_id],FALSE)</f>
        <v>12</v>
      </c>
      <c r="C532" t="s">
        <v>105</v>
      </c>
      <c r="D532">
        <v>2010</v>
      </c>
      <c r="E532">
        <f>_xlfn.XLOOKUP(Table4[[#This Row],[year]],Table1[year],Table1[year_id])</f>
        <v>1</v>
      </c>
      <c r="F532" t="s">
        <v>30</v>
      </c>
      <c r="G532" t="s">
        <v>28</v>
      </c>
      <c r="H532" cm="1">
        <f t="array" ref="H532">_xlfn.XLOOKUP(Table4[[#This Row],[vehicle_segment]]&amp;Table4[[#This Row],[powertrain_type]],Table3[vehicle_segment]&amp;Table3[powertrain_type],Table3[vehicle_id])</f>
        <v>3</v>
      </c>
      <c r="I532" s="5">
        <v>718</v>
      </c>
      <c r="J532" s="5">
        <v>1138264</v>
      </c>
      <c r="K532" s="5">
        <v>98979</v>
      </c>
      <c r="L532" s="5">
        <v>1237961</v>
      </c>
      <c r="M532">
        <v>0.06</v>
      </c>
      <c r="N532">
        <v>991</v>
      </c>
      <c r="O532">
        <v>9.8000000000000007</v>
      </c>
      <c r="P532">
        <v>129</v>
      </c>
      <c r="Q532">
        <v>1.29</v>
      </c>
      <c r="R532">
        <v>0.18</v>
      </c>
      <c r="S532">
        <v>44864</v>
      </c>
      <c r="T532">
        <v>90.3</v>
      </c>
      <c r="U532">
        <v>223.2</v>
      </c>
      <c r="V532">
        <v>4452</v>
      </c>
      <c r="W532">
        <v>48.8</v>
      </c>
      <c r="X532">
        <v>0</v>
      </c>
      <c r="Y532">
        <v>0</v>
      </c>
    </row>
    <row r="533" spans="1:25" x14ac:dyDescent="0.3">
      <c r="A533" t="s">
        <v>46</v>
      </c>
      <c r="B533">
        <f>_xlfn.XLOOKUP(Table4[[#This Row],[country]],Table2[country],Table2[country_id],FALSE)</f>
        <v>12</v>
      </c>
      <c r="C533" t="s">
        <v>105</v>
      </c>
      <c r="D533">
        <v>2011</v>
      </c>
      <c r="E533">
        <f>_xlfn.XLOOKUP(Table4[[#This Row],[year]],Table1[year],Table1[year_id])</f>
        <v>2</v>
      </c>
      <c r="F533" t="s">
        <v>27</v>
      </c>
      <c r="G533" t="s">
        <v>28</v>
      </c>
      <c r="H533" cm="1">
        <f t="array" ref="H533">_xlfn.XLOOKUP(Table4[[#This Row],[vehicle_segment]]&amp;Table4[[#This Row],[powertrain_type]],Table3[vehicle_segment]&amp;Table3[powertrain_type],Table3[vehicle_id])</f>
        <v>1</v>
      </c>
      <c r="I533" s="5">
        <v>840</v>
      </c>
      <c r="J533" s="5">
        <v>464224</v>
      </c>
      <c r="K533" s="5">
        <v>309482</v>
      </c>
      <c r="L533" s="5">
        <v>774546</v>
      </c>
      <c r="M533">
        <v>0.11</v>
      </c>
      <c r="N533">
        <v>2318</v>
      </c>
      <c r="O533">
        <v>13</v>
      </c>
      <c r="P533">
        <v>129</v>
      </c>
      <c r="Q533">
        <v>1.26</v>
      </c>
      <c r="R533">
        <v>0.19</v>
      </c>
      <c r="S533">
        <v>42613</v>
      </c>
      <c r="T533">
        <v>91.1</v>
      </c>
      <c r="U533">
        <v>226.3</v>
      </c>
      <c r="V533">
        <v>4308</v>
      </c>
      <c r="W533">
        <v>49.3</v>
      </c>
      <c r="X533">
        <v>300</v>
      </c>
      <c r="Y533">
        <v>0</v>
      </c>
    </row>
    <row r="534" spans="1:25" x14ac:dyDescent="0.3">
      <c r="A534" t="s">
        <v>46</v>
      </c>
      <c r="B534">
        <f>_xlfn.XLOOKUP(Table4[[#This Row],[country]],Table2[country],Table2[country_id],FALSE)</f>
        <v>12</v>
      </c>
      <c r="C534" t="s">
        <v>105</v>
      </c>
      <c r="D534">
        <v>2011</v>
      </c>
      <c r="E534">
        <f>_xlfn.XLOOKUP(Table4[[#This Row],[year]],Table1[year],Table1[year_id])</f>
        <v>2</v>
      </c>
      <c r="F534" t="s">
        <v>29</v>
      </c>
      <c r="G534" t="s">
        <v>28</v>
      </c>
      <c r="H534" cm="1">
        <f t="array" ref="H534">_xlfn.XLOOKUP(Table4[[#This Row],[vehicle_segment]]&amp;Table4[[#This Row],[powertrain_type]],Table3[vehicle_segment]&amp;Table3[powertrain_type],Table3[vehicle_id])</f>
        <v>2</v>
      </c>
      <c r="I534" s="5">
        <v>9777</v>
      </c>
      <c r="J534" s="5">
        <v>2766736</v>
      </c>
      <c r="K534" s="5">
        <v>377282</v>
      </c>
      <c r="L534" s="5">
        <v>3153795</v>
      </c>
      <c r="M534">
        <v>0.31</v>
      </c>
      <c r="N534">
        <v>2318</v>
      </c>
      <c r="O534">
        <v>13</v>
      </c>
      <c r="P534">
        <v>129</v>
      </c>
      <c r="Q534">
        <v>1.26</v>
      </c>
      <c r="R534">
        <v>0.19</v>
      </c>
      <c r="S534">
        <v>42613</v>
      </c>
      <c r="T534">
        <v>91.1</v>
      </c>
      <c r="U534">
        <v>226.3</v>
      </c>
      <c r="V534">
        <v>4308</v>
      </c>
      <c r="W534">
        <v>49.3</v>
      </c>
      <c r="X534">
        <v>300</v>
      </c>
      <c r="Y534">
        <v>0</v>
      </c>
    </row>
    <row r="535" spans="1:25" x14ac:dyDescent="0.3">
      <c r="A535" t="s">
        <v>46</v>
      </c>
      <c r="B535">
        <f>_xlfn.XLOOKUP(Table4[[#This Row],[country]],Table2[country],Table2[country_id],FALSE)</f>
        <v>12</v>
      </c>
      <c r="C535" t="s">
        <v>105</v>
      </c>
      <c r="D535">
        <v>2011</v>
      </c>
      <c r="E535">
        <f>_xlfn.XLOOKUP(Table4[[#This Row],[year]],Table1[year],Table1[year_id])</f>
        <v>2</v>
      </c>
      <c r="F535" t="s">
        <v>30</v>
      </c>
      <c r="G535" t="s">
        <v>28</v>
      </c>
      <c r="H535" cm="1">
        <f t="array" ref="H535">_xlfn.XLOOKUP(Table4[[#This Row],[vehicle_segment]]&amp;Table4[[#This Row],[powertrain_type]],Table3[vehicle_segment]&amp;Table3[powertrain_type],Table3[vehicle_id])</f>
        <v>3</v>
      </c>
      <c r="I535" s="5">
        <v>5821</v>
      </c>
      <c r="J535" s="5">
        <v>1185941</v>
      </c>
      <c r="K535" s="5">
        <v>103125</v>
      </c>
      <c r="L535" s="5">
        <v>1294887</v>
      </c>
      <c r="M535">
        <v>0.45</v>
      </c>
      <c r="N535">
        <v>2318</v>
      </c>
      <c r="O535">
        <v>13</v>
      </c>
      <c r="P535">
        <v>129</v>
      </c>
      <c r="Q535">
        <v>1.26</v>
      </c>
      <c r="R535">
        <v>0.19</v>
      </c>
      <c r="S535">
        <v>42613</v>
      </c>
      <c r="T535">
        <v>91.1</v>
      </c>
      <c r="U535">
        <v>226.3</v>
      </c>
      <c r="V535">
        <v>4308</v>
      </c>
      <c r="W535">
        <v>49.3</v>
      </c>
      <c r="X535">
        <v>300</v>
      </c>
      <c r="Y535">
        <v>0</v>
      </c>
    </row>
    <row r="536" spans="1:25" x14ac:dyDescent="0.3">
      <c r="A536" t="s">
        <v>46</v>
      </c>
      <c r="B536">
        <f>_xlfn.XLOOKUP(Table4[[#This Row],[country]],Table2[country],Table2[country_id],FALSE)</f>
        <v>12</v>
      </c>
      <c r="C536" t="s">
        <v>105</v>
      </c>
      <c r="D536">
        <v>2012</v>
      </c>
      <c r="E536">
        <f>_xlfn.XLOOKUP(Table4[[#This Row],[year]],Table1[year],Table1[year_id])</f>
        <v>3</v>
      </c>
      <c r="F536" t="s">
        <v>27</v>
      </c>
      <c r="G536" t="s">
        <v>28</v>
      </c>
      <c r="H536" cm="1">
        <f t="array" ref="H536">_xlfn.XLOOKUP(Table4[[#This Row],[vehicle_segment]]&amp;Table4[[#This Row],[powertrain_type]],Table3[vehicle_segment]&amp;Table3[powertrain_type],Table3[vehicle_id])</f>
        <v>1</v>
      </c>
      <c r="I536" s="5">
        <v>1354</v>
      </c>
      <c r="J536" s="5">
        <v>482781</v>
      </c>
      <c r="K536" s="5">
        <v>321854</v>
      </c>
      <c r="L536" s="5">
        <v>805989</v>
      </c>
      <c r="M536">
        <v>0.17</v>
      </c>
      <c r="N536">
        <v>3571</v>
      </c>
      <c r="O536">
        <v>14.5</v>
      </c>
      <c r="P536">
        <v>143</v>
      </c>
      <c r="Q536">
        <v>1.24</v>
      </c>
      <c r="R536">
        <v>0.19700000000000001</v>
      </c>
      <c r="S536">
        <v>40459</v>
      </c>
      <c r="T536">
        <v>91.2</v>
      </c>
      <c r="U536">
        <v>225.5</v>
      </c>
      <c r="V536">
        <v>4154</v>
      </c>
      <c r="W536">
        <v>51.6</v>
      </c>
      <c r="X536">
        <v>61.19</v>
      </c>
      <c r="Y536">
        <v>0</v>
      </c>
    </row>
    <row r="537" spans="1:25" x14ac:dyDescent="0.3">
      <c r="A537" t="s">
        <v>46</v>
      </c>
      <c r="B537">
        <f>_xlfn.XLOOKUP(Table4[[#This Row],[country]],Table2[country],Table2[country_id],FALSE)</f>
        <v>12</v>
      </c>
      <c r="C537" t="s">
        <v>105</v>
      </c>
      <c r="D537">
        <v>2012</v>
      </c>
      <c r="E537">
        <f>_xlfn.XLOOKUP(Table4[[#This Row],[year]],Table1[year],Table1[year_id])</f>
        <v>3</v>
      </c>
      <c r="F537" t="s">
        <v>29</v>
      </c>
      <c r="G537" t="s">
        <v>28</v>
      </c>
      <c r="H537" cm="1">
        <f t="array" ref="H537">_xlfn.XLOOKUP(Table4[[#This Row],[vehicle_segment]]&amp;Table4[[#This Row],[powertrain_type]],Table3[vehicle_segment]&amp;Table3[powertrain_type],Table3[vehicle_id])</f>
        <v>2</v>
      </c>
      <c r="I537" s="5">
        <v>15367</v>
      </c>
      <c r="J537" s="5">
        <v>2803798</v>
      </c>
      <c r="K537" s="5">
        <v>382336</v>
      </c>
      <c r="L537" s="5">
        <v>3201501</v>
      </c>
      <c r="M537">
        <v>0.48</v>
      </c>
      <c r="N537">
        <v>3571</v>
      </c>
      <c r="O537">
        <v>14.5</v>
      </c>
      <c r="P537">
        <v>143</v>
      </c>
      <c r="Q537">
        <v>1.24</v>
      </c>
      <c r="R537">
        <v>0.19700000000000001</v>
      </c>
      <c r="S537">
        <v>40459</v>
      </c>
      <c r="T537">
        <v>91.2</v>
      </c>
      <c r="U537">
        <v>225.5</v>
      </c>
      <c r="V537">
        <v>4154</v>
      </c>
      <c r="W537">
        <v>51.6</v>
      </c>
      <c r="X537">
        <v>57.18</v>
      </c>
      <c r="Y537">
        <v>0</v>
      </c>
    </row>
    <row r="538" spans="1:25" x14ac:dyDescent="0.3">
      <c r="A538" t="s">
        <v>46</v>
      </c>
      <c r="B538">
        <f>_xlfn.XLOOKUP(Table4[[#This Row],[country]],Table2[country],Table2[country_id],FALSE)</f>
        <v>12</v>
      </c>
      <c r="C538" t="s">
        <v>105</v>
      </c>
      <c r="D538">
        <v>2012</v>
      </c>
      <c r="E538">
        <f>_xlfn.XLOOKUP(Table4[[#This Row],[year]],Table1[year],Table1[year_id])</f>
        <v>3</v>
      </c>
      <c r="F538" t="s">
        <v>30</v>
      </c>
      <c r="G538" t="s">
        <v>28</v>
      </c>
      <c r="H538" cm="1">
        <f t="array" ref="H538">_xlfn.XLOOKUP(Table4[[#This Row],[vehicle_segment]]&amp;Table4[[#This Row],[powertrain_type]],Table3[vehicle_segment]&amp;Table3[powertrain_type],Table3[vehicle_id])</f>
        <v>3</v>
      </c>
      <c r="I538" s="5">
        <v>9244</v>
      </c>
      <c r="J538" s="5">
        <v>1213398</v>
      </c>
      <c r="K538" s="5">
        <v>105513</v>
      </c>
      <c r="L538" s="5">
        <v>1328155</v>
      </c>
      <c r="M538">
        <v>0.7</v>
      </c>
      <c r="N538">
        <v>3571</v>
      </c>
      <c r="O538">
        <v>14.5</v>
      </c>
      <c r="P538">
        <v>143</v>
      </c>
      <c r="Q538">
        <v>1.24</v>
      </c>
      <c r="R538">
        <v>0.19700000000000001</v>
      </c>
      <c r="S538">
        <v>40459</v>
      </c>
      <c r="T538">
        <v>91.2</v>
      </c>
      <c r="U538">
        <v>225.5</v>
      </c>
      <c r="V538">
        <v>4154</v>
      </c>
      <c r="W538">
        <v>51.6</v>
      </c>
      <c r="X538">
        <v>58.8</v>
      </c>
      <c r="Y538">
        <v>0</v>
      </c>
    </row>
    <row r="539" spans="1:25" x14ac:dyDescent="0.3">
      <c r="A539" t="s">
        <v>46</v>
      </c>
      <c r="B539">
        <f>_xlfn.XLOOKUP(Table4[[#This Row],[country]],Table2[country],Table2[country_id],FALSE)</f>
        <v>12</v>
      </c>
      <c r="C539" t="s">
        <v>105</v>
      </c>
      <c r="D539">
        <v>2013</v>
      </c>
      <c r="E539">
        <f>_xlfn.XLOOKUP(Table4[[#This Row],[year]],Table1[year],Table1[year_id])</f>
        <v>4</v>
      </c>
      <c r="F539" t="s">
        <v>27</v>
      </c>
      <c r="G539" t="s">
        <v>28</v>
      </c>
      <c r="H539" cm="1">
        <f t="array" ref="H539">_xlfn.XLOOKUP(Table4[[#This Row],[vehicle_segment]]&amp;Table4[[#This Row],[powertrain_type]],Table3[vehicle_segment]&amp;Table3[powertrain_type],Table3[vehicle_id])</f>
        <v>1</v>
      </c>
      <c r="I539" s="5">
        <v>1561</v>
      </c>
      <c r="J539" s="5">
        <v>494524</v>
      </c>
      <c r="K539" s="5">
        <v>329682</v>
      </c>
      <c r="L539" s="5">
        <v>825767</v>
      </c>
      <c r="M539">
        <v>0.19</v>
      </c>
      <c r="N539">
        <v>4680</v>
      </c>
      <c r="O539">
        <v>18.8</v>
      </c>
      <c r="P539">
        <v>145</v>
      </c>
      <c r="Q539">
        <v>1.2070000000000001</v>
      </c>
      <c r="R539">
        <v>0.20300000000000001</v>
      </c>
      <c r="S539">
        <v>38450</v>
      </c>
      <c r="T539">
        <v>91.2</v>
      </c>
      <c r="U539">
        <v>219.5</v>
      </c>
      <c r="V539">
        <v>3902</v>
      </c>
      <c r="W539">
        <v>53.1</v>
      </c>
      <c r="X539">
        <v>15.29</v>
      </c>
      <c r="Y539">
        <v>0</v>
      </c>
    </row>
    <row r="540" spans="1:25" x14ac:dyDescent="0.3">
      <c r="A540" t="s">
        <v>46</v>
      </c>
      <c r="B540">
        <f>_xlfn.XLOOKUP(Table4[[#This Row],[country]],Table2[country],Table2[country_id],FALSE)</f>
        <v>12</v>
      </c>
      <c r="C540" t="s">
        <v>105</v>
      </c>
      <c r="D540">
        <v>2013</v>
      </c>
      <c r="E540">
        <f>_xlfn.XLOOKUP(Table4[[#This Row],[year]],Table1[year],Table1[year_id])</f>
        <v>4</v>
      </c>
      <c r="F540" t="s">
        <v>29</v>
      </c>
      <c r="G540" t="s">
        <v>28</v>
      </c>
      <c r="H540" cm="1">
        <f t="array" ref="H540">_xlfn.XLOOKUP(Table4[[#This Row],[vehicle_segment]]&amp;Table4[[#This Row],[powertrain_type]],Table3[vehicle_segment]&amp;Table3[powertrain_type],Table3[vehicle_id])</f>
        <v>2</v>
      </c>
      <c r="I540" s="5">
        <v>17874</v>
      </c>
      <c r="J540" s="5">
        <v>2896997</v>
      </c>
      <c r="K540" s="5">
        <v>395045</v>
      </c>
      <c r="L540" s="5">
        <v>3309916</v>
      </c>
      <c r="M540">
        <v>0.54</v>
      </c>
      <c r="N540">
        <v>4680</v>
      </c>
      <c r="O540">
        <v>18.8</v>
      </c>
      <c r="P540">
        <v>145</v>
      </c>
      <c r="Q540">
        <v>1.2070000000000001</v>
      </c>
      <c r="R540">
        <v>0.20300000000000001</v>
      </c>
      <c r="S540">
        <v>38450</v>
      </c>
      <c r="T540">
        <v>91.2</v>
      </c>
      <c r="U540">
        <v>219.5</v>
      </c>
      <c r="V540">
        <v>3902</v>
      </c>
      <c r="W540">
        <v>53.1</v>
      </c>
      <c r="X540">
        <v>16.309999999999999</v>
      </c>
      <c r="Y540">
        <v>0</v>
      </c>
    </row>
    <row r="541" spans="1:25" x14ac:dyDescent="0.3">
      <c r="A541" t="s">
        <v>46</v>
      </c>
      <c r="B541">
        <f>_xlfn.XLOOKUP(Table4[[#This Row],[country]],Table2[country],Table2[country_id],FALSE)</f>
        <v>12</v>
      </c>
      <c r="C541" t="s">
        <v>105</v>
      </c>
      <c r="D541">
        <v>2013</v>
      </c>
      <c r="E541">
        <f>_xlfn.XLOOKUP(Table4[[#This Row],[year]],Table1[year],Table1[year_id])</f>
        <v>4</v>
      </c>
      <c r="F541" t="s">
        <v>30</v>
      </c>
      <c r="G541" t="s">
        <v>28</v>
      </c>
      <c r="H541" cm="1">
        <f t="array" ref="H541">_xlfn.XLOOKUP(Table4[[#This Row],[vehicle_segment]]&amp;Table4[[#This Row],[powertrain_type]],Table3[vehicle_segment]&amp;Table3[powertrain_type],Table3[vehicle_id])</f>
        <v>3</v>
      </c>
      <c r="I541" s="5">
        <v>10743</v>
      </c>
      <c r="J541" s="5">
        <v>1252407</v>
      </c>
      <c r="K541" s="5">
        <v>108905</v>
      </c>
      <c r="L541" s="5">
        <v>1372055</v>
      </c>
      <c r="M541">
        <v>0.78</v>
      </c>
      <c r="N541">
        <v>4680</v>
      </c>
      <c r="O541">
        <v>18.8</v>
      </c>
      <c r="P541">
        <v>145</v>
      </c>
      <c r="Q541">
        <v>1.2070000000000001</v>
      </c>
      <c r="R541">
        <v>0.20300000000000001</v>
      </c>
      <c r="S541">
        <v>38450</v>
      </c>
      <c r="T541">
        <v>91.2</v>
      </c>
      <c r="U541">
        <v>219.5</v>
      </c>
      <c r="V541">
        <v>3902</v>
      </c>
      <c r="W541">
        <v>53.1</v>
      </c>
      <c r="X541">
        <v>16.22</v>
      </c>
      <c r="Y541">
        <v>0</v>
      </c>
    </row>
    <row r="542" spans="1:25" x14ac:dyDescent="0.3">
      <c r="A542" t="s">
        <v>46</v>
      </c>
      <c r="B542">
        <f>_xlfn.XLOOKUP(Table4[[#This Row],[country]],Table2[country],Table2[country_id],FALSE)</f>
        <v>12</v>
      </c>
      <c r="C542" t="s">
        <v>105</v>
      </c>
      <c r="D542">
        <v>2014</v>
      </c>
      <c r="E542">
        <f>_xlfn.XLOOKUP(Table4[[#This Row],[year]],Table1[year],Table1[year_id])</f>
        <v>5</v>
      </c>
      <c r="F542" t="s">
        <v>27</v>
      </c>
      <c r="G542" t="s">
        <v>28</v>
      </c>
      <c r="H542" cm="1">
        <f t="array" ref="H542">_xlfn.XLOOKUP(Table4[[#This Row],[vehicle_segment]]&amp;Table4[[#This Row],[powertrain_type]],Table3[vehicle_segment]&amp;Table3[powertrain_type],Table3[vehicle_id])</f>
        <v>1</v>
      </c>
      <c r="I542" s="5">
        <v>1555</v>
      </c>
      <c r="J542" s="5">
        <v>483602</v>
      </c>
      <c r="K542" s="5">
        <v>322402</v>
      </c>
      <c r="L542" s="5">
        <v>807559</v>
      </c>
      <c r="M542">
        <v>0.19</v>
      </c>
      <c r="N542">
        <v>13099</v>
      </c>
      <c r="O542">
        <v>20.5</v>
      </c>
      <c r="P542">
        <v>156</v>
      </c>
      <c r="Q542">
        <v>1.1599999999999999</v>
      </c>
      <c r="R542">
        <v>0.20899999999999999</v>
      </c>
      <c r="S542">
        <v>36364</v>
      </c>
      <c r="T542">
        <v>91.1</v>
      </c>
      <c r="U542">
        <v>214.1</v>
      </c>
      <c r="V542">
        <v>3697</v>
      </c>
      <c r="W542">
        <v>54.2</v>
      </c>
      <c r="X542">
        <v>-0.38</v>
      </c>
      <c r="Y542">
        <v>0</v>
      </c>
    </row>
    <row r="543" spans="1:25" x14ac:dyDescent="0.3">
      <c r="A543" t="s">
        <v>46</v>
      </c>
      <c r="B543">
        <f>_xlfn.XLOOKUP(Table4[[#This Row],[country]],Table2[country],Table2[country_id],FALSE)</f>
        <v>12</v>
      </c>
      <c r="C543" t="s">
        <v>105</v>
      </c>
      <c r="D543">
        <v>2014</v>
      </c>
      <c r="E543">
        <f>_xlfn.XLOOKUP(Table4[[#This Row],[year]],Table1[year],Table1[year_id])</f>
        <v>5</v>
      </c>
      <c r="F543" t="s">
        <v>29</v>
      </c>
      <c r="G543" t="s">
        <v>28</v>
      </c>
      <c r="H543" cm="1">
        <f t="array" ref="H543">_xlfn.XLOOKUP(Table4[[#This Row],[vehicle_segment]]&amp;Table4[[#This Row],[powertrain_type]],Table3[vehicle_segment]&amp;Table3[powertrain_type],Table3[vehicle_id])</f>
        <v>2</v>
      </c>
      <c r="I543" s="5">
        <v>17334</v>
      </c>
      <c r="J543" s="5">
        <v>2758127</v>
      </c>
      <c r="K543" s="5">
        <v>376108</v>
      </c>
      <c r="L543" s="5">
        <v>3151569</v>
      </c>
      <c r="M543">
        <v>0.55000000000000004</v>
      </c>
      <c r="N543">
        <v>13099</v>
      </c>
      <c r="O543">
        <v>20.5</v>
      </c>
      <c r="P543">
        <v>156</v>
      </c>
      <c r="Q543">
        <v>1.1599999999999999</v>
      </c>
      <c r="R543">
        <v>0.20899999999999999</v>
      </c>
      <c r="S543">
        <v>36364</v>
      </c>
      <c r="T543">
        <v>91.1</v>
      </c>
      <c r="U543">
        <v>214.1</v>
      </c>
      <c r="V543">
        <v>3697</v>
      </c>
      <c r="W543">
        <v>54.2</v>
      </c>
      <c r="X543">
        <v>-3.02</v>
      </c>
      <c r="Y543">
        <v>0</v>
      </c>
    </row>
    <row r="544" spans="1:25" x14ac:dyDescent="0.3">
      <c r="A544" t="s">
        <v>46</v>
      </c>
      <c r="B544">
        <f>_xlfn.XLOOKUP(Table4[[#This Row],[country]],Table2[country],Table2[country_id],FALSE)</f>
        <v>12</v>
      </c>
      <c r="C544" t="s">
        <v>105</v>
      </c>
      <c r="D544">
        <v>2014</v>
      </c>
      <c r="E544">
        <f>_xlfn.XLOOKUP(Table4[[#This Row],[year]],Table1[year],Table1[year_id])</f>
        <v>5</v>
      </c>
      <c r="F544" t="s">
        <v>30</v>
      </c>
      <c r="G544" t="s">
        <v>28</v>
      </c>
      <c r="H544" cm="1">
        <f t="array" ref="H544">_xlfn.XLOOKUP(Table4[[#This Row],[vehicle_segment]]&amp;Table4[[#This Row],[powertrain_type]],Table3[vehicle_segment]&amp;Table3[powertrain_type],Table3[vehicle_id])</f>
        <v>3</v>
      </c>
      <c r="I544" s="5">
        <v>10511</v>
      </c>
      <c r="J544" s="5">
        <v>1202881</v>
      </c>
      <c r="K544" s="5">
        <v>104598</v>
      </c>
      <c r="L544" s="5">
        <v>1317990</v>
      </c>
      <c r="M544">
        <v>0.8</v>
      </c>
      <c r="N544">
        <v>13099</v>
      </c>
      <c r="O544">
        <v>20.5</v>
      </c>
      <c r="P544">
        <v>156</v>
      </c>
      <c r="Q544">
        <v>1.1599999999999999</v>
      </c>
      <c r="R544">
        <v>0.20899999999999999</v>
      </c>
      <c r="S544">
        <v>36364</v>
      </c>
      <c r="T544">
        <v>91.1</v>
      </c>
      <c r="U544">
        <v>214.1</v>
      </c>
      <c r="V544">
        <v>3697</v>
      </c>
      <c r="W544">
        <v>54.2</v>
      </c>
      <c r="X544">
        <v>-2.16</v>
      </c>
      <c r="Y544">
        <v>0</v>
      </c>
    </row>
    <row r="545" spans="1:25" x14ac:dyDescent="0.3">
      <c r="A545" t="s">
        <v>46</v>
      </c>
      <c r="B545">
        <f>_xlfn.XLOOKUP(Table4[[#This Row],[country]],Table2[country],Table2[country_id],FALSE)</f>
        <v>12</v>
      </c>
      <c r="C545" t="s">
        <v>105</v>
      </c>
      <c r="D545">
        <v>2015</v>
      </c>
      <c r="E545">
        <f>_xlfn.XLOOKUP(Table4[[#This Row],[year]],Table1[year],Table1[year_id])</f>
        <v>6</v>
      </c>
      <c r="F545" t="s">
        <v>27</v>
      </c>
      <c r="G545" t="s">
        <v>28</v>
      </c>
      <c r="H545" cm="1">
        <f t="array" ref="H545">_xlfn.XLOOKUP(Table4[[#This Row],[vehicle_segment]]&amp;Table4[[#This Row],[powertrain_type]],Table3[vehicle_segment]&amp;Table3[powertrain_type],Table3[vehicle_id])</f>
        <v>1</v>
      </c>
      <c r="I545" s="5">
        <v>1481</v>
      </c>
      <c r="J545" s="5">
        <v>444632</v>
      </c>
      <c r="K545" s="5">
        <v>296422</v>
      </c>
      <c r="L545" s="5">
        <v>742535</v>
      </c>
      <c r="M545">
        <v>0.2</v>
      </c>
      <c r="N545">
        <v>20717</v>
      </c>
      <c r="O545">
        <v>24.6</v>
      </c>
      <c r="P545">
        <v>170</v>
      </c>
      <c r="Q545">
        <v>1.1299999999999999</v>
      </c>
      <c r="R545">
        <v>0.217</v>
      </c>
      <c r="S545">
        <v>34987</v>
      </c>
      <c r="T545">
        <v>90.9</v>
      </c>
      <c r="U545">
        <v>209.6</v>
      </c>
      <c r="V545">
        <v>3494</v>
      </c>
      <c r="W545">
        <v>55.1</v>
      </c>
      <c r="X545">
        <v>-4.76</v>
      </c>
      <c r="Y545">
        <v>0</v>
      </c>
    </row>
    <row r="546" spans="1:25" x14ac:dyDescent="0.3">
      <c r="A546" t="s">
        <v>46</v>
      </c>
      <c r="B546">
        <f>_xlfn.XLOOKUP(Table4[[#This Row],[country]],Table2[country],Table2[country_id],FALSE)</f>
        <v>12</v>
      </c>
      <c r="C546" t="s">
        <v>105</v>
      </c>
      <c r="D546">
        <v>2015</v>
      </c>
      <c r="E546">
        <f>_xlfn.XLOOKUP(Table4[[#This Row],[year]],Table1[year],Table1[year_id])</f>
        <v>6</v>
      </c>
      <c r="F546" t="s">
        <v>29</v>
      </c>
      <c r="G546" t="s">
        <v>28</v>
      </c>
      <c r="H546" cm="1">
        <f t="array" ref="H546">_xlfn.XLOOKUP(Table4[[#This Row],[vehicle_segment]]&amp;Table4[[#This Row],[powertrain_type]],Table3[vehicle_segment]&amp;Table3[powertrain_type],Table3[vehicle_id])</f>
        <v>2</v>
      </c>
      <c r="I546" s="5">
        <v>16840</v>
      </c>
      <c r="J546" s="5">
        <v>2585057</v>
      </c>
      <c r="K546" s="5">
        <v>352508</v>
      </c>
      <c r="L546" s="5">
        <v>2954405</v>
      </c>
      <c r="M546">
        <v>0.56999999999999995</v>
      </c>
      <c r="N546">
        <v>20717</v>
      </c>
      <c r="O546">
        <v>24.6</v>
      </c>
      <c r="P546">
        <v>170</v>
      </c>
      <c r="Q546">
        <v>1.1299999999999999</v>
      </c>
      <c r="R546">
        <v>0.217</v>
      </c>
      <c r="S546">
        <v>34987</v>
      </c>
      <c r="T546">
        <v>90.9</v>
      </c>
      <c r="U546">
        <v>209.6</v>
      </c>
      <c r="V546">
        <v>3494</v>
      </c>
      <c r="W546">
        <v>55.1</v>
      </c>
      <c r="X546">
        <v>-2.85</v>
      </c>
      <c r="Y546">
        <v>0</v>
      </c>
    </row>
    <row r="547" spans="1:25" x14ac:dyDescent="0.3">
      <c r="A547" t="s">
        <v>46</v>
      </c>
      <c r="B547">
        <f>_xlfn.XLOOKUP(Table4[[#This Row],[country]],Table2[country],Table2[country_id],FALSE)</f>
        <v>12</v>
      </c>
      <c r="C547" t="s">
        <v>105</v>
      </c>
      <c r="D547">
        <v>2015</v>
      </c>
      <c r="E547">
        <f>_xlfn.XLOOKUP(Table4[[#This Row],[year]],Table1[year],Table1[year_id])</f>
        <v>6</v>
      </c>
      <c r="F547" t="s">
        <v>30</v>
      </c>
      <c r="G547" t="s">
        <v>28</v>
      </c>
      <c r="H547" cm="1">
        <f t="array" ref="H547">_xlfn.XLOOKUP(Table4[[#This Row],[vehicle_segment]]&amp;Table4[[#This Row],[powertrain_type]],Table3[vehicle_segment]&amp;Table3[powertrain_type],Table3[vehicle_id])</f>
        <v>3</v>
      </c>
      <c r="I547" s="5">
        <v>10195</v>
      </c>
      <c r="J547" s="5">
        <v>1125440</v>
      </c>
      <c r="K547" s="5">
        <v>97864</v>
      </c>
      <c r="L547" s="5">
        <v>1233499</v>
      </c>
      <c r="M547">
        <v>0.83</v>
      </c>
      <c r="N547">
        <v>20717</v>
      </c>
      <c r="O547">
        <v>24.6</v>
      </c>
      <c r="P547">
        <v>170</v>
      </c>
      <c r="Q547">
        <v>1.1299999999999999</v>
      </c>
      <c r="R547">
        <v>0.217</v>
      </c>
      <c r="S547">
        <v>34987</v>
      </c>
      <c r="T547">
        <v>90.9</v>
      </c>
      <c r="U547">
        <v>209.6</v>
      </c>
      <c r="V547">
        <v>3494</v>
      </c>
      <c r="W547">
        <v>55.1</v>
      </c>
      <c r="X547">
        <v>-3.01</v>
      </c>
      <c r="Y547">
        <v>0</v>
      </c>
    </row>
    <row r="548" spans="1:25" x14ac:dyDescent="0.3">
      <c r="A548" t="s">
        <v>46</v>
      </c>
      <c r="B548">
        <f>_xlfn.XLOOKUP(Table4[[#This Row],[country]],Table2[country],Table2[country_id],FALSE)</f>
        <v>12</v>
      </c>
      <c r="C548" t="s">
        <v>105</v>
      </c>
      <c r="D548">
        <v>2016</v>
      </c>
      <c r="E548">
        <f>_xlfn.XLOOKUP(Table4[[#This Row],[year]],Table1[year],Table1[year_id])</f>
        <v>7</v>
      </c>
      <c r="F548" t="s">
        <v>27</v>
      </c>
      <c r="G548" t="s">
        <v>28</v>
      </c>
      <c r="H548" cm="1">
        <f t="array" ref="H548">_xlfn.XLOOKUP(Table4[[#This Row],[vehicle_segment]]&amp;Table4[[#This Row],[powertrain_type]],Table3[vehicle_segment]&amp;Table3[powertrain_type],Table3[vehicle_id])</f>
        <v>1</v>
      </c>
      <c r="I548" s="5">
        <v>1296</v>
      </c>
      <c r="J548" s="5">
        <v>461954</v>
      </c>
      <c r="K548" s="5">
        <v>307970</v>
      </c>
      <c r="L548" s="5">
        <v>771220</v>
      </c>
      <c r="M548">
        <v>0.17</v>
      </c>
      <c r="N548">
        <v>25175</v>
      </c>
      <c r="O548">
        <v>24.7</v>
      </c>
      <c r="P548">
        <v>186</v>
      </c>
      <c r="Q548">
        <v>1.137</v>
      </c>
      <c r="R548">
        <v>0.222</v>
      </c>
      <c r="S548">
        <v>36638</v>
      </c>
      <c r="T548">
        <v>91.5</v>
      </c>
      <c r="U548">
        <v>210.7</v>
      </c>
      <c r="V548">
        <v>3570</v>
      </c>
      <c r="W548">
        <v>56.6</v>
      </c>
      <c r="X548">
        <v>-12.49</v>
      </c>
      <c r="Y548">
        <v>0</v>
      </c>
    </row>
    <row r="549" spans="1:25" x14ac:dyDescent="0.3">
      <c r="A549" t="s">
        <v>46</v>
      </c>
      <c r="B549">
        <f>_xlfn.XLOOKUP(Table4[[#This Row],[country]],Table2[country],Table2[country_id],FALSE)</f>
        <v>12</v>
      </c>
      <c r="C549" t="s">
        <v>105</v>
      </c>
      <c r="D549">
        <v>2016</v>
      </c>
      <c r="E549">
        <f>_xlfn.XLOOKUP(Table4[[#This Row],[year]],Table1[year],Table1[year_id])</f>
        <v>7</v>
      </c>
      <c r="F549" t="s">
        <v>29</v>
      </c>
      <c r="G549" t="s">
        <v>28</v>
      </c>
      <c r="H549" cm="1">
        <f t="array" ref="H549">_xlfn.XLOOKUP(Table4[[#This Row],[vehicle_segment]]&amp;Table4[[#This Row],[powertrain_type]],Table3[vehicle_segment]&amp;Table3[powertrain_type],Table3[vehicle_id])</f>
        <v>2</v>
      </c>
      <c r="I549" s="5">
        <v>14837</v>
      </c>
      <c r="J549" s="5">
        <v>2707122</v>
      </c>
      <c r="K549" s="5">
        <v>369153</v>
      </c>
      <c r="L549" s="5">
        <v>3091112</v>
      </c>
      <c r="M549">
        <v>0.48</v>
      </c>
      <c r="N549">
        <v>25175</v>
      </c>
      <c r="O549">
        <v>24.7</v>
      </c>
      <c r="P549">
        <v>186</v>
      </c>
      <c r="Q549">
        <v>1.137</v>
      </c>
      <c r="R549">
        <v>0.222</v>
      </c>
      <c r="S549">
        <v>36638</v>
      </c>
      <c r="T549">
        <v>91.5</v>
      </c>
      <c r="U549">
        <v>210.7</v>
      </c>
      <c r="V549">
        <v>3570</v>
      </c>
      <c r="W549">
        <v>56.6</v>
      </c>
      <c r="X549">
        <v>-11.89</v>
      </c>
      <c r="Y549">
        <v>0</v>
      </c>
    </row>
    <row r="550" spans="1:25" x14ac:dyDescent="0.3">
      <c r="A550" t="s">
        <v>46</v>
      </c>
      <c r="B550">
        <f>_xlfn.XLOOKUP(Table4[[#This Row],[country]],Table2[country],Table2[country_id],FALSE)</f>
        <v>12</v>
      </c>
      <c r="C550" t="s">
        <v>105</v>
      </c>
      <c r="D550">
        <v>2016</v>
      </c>
      <c r="E550">
        <f>_xlfn.XLOOKUP(Table4[[#This Row],[year]],Table1[year],Table1[year_id])</f>
        <v>7</v>
      </c>
      <c r="F550" t="s">
        <v>30</v>
      </c>
      <c r="G550" t="s">
        <v>28</v>
      </c>
      <c r="H550" cm="1">
        <f t="array" ref="H550">_xlfn.XLOOKUP(Table4[[#This Row],[vehicle_segment]]&amp;Table4[[#This Row],[powertrain_type]],Table3[vehicle_segment]&amp;Table3[powertrain_type],Table3[vehicle_id])</f>
        <v>3</v>
      </c>
      <c r="I550" s="5">
        <v>9052</v>
      </c>
      <c r="J550" s="5">
        <v>1188232</v>
      </c>
      <c r="K550" s="5">
        <v>103324</v>
      </c>
      <c r="L550" s="5">
        <v>1300608</v>
      </c>
      <c r="M550">
        <v>0.7</v>
      </c>
      <c r="N550">
        <v>25175</v>
      </c>
      <c r="O550">
        <v>24.7</v>
      </c>
      <c r="P550">
        <v>186</v>
      </c>
      <c r="Q550">
        <v>1.137</v>
      </c>
      <c r="R550">
        <v>0.222</v>
      </c>
      <c r="S550">
        <v>36638</v>
      </c>
      <c r="T550">
        <v>91.5</v>
      </c>
      <c r="U550">
        <v>210.7</v>
      </c>
      <c r="V550">
        <v>3570</v>
      </c>
      <c r="W550">
        <v>56.6</v>
      </c>
      <c r="X550">
        <v>-11.21</v>
      </c>
      <c r="Y550">
        <v>0</v>
      </c>
    </row>
    <row r="551" spans="1:25" x14ac:dyDescent="0.3">
      <c r="A551" t="s">
        <v>46</v>
      </c>
      <c r="B551">
        <f>_xlfn.XLOOKUP(Table4[[#This Row],[country]],Table2[country],Table2[country_id],FALSE)</f>
        <v>12</v>
      </c>
      <c r="C551" t="s">
        <v>105</v>
      </c>
      <c r="D551">
        <v>2017</v>
      </c>
      <c r="E551">
        <f>_xlfn.XLOOKUP(Table4[[#This Row],[year]],Table1[year],Table1[year_id])</f>
        <v>8</v>
      </c>
      <c r="F551" t="s">
        <v>27</v>
      </c>
      <c r="G551" t="s">
        <v>28</v>
      </c>
      <c r="H551" cm="1">
        <f t="array" ref="H551">_xlfn.XLOOKUP(Table4[[#This Row],[vehicle_segment]]&amp;Table4[[#This Row],[powertrain_type]],Table3[vehicle_segment]&amp;Table3[powertrain_type],Table3[vehicle_id])</f>
        <v>1</v>
      </c>
      <c r="I551" s="5">
        <v>1934</v>
      </c>
      <c r="J551" s="5">
        <v>459325</v>
      </c>
      <c r="K551" s="5">
        <v>306216</v>
      </c>
      <c r="L551" s="5">
        <v>767475</v>
      </c>
      <c r="M551">
        <v>0.25</v>
      </c>
      <c r="N551">
        <v>29590</v>
      </c>
      <c r="O551">
        <v>24.4</v>
      </c>
      <c r="P551">
        <v>221</v>
      </c>
      <c r="Q551">
        <v>1.17</v>
      </c>
      <c r="R551">
        <v>0.223</v>
      </c>
      <c r="S551">
        <v>37440</v>
      </c>
      <c r="T551">
        <v>92</v>
      </c>
      <c r="U551">
        <v>209</v>
      </c>
      <c r="V551">
        <v>3740</v>
      </c>
      <c r="W551">
        <v>59.3</v>
      </c>
      <c r="X551">
        <v>49.23</v>
      </c>
      <c r="Y551">
        <v>0</v>
      </c>
    </row>
    <row r="552" spans="1:25" x14ac:dyDescent="0.3">
      <c r="A552" t="s">
        <v>46</v>
      </c>
      <c r="B552">
        <f>_xlfn.XLOOKUP(Table4[[#This Row],[country]],Table2[country],Table2[country_id],FALSE)</f>
        <v>12</v>
      </c>
      <c r="C552" t="s">
        <v>105</v>
      </c>
      <c r="D552">
        <v>2017</v>
      </c>
      <c r="E552">
        <f>_xlfn.XLOOKUP(Table4[[#This Row],[year]],Table1[year],Table1[year_id])</f>
        <v>8</v>
      </c>
      <c r="F552" t="s">
        <v>29</v>
      </c>
      <c r="G552" t="s">
        <v>28</v>
      </c>
      <c r="H552" cm="1">
        <f t="array" ref="H552">_xlfn.XLOOKUP(Table4[[#This Row],[vehicle_segment]]&amp;Table4[[#This Row],[powertrain_type]],Table3[vehicle_segment]&amp;Table3[powertrain_type],Table3[vehicle_id])</f>
        <v>2</v>
      </c>
      <c r="I552" s="5">
        <v>21625</v>
      </c>
      <c r="J552" s="5">
        <v>2623997</v>
      </c>
      <c r="K552" s="5">
        <v>357818</v>
      </c>
      <c r="L552" s="5">
        <v>3003440</v>
      </c>
      <c r="M552">
        <v>0.72</v>
      </c>
      <c r="N552">
        <v>29590</v>
      </c>
      <c r="O552">
        <v>24.4</v>
      </c>
      <c r="P552">
        <v>221</v>
      </c>
      <c r="Q552">
        <v>1.17</v>
      </c>
      <c r="R552">
        <v>0.223</v>
      </c>
      <c r="S552">
        <v>37440</v>
      </c>
      <c r="T552">
        <v>92</v>
      </c>
      <c r="U552">
        <v>209</v>
      </c>
      <c r="V552">
        <v>3740</v>
      </c>
      <c r="W552">
        <v>59.3</v>
      </c>
      <c r="X552">
        <v>45.75</v>
      </c>
      <c r="Y552">
        <v>0</v>
      </c>
    </row>
    <row r="553" spans="1:25" x14ac:dyDescent="0.3">
      <c r="A553" t="s">
        <v>46</v>
      </c>
      <c r="B553">
        <f>_xlfn.XLOOKUP(Table4[[#This Row],[country]],Table2[country],Table2[country_id],FALSE)</f>
        <v>12</v>
      </c>
      <c r="C553" t="s">
        <v>105</v>
      </c>
      <c r="D553">
        <v>2017</v>
      </c>
      <c r="E553">
        <f>_xlfn.XLOOKUP(Table4[[#This Row],[year]],Table1[year],Table1[year_id])</f>
        <v>8</v>
      </c>
      <c r="F553" t="s">
        <v>30</v>
      </c>
      <c r="G553" t="s">
        <v>28</v>
      </c>
      <c r="H553" cm="1">
        <f t="array" ref="H553">_xlfn.XLOOKUP(Table4[[#This Row],[vehicle_segment]]&amp;Table4[[#This Row],[powertrain_type]],Table3[vehicle_segment]&amp;Table3[powertrain_type],Table3[vehicle_id])</f>
        <v>3</v>
      </c>
      <c r="I553" s="5">
        <v>13428</v>
      </c>
      <c r="J553" s="5">
        <v>1170960</v>
      </c>
      <c r="K553" s="5">
        <v>101823</v>
      </c>
      <c r="L553" s="5">
        <v>1286211</v>
      </c>
      <c r="M553">
        <v>1.04</v>
      </c>
      <c r="N553">
        <v>29590</v>
      </c>
      <c r="O553">
        <v>24.4</v>
      </c>
      <c r="P553">
        <v>221</v>
      </c>
      <c r="Q553">
        <v>1.17</v>
      </c>
      <c r="R553">
        <v>0.223</v>
      </c>
      <c r="S553">
        <v>37440</v>
      </c>
      <c r="T553">
        <v>92</v>
      </c>
      <c r="U553">
        <v>209</v>
      </c>
      <c r="V553">
        <v>3740</v>
      </c>
      <c r="W553">
        <v>59.3</v>
      </c>
      <c r="X553">
        <v>48.34</v>
      </c>
      <c r="Y553">
        <v>0</v>
      </c>
    </row>
    <row r="554" spans="1:25" x14ac:dyDescent="0.3">
      <c r="A554" t="s">
        <v>46</v>
      </c>
      <c r="B554">
        <f>_xlfn.XLOOKUP(Table4[[#This Row],[country]],Table2[country],Table2[country_id],FALSE)</f>
        <v>12</v>
      </c>
      <c r="C554" t="s">
        <v>105</v>
      </c>
      <c r="D554">
        <v>2018</v>
      </c>
      <c r="E554">
        <f>_xlfn.XLOOKUP(Table4[[#This Row],[year]],Table1[year],Table1[year_id])</f>
        <v>9</v>
      </c>
      <c r="F554" t="s">
        <v>27</v>
      </c>
      <c r="G554" t="s">
        <v>28</v>
      </c>
      <c r="H554" cm="1">
        <f t="array" ref="H554">_xlfn.XLOOKUP(Table4[[#This Row],[vehicle_segment]]&amp;Table4[[#This Row],[powertrain_type]],Table3[vehicle_segment]&amp;Table3[powertrain_type],Table3[vehicle_id])</f>
        <v>1</v>
      </c>
      <c r="I554" s="5">
        <v>2592</v>
      </c>
      <c r="J554" s="5">
        <v>466173</v>
      </c>
      <c r="K554" s="5">
        <v>310782</v>
      </c>
      <c r="L554" s="5">
        <v>779547</v>
      </c>
      <c r="M554">
        <v>0.33</v>
      </c>
      <c r="N554">
        <v>29251</v>
      </c>
      <c r="O554">
        <v>25.9</v>
      </c>
      <c r="P554">
        <v>256</v>
      </c>
      <c r="Q554">
        <v>1.2130000000000001</v>
      </c>
      <c r="R554">
        <v>0.221</v>
      </c>
      <c r="S554">
        <v>38729</v>
      </c>
      <c r="T554">
        <v>91.5</v>
      </c>
      <c r="U554">
        <v>208.7</v>
      </c>
      <c r="V554">
        <v>3892</v>
      </c>
      <c r="W554">
        <v>61.2</v>
      </c>
      <c r="X554">
        <v>34.020000000000003</v>
      </c>
      <c r="Y554">
        <v>0</v>
      </c>
    </row>
    <row r="555" spans="1:25" x14ac:dyDescent="0.3">
      <c r="A555" t="s">
        <v>46</v>
      </c>
      <c r="B555">
        <f>_xlfn.XLOOKUP(Table4[[#This Row],[country]],Table2[country],Table2[country_id],FALSE)</f>
        <v>12</v>
      </c>
      <c r="C555" t="s">
        <v>105</v>
      </c>
      <c r="D555">
        <v>2018</v>
      </c>
      <c r="E555">
        <f>_xlfn.XLOOKUP(Table4[[#This Row],[year]],Table1[year],Table1[year_id])</f>
        <v>9</v>
      </c>
      <c r="F555" t="s">
        <v>29</v>
      </c>
      <c r="G555" t="s">
        <v>28</v>
      </c>
      <c r="H555" cm="1">
        <f t="array" ref="H555">_xlfn.XLOOKUP(Table4[[#This Row],[vehicle_segment]]&amp;Table4[[#This Row],[powertrain_type]],Table3[vehicle_segment]&amp;Table3[powertrain_type],Table3[vehicle_id])</f>
        <v>2</v>
      </c>
      <c r="I555" s="5">
        <v>29613</v>
      </c>
      <c r="J555" s="5">
        <v>2717085</v>
      </c>
      <c r="K555" s="5">
        <v>370512</v>
      </c>
      <c r="L555" s="5">
        <v>3117210</v>
      </c>
      <c r="M555">
        <v>0.95</v>
      </c>
      <c r="N555">
        <v>29251</v>
      </c>
      <c r="O555">
        <v>25.9</v>
      </c>
      <c r="P555">
        <v>256</v>
      </c>
      <c r="Q555">
        <v>1.2130000000000001</v>
      </c>
      <c r="R555">
        <v>0.221</v>
      </c>
      <c r="S555">
        <v>38729</v>
      </c>
      <c r="T555">
        <v>91.5</v>
      </c>
      <c r="U555">
        <v>208.7</v>
      </c>
      <c r="V555">
        <v>3892</v>
      </c>
      <c r="W555">
        <v>61.2</v>
      </c>
      <c r="X555">
        <v>36.94</v>
      </c>
      <c r="Y555">
        <v>0</v>
      </c>
    </row>
    <row r="556" spans="1:25" x14ac:dyDescent="0.3">
      <c r="A556" t="s">
        <v>46</v>
      </c>
      <c r="B556">
        <f>_xlfn.XLOOKUP(Table4[[#This Row],[country]],Table2[country],Table2[country_id],FALSE)</f>
        <v>12</v>
      </c>
      <c r="C556" t="s">
        <v>105</v>
      </c>
      <c r="D556">
        <v>2018</v>
      </c>
      <c r="E556">
        <f>_xlfn.XLOOKUP(Table4[[#This Row],[year]],Table1[year],Table1[year_id])</f>
        <v>9</v>
      </c>
      <c r="F556" t="s">
        <v>30</v>
      </c>
      <c r="G556" t="s">
        <v>28</v>
      </c>
      <c r="H556" cm="1">
        <f t="array" ref="H556">_xlfn.XLOOKUP(Table4[[#This Row],[vehicle_segment]]&amp;Table4[[#This Row],[powertrain_type]],Table3[vehicle_segment]&amp;Table3[powertrain_type],Table3[vehicle_id])</f>
        <v>3</v>
      </c>
      <c r="I556" s="5">
        <v>18012</v>
      </c>
      <c r="J556" s="5">
        <v>1186439</v>
      </c>
      <c r="K556" s="5">
        <v>103169</v>
      </c>
      <c r="L556" s="5">
        <v>1307620</v>
      </c>
      <c r="M556">
        <v>1.38</v>
      </c>
      <c r="N556">
        <v>29251</v>
      </c>
      <c r="O556">
        <v>25.9</v>
      </c>
      <c r="P556">
        <v>256</v>
      </c>
      <c r="Q556">
        <v>1.2130000000000001</v>
      </c>
      <c r="R556">
        <v>0.221</v>
      </c>
      <c r="S556">
        <v>38729</v>
      </c>
      <c r="T556">
        <v>91.5</v>
      </c>
      <c r="U556">
        <v>208.7</v>
      </c>
      <c r="V556">
        <v>3892</v>
      </c>
      <c r="W556">
        <v>61.2</v>
      </c>
      <c r="X556">
        <v>34.14</v>
      </c>
      <c r="Y556">
        <v>0</v>
      </c>
    </row>
    <row r="557" spans="1:25" x14ac:dyDescent="0.3">
      <c r="A557" t="s">
        <v>46</v>
      </c>
      <c r="B557">
        <f>_xlfn.XLOOKUP(Table4[[#This Row],[country]],Table2[country],Table2[country_id],FALSE)</f>
        <v>12</v>
      </c>
      <c r="C557" t="s">
        <v>105</v>
      </c>
      <c r="D557">
        <v>2019</v>
      </c>
      <c r="E557">
        <f>_xlfn.XLOOKUP(Table4[[#This Row],[year]],Table1[year],Table1[year_id])</f>
        <v>10</v>
      </c>
      <c r="F557" t="s">
        <v>27</v>
      </c>
      <c r="G557" t="s">
        <v>28</v>
      </c>
      <c r="H557" cm="1">
        <f t="array" ref="H557">_xlfn.XLOOKUP(Table4[[#This Row],[vehicle_segment]]&amp;Table4[[#This Row],[powertrain_type]],Table3[vehicle_segment]&amp;Table3[powertrain_type],Table3[vehicle_id])</f>
        <v>1</v>
      </c>
      <c r="I557" s="5">
        <v>2200</v>
      </c>
      <c r="J557" s="5">
        <v>458703</v>
      </c>
      <c r="K557" s="5">
        <v>305802</v>
      </c>
      <c r="L557" s="5">
        <v>766705</v>
      </c>
      <c r="M557">
        <v>0.28999999999999998</v>
      </c>
      <c r="N557">
        <v>30023</v>
      </c>
      <c r="O557">
        <v>29</v>
      </c>
      <c r="P557">
        <v>300</v>
      </c>
      <c r="Q557">
        <v>1.26</v>
      </c>
      <c r="R557">
        <v>0.219</v>
      </c>
      <c r="S557">
        <v>40363</v>
      </c>
      <c r="T557">
        <v>91.6</v>
      </c>
      <c r="U557">
        <v>198.8</v>
      </c>
      <c r="V557">
        <v>3954</v>
      </c>
      <c r="W557">
        <v>61.5</v>
      </c>
      <c r="X557">
        <v>-15.12</v>
      </c>
      <c r="Y557">
        <v>0</v>
      </c>
    </row>
    <row r="558" spans="1:25" x14ac:dyDescent="0.3">
      <c r="A558" t="s">
        <v>46</v>
      </c>
      <c r="B558">
        <f>_xlfn.XLOOKUP(Table4[[#This Row],[country]],Table2[country],Table2[country_id],FALSE)</f>
        <v>12</v>
      </c>
      <c r="C558" t="s">
        <v>105</v>
      </c>
      <c r="D558">
        <v>2019</v>
      </c>
      <c r="E558">
        <f>_xlfn.XLOOKUP(Table4[[#This Row],[year]],Table1[year],Table1[year_id])</f>
        <v>10</v>
      </c>
      <c r="F558" t="s">
        <v>29</v>
      </c>
      <c r="G558" t="s">
        <v>28</v>
      </c>
      <c r="H558" cm="1">
        <f t="array" ref="H558">_xlfn.XLOOKUP(Table4[[#This Row],[vehicle_segment]]&amp;Table4[[#This Row],[powertrain_type]],Table3[vehicle_segment]&amp;Table3[powertrain_type],Table3[vehicle_id])</f>
        <v>2</v>
      </c>
      <c r="I558" s="5">
        <v>24820</v>
      </c>
      <c r="J558" s="5">
        <v>2641731</v>
      </c>
      <c r="K558" s="5">
        <v>360236</v>
      </c>
      <c r="L558" s="5">
        <v>3026787</v>
      </c>
      <c r="M558">
        <v>0.82</v>
      </c>
      <c r="N558">
        <v>30023</v>
      </c>
      <c r="O558">
        <v>29</v>
      </c>
      <c r="P558">
        <v>300</v>
      </c>
      <c r="Q558">
        <v>1.26</v>
      </c>
      <c r="R558">
        <v>0.219</v>
      </c>
      <c r="S558">
        <v>40363</v>
      </c>
      <c r="T558">
        <v>91.6</v>
      </c>
      <c r="U558">
        <v>198.8</v>
      </c>
      <c r="V558">
        <v>3954</v>
      </c>
      <c r="W558">
        <v>61.5</v>
      </c>
      <c r="X558">
        <v>-16.190000000000001</v>
      </c>
      <c r="Y558">
        <v>0</v>
      </c>
    </row>
    <row r="559" spans="1:25" x14ac:dyDescent="0.3">
      <c r="A559" t="s">
        <v>46</v>
      </c>
      <c r="B559">
        <f>_xlfn.XLOOKUP(Table4[[#This Row],[country]],Table2[country],Table2[country_id],FALSE)</f>
        <v>12</v>
      </c>
      <c r="C559" t="s">
        <v>105</v>
      </c>
      <c r="D559">
        <v>2019</v>
      </c>
      <c r="E559">
        <f>_xlfn.XLOOKUP(Table4[[#This Row],[year]],Table1[year],Table1[year_id])</f>
        <v>10</v>
      </c>
      <c r="F559" t="s">
        <v>30</v>
      </c>
      <c r="G559" t="s">
        <v>28</v>
      </c>
      <c r="H559" cm="1">
        <f t="array" ref="H559">_xlfn.XLOOKUP(Table4[[#This Row],[vehicle_segment]]&amp;Table4[[#This Row],[powertrain_type]],Table3[vehicle_segment]&amp;Table3[powertrain_type],Table3[vehicle_id])</f>
        <v>3</v>
      </c>
      <c r="I559" s="5">
        <v>15095</v>
      </c>
      <c r="J559" s="5">
        <v>1154077</v>
      </c>
      <c r="K559" s="5">
        <v>100354</v>
      </c>
      <c r="L559" s="5">
        <v>1269526</v>
      </c>
      <c r="M559">
        <v>1.19</v>
      </c>
      <c r="N559">
        <v>30023</v>
      </c>
      <c r="O559">
        <v>29</v>
      </c>
      <c r="P559">
        <v>300</v>
      </c>
      <c r="Q559">
        <v>1.26</v>
      </c>
      <c r="R559">
        <v>0.219</v>
      </c>
      <c r="S559">
        <v>40363</v>
      </c>
      <c r="T559">
        <v>91.6</v>
      </c>
      <c r="U559">
        <v>198.8</v>
      </c>
      <c r="V559">
        <v>3954</v>
      </c>
      <c r="W559">
        <v>61.5</v>
      </c>
      <c r="X559">
        <v>-16.190000000000001</v>
      </c>
      <c r="Y559">
        <v>0</v>
      </c>
    </row>
    <row r="560" spans="1:25" x14ac:dyDescent="0.3">
      <c r="A560" t="s">
        <v>46</v>
      </c>
      <c r="B560">
        <f>_xlfn.XLOOKUP(Table4[[#This Row],[country]],Table2[country],Table2[country_id],FALSE)</f>
        <v>12</v>
      </c>
      <c r="C560" t="s">
        <v>105</v>
      </c>
      <c r="D560">
        <v>2020</v>
      </c>
      <c r="E560">
        <f>_xlfn.XLOOKUP(Table4[[#This Row],[year]],Table1[year],Table1[year_id])</f>
        <v>11</v>
      </c>
      <c r="F560" t="s">
        <v>27</v>
      </c>
      <c r="G560" t="s">
        <v>28</v>
      </c>
      <c r="H560" cm="1">
        <f t="array" ref="H560">_xlfn.XLOOKUP(Table4[[#This Row],[vehicle_segment]]&amp;Table4[[#This Row],[powertrain_type]],Table3[vehicle_segment]&amp;Table3[powertrain_type],Table3[vehicle_id])</f>
        <v>1</v>
      </c>
      <c r="I560" s="5">
        <v>1560</v>
      </c>
      <c r="J560" s="5">
        <v>410516</v>
      </c>
      <c r="K560" s="5">
        <v>273678</v>
      </c>
      <c r="L560" s="5">
        <v>685754</v>
      </c>
      <c r="M560">
        <v>0.23</v>
      </c>
      <c r="N560">
        <v>29846</v>
      </c>
      <c r="O560">
        <v>26</v>
      </c>
      <c r="P560">
        <v>339</v>
      </c>
      <c r="Q560">
        <v>1.3169999999999999</v>
      </c>
      <c r="R560">
        <v>0.223</v>
      </c>
      <c r="S560">
        <v>38164</v>
      </c>
      <c r="T560">
        <v>91.5</v>
      </c>
      <c r="U560">
        <v>189.9</v>
      </c>
      <c r="V560">
        <v>4560</v>
      </c>
      <c r="W560">
        <v>65.400000000000006</v>
      </c>
      <c r="X560">
        <v>-29.09</v>
      </c>
      <c r="Y560">
        <v>0</v>
      </c>
    </row>
    <row r="561" spans="1:25" x14ac:dyDescent="0.3">
      <c r="A561" t="s">
        <v>46</v>
      </c>
      <c r="B561">
        <f>_xlfn.XLOOKUP(Table4[[#This Row],[country]],Table2[country],Table2[country_id],FALSE)</f>
        <v>12</v>
      </c>
      <c r="C561" t="s">
        <v>105</v>
      </c>
      <c r="D561">
        <v>2020</v>
      </c>
      <c r="E561">
        <f>_xlfn.XLOOKUP(Table4[[#This Row],[year]],Table1[year],Table1[year_id])</f>
        <v>11</v>
      </c>
      <c r="F561" t="s">
        <v>29</v>
      </c>
      <c r="G561" t="s">
        <v>28</v>
      </c>
      <c r="H561" cm="1">
        <f t="array" ref="H561">_xlfn.XLOOKUP(Table4[[#This Row],[vehicle_segment]]&amp;Table4[[#This Row],[powertrain_type]],Table3[vehicle_segment]&amp;Table3[powertrain_type],Table3[vehicle_id])</f>
        <v>2</v>
      </c>
      <c r="I561" s="5">
        <v>17835</v>
      </c>
      <c r="J561" s="5">
        <v>2398880</v>
      </c>
      <c r="K561" s="5">
        <v>327120</v>
      </c>
      <c r="L561" s="5">
        <v>2743835</v>
      </c>
      <c r="M561">
        <v>0.65</v>
      </c>
      <c r="N561">
        <v>29846</v>
      </c>
      <c r="O561">
        <v>26</v>
      </c>
      <c r="P561">
        <v>339</v>
      </c>
      <c r="Q561">
        <v>1.3169999999999999</v>
      </c>
      <c r="R561">
        <v>0.223</v>
      </c>
      <c r="S561">
        <v>38164</v>
      </c>
      <c r="T561">
        <v>91.5</v>
      </c>
      <c r="U561">
        <v>189.9</v>
      </c>
      <c r="V561">
        <v>4560</v>
      </c>
      <c r="W561">
        <v>65.400000000000006</v>
      </c>
      <c r="X561">
        <v>-28.14</v>
      </c>
      <c r="Y561">
        <v>0</v>
      </c>
    </row>
    <row r="562" spans="1:25" x14ac:dyDescent="0.3">
      <c r="A562" t="s">
        <v>46</v>
      </c>
      <c r="B562">
        <f>_xlfn.XLOOKUP(Table4[[#This Row],[country]],Table2[country],Table2[country_id],FALSE)</f>
        <v>12</v>
      </c>
      <c r="C562" t="s">
        <v>105</v>
      </c>
      <c r="D562">
        <v>2020</v>
      </c>
      <c r="E562">
        <f>_xlfn.XLOOKUP(Table4[[#This Row],[year]],Table1[year],Table1[year_id])</f>
        <v>11</v>
      </c>
      <c r="F562" t="s">
        <v>30</v>
      </c>
      <c r="G562" t="s">
        <v>28</v>
      </c>
      <c r="H562" cm="1">
        <f t="array" ref="H562">_xlfn.XLOOKUP(Table4[[#This Row],[vehicle_segment]]&amp;Table4[[#This Row],[powertrain_type]],Table3[vehicle_segment]&amp;Table3[powertrain_type],Table3[vehicle_id])</f>
        <v>3</v>
      </c>
      <c r="I562" s="5">
        <v>10874</v>
      </c>
      <c r="J562" s="5">
        <v>1051467</v>
      </c>
      <c r="K562" s="5">
        <v>91432</v>
      </c>
      <c r="L562" s="5">
        <v>1153773</v>
      </c>
      <c r="M562">
        <v>0.94</v>
      </c>
      <c r="N562">
        <v>29846</v>
      </c>
      <c r="O562">
        <v>26</v>
      </c>
      <c r="P562">
        <v>339</v>
      </c>
      <c r="Q562">
        <v>1.3169999999999999</v>
      </c>
      <c r="R562">
        <v>0.223</v>
      </c>
      <c r="S562">
        <v>38164</v>
      </c>
      <c r="T562">
        <v>91.5</v>
      </c>
      <c r="U562">
        <v>189.9</v>
      </c>
      <c r="V562">
        <v>4560</v>
      </c>
      <c r="W562">
        <v>65.400000000000006</v>
      </c>
      <c r="X562">
        <v>-27.96</v>
      </c>
      <c r="Y562">
        <v>0</v>
      </c>
    </row>
    <row r="563" spans="1:25" x14ac:dyDescent="0.3">
      <c r="A563" t="s">
        <v>46</v>
      </c>
      <c r="B563">
        <f>_xlfn.XLOOKUP(Table4[[#This Row],[country]],Table2[country],Table2[country_id],FALSE)</f>
        <v>12</v>
      </c>
      <c r="C563" t="s">
        <v>105</v>
      </c>
      <c r="D563">
        <v>2021</v>
      </c>
      <c r="E563">
        <f>_xlfn.XLOOKUP(Table4[[#This Row],[year]],Table1[year],Table1[year_id])</f>
        <v>12</v>
      </c>
      <c r="F563" t="s">
        <v>27</v>
      </c>
      <c r="G563" t="s">
        <v>28</v>
      </c>
      <c r="H563" cm="1">
        <f t="array" ref="H563">_xlfn.XLOOKUP(Table4[[#This Row],[vehicle_segment]]&amp;Table4[[#This Row],[powertrain_type]],Table3[vehicle_segment]&amp;Table3[powertrain_type],Table3[vehicle_id])</f>
        <v>1</v>
      </c>
      <c r="I563" s="5">
        <v>2361</v>
      </c>
      <c r="J563" s="5">
        <v>399235</v>
      </c>
      <c r="K563" s="5">
        <v>266157</v>
      </c>
      <c r="L563" s="5">
        <v>667753</v>
      </c>
      <c r="M563">
        <v>0.35</v>
      </c>
      <c r="N563">
        <v>32130</v>
      </c>
      <c r="O563">
        <v>27.6</v>
      </c>
      <c r="P563">
        <v>367</v>
      </c>
      <c r="Q563">
        <v>1.343</v>
      </c>
      <c r="R563">
        <v>0.22900000000000001</v>
      </c>
      <c r="S563">
        <v>35718</v>
      </c>
      <c r="T563">
        <v>92.2</v>
      </c>
      <c r="U563">
        <v>181.4</v>
      </c>
      <c r="V563">
        <v>5215</v>
      </c>
      <c r="W563">
        <v>67.099999999999994</v>
      </c>
      <c r="X563">
        <v>51.35</v>
      </c>
      <c r="Y563">
        <v>0</v>
      </c>
    </row>
    <row r="564" spans="1:25" x14ac:dyDescent="0.3">
      <c r="A564" t="s">
        <v>46</v>
      </c>
      <c r="B564">
        <f>_xlfn.XLOOKUP(Table4[[#This Row],[country]],Table2[country],Table2[country_id],FALSE)</f>
        <v>12</v>
      </c>
      <c r="C564" t="s">
        <v>105</v>
      </c>
      <c r="D564">
        <v>2021</v>
      </c>
      <c r="E564">
        <f>_xlfn.XLOOKUP(Table4[[#This Row],[year]],Table1[year],Table1[year_id])</f>
        <v>12</v>
      </c>
      <c r="F564" t="s">
        <v>29</v>
      </c>
      <c r="G564" t="s">
        <v>28</v>
      </c>
      <c r="H564" cm="1">
        <f t="array" ref="H564">_xlfn.XLOOKUP(Table4[[#This Row],[vehicle_segment]]&amp;Table4[[#This Row],[powertrain_type]],Table3[vehicle_segment]&amp;Table3[powertrain_type],Table3[vehicle_id])</f>
        <v>2</v>
      </c>
      <c r="I564" s="5">
        <v>26962</v>
      </c>
      <c r="J564" s="5">
        <v>2325453</v>
      </c>
      <c r="K564" s="5">
        <v>317107</v>
      </c>
      <c r="L564" s="5">
        <v>2669522</v>
      </c>
      <c r="M564">
        <v>1.01</v>
      </c>
      <c r="N564">
        <v>32130</v>
      </c>
      <c r="O564">
        <v>27.6</v>
      </c>
      <c r="P564">
        <v>367</v>
      </c>
      <c r="Q564">
        <v>1.343</v>
      </c>
      <c r="R564">
        <v>0.22900000000000001</v>
      </c>
      <c r="S564">
        <v>35718</v>
      </c>
      <c r="T564">
        <v>92.2</v>
      </c>
      <c r="U564">
        <v>181.4</v>
      </c>
      <c r="V564">
        <v>5215</v>
      </c>
      <c r="W564">
        <v>67.099999999999994</v>
      </c>
      <c r="X564">
        <v>51.17</v>
      </c>
      <c r="Y564">
        <v>0</v>
      </c>
    </row>
    <row r="565" spans="1:25" x14ac:dyDescent="0.3">
      <c r="A565" t="s">
        <v>46</v>
      </c>
      <c r="B565">
        <f>_xlfn.XLOOKUP(Table4[[#This Row],[country]],Table2[country],Table2[country_id],FALSE)</f>
        <v>12</v>
      </c>
      <c r="C565" t="s">
        <v>105</v>
      </c>
      <c r="D565">
        <v>2021</v>
      </c>
      <c r="E565">
        <f>_xlfn.XLOOKUP(Table4[[#This Row],[year]],Table1[year],Table1[year_id])</f>
        <v>12</v>
      </c>
      <c r="F565" t="s">
        <v>30</v>
      </c>
      <c r="G565" t="s">
        <v>28</v>
      </c>
      <c r="H565" cm="1">
        <f t="array" ref="H565">_xlfn.XLOOKUP(Table4[[#This Row],[vehicle_segment]]&amp;Table4[[#This Row],[powertrain_type]],Table3[vehicle_segment]&amp;Table3[powertrain_type],Table3[vehicle_id])</f>
        <v>3</v>
      </c>
      <c r="I565" s="5">
        <v>16370</v>
      </c>
      <c r="J565" s="5">
        <v>1013274</v>
      </c>
      <c r="K565" s="5">
        <v>88111</v>
      </c>
      <c r="L565" s="5">
        <v>1117755</v>
      </c>
      <c r="M565">
        <v>1.46</v>
      </c>
      <c r="N565">
        <v>32130</v>
      </c>
      <c r="O565">
        <v>27.6</v>
      </c>
      <c r="P565">
        <v>367</v>
      </c>
      <c r="Q565">
        <v>1.343</v>
      </c>
      <c r="R565">
        <v>0.22900000000000001</v>
      </c>
      <c r="S565">
        <v>35718</v>
      </c>
      <c r="T565">
        <v>92.2</v>
      </c>
      <c r="U565">
        <v>181.4</v>
      </c>
      <c r="V565">
        <v>5215</v>
      </c>
      <c r="W565">
        <v>67.099999999999994</v>
      </c>
      <c r="X565">
        <v>50.54</v>
      </c>
      <c r="Y565">
        <v>0</v>
      </c>
    </row>
    <row r="566" spans="1:25" x14ac:dyDescent="0.3">
      <c r="A566" t="s">
        <v>46</v>
      </c>
      <c r="B566">
        <f>_xlfn.XLOOKUP(Table4[[#This Row],[country]],Table2[country],Table2[country_id],FALSE)</f>
        <v>12</v>
      </c>
      <c r="C566" t="s">
        <v>105</v>
      </c>
      <c r="D566">
        <v>2022</v>
      </c>
      <c r="E566">
        <f>_xlfn.XLOOKUP(Table4[[#This Row],[year]],Table1[year],Table1[year_id])</f>
        <v>13</v>
      </c>
      <c r="F566" t="s">
        <v>27</v>
      </c>
      <c r="G566" t="s">
        <v>28</v>
      </c>
      <c r="H566" cm="1">
        <f t="array" ref="H566">_xlfn.XLOOKUP(Table4[[#This Row],[vehicle_segment]]&amp;Table4[[#This Row],[powertrain_type]],Table3[vehicle_segment]&amp;Table3[powertrain_type],Table3[vehicle_id])</f>
        <v>1</v>
      </c>
      <c r="I566" s="5">
        <v>4727</v>
      </c>
      <c r="J566" s="5">
        <v>386722</v>
      </c>
      <c r="K566" s="5">
        <v>257814</v>
      </c>
      <c r="L566" s="5">
        <v>649263</v>
      </c>
      <c r="M566">
        <v>0.73</v>
      </c>
      <c r="N566">
        <v>30952</v>
      </c>
      <c r="O566">
        <v>27.4</v>
      </c>
      <c r="P566">
        <v>404</v>
      </c>
      <c r="Q566">
        <v>1.367</v>
      </c>
      <c r="R566">
        <v>0.23799999999999999</v>
      </c>
      <c r="S566">
        <v>34164</v>
      </c>
      <c r="T566">
        <v>92.2</v>
      </c>
      <c r="U566">
        <v>180.1</v>
      </c>
      <c r="V566">
        <v>5776</v>
      </c>
      <c r="W566">
        <v>69.400000000000006</v>
      </c>
      <c r="X566">
        <v>100.21</v>
      </c>
      <c r="Y566">
        <v>0</v>
      </c>
    </row>
    <row r="567" spans="1:25" x14ac:dyDescent="0.3">
      <c r="A567" t="s">
        <v>46</v>
      </c>
      <c r="B567">
        <f>_xlfn.XLOOKUP(Table4[[#This Row],[country]],Table2[country],Table2[country_id],FALSE)</f>
        <v>12</v>
      </c>
      <c r="C567" t="s">
        <v>105</v>
      </c>
      <c r="D567">
        <v>2022</v>
      </c>
      <c r="E567">
        <f>_xlfn.XLOOKUP(Table4[[#This Row],[year]],Table1[year],Table1[year_id])</f>
        <v>13</v>
      </c>
      <c r="F567" t="s">
        <v>29</v>
      </c>
      <c r="G567" t="s">
        <v>28</v>
      </c>
      <c r="H567" cm="1">
        <f t="array" ref="H567">_xlfn.XLOOKUP(Table4[[#This Row],[vehicle_segment]]&amp;Table4[[#This Row],[powertrain_type]],Table3[vehicle_segment]&amp;Table3[powertrain_type],Table3[vehicle_id])</f>
        <v>2</v>
      </c>
      <c r="I567" s="5">
        <v>53188</v>
      </c>
      <c r="J567" s="5">
        <v>2203446</v>
      </c>
      <c r="K567" s="5">
        <v>300470</v>
      </c>
      <c r="L567" s="5">
        <v>2557104</v>
      </c>
      <c r="M567">
        <v>2.08</v>
      </c>
      <c r="N567">
        <v>30952</v>
      </c>
      <c r="O567">
        <v>27.4</v>
      </c>
      <c r="P567">
        <v>404</v>
      </c>
      <c r="Q567">
        <v>1.367</v>
      </c>
      <c r="R567">
        <v>0.23799999999999999</v>
      </c>
      <c r="S567">
        <v>34164</v>
      </c>
      <c r="T567">
        <v>92.2</v>
      </c>
      <c r="U567">
        <v>180.1</v>
      </c>
      <c r="V567">
        <v>5776</v>
      </c>
      <c r="W567">
        <v>69.400000000000006</v>
      </c>
      <c r="X567">
        <v>97.27</v>
      </c>
      <c r="Y567">
        <v>0</v>
      </c>
    </row>
    <row r="568" spans="1:25" x14ac:dyDescent="0.3">
      <c r="A568" t="s">
        <v>46</v>
      </c>
      <c r="B568">
        <f>_xlfn.XLOOKUP(Table4[[#This Row],[country]],Table2[country],Table2[country_id],FALSE)</f>
        <v>12</v>
      </c>
      <c r="C568" t="s">
        <v>105</v>
      </c>
      <c r="D568">
        <v>2022</v>
      </c>
      <c r="E568">
        <f>_xlfn.XLOOKUP(Table4[[#This Row],[year]],Table1[year],Table1[year_id])</f>
        <v>13</v>
      </c>
      <c r="F568" t="s">
        <v>30</v>
      </c>
      <c r="G568" t="s">
        <v>28</v>
      </c>
      <c r="H568" cm="1">
        <f t="array" ref="H568">_xlfn.XLOOKUP(Table4[[#This Row],[vehicle_segment]]&amp;Table4[[#This Row],[powertrain_type]],Table3[vehicle_segment]&amp;Table3[powertrain_type],Table3[vehicle_id])</f>
        <v>3</v>
      </c>
      <c r="I568" s="5">
        <v>31497</v>
      </c>
      <c r="J568" s="5">
        <v>931816</v>
      </c>
      <c r="K568" s="5">
        <v>81028</v>
      </c>
      <c r="L568" s="5">
        <v>1044341</v>
      </c>
      <c r="M568">
        <v>3.02</v>
      </c>
      <c r="N568">
        <v>30952</v>
      </c>
      <c r="O568">
        <v>27.4</v>
      </c>
      <c r="P568">
        <v>404</v>
      </c>
      <c r="Q568">
        <v>1.367</v>
      </c>
      <c r="R568">
        <v>0.23799999999999999</v>
      </c>
      <c r="S568">
        <v>34164</v>
      </c>
      <c r="T568">
        <v>92.2</v>
      </c>
      <c r="U568">
        <v>180.1</v>
      </c>
      <c r="V568">
        <v>5776</v>
      </c>
      <c r="W568">
        <v>69.400000000000006</v>
      </c>
      <c r="X568">
        <v>92.41</v>
      </c>
      <c r="Y568">
        <v>0</v>
      </c>
    </row>
    <row r="569" spans="1:25" x14ac:dyDescent="0.3">
      <c r="A569" t="s">
        <v>46</v>
      </c>
      <c r="B569">
        <f>_xlfn.XLOOKUP(Table4[[#This Row],[country]],Table2[country],Table2[country_id],FALSE)</f>
        <v>12</v>
      </c>
      <c r="C569" t="s">
        <v>105</v>
      </c>
      <c r="D569">
        <v>2023</v>
      </c>
      <c r="E569">
        <f>_xlfn.XLOOKUP(Table4[[#This Row],[year]],Table1[year],Table1[year_id])</f>
        <v>14</v>
      </c>
      <c r="F569" t="s">
        <v>27</v>
      </c>
      <c r="G569" t="s">
        <v>28</v>
      </c>
      <c r="H569" cm="1">
        <f t="array" ref="H569">_xlfn.XLOOKUP(Table4[[#This Row],[vehicle_segment]]&amp;Table4[[#This Row],[powertrain_type]],Table3[vehicle_segment]&amp;Table3[powertrain_type],Table3[vehicle_id])</f>
        <v>1</v>
      </c>
      <c r="I569" s="5">
        <v>7876</v>
      </c>
      <c r="J569" s="5">
        <v>421213</v>
      </c>
      <c r="K569" s="5">
        <v>280809</v>
      </c>
      <c r="L569" s="5">
        <v>709898</v>
      </c>
      <c r="M569">
        <v>1.1100000000000001</v>
      </c>
      <c r="N569">
        <v>36092</v>
      </c>
      <c r="O569">
        <v>32.700000000000003</v>
      </c>
      <c r="P569">
        <v>428</v>
      </c>
      <c r="Q569">
        <v>1.367</v>
      </c>
      <c r="R569">
        <v>0.24099999999999999</v>
      </c>
      <c r="S569">
        <v>34086</v>
      </c>
      <c r="T569">
        <v>91.5</v>
      </c>
      <c r="U569">
        <v>179.8</v>
      </c>
      <c r="V569">
        <v>6209</v>
      </c>
      <c r="W569">
        <v>73.2</v>
      </c>
      <c r="X569">
        <v>66.62</v>
      </c>
      <c r="Y569">
        <v>0</v>
      </c>
    </row>
    <row r="570" spans="1:25" x14ac:dyDescent="0.3">
      <c r="A570" t="s">
        <v>46</v>
      </c>
      <c r="B570">
        <f>_xlfn.XLOOKUP(Table4[[#This Row],[country]],Table2[country],Table2[country_id],FALSE)</f>
        <v>12</v>
      </c>
      <c r="C570" t="s">
        <v>105</v>
      </c>
      <c r="D570">
        <v>2023</v>
      </c>
      <c r="E570">
        <f>_xlfn.XLOOKUP(Table4[[#This Row],[year]],Table1[year],Table1[year_id])</f>
        <v>14</v>
      </c>
      <c r="F570" t="s">
        <v>29</v>
      </c>
      <c r="G570" t="s">
        <v>28</v>
      </c>
      <c r="H570" cm="1">
        <f t="array" ref="H570">_xlfn.XLOOKUP(Table4[[#This Row],[vehicle_segment]]&amp;Table4[[#This Row],[powertrain_type]],Table3[vehicle_segment]&amp;Table3[powertrain_type],Table3[vehicle_id])</f>
        <v>2</v>
      </c>
      <c r="I570" s="5">
        <v>89554</v>
      </c>
      <c r="J570" s="5">
        <v>2407241</v>
      </c>
      <c r="K570" s="5">
        <v>328260</v>
      </c>
      <c r="L570" s="5">
        <v>2825055</v>
      </c>
      <c r="M570">
        <v>3.17</v>
      </c>
      <c r="N570">
        <v>36092</v>
      </c>
      <c r="O570">
        <v>32.700000000000003</v>
      </c>
      <c r="P570">
        <v>428</v>
      </c>
      <c r="Q570">
        <v>1.367</v>
      </c>
      <c r="R570">
        <v>0.24099999999999999</v>
      </c>
      <c r="S570">
        <v>34086</v>
      </c>
      <c r="T570">
        <v>91.5</v>
      </c>
      <c r="U570">
        <v>179.8</v>
      </c>
      <c r="V570">
        <v>6209</v>
      </c>
      <c r="W570">
        <v>73.2</v>
      </c>
      <c r="X570">
        <v>68.37</v>
      </c>
      <c r="Y570">
        <v>0</v>
      </c>
    </row>
    <row r="571" spans="1:25" x14ac:dyDescent="0.3">
      <c r="A571" t="s">
        <v>46</v>
      </c>
      <c r="B571">
        <f>_xlfn.XLOOKUP(Table4[[#This Row],[country]],Table2[country],Table2[country_id],FALSE)</f>
        <v>12</v>
      </c>
      <c r="C571" t="s">
        <v>105</v>
      </c>
      <c r="D571">
        <v>2023</v>
      </c>
      <c r="E571">
        <f>_xlfn.XLOOKUP(Table4[[#This Row],[year]],Table1[year],Table1[year_id])</f>
        <v>14</v>
      </c>
      <c r="F571" t="s">
        <v>30</v>
      </c>
      <c r="G571" t="s">
        <v>28</v>
      </c>
      <c r="H571" cm="1">
        <f t="array" ref="H571">_xlfn.XLOOKUP(Table4[[#This Row],[vehicle_segment]]&amp;Table4[[#This Row],[powertrain_type]],Table3[vehicle_segment]&amp;Table3[powertrain_type],Table3[vehicle_id])</f>
        <v>3</v>
      </c>
      <c r="I571" s="5">
        <v>53542</v>
      </c>
      <c r="J571" s="5">
        <v>1022402</v>
      </c>
      <c r="K571" s="5">
        <v>88905</v>
      </c>
      <c r="L571" s="5">
        <v>1164849</v>
      </c>
      <c r="M571">
        <v>4.5999999999999996</v>
      </c>
      <c r="N571">
        <v>36092</v>
      </c>
      <c r="O571">
        <v>32.700000000000003</v>
      </c>
      <c r="P571">
        <v>428</v>
      </c>
      <c r="Q571">
        <v>1.367</v>
      </c>
      <c r="R571">
        <v>0.24099999999999999</v>
      </c>
      <c r="S571">
        <v>34086</v>
      </c>
      <c r="T571">
        <v>91.5</v>
      </c>
      <c r="U571">
        <v>179.8</v>
      </c>
      <c r="V571">
        <v>6209</v>
      </c>
      <c r="W571">
        <v>73.2</v>
      </c>
      <c r="X571">
        <v>69.989999999999995</v>
      </c>
      <c r="Y571">
        <v>0</v>
      </c>
    </row>
    <row r="572" spans="1:25" x14ac:dyDescent="0.3">
      <c r="A572" t="s">
        <v>46</v>
      </c>
      <c r="B572">
        <f>_xlfn.XLOOKUP(Table4[[#This Row],[country]],Table2[country],Table2[country_id],FALSE)</f>
        <v>12</v>
      </c>
      <c r="C572" t="s">
        <v>105</v>
      </c>
      <c r="D572">
        <v>2024</v>
      </c>
      <c r="E572">
        <f>_xlfn.XLOOKUP(Table4[[#This Row],[year]],Table1[year],Table1[year_id])</f>
        <v>15</v>
      </c>
      <c r="F572" t="s">
        <v>27</v>
      </c>
      <c r="G572" t="s">
        <v>28</v>
      </c>
      <c r="H572" cm="1">
        <f t="array" ref="H572">_xlfn.XLOOKUP(Table4[[#This Row],[vehicle_segment]]&amp;Table4[[#This Row],[powertrain_type]],Table3[vehicle_segment]&amp;Table3[powertrain_type],Table3[vehicle_id])</f>
        <v>1</v>
      </c>
      <c r="I572" s="5">
        <v>10604</v>
      </c>
      <c r="J572" s="5">
        <v>426472</v>
      </c>
      <c r="K572" s="5">
        <v>284315</v>
      </c>
      <c r="L572" s="5">
        <v>721391</v>
      </c>
      <c r="M572">
        <v>1.47</v>
      </c>
      <c r="N572">
        <v>41956</v>
      </c>
      <c r="O572">
        <v>31.8</v>
      </c>
      <c r="P572">
        <v>452</v>
      </c>
      <c r="Q572">
        <v>1.373</v>
      </c>
      <c r="R572">
        <v>0.248</v>
      </c>
      <c r="S572">
        <v>34337</v>
      </c>
      <c r="T572">
        <v>92</v>
      </c>
      <c r="U572">
        <v>176.5</v>
      </c>
      <c r="V572">
        <v>6500</v>
      </c>
      <c r="W572">
        <v>74.900000000000006</v>
      </c>
      <c r="X572">
        <v>34.64</v>
      </c>
      <c r="Y572">
        <v>0</v>
      </c>
    </row>
    <row r="573" spans="1:25" x14ac:dyDescent="0.3">
      <c r="A573" t="s">
        <v>46</v>
      </c>
      <c r="B573">
        <f>_xlfn.XLOOKUP(Table4[[#This Row],[country]],Table2[country],Table2[country_id],FALSE)</f>
        <v>12</v>
      </c>
      <c r="C573" t="s">
        <v>105</v>
      </c>
      <c r="D573">
        <v>2024</v>
      </c>
      <c r="E573">
        <f>_xlfn.XLOOKUP(Table4[[#This Row],[year]],Table1[year],Table1[year_id])</f>
        <v>15</v>
      </c>
      <c r="F573" t="s">
        <v>29</v>
      </c>
      <c r="G573" t="s">
        <v>28</v>
      </c>
      <c r="H573" cm="1">
        <f t="array" ref="H573">_xlfn.XLOOKUP(Table4[[#This Row],[vehicle_segment]]&amp;Table4[[#This Row],[powertrain_type]],Table3[vehicle_segment]&amp;Table3[powertrain_type],Table3[vehicle_id])</f>
        <v>2</v>
      </c>
      <c r="I573" s="5">
        <v>121458</v>
      </c>
      <c r="J573" s="5">
        <v>2437956</v>
      </c>
      <c r="K573" s="5">
        <v>332449</v>
      </c>
      <c r="L573" s="5">
        <v>2891863</v>
      </c>
      <c r="M573">
        <v>4.2</v>
      </c>
      <c r="N573">
        <v>41956</v>
      </c>
      <c r="O573">
        <v>31.8</v>
      </c>
      <c r="P573">
        <v>452</v>
      </c>
      <c r="Q573">
        <v>1.373</v>
      </c>
      <c r="R573">
        <v>0.248</v>
      </c>
      <c r="S573">
        <v>34337</v>
      </c>
      <c r="T573">
        <v>92</v>
      </c>
      <c r="U573">
        <v>176.5</v>
      </c>
      <c r="V573">
        <v>6500</v>
      </c>
      <c r="W573">
        <v>74.900000000000006</v>
      </c>
      <c r="X573">
        <v>35.630000000000003</v>
      </c>
      <c r="Y573">
        <v>0</v>
      </c>
    </row>
    <row r="574" spans="1:25" x14ac:dyDescent="0.3">
      <c r="A574" t="s">
        <v>46</v>
      </c>
      <c r="B574">
        <f>_xlfn.XLOOKUP(Table4[[#This Row],[country]],Table2[country],Table2[country_id],FALSE)</f>
        <v>12</v>
      </c>
      <c r="C574" t="s">
        <v>105</v>
      </c>
      <c r="D574">
        <v>2024</v>
      </c>
      <c r="E574">
        <f>_xlfn.XLOOKUP(Table4[[#This Row],[year]],Table1[year],Table1[year_id])</f>
        <v>15</v>
      </c>
      <c r="F574" t="s">
        <v>30</v>
      </c>
      <c r="G574" t="s">
        <v>28</v>
      </c>
      <c r="H574" cm="1">
        <f t="array" ref="H574">_xlfn.XLOOKUP(Table4[[#This Row],[vehicle_segment]]&amp;Table4[[#This Row],[powertrain_type]],Table3[vehicle_segment]&amp;Table3[powertrain_type],Table3[vehicle_id])</f>
        <v>3</v>
      </c>
      <c r="I574" s="5">
        <v>75168</v>
      </c>
      <c r="J574" s="5">
        <v>1066388</v>
      </c>
      <c r="K574" s="5">
        <v>92729</v>
      </c>
      <c r="L574" s="5">
        <v>1234285</v>
      </c>
      <c r="M574">
        <v>6.09</v>
      </c>
      <c r="N574">
        <v>41956</v>
      </c>
      <c r="O574">
        <v>31.8</v>
      </c>
      <c r="P574">
        <v>452</v>
      </c>
      <c r="Q574">
        <v>1.373</v>
      </c>
      <c r="R574">
        <v>0.248</v>
      </c>
      <c r="S574">
        <v>34337</v>
      </c>
      <c r="T574">
        <v>92</v>
      </c>
      <c r="U574">
        <v>176.5</v>
      </c>
      <c r="V574">
        <v>6500</v>
      </c>
      <c r="W574">
        <v>74.900000000000006</v>
      </c>
      <c r="X574">
        <v>40.39</v>
      </c>
      <c r="Y574">
        <v>0</v>
      </c>
    </row>
    <row r="575" spans="1:25" x14ac:dyDescent="0.3">
      <c r="A575" t="s">
        <v>46</v>
      </c>
      <c r="B575">
        <f>_xlfn.XLOOKUP(Table4[[#This Row],[country]],Table2[country],Table2[country_id],FALSE)</f>
        <v>12</v>
      </c>
      <c r="C575" t="s">
        <v>105</v>
      </c>
      <c r="D575">
        <v>2025</v>
      </c>
      <c r="E575">
        <f>_xlfn.XLOOKUP(Table4[[#This Row],[year]],Table1[year],Table1[year_id])</f>
        <v>16</v>
      </c>
      <c r="F575" t="s">
        <v>27</v>
      </c>
      <c r="G575" t="s">
        <v>28</v>
      </c>
      <c r="H575" cm="1">
        <f t="array" ref="H575">_xlfn.XLOOKUP(Table4[[#This Row],[vehicle_segment]]&amp;Table4[[#This Row],[powertrain_type]],Table3[vehicle_segment]&amp;Table3[powertrain_type],Table3[vehicle_id])</f>
        <v>1</v>
      </c>
      <c r="I575" s="5">
        <v>14649</v>
      </c>
      <c r="J575" s="5">
        <v>423433</v>
      </c>
      <c r="K575" s="5">
        <v>282289</v>
      </c>
      <c r="L575" s="5">
        <v>720371</v>
      </c>
      <c r="M575">
        <v>2.0299999999999998</v>
      </c>
      <c r="N575">
        <v>49260</v>
      </c>
      <c r="O575">
        <v>31.6</v>
      </c>
      <c r="P575">
        <v>475</v>
      </c>
      <c r="Q575">
        <v>1.37</v>
      </c>
      <c r="R575">
        <v>0.25800000000000001</v>
      </c>
      <c r="S575">
        <v>35694</v>
      </c>
      <c r="T575">
        <v>92.2</v>
      </c>
      <c r="U575">
        <v>170.9</v>
      </c>
      <c r="V575">
        <v>6576</v>
      </c>
      <c r="W575">
        <v>78.900000000000006</v>
      </c>
      <c r="X575">
        <v>38.15</v>
      </c>
      <c r="Y575">
        <v>0</v>
      </c>
    </row>
    <row r="576" spans="1:25" x14ac:dyDescent="0.3">
      <c r="A576" t="s">
        <v>46</v>
      </c>
      <c r="B576">
        <f>_xlfn.XLOOKUP(Table4[[#This Row],[country]],Table2[country],Table2[country_id],FALSE)</f>
        <v>12</v>
      </c>
      <c r="C576" t="s">
        <v>105</v>
      </c>
      <c r="D576">
        <v>2025</v>
      </c>
      <c r="E576">
        <f>_xlfn.XLOOKUP(Table4[[#This Row],[year]],Table1[year],Table1[year_id])</f>
        <v>16</v>
      </c>
      <c r="F576" t="s">
        <v>29</v>
      </c>
      <c r="G576" t="s">
        <v>28</v>
      </c>
      <c r="H576" cm="1">
        <f t="array" ref="H576">_xlfn.XLOOKUP(Table4[[#This Row],[vehicle_segment]]&amp;Table4[[#This Row],[powertrain_type]],Table3[vehicle_segment]&amp;Table3[powertrain_type],Table3[vehicle_id])</f>
        <v>2</v>
      </c>
      <c r="I576" s="5">
        <v>163344</v>
      </c>
      <c r="J576" s="5">
        <v>2330320</v>
      </c>
      <c r="K576" s="5">
        <v>317771</v>
      </c>
      <c r="L576" s="5">
        <v>2811435</v>
      </c>
      <c r="M576">
        <v>5.81</v>
      </c>
      <c r="N576">
        <v>49260</v>
      </c>
      <c r="O576">
        <v>31.6</v>
      </c>
      <c r="P576">
        <v>475</v>
      </c>
      <c r="Q576">
        <v>1.37</v>
      </c>
      <c r="R576">
        <v>0.25800000000000001</v>
      </c>
      <c r="S576">
        <v>35694</v>
      </c>
      <c r="T576">
        <v>92.2</v>
      </c>
      <c r="U576">
        <v>170.9</v>
      </c>
      <c r="V576">
        <v>6576</v>
      </c>
      <c r="W576">
        <v>78.900000000000006</v>
      </c>
      <c r="X576">
        <v>34.49</v>
      </c>
      <c r="Y576">
        <v>0</v>
      </c>
    </row>
    <row r="577" spans="1:25" x14ac:dyDescent="0.3">
      <c r="A577" t="s">
        <v>46</v>
      </c>
      <c r="B577">
        <f>_xlfn.XLOOKUP(Table4[[#This Row],[country]],Table2[country],Table2[country_id],FALSE)</f>
        <v>12</v>
      </c>
      <c r="C577" t="s">
        <v>105</v>
      </c>
      <c r="D577">
        <v>2025</v>
      </c>
      <c r="E577">
        <f>_xlfn.XLOOKUP(Table4[[#This Row],[year]],Table1[year],Table1[year_id])</f>
        <v>16</v>
      </c>
      <c r="F577" t="s">
        <v>30</v>
      </c>
      <c r="G577" t="s">
        <v>28</v>
      </c>
      <c r="H577" cm="1">
        <f t="array" ref="H577">_xlfn.XLOOKUP(Table4[[#This Row],[vehicle_segment]]&amp;Table4[[#This Row],[powertrain_type]],Table3[vehicle_segment]&amp;Table3[powertrain_type],Table3[vehicle_id])</f>
        <v>3</v>
      </c>
      <c r="I577" s="5">
        <v>99351</v>
      </c>
      <c r="J577" s="5">
        <v>993566</v>
      </c>
      <c r="K577" s="5">
        <v>86397</v>
      </c>
      <c r="L577" s="5">
        <v>1179314</v>
      </c>
      <c r="M577">
        <v>8.42</v>
      </c>
      <c r="N577">
        <v>49260</v>
      </c>
      <c r="O577">
        <v>31.6</v>
      </c>
      <c r="P577">
        <v>475</v>
      </c>
      <c r="Q577">
        <v>1.37</v>
      </c>
      <c r="R577">
        <v>0.25800000000000001</v>
      </c>
      <c r="S577">
        <v>35694</v>
      </c>
      <c r="T577">
        <v>92.2</v>
      </c>
      <c r="U577">
        <v>170.9</v>
      </c>
      <c r="V577">
        <v>6576</v>
      </c>
      <c r="W577">
        <v>78.900000000000006</v>
      </c>
      <c r="X577">
        <v>32.17</v>
      </c>
      <c r="Y577">
        <v>0</v>
      </c>
    </row>
    <row r="578" spans="1:25" x14ac:dyDescent="0.3">
      <c r="A578" t="s">
        <v>47</v>
      </c>
      <c r="B578">
        <f>_xlfn.XLOOKUP(Table4[[#This Row],[country]],Table2[country],Table2[country_id],FALSE)</f>
        <v>13</v>
      </c>
      <c r="C578" t="s">
        <v>38</v>
      </c>
      <c r="D578">
        <v>2010</v>
      </c>
      <c r="E578">
        <f>_xlfn.XLOOKUP(Table4[[#This Row],[year]],Table1[year],Table1[year_id])</f>
        <v>1</v>
      </c>
      <c r="F578" t="s">
        <v>27</v>
      </c>
      <c r="G578" t="s">
        <v>28</v>
      </c>
      <c r="H578" cm="1">
        <f t="array" ref="H578">_xlfn.XLOOKUP(Table4[[#This Row],[vehicle_segment]]&amp;Table4[[#This Row],[powertrain_type]],Table3[vehicle_segment]&amp;Table3[powertrain_type],Table3[vehicle_id])</f>
        <v>1</v>
      </c>
      <c r="I578" s="5">
        <v>5</v>
      </c>
      <c r="J578" s="5">
        <v>72429</v>
      </c>
      <c r="K578" s="5">
        <v>48289</v>
      </c>
      <c r="L578" s="5">
        <v>120723</v>
      </c>
      <c r="M578">
        <v>0</v>
      </c>
      <c r="N578">
        <v>0</v>
      </c>
      <c r="O578">
        <v>0</v>
      </c>
      <c r="P578">
        <v>118</v>
      </c>
      <c r="Q578">
        <v>0.71</v>
      </c>
      <c r="R578">
        <v>9.1999999999999998E-2</v>
      </c>
      <c r="S578">
        <v>8850</v>
      </c>
      <c r="T578">
        <v>77.900000000000006</v>
      </c>
      <c r="U578">
        <v>155.80000000000001</v>
      </c>
      <c r="V578">
        <v>0</v>
      </c>
      <c r="W578">
        <v>19.5</v>
      </c>
      <c r="X578">
        <v>0</v>
      </c>
      <c r="Y578">
        <v>0</v>
      </c>
    </row>
    <row r="579" spans="1:25" x14ac:dyDescent="0.3">
      <c r="A579" t="s">
        <v>47</v>
      </c>
      <c r="B579">
        <f>_xlfn.XLOOKUP(Table4[[#This Row],[country]],Table2[country],Table2[country_id],FALSE)</f>
        <v>13</v>
      </c>
      <c r="C579" t="s">
        <v>38</v>
      </c>
      <c r="D579">
        <v>2010</v>
      </c>
      <c r="E579">
        <f>_xlfn.XLOOKUP(Table4[[#This Row],[year]],Table1[year],Table1[year_id])</f>
        <v>1</v>
      </c>
      <c r="F579" t="s">
        <v>29</v>
      </c>
      <c r="G579" t="s">
        <v>28</v>
      </c>
      <c r="H579" cm="1">
        <f t="array" ref="H579">_xlfn.XLOOKUP(Table4[[#This Row],[vehicle_segment]]&amp;Table4[[#This Row],[powertrain_type]],Table3[vehicle_segment]&amp;Table3[powertrain_type],Table3[vehicle_id])</f>
        <v>2</v>
      </c>
      <c r="I579" s="5">
        <v>24</v>
      </c>
      <c r="J579" s="5">
        <v>435071</v>
      </c>
      <c r="K579" s="5">
        <v>59331</v>
      </c>
      <c r="L579" s="5">
        <v>494426</v>
      </c>
      <c r="M579">
        <v>0</v>
      </c>
      <c r="N579">
        <v>0</v>
      </c>
      <c r="O579">
        <v>0</v>
      </c>
      <c r="P579">
        <v>118</v>
      </c>
      <c r="Q579">
        <v>0.71</v>
      </c>
      <c r="R579">
        <v>9.1999999999999998E-2</v>
      </c>
      <c r="S579">
        <v>8850</v>
      </c>
      <c r="T579">
        <v>77.900000000000006</v>
      </c>
      <c r="U579">
        <v>155.80000000000001</v>
      </c>
      <c r="V579">
        <v>0</v>
      </c>
      <c r="W579">
        <v>19.5</v>
      </c>
      <c r="X579">
        <v>0</v>
      </c>
      <c r="Y579">
        <v>0</v>
      </c>
    </row>
    <row r="580" spans="1:25" x14ac:dyDescent="0.3">
      <c r="A580" t="s">
        <v>47</v>
      </c>
      <c r="B580">
        <f>_xlfn.XLOOKUP(Table4[[#This Row],[country]],Table2[country],Table2[country_id],FALSE)</f>
        <v>13</v>
      </c>
      <c r="C580" t="s">
        <v>38</v>
      </c>
      <c r="D580">
        <v>2010</v>
      </c>
      <c r="E580">
        <f>_xlfn.XLOOKUP(Table4[[#This Row],[year]],Table1[year],Table1[year_id])</f>
        <v>1</v>
      </c>
      <c r="F580" t="s">
        <v>30</v>
      </c>
      <c r="G580" t="s">
        <v>28</v>
      </c>
      <c r="H580" cm="1">
        <f t="array" ref="H580">_xlfn.XLOOKUP(Table4[[#This Row],[vehicle_segment]]&amp;Table4[[#This Row],[powertrain_type]],Table3[vehicle_segment]&amp;Table3[powertrain_type],Table3[vehicle_id])</f>
        <v>3</v>
      </c>
      <c r="I580" s="5">
        <v>13</v>
      </c>
      <c r="J580" s="5">
        <v>187461</v>
      </c>
      <c r="K580" s="5">
        <v>16302</v>
      </c>
      <c r="L580" s="5">
        <v>203776</v>
      </c>
      <c r="M580">
        <v>0.01</v>
      </c>
      <c r="N580">
        <v>0</v>
      </c>
      <c r="O580">
        <v>0</v>
      </c>
      <c r="P580">
        <v>118</v>
      </c>
      <c r="Q580">
        <v>0.71</v>
      </c>
      <c r="R580">
        <v>9.1999999999999998E-2</v>
      </c>
      <c r="S580">
        <v>8850</v>
      </c>
      <c r="T580">
        <v>77.900000000000006</v>
      </c>
      <c r="U580">
        <v>155.80000000000001</v>
      </c>
      <c r="V580">
        <v>0</v>
      </c>
      <c r="W580">
        <v>19.5</v>
      </c>
      <c r="X580">
        <v>0</v>
      </c>
      <c r="Y580">
        <v>0</v>
      </c>
    </row>
    <row r="581" spans="1:25" x14ac:dyDescent="0.3">
      <c r="A581" t="s">
        <v>47</v>
      </c>
      <c r="B581">
        <f>_xlfn.XLOOKUP(Table4[[#This Row],[country]],Table2[country],Table2[country_id],FALSE)</f>
        <v>13</v>
      </c>
      <c r="C581" t="s">
        <v>38</v>
      </c>
      <c r="D581">
        <v>2011</v>
      </c>
      <c r="E581">
        <f>_xlfn.XLOOKUP(Table4[[#This Row],[year]],Table1[year],Table1[year_id])</f>
        <v>2</v>
      </c>
      <c r="F581" t="s">
        <v>27</v>
      </c>
      <c r="G581" t="s">
        <v>28</v>
      </c>
      <c r="H581" cm="1">
        <f t="array" ref="H581">_xlfn.XLOOKUP(Table4[[#This Row],[vehicle_segment]]&amp;Table4[[#This Row],[powertrain_type]],Table3[vehicle_segment]&amp;Table3[powertrain_type],Table3[vehicle_id])</f>
        <v>1</v>
      </c>
      <c r="I581" s="5">
        <v>5</v>
      </c>
      <c r="J581" s="5">
        <v>80838</v>
      </c>
      <c r="K581" s="5">
        <v>53892</v>
      </c>
      <c r="L581" s="5">
        <v>134735</v>
      </c>
      <c r="M581">
        <v>0</v>
      </c>
      <c r="N581">
        <v>36</v>
      </c>
      <c r="O581">
        <v>2</v>
      </c>
      <c r="P581">
        <v>126</v>
      </c>
      <c r="Q581">
        <v>0.72299999999999998</v>
      </c>
      <c r="R581">
        <v>8.7999999999999995E-2</v>
      </c>
      <c r="S581">
        <v>8960</v>
      </c>
      <c r="T581">
        <v>77.599999999999994</v>
      </c>
      <c r="U581">
        <v>157.5</v>
      </c>
      <c r="V581">
        <v>0</v>
      </c>
      <c r="W581">
        <v>21.5</v>
      </c>
      <c r="X581">
        <v>0</v>
      </c>
      <c r="Y581">
        <v>0</v>
      </c>
    </row>
    <row r="582" spans="1:25" x14ac:dyDescent="0.3">
      <c r="A582" t="s">
        <v>47</v>
      </c>
      <c r="B582">
        <f>_xlfn.XLOOKUP(Table4[[#This Row],[country]],Table2[country],Table2[country_id],FALSE)</f>
        <v>13</v>
      </c>
      <c r="C582" t="s">
        <v>38</v>
      </c>
      <c r="D582">
        <v>2011</v>
      </c>
      <c r="E582">
        <f>_xlfn.XLOOKUP(Table4[[#This Row],[year]],Table1[year],Table1[year_id])</f>
        <v>2</v>
      </c>
      <c r="F582" t="s">
        <v>29</v>
      </c>
      <c r="G582" t="s">
        <v>28</v>
      </c>
      <c r="H582" cm="1">
        <f t="array" ref="H582">_xlfn.XLOOKUP(Table4[[#This Row],[vehicle_segment]]&amp;Table4[[#This Row],[powertrain_type]],Table3[vehicle_segment]&amp;Table3[powertrain_type],Table3[vehicle_id])</f>
        <v>2</v>
      </c>
      <c r="I582" s="5">
        <v>55</v>
      </c>
      <c r="J582" s="5">
        <v>486471</v>
      </c>
      <c r="K582" s="5">
        <v>66337</v>
      </c>
      <c r="L582" s="5">
        <v>552863</v>
      </c>
      <c r="M582">
        <v>0.01</v>
      </c>
      <c r="N582">
        <v>36</v>
      </c>
      <c r="O582">
        <v>2</v>
      </c>
      <c r="P582">
        <v>126</v>
      </c>
      <c r="Q582">
        <v>0.72299999999999998</v>
      </c>
      <c r="R582">
        <v>8.7999999999999995E-2</v>
      </c>
      <c r="S582">
        <v>8960</v>
      </c>
      <c r="T582">
        <v>77.599999999999994</v>
      </c>
      <c r="U582">
        <v>157.5</v>
      </c>
      <c r="V582">
        <v>0</v>
      </c>
      <c r="W582">
        <v>21.5</v>
      </c>
      <c r="X582">
        <v>129.16999999999999</v>
      </c>
      <c r="Y582">
        <v>0</v>
      </c>
    </row>
    <row r="583" spans="1:25" x14ac:dyDescent="0.3">
      <c r="A583" t="s">
        <v>47</v>
      </c>
      <c r="B583">
        <f>_xlfn.XLOOKUP(Table4[[#This Row],[country]],Table2[country],Table2[country_id],FALSE)</f>
        <v>13</v>
      </c>
      <c r="C583" t="s">
        <v>38</v>
      </c>
      <c r="D583">
        <v>2011</v>
      </c>
      <c r="E583">
        <f>_xlfn.XLOOKUP(Table4[[#This Row],[year]],Table1[year],Table1[year_id])</f>
        <v>2</v>
      </c>
      <c r="F583" t="s">
        <v>30</v>
      </c>
      <c r="G583" t="s">
        <v>28</v>
      </c>
      <c r="H583" cm="1">
        <f t="array" ref="H583">_xlfn.XLOOKUP(Table4[[#This Row],[vehicle_segment]]&amp;Table4[[#This Row],[powertrain_type]],Table3[vehicle_segment]&amp;Table3[powertrain_type],Table3[vehicle_id])</f>
        <v>3</v>
      </c>
      <c r="I583" s="5">
        <v>33</v>
      </c>
      <c r="J583" s="5">
        <v>211164</v>
      </c>
      <c r="K583" s="5">
        <v>18362</v>
      </c>
      <c r="L583" s="5">
        <v>229559</v>
      </c>
      <c r="M583">
        <v>0.01</v>
      </c>
      <c r="N583">
        <v>36</v>
      </c>
      <c r="O583">
        <v>2</v>
      </c>
      <c r="P583">
        <v>126</v>
      </c>
      <c r="Q583">
        <v>0.72299999999999998</v>
      </c>
      <c r="R583">
        <v>8.7999999999999995E-2</v>
      </c>
      <c r="S583">
        <v>8960</v>
      </c>
      <c r="T583">
        <v>77.599999999999994</v>
      </c>
      <c r="U583">
        <v>157.5</v>
      </c>
      <c r="V583">
        <v>0</v>
      </c>
      <c r="W583">
        <v>21.5</v>
      </c>
      <c r="X583">
        <v>153.85</v>
      </c>
      <c r="Y583">
        <v>0</v>
      </c>
    </row>
    <row r="584" spans="1:25" x14ac:dyDescent="0.3">
      <c r="A584" t="s">
        <v>47</v>
      </c>
      <c r="B584">
        <f>_xlfn.XLOOKUP(Table4[[#This Row],[country]],Table2[country],Table2[country_id],FALSE)</f>
        <v>13</v>
      </c>
      <c r="C584" t="s">
        <v>38</v>
      </c>
      <c r="D584">
        <v>2012</v>
      </c>
      <c r="E584">
        <f>_xlfn.XLOOKUP(Table4[[#This Row],[year]],Table1[year],Table1[year_id])</f>
        <v>3</v>
      </c>
      <c r="F584" t="s">
        <v>27</v>
      </c>
      <c r="G584" t="s">
        <v>28</v>
      </c>
      <c r="H584" cm="1">
        <f t="array" ref="H584">_xlfn.XLOOKUP(Table4[[#This Row],[vehicle_segment]]&amp;Table4[[#This Row],[powertrain_type]],Table3[vehicle_segment]&amp;Table3[powertrain_type],Table3[vehicle_id])</f>
        <v>1</v>
      </c>
      <c r="I584" s="5">
        <v>5</v>
      </c>
      <c r="J584" s="5">
        <v>88548</v>
      </c>
      <c r="K584" s="5">
        <v>59032</v>
      </c>
      <c r="L584" s="5">
        <v>147585</v>
      </c>
      <c r="M584">
        <v>0</v>
      </c>
      <c r="N584">
        <v>76</v>
      </c>
      <c r="O584">
        <v>4.0999999999999996</v>
      </c>
      <c r="P584">
        <v>124</v>
      </c>
      <c r="Q584">
        <v>0.747</v>
      </c>
      <c r="R584">
        <v>8.4000000000000005E-2</v>
      </c>
      <c r="S584">
        <v>9072</v>
      </c>
      <c r="T584">
        <v>78.7</v>
      </c>
      <c r="U584">
        <v>160.1</v>
      </c>
      <c r="V584">
        <v>0</v>
      </c>
      <c r="W584">
        <v>21.4</v>
      </c>
      <c r="X584">
        <v>0</v>
      </c>
      <c r="Y584">
        <v>0</v>
      </c>
    </row>
    <row r="585" spans="1:25" x14ac:dyDescent="0.3">
      <c r="A585" t="s">
        <v>47</v>
      </c>
      <c r="B585">
        <f>_xlfn.XLOOKUP(Table4[[#This Row],[country]],Table2[country],Table2[country_id],FALSE)</f>
        <v>13</v>
      </c>
      <c r="C585" t="s">
        <v>38</v>
      </c>
      <c r="D585">
        <v>2012</v>
      </c>
      <c r="E585">
        <f>_xlfn.XLOOKUP(Table4[[#This Row],[year]],Table1[year],Table1[year_id])</f>
        <v>3</v>
      </c>
      <c r="F585" t="s">
        <v>29</v>
      </c>
      <c r="G585" t="s">
        <v>28</v>
      </c>
      <c r="H585" cm="1">
        <f t="array" ref="H585">_xlfn.XLOOKUP(Table4[[#This Row],[vehicle_segment]]&amp;Table4[[#This Row],[powertrain_type]],Table3[vehicle_segment]&amp;Table3[powertrain_type],Table3[vehicle_id])</f>
        <v>2</v>
      </c>
      <c r="I585" s="5">
        <v>59</v>
      </c>
      <c r="J585" s="5">
        <v>514964</v>
      </c>
      <c r="K585" s="5">
        <v>70222</v>
      </c>
      <c r="L585" s="5">
        <v>585245</v>
      </c>
      <c r="M585">
        <v>0.01</v>
      </c>
      <c r="N585">
        <v>76</v>
      </c>
      <c r="O585">
        <v>4.0999999999999996</v>
      </c>
      <c r="P585">
        <v>124</v>
      </c>
      <c r="Q585">
        <v>0.747</v>
      </c>
      <c r="R585">
        <v>8.4000000000000005E-2</v>
      </c>
      <c r="S585">
        <v>9072</v>
      </c>
      <c r="T585">
        <v>78.7</v>
      </c>
      <c r="U585">
        <v>160.1</v>
      </c>
      <c r="V585">
        <v>0</v>
      </c>
      <c r="W585">
        <v>21.4</v>
      </c>
      <c r="X585">
        <v>56.79</v>
      </c>
      <c r="Y585">
        <v>0</v>
      </c>
    </row>
    <row r="586" spans="1:25" x14ac:dyDescent="0.3">
      <c r="A586" t="s">
        <v>47</v>
      </c>
      <c r="B586">
        <f>_xlfn.XLOOKUP(Table4[[#This Row],[country]],Table2[country],Table2[country_id],FALSE)</f>
        <v>13</v>
      </c>
      <c r="C586" t="s">
        <v>38</v>
      </c>
      <c r="D586">
        <v>2012</v>
      </c>
      <c r="E586">
        <f>_xlfn.XLOOKUP(Table4[[#This Row],[year]],Table1[year],Table1[year_id])</f>
        <v>3</v>
      </c>
      <c r="F586" t="s">
        <v>30</v>
      </c>
      <c r="G586" t="s">
        <v>28</v>
      </c>
      <c r="H586" cm="1">
        <f t="array" ref="H586">_xlfn.XLOOKUP(Table4[[#This Row],[vehicle_segment]]&amp;Table4[[#This Row],[powertrain_type]],Table3[vehicle_segment]&amp;Table3[powertrain_type],Table3[vehicle_id])</f>
        <v>3</v>
      </c>
      <c r="I586" s="5">
        <v>35</v>
      </c>
      <c r="J586" s="5">
        <v>224701</v>
      </c>
      <c r="K586" s="5">
        <v>19539</v>
      </c>
      <c r="L586" s="5">
        <v>244275</v>
      </c>
      <c r="M586">
        <v>0.01</v>
      </c>
      <c r="N586">
        <v>76</v>
      </c>
      <c r="O586">
        <v>4.0999999999999996</v>
      </c>
      <c r="P586">
        <v>124</v>
      </c>
      <c r="Q586">
        <v>0.747</v>
      </c>
      <c r="R586">
        <v>8.4000000000000005E-2</v>
      </c>
      <c r="S586">
        <v>9072</v>
      </c>
      <c r="T586">
        <v>78.7</v>
      </c>
      <c r="U586">
        <v>160.1</v>
      </c>
      <c r="V586">
        <v>0</v>
      </c>
      <c r="W586">
        <v>21.4</v>
      </c>
      <c r="X586">
        <v>64.08</v>
      </c>
      <c r="Y586">
        <v>0</v>
      </c>
    </row>
    <row r="587" spans="1:25" x14ac:dyDescent="0.3">
      <c r="A587" t="s">
        <v>47</v>
      </c>
      <c r="B587">
        <f>_xlfn.XLOOKUP(Table4[[#This Row],[country]],Table2[country],Table2[country_id],FALSE)</f>
        <v>13</v>
      </c>
      <c r="C587" t="s">
        <v>38</v>
      </c>
      <c r="D587">
        <v>2013</v>
      </c>
      <c r="E587">
        <f>_xlfn.XLOOKUP(Table4[[#This Row],[year]],Table1[year],Table1[year_id])</f>
        <v>4</v>
      </c>
      <c r="F587" t="s">
        <v>27</v>
      </c>
      <c r="G587" t="s">
        <v>28</v>
      </c>
      <c r="H587" cm="1">
        <f t="array" ref="H587">_xlfn.XLOOKUP(Table4[[#This Row],[vehicle_segment]]&amp;Table4[[#This Row],[powertrain_type]],Table3[vehicle_segment]&amp;Table3[powertrain_type],Table3[vehicle_id])</f>
        <v>1</v>
      </c>
      <c r="I587" s="5">
        <v>11</v>
      </c>
      <c r="J587" s="5">
        <v>95363</v>
      </c>
      <c r="K587" s="5">
        <v>63576</v>
      </c>
      <c r="L587" s="5">
        <v>158950</v>
      </c>
      <c r="M587">
        <v>0.01</v>
      </c>
      <c r="N587">
        <v>112</v>
      </c>
      <c r="O587">
        <v>6.2</v>
      </c>
      <c r="P587">
        <v>133</v>
      </c>
      <c r="Q587">
        <v>0.75700000000000001</v>
      </c>
      <c r="R587">
        <v>8.4000000000000005E-2</v>
      </c>
      <c r="S587">
        <v>9043</v>
      </c>
      <c r="T587">
        <v>78.5</v>
      </c>
      <c r="U587">
        <v>164.3</v>
      </c>
      <c r="V587">
        <v>0</v>
      </c>
      <c r="W587">
        <v>23.1</v>
      </c>
      <c r="X587">
        <v>30.06</v>
      </c>
      <c r="Y587">
        <v>0</v>
      </c>
    </row>
    <row r="588" spans="1:25" x14ac:dyDescent="0.3">
      <c r="A588" t="s">
        <v>47</v>
      </c>
      <c r="B588">
        <f>_xlfn.XLOOKUP(Table4[[#This Row],[country]],Table2[country],Table2[country_id],FALSE)</f>
        <v>13</v>
      </c>
      <c r="C588" t="s">
        <v>38</v>
      </c>
      <c r="D588">
        <v>2013</v>
      </c>
      <c r="E588">
        <f>_xlfn.XLOOKUP(Table4[[#This Row],[year]],Table1[year],Table1[year_id])</f>
        <v>4</v>
      </c>
      <c r="F588" t="s">
        <v>29</v>
      </c>
      <c r="G588" t="s">
        <v>28</v>
      </c>
      <c r="H588" cm="1">
        <f t="array" ref="H588">_xlfn.XLOOKUP(Table4[[#This Row],[vehicle_segment]]&amp;Table4[[#This Row],[powertrain_type]],Table3[vehicle_segment]&amp;Table3[powertrain_type],Table3[vehicle_id])</f>
        <v>2</v>
      </c>
      <c r="I588" s="5">
        <v>125</v>
      </c>
      <c r="J588" s="5">
        <v>548574</v>
      </c>
      <c r="K588" s="5">
        <v>74806</v>
      </c>
      <c r="L588" s="5">
        <v>623505</v>
      </c>
      <c r="M588">
        <v>0.02</v>
      </c>
      <c r="N588">
        <v>112</v>
      </c>
      <c r="O588">
        <v>6.2</v>
      </c>
      <c r="P588">
        <v>133</v>
      </c>
      <c r="Q588">
        <v>0.75700000000000001</v>
      </c>
      <c r="R588">
        <v>8.4000000000000005E-2</v>
      </c>
      <c r="S588">
        <v>9043</v>
      </c>
      <c r="T588">
        <v>78.5</v>
      </c>
      <c r="U588">
        <v>164.3</v>
      </c>
      <c r="V588">
        <v>0</v>
      </c>
      <c r="W588">
        <v>23.1</v>
      </c>
      <c r="X588">
        <v>73.34</v>
      </c>
      <c r="Y588">
        <v>0</v>
      </c>
    </row>
    <row r="589" spans="1:25" x14ac:dyDescent="0.3">
      <c r="A589" t="s">
        <v>47</v>
      </c>
      <c r="B589">
        <f>_xlfn.XLOOKUP(Table4[[#This Row],[country]],Table2[country],Table2[country_id],FALSE)</f>
        <v>13</v>
      </c>
      <c r="C589" t="s">
        <v>38</v>
      </c>
      <c r="D589">
        <v>2013</v>
      </c>
      <c r="E589">
        <f>_xlfn.XLOOKUP(Table4[[#This Row],[year]],Table1[year],Table1[year_id])</f>
        <v>4</v>
      </c>
      <c r="F589" t="s">
        <v>30</v>
      </c>
      <c r="G589" t="s">
        <v>28</v>
      </c>
      <c r="H589" cm="1">
        <f t="array" ref="H589">_xlfn.XLOOKUP(Table4[[#This Row],[vehicle_segment]]&amp;Table4[[#This Row],[powertrain_type]],Table3[vehicle_segment]&amp;Table3[powertrain_type],Table3[vehicle_id])</f>
        <v>3</v>
      </c>
      <c r="I589" s="5">
        <v>77</v>
      </c>
      <c r="J589" s="5">
        <v>243095</v>
      </c>
      <c r="K589" s="5">
        <v>21139</v>
      </c>
      <c r="L589" s="5">
        <v>264311</v>
      </c>
      <c r="M589">
        <v>0.03</v>
      </c>
      <c r="N589">
        <v>112</v>
      </c>
      <c r="O589">
        <v>6.2</v>
      </c>
      <c r="P589">
        <v>133</v>
      </c>
      <c r="Q589">
        <v>0.75700000000000001</v>
      </c>
      <c r="R589">
        <v>8.4000000000000005E-2</v>
      </c>
      <c r="S589">
        <v>9043</v>
      </c>
      <c r="T589">
        <v>78.5</v>
      </c>
      <c r="U589">
        <v>164.3</v>
      </c>
      <c r="V589">
        <v>0</v>
      </c>
      <c r="W589">
        <v>23.1</v>
      </c>
      <c r="X589">
        <v>80.930000000000007</v>
      </c>
      <c r="Y589">
        <v>0</v>
      </c>
    </row>
    <row r="590" spans="1:25" x14ac:dyDescent="0.3">
      <c r="A590" t="s">
        <v>47</v>
      </c>
      <c r="B590">
        <f>_xlfn.XLOOKUP(Table4[[#This Row],[country]],Table2[country],Table2[country_id],FALSE)</f>
        <v>13</v>
      </c>
      <c r="C590" t="s">
        <v>38</v>
      </c>
      <c r="D590">
        <v>2014</v>
      </c>
      <c r="E590">
        <f>_xlfn.XLOOKUP(Table4[[#This Row],[year]],Table1[year],Table1[year_id])</f>
        <v>5</v>
      </c>
      <c r="F590" t="s">
        <v>27</v>
      </c>
      <c r="G590" t="s">
        <v>28</v>
      </c>
      <c r="H590" cm="1">
        <f t="array" ref="H590">_xlfn.XLOOKUP(Table4[[#This Row],[vehicle_segment]]&amp;Table4[[#This Row],[powertrain_type]],Table3[vehicle_segment]&amp;Table3[powertrain_type],Table3[vehicle_id])</f>
        <v>1</v>
      </c>
      <c r="I590" s="5">
        <v>13</v>
      </c>
      <c r="J590" s="5">
        <v>109105</v>
      </c>
      <c r="K590" s="5">
        <v>72736</v>
      </c>
      <c r="L590" s="5">
        <v>181854</v>
      </c>
      <c r="M590">
        <v>0.01</v>
      </c>
      <c r="N590">
        <v>150</v>
      </c>
      <c r="O590">
        <v>8.1999999999999993</v>
      </c>
      <c r="P590">
        <v>152</v>
      </c>
      <c r="Q590">
        <v>0.77700000000000002</v>
      </c>
      <c r="R590">
        <v>8.1000000000000003E-2</v>
      </c>
      <c r="S590">
        <v>9138</v>
      </c>
      <c r="T590">
        <v>78.900000000000006</v>
      </c>
      <c r="U590">
        <v>167.8</v>
      </c>
      <c r="V590">
        <v>0</v>
      </c>
      <c r="W590">
        <v>24.4</v>
      </c>
      <c r="X590">
        <v>37.51</v>
      </c>
      <c r="Y590">
        <v>0</v>
      </c>
    </row>
    <row r="591" spans="1:25" x14ac:dyDescent="0.3">
      <c r="A591" t="s">
        <v>47</v>
      </c>
      <c r="B591">
        <f>_xlfn.XLOOKUP(Table4[[#This Row],[country]],Table2[country],Table2[country_id],FALSE)</f>
        <v>13</v>
      </c>
      <c r="C591" t="s">
        <v>38</v>
      </c>
      <c r="D591">
        <v>2014</v>
      </c>
      <c r="E591">
        <f>_xlfn.XLOOKUP(Table4[[#This Row],[year]],Table1[year],Table1[year_id])</f>
        <v>5</v>
      </c>
      <c r="F591" t="s">
        <v>29</v>
      </c>
      <c r="G591" t="s">
        <v>28</v>
      </c>
      <c r="H591" cm="1">
        <f t="array" ref="H591">_xlfn.XLOOKUP(Table4[[#This Row],[vehicle_segment]]&amp;Table4[[#This Row],[powertrain_type]],Table3[vehicle_segment]&amp;Table3[powertrain_type],Table3[vehicle_id])</f>
        <v>2</v>
      </c>
      <c r="I591" s="5">
        <v>146</v>
      </c>
      <c r="J591" s="5">
        <v>643959</v>
      </c>
      <c r="K591" s="5">
        <v>87813</v>
      </c>
      <c r="L591" s="5">
        <v>731918</v>
      </c>
      <c r="M591">
        <v>0.02</v>
      </c>
      <c r="N591">
        <v>150</v>
      </c>
      <c r="O591">
        <v>8.1999999999999993</v>
      </c>
      <c r="P591">
        <v>152</v>
      </c>
      <c r="Q591">
        <v>0.77700000000000002</v>
      </c>
      <c r="R591">
        <v>8.1000000000000003E-2</v>
      </c>
      <c r="S591">
        <v>9138</v>
      </c>
      <c r="T591">
        <v>78.900000000000006</v>
      </c>
      <c r="U591">
        <v>167.8</v>
      </c>
      <c r="V591">
        <v>0</v>
      </c>
      <c r="W591">
        <v>24.4</v>
      </c>
      <c r="X591">
        <v>16.8</v>
      </c>
      <c r="Y591">
        <v>0</v>
      </c>
    </row>
    <row r="592" spans="1:25" x14ac:dyDescent="0.3">
      <c r="A592" t="s">
        <v>47</v>
      </c>
      <c r="B592">
        <f>_xlfn.XLOOKUP(Table4[[#This Row],[country]],Table2[country],Table2[country_id],FALSE)</f>
        <v>13</v>
      </c>
      <c r="C592" t="s">
        <v>38</v>
      </c>
      <c r="D592">
        <v>2014</v>
      </c>
      <c r="E592">
        <f>_xlfn.XLOOKUP(Table4[[#This Row],[year]],Table1[year],Table1[year_id])</f>
        <v>5</v>
      </c>
      <c r="F592" t="s">
        <v>30</v>
      </c>
      <c r="G592" t="s">
        <v>28</v>
      </c>
      <c r="H592" cm="1">
        <f t="array" ref="H592">_xlfn.XLOOKUP(Table4[[#This Row],[vehicle_segment]]&amp;Table4[[#This Row],[powertrain_type]],Table3[vehicle_segment]&amp;Table3[powertrain_type],Table3[vehicle_id])</f>
        <v>3</v>
      </c>
      <c r="I592" s="5">
        <v>88</v>
      </c>
      <c r="J592" s="5">
        <v>279802</v>
      </c>
      <c r="K592" s="5">
        <v>24331</v>
      </c>
      <c r="L592" s="5">
        <v>304221</v>
      </c>
      <c r="M592">
        <v>0.03</v>
      </c>
      <c r="N592">
        <v>150</v>
      </c>
      <c r="O592">
        <v>8.1999999999999993</v>
      </c>
      <c r="P592">
        <v>152</v>
      </c>
      <c r="Q592">
        <v>0.77700000000000002</v>
      </c>
      <c r="R592">
        <v>8.1000000000000003E-2</v>
      </c>
      <c r="S592">
        <v>9138</v>
      </c>
      <c r="T592">
        <v>78.900000000000006</v>
      </c>
      <c r="U592">
        <v>167.8</v>
      </c>
      <c r="V592">
        <v>0</v>
      </c>
      <c r="W592">
        <v>24.4</v>
      </c>
      <c r="X592">
        <v>38.67</v>
      </c>
      <c r="Y592">
        <v>0</v>
      </c>
    </row>
    <row r="593" spans="1:25" x14ac:dyDescent="0.3">
      <c r="A593" t="s">
        <v>47</v>
      </c>
      <c r="B593">
        <f>_xlfn.XLOOKUP(Table4[[#This Row],[country]],Table2[country],Table2[country_id],FALSE)</f>
        <v>13</v>
      </c>
      <c r="C593" t="s">
        <v>38</v>
      </c>
      <c r="D593">
        <v>2015</v>
      </c>
      <c r="E593">
        <f>_xlfn.XLOOKUP(Table4[[#This Row],[year]],Table1[year],Table1[year_id])</f>
        <v>6</v>
      </c>
      <c r="F593" t="s">
        <v>27</v>
      </c>
      <c r="G593" t="s">
        <v>28</v>
      </c>
      <c r="H593" cm="1">
        <f t="array" ref="H593">_xlfn.XLOOKUP(Table4[[#This Row],[vehicle_segment]]&amp;Table4[[#This Row],[powertrain_type]],Table3[vehicle_segment]&amp;Table3[powertrain_type],Table3[vehicle_id])</f>
        <v>1</v>
      </c>
      <c r="I593" s="5">
        <v>14</v>
      </c>
      <c r="J593" s="5">
        <v>118034</v>
      </c>
      <c r="K593" s="5">
        <v>78689</v>
      </c>
      <c r="L593" s="5">
        <v>196737</v>
      </c>
      <c r="M593">
        <v>0.01</v>
      </c>
      <c r="N593">
        <v>191</v>
      </c>
      <c r="O593">
        <v>10.199999999999999</v>
      </c>
      <c r="P593">
        <v>155</v>
      </c>
      <c r="Q593">
        <v>0.8</v>
      </c>
      <c r="R593">
        <v>0.08</v>
      </c>
      <c r="S593">
        <v>9144</v>
      </c>
      <c r="T593">
        <v>79</v>
      </c>
      <c r="U593">
        <v>169.1</v>
      </c>
      <c r="V593">
        <v>0</v>
      </c>
      <c r="W593">
        <v>24.9</v>
      </c>
      <c r="X593">
        <v>40.950000000000003</v>
      </c>
      <c r="Y593">
        <v>0</v>
      </c>
    </row>
    <row r="594" spans="1:25" x14ac:dyDescent="0.3">
      <c r="A594" t="s">
        <v>47</v>
      </c>
      <c r="B594">
        <f>_xlfn.XLOOKUP(Table4[[#This Row],[country]],Table2[country],Table2[country_id],FALSE)</f>
        <v>13</v>
      </c>
      <c r="C594" t="s">
        <v>38</v>
      </c>
      <c r="D594">
        <v>2015</v>
      </c>
      <c r="E594">
        <f>_xlfn.XLOOKUP(Table4[[#This Row],[year]],Table1[year],Table1[year_id])</f>
        <v>6</v>
      </c>
      <c r="F594" t="s">
        <v>29</v>
      </c>
      <c r="G594" t="s">
        <v>28</v>
      </c>
      <c r="H594" cm="1">
        <f t="array" ref="H594">_xlfn.XLOOKUP(Table4[[#This Row],[vehicle_segment]]&amp;Table4[[#This Row],[powertrain_type]],Table3[vehicle_segment]&amp;Table3[powertrain_type],Table3[vehicle_id])</f>
        <v>2</v>
      </c>
      <c r="I594" s="5">
        <v>154</v>
      </c>
      <c r="J594" s="5">
        <v>679464</v>
      </c>
      <c r="K594" s="5">
        <v>92654</v>
      </c>
      <c r="L594" s="5">
        <v>772272</v>
      </c>
      <c r="M594">
        <v>0.02</v>
      </c>
      <c r="N594">
        <v>191</v>
      </c>
      <c r="O594">
        <v>10.199999999999999</v>
      </c>
      <c r="P594">
        <v>155</v>
      </c>
      <c r="Q594">
        <v>0.8</v>
      </c>
      <c r="R594">
        <v>0.08</v>
      </c>
      <c r="S594">
        <v>9144</v>
      </c>
      <c r="T594">
        <v>79</v>
      </c>
      <c r="U594">
        <v>169.1</v>
      </c>
      <c r="V594">
        <v>0</v>
      </c>
      <c r="W594">
        <v>24.9</v>
      </c>
      <c r="X594">
        <v>5.48</v>
      </c>
      <c r="Y594">
        <v>0</v>
      </c>
    </row>
    <row r="595" spans="1:25" x14ac:dyDescent="0.3">
      <c r="A595" t="s">
        <v>47</v>
      </c>
      <c r="B595">
        <f>_xlfn.XLOOKUP(Table4[[#This Row],[country]],Table2[country],Table2[country_id],FALSE)</f>
        <v>13</v>
      </c>
      <c r="C595" t="s">
        <v>38</v>
      </c>
      <c r="D595">
        <v>2015</v>
      </c>
      <c r="E595">
        <f>_xlfn.XLOOKUP(Table4[[#This Row],[year]],Table1[year],Table1[year_id])</f>
        <v>6</v>
      </c>
      <c r="F595" t="s">
        <v>30</v>
      </c>
      <c r="G595" t="s">
        <v>28</v>
      </c>
      <c r="H595" cm="1">
        <f t="array" ref="H595">_xlfn.XLOOKUP(Table4[[#This Row],[vehicle_segment]]&amp;Table4[[#This Row],[powertrain_type]],Table3[vehicle_segment]&amp;Table3[powertrain_type],Table3[vehicle_id])</f>
        <v>3</v>
      </c>
      <c r="I595" s="5">
        <v>95</v>
      </c>
      <c r="J595" s="5">
        <v>302244</v>
      </c>
      <c r="K595" s="5">
        <v>26282</v>
      </c>
      <c r="L595" s="5">
        <v>328621</v>
      </c>
      <c r="M595">
        <v>0.03</v>
      </c>
      <c r="N595">
        <v>191</v>
      </c>
      <c r="O595">
        <v>10.199999999999999</v>
      </c>
      <c r="P595">
        <v>155</v>
      </c>
      <c r="Q595">
        <v>0.8</v>
      </c>
      <c r="R595">
        <v>0.08</v>
      </c>
      <c r="S595">
        <v>9144</v>
      </c>
      <c r="T595">
        <v>79</v>
      </c>
      <c r="U595">
        <v>169.1</v>
      </c>
      <c r="V595">
        <v>0</v>
      </c>
      <c r="W595">
        <v>24.9</v>
      </c>
      <c r="X595">
        <v>39.49</v>
      </c>
      <c r="Y595">
        <v>0</v>
      </c>
    </row>
    <row r="596" spans="1:25" x14ac:dyDescent="0.3">
      <c r="A596" t="s">
        <v>47</v>
      </c>
      <c r="B596">
        <f>_xlfn.XLOOKUP(Table4[[#This Row],[country]],Table2[country],Table2[country_id],FALSE)</f>
        <v>13</v>
      </c>
      <c r="C596" t="s">
        <v>38</v>
      </c>
      <c r="D596">
        <v>2016</v>
      </c>
      <c r="E596">
        <f>_xlfn.XLOOKUP(Table4[[#This Row],[year]],Table1[year],Table1[year_id])</f>
        <v>7</v>
      </c>
      <c r="F596" t="s">
        <v>27</v>
      </c>
      <c r="G596" t="s">
        <v>28</v>
      </c>
      <c r="H596" cm="1">
        <f t="array" ref="H596">_xlfn.XLOOKUP(Table4[[#This Row],[vehicle_segment]]&amp;Table4[[#This Row],[powertrain_type]],Table3[vehicle_segment]&amp;Table3[powertrain_type],Table3[vehicle_id])</f>
        <v>1</v>
      </c>
      <c r="I596" s="5">
        <v>23</v>
      </c>
      <c r="J596" s="5">
        <v>130316</v>
      </c>
      <c r="K596" s="5">
        <v>86878</v>
      </c>
      <c r="L596" s="5">
        <v>217217</v>
      </c>
      <c r="M596">
        <v>0.01</v>
      </c>
      <c r="N596">
        <v>216</v>
      </c>
      <c r="O596">
        <v>10.3</v>
      </c>
      <c r="P596">
        <v>175</v>
      </c>
      <c r="Q596">
        <v>0.84699999999999998</v>
      </c>
      <c r="R596">
        <v>7.9000000000000001E-2</v>
      </c>
      <c r="S596">
        <v>9476</v>
      </c>
      <c r="T596">
        <v>79.599999999999994</v>
      </c>
      <c r="U596">
        <v>168.9</v>
      </c>
      <c r="V596">
        <v>0</v>
      </c>
      <c r="W596">
        <v>27.2</v>
      </c>
      <c r="X596">
        <v>27.87</v>
      </c>
      <c r="Y596">
        <v>0</v>
      </c>
    </row>
    <row r="597" spans="1:25" x14ac:dyDescent="0.3">
      <c r="A597" t="s">
        <v>47</v>
      </c>
      <c r="B597">
        <f>_xlfn.XLOOKUP(Table4[[#This Row],[country]],Table2[country],Table2[country_id],FALSE)</f>
        <v>13</v>
      </c>
      <c r="C597" t="s">
        <v>38</v>
      </c>
      <c r="D597">
        <v>2016</v>
      </c>
      <c r="E597">
        <f>_xlfn.XLOOKUP(Table4[[#This Row],[year]],Table1[year],Table1[year_id])</f>
        <v>7</v>
      </c>
      <c r="F597" t="s">
        <v>29</v>
      </c>
      <c r="G597" t="s">
        <v>28</v>
      </c>
      <c r="H597" cm="1">
        <f t="array" ref="H597">_xlfn.XLOOKUP(Table4[[#This Row],[vehicle_segment]]&amp;Table4[[#This Row],[powertrain_type]],Table3[vehicle_segment]&amp;Table3[powertrain_type],Table3[vehicle_id])</f>
        <v>2</v>
      </c>
      <c r="I597" s="5">
        <v>255</v>
      </c>
      <c r="J597" s="5">
        <v>746750</v>
      </c>
      <c r="K597" s="5">
        <v>101829</v>
      </c>
      <c r="L597" s="5">
        <v>848834</v>
      </c>
      <c r="M597">
        <v>0.03</v>
      </c>
      <c r="N597">
        <v>216</v>
      </c>
      <c r="O597">
        <v>10.3</v>
      </c>
      <c r="P597">
        <v>175</v>
      </c>
      <c r="Q597">
        <v>0.84699999999999998</v>
      </c>
      <c r="R597">
        <v>7.9000000000000001E-2</v>
      </c>
      <c r="S597">
        <v>9476</v>
      </c>
      <c r="T597">
        <v>79.599999999999994</v>
      </c>
      <c r="U597">
        <v>168.9</v>
      </c>
      <c r="V597">
        <v>0</v>
      </c>
      <c r="W597">
        <v>27.2</v>
      </c>
      <c r="X597">
        <v>65.58</v>
      </c>
      <c r="Y597">
        <v>0</v>
      </c>
    </row>
    <row r="598" spans="1:25" x14ac:dyDescent="0.3">
      <c r="A598" t="s">
        <v>47</v>
      </c>
      <c r="B598">
        <f>_xlfn.XLOOKUP(Table4[[#This Row],[country]],Table2[country],Table2[country_id],FALSE)</f>
        <v>13</v>
      </c>
      <c r="C598" t="s">
        <v>38</v>
      </c>
      <c r="D598">
        <v>2016</v>
      </c>
      <c r="E598">
        <f>_xlfn.XLOOKUP(Table4[[#This Row],[year]],Table1[year],Table1[year_id])</f>
        <v>7</v>
      </c>
      <c r="F598" t="s">
        <v>30</v>
      </c>
      <c r="G598" t="s">
        <v>28</v>
      </c>
      <c r="H598" cm="1">
        <f t="array" ref="H598">_xlfn.XLOOKUP(Table4[[#This Row],[vehicle_segment]]&amp;Table4[[#This Row],[powertrain_type]],Table3[vehicle_segment]&amp;Table3[powertrain_type],Table3[vehicle_id])</f>
        <v>3</v>
      </c>
      <c r="I598" s="5">
        <v>154</v>
      </c>
      <c r="J598" s="5">
        <v>325890</v>
      </c>
      <c r="K598" s="5">
        <v>28338</v>
      </c>
      <c r="L598" s="5">
        <v>354382</v>
      </c>
      <c r="M598">
        <v>0.04</v>
      </c>
      <c r="N598">
        <v>216</v>
      </c>
      <c r="O598">
        <v>10.3</v>
      </c>
      <c r="P598">
        <v>175</v>
      </c>
      <c r="Q598">
        <v>0.84699999999999998</v>
      </c>
      <c r="R598">
        <v>7.9000000000000001E-2</v>
      </c>
      <c r="S598">
        <v>9476</v>
      </c>
      <c r="T598">
        <v>79.599999999999994</v>
      </c>
      <c r="U598">
        <v>168.9</v>
      </c>
      <c r="V598">
        <v>0</v>
      </c>
      <c r="W598">
        <v>27.2</v>
      </c>
      <c r="X598">
        <v>25.99</v>
      </c>
      <c r="Y598">
        <v>0</v>
      </c>
    </row>
    <row r="599" spans="1:25" x14ac:dyDescent="0.3">
      <c r="A599" t="s">
        <v>47</v>
      </c>
      <c r="B599">
        <f>_xlfn.XLOOKUP(Table4[[#This Row],[country]],Table2[country],Table2[country_id],FALSE)</f>
        <v>13</v>
      </c>
      <c r="C599" t="s">
        <v>38</v>
      </c>
      <c r="D599">
        <v>2017</v>
      </c>
      <c r="E599">
        <f>_xlfn.XLOOKUP(Table4[[#This Row],[year]],Table1[year],Table1[year_id])</f>
        <v>8</v>
      </c>
      <c r="F599" t="s">
        <v>27</v>
      </c>
      <c r="G599" t="s">
        <v>28</v>
      </c>
      <c r="H599" cm="1">
        <f t="array" ref="H599">_xlfn.XLOOKUP(Table4[[#This Row],[vehicle_segment]]&amp;Table4[[#This Row],[powertrain_type]],Table3[vehicle_segment]&amp;Table3[powertrain_type],Table3[vehicle_id])</f>
        <v>1</v>
      </c>
      <c r="I599" s="5">
        <v>40</v>
      </c>
      <c r="J599" s="5">
        <v>138659</v>
      </c>
      <c r="K599" s="5">
        <v>92439</v>
      </c>
      <c r="L599" s="5">
        <v>231138</v>
      </c>
      <c r="M599">
        <v>0.02</v>
      </c>
      <c r="N599">
        <v>250</v>
      </c>
      <c r="O599">
        <v>11.4</v>
      </c>
      <c r="P599">
        <v>201</v>
      </c>
      <c r="Q599">
        <v>0.89700000000000002</v>
      </c>
      <c r="R599">
        <v>7.8E-2</v>
      </c>
      <c r="S599">
        <v>9541</v>
      </c>
      <c r="T599">
        <v>79.7</v>
      </c>
      <c r="U599">
        <v>170.9</v>
      </c>
      <c r="V599">
        <v>0</v>
      </c>
      <c r="W599">
        <v>29</v>
      </c>
      <c r="X599">
        <v>45.45</v>
      </c>
      <c r="Y599">
        <v>0</v>
      </c>
    </row>
    <row r="600" spans="1:25" x14ac:dyDescent="0.3">
      <c r="A600" t="s">
        <v>47</v>
      </c>
      <c r="B600">
        <f>_xlfn.XLOOKUP(Table4[[#This Row],[country]],Table2[country],Table2[country_id],FALSE)</f>
        <v>13</v>
      </c>
      <c r="C600" t="s">
        <v>38</v>
      </c>
      <c r="D600">
        <v>2017</v>
      </c>
      <c r="E600">
        <f>_xlfn.XLOOKUP(Table4[[#This Row],[year]],Table1[year],Table1[year_id])</f>
        <v>8</v>
      </c>
      <c r="F600" t="s">
        <v>29</v>
      </c>
      <c r="G600" t="s">
        <v>28</v>
      </c>
      <c r="H600" cm="1">
        <f t="array" ref="H600">_xlfn.XLOOKUP(Table4[[#This Row],[vehicle_segment]]&amp;Table4[[#This Row],[powertrain_type]],Table3[vehicle_segment]&amp;Table3[powertrain_type],Table3[vehicle_id])</f>
        <v>2</v>
      </c>
      <c r="I600" s="5">
        <v>465</v>
      </c>
      <c r="J600" s="5">
        <v>818499</v>
      </c>
      <c r="K600" s="5">
        <v>111613</v>
      </c>
      <c r="L600" s="5">
        <v>930577</v>
      </c>
      <c r="M600">
        <v>0.05</v>
      </c>
      <c r="N600">
        <v>250</v>
      </c>
      <c r="O600">
        <v>11.4</v>
      </c>
      <c r="P600">
        <v>201</v>
      </c>
      <c r="Q600">
        <v>0.89700000000000002</v>
      </c>
      <c r="R600">
        <v>7.8E-2</v>
      </c>
      <c r="S600">
        <v>9541</v>
      </c>
      <c r="T600">
        <v>79.7</v>
      </c>
      <c r="U600">
        <v>170.9</v>
      </c>
      <c r="V600">
        <v>0</v>
      </c>
      <c r="W600">
        <v>29</v>
      </c>
      <c r="X600">
        <v>82.35</v>
      </c>
      <c r="Y600">
        <v>0</v>
      </c>
    </row>
    <row r="601" spans="1:25" x14ac:dyDescent="0.3">
      <c r="A601" t="s">
        <v>47</v>
      </c>
      <c r="B601">
        <f>_xlfn.XLOOKUP(Table4[[#This Row],[country]],Table2[country],Table2[country_id],FALSE)</f>
        <v>13</v>
      </c>
      <c r="C601" t="s">
        <v>38</v>
      </c>
      <c r="D601">
        <v>2017</v>
      </c>
      <c r="E601">
        <f>_xlfn.XLOOKUP(Table4[[#This Row],[year]],Table1[year],Table1[year_id])</f>
        <v>8</v>
      </c>
      <c r="F601" t="s">
        <v>30</v>
      </c>
      <c r="G601" t="s">
        <v>28</v>
      </c>
      <c r="H601" cm="1">
        <f t="array" ref="H601">_xlfn.XLOOKUP(Table4[[#This Row],[vehicle_segment]]&amp;Table4[[#This Row],[powertrain_type]],Table3[vehicle_segment]&amp;Table3[powertrain_type],Table3[vehicle_id])</f>
        <v>3</v>
      </c>
      <c r="I601" s="5">
        <v>279</v>
      </c>
      <c r="J601" s="5">
        <v>354150</v>
      </c>
      <c r="K601" s="5">
        <v>30796</v>
      </c>
      <c r="L601" s="5">
        <v>385225</v>
      </c>
      <c r="M601">
        <v>7.0000000000000007E-2</v>
      </c>
      <c r="N601">
        <v>250</v>
      </c>
      <c r="O601">
        <v>11.4</v>
      </c>
      <c r="P601">
        <v>201</v>
      </c>
      <c r="Q601">
        <v>0.89700000000000002</v>
      </c>
      <c r="R601">
        <v>7.8E-2</v>
      </c>
      <c r="S601">
        <v>9541</v>
      </c>
      <c r="T601">
        <v>79.7</v>
      </c>
      <c r="U601">
        <v>170.9</v>
      </c>
      <c r="V601">
        <v>0</v>
      </c>
      <c r="W601">
        <v>29</v>
      </c>
      <c r="X601">
        <v>81.17</v>
      </c>
      <c r="Y601">
        <v>0</v>
      </c>
    </row>
    <row r="602" spans="1:25" x14ac:dyDescent="0.3">
      <c r="A602" t="s">
        <v>47</v>
      </c>
      <c r="B602">
        <f>_xlfn.XLOOKUP(Table4[[#This Row],[country]],Table2[country],Table2[country_id],FALSE)</f>
        <v>13</v>
      </c>
      <c r="C602" t="s">
        <v>38</v>
      </c>
      <c r="D602">
        <v>2018</v>
      </c>
      <c r="E602">
        <f>_xlfn.XLOOKUP(Table4[[#This Row],[year]],Table1[year],Table1[year_id])</f>
        <v>9</v>
      </c>
      <c r="F602" t="s">
        <v>27</v>
      </c>
      <c r="G602" t="s">
        <v>28</v>
      </c>
      <c r="H602" cm="1">
        <f t="array" ref="H602">_xlfn.XLOOKUP(Table4[[#This Row],[vehicle_segment]]&amp;Table4[[#This Row],[powertrain_type]],Table3[vehicle_segment]&amp;Table3[powertrain_type],Table3[vehicle_id])</f>
        <v>1</v>
      </c>
      <c r="I602" s="5">
        <v>53</v>
      </c>
      <c r="J602" s="5">
        <v>128654</v>
      </c>
      <c r="K602" s="5">
        <v>85770</v>
      </c>
      <c r="L602" s="5">
        <v>214477</v>
      </c>
      <c r="M602">
        <v>0.02</v>
      </c>
      <c r="N602">
        <v>288</v>
      </c>
      <c r="O602">
        <v>13.2</v>
      </c>
      <c r="P602">
        <v>246</v>
      </c>
      <c r="Q602">
        <v>0.95299999999999996</v>
      </c>
      <c r="R602">
        <v>7.8E-2</v>
      </c>
      <c r="S602">
        <v>9843</v>
      </c>
      <c r="T602">
        <v>80.2</v>
      </c>
      <c r="U602">
        <v>172.8</v>
      </c>
      <c r="V602">
        <v>0</v>
      </c>
      <c r="W602">
        <v>31.8</v>
      </c>
      <c r="X602">
        <v>55.85</v>
      </c>
      <c r="Y602">
        <v>0</v>
      </c>
    </row>
    <row r="603" spans="1:25" x14ac:dyDescent="0.3">
      <c r="A603" t="s">
        <v>47</v>
      </c>
      <c r="B603">
        <f>_xlfn.XLOOKUP(Table4[[#This Row],[country]],Table2[country],Table2[country_id],FALSE)</f>
        <v>13</v>
      </c>
      <c r="C603" t="s">
        <v>38</v>
      </c>
      <c r="D603">
        <v>2018</v>
      </c>
      <c r="E603">
        <f>_xlfn.XLOOKUP(Table4[[#This Row],[year]],Table1[year],Table1[year_id])</f>
        <v>9</v>
      </c>
      <c r="F603" t="s">
        <v>29</v>
      </c>
      <c r="G603" t="s">
        <v>28</v>
      </c>
      <c r="H603" cm="1">
        <f t="array" ref="H603">_xlfn.XLOOKUP(Table4[[#This Row],[vehicle_segment]]&amp;Table4[[#This Row],[powertrain_type]],Table3[vehicle_segment]&amp;Table3[powertrain_type],Table3[vehicle_id])</f>
        <v>2</v>
      </c>
      <c r="I603" s="5">
        <v>600</v>
      </c>
      <c r="J603" s="5">
        <v>754024</v>
      </c>
      <c r="K603" s="5">
        <v>102821</v>
      </c>
      <c r="L603" s="5">
        <v>857445</v>
      </c>
      <c r="M603">
        <v>7.0000000000000007E-2</v>
      </c>
      <c r="N603">
        <v>288</v>
      </c>
      <c r="O603">
        <v>13.2</v>
      </c>
      <c r="P603">
        <v>246</v>
      </c>
      <c r="Q603">
        <v>0.95299999999999996</v>
      </c>
      <c r="R603">
        <v>7.8E-2</v>
      </c>
      <c r="S603">
        <v>9843</v>
      </c>
      <c r="T603">
        <v>80.2</v>
      </c>
      <c r="U603">
        <v>172.8</v>
      </c>
      <c r="V603">
        <v>0</v>
      </c>
      <c r="W603">
        <v>31.8</v>
      </c>
      <c r="X603">
        <v>29.03</v>
      </c>
      <c r="Y603">
        <v>0</v>
      </c>
    </row>
    <row r="604" spans="1:25" x14ac:dyDescent="0.3">
      <c r="A604" t="s">
        <v>47</v>
      </c>
      <c r="B604">
        <f>_xlfn.XLOOKUP(Table4[[#This Row],[country]],Table2[country],Table2[country_id],FALSE)</f>
        <v>13</v>
      </c>
      <c r="C604" t="s">
        <v>38</v>
      </c>
      <c r="D604">
        <v>2018</v>
      </c>
      <c r="E604">
        <f>_xlfn.XLOOKUP(Table4[[#This Row],[year]],Table1[year],Table1[year_id])</f>
        <v>9</v>
      </c>
      <c r="F604" t="s">
        <v>30</v>
      </c>
      <c r="G604" t="s">
        <v>28</v>
      </c>
      <c r="H604" cm="1">
        <f t="array" ref="H604">_xlfn.XLOOKUP(Table4[[#This Row],[vehicle_segment]]&amp;Table4[[#This Row],[powertrain_type]],Table3[vehicle_segment]&amp;Table3[powertrain_type],Table3[vehicle_id])</f>
        <v>3</v>
      </c>
      <c r="I604" s="5">
        <v>365</v>
      </c>
      <c r="J604" s="5">
        <v>330374</v>
      </c>
      <c r="K604" s="5">
        <v>28728</v>
      </c>
      <c r="L604" s="5">
        <v>359467</v>
      </c>
      <c r="M604">
        <v>0.1</v>
      </c>
      <c r="N604">
        <v>288</v>
      </c>
      <c r="O604">
        <v>13.2</v>
      </c>
      <c r="P604">
        <v>246</v>
      </c>
      <c r="Q604">
        <v>0.95299999999999996</v>
      </c>
      <c r="R604">
        <v>7.8E-2</v>
      </c>
      <c r="S604">
        <v>9843</v>
      </c>
      <c r="T604">
        <v>80.2</v>
      </c>
      <c r="U604">
        <v>172.8</v>
      </c>
      <c r="V604">
        <v>0</v>
      </c>
      <c r="W604">
        <v>31.8</v>
      </c>
      <c r="X604">
        <v>30.82</v>
      </c>
      <c r="Y604">
        <v>0</v>
      </c>
    </row>
    <row r="605" spans="1:25" x14ac:dyDescent="0.3">
      <c r="A605" t="s">
        <v>47</v>
      </c>
      <c r="B605">
        <f>_xlfn.XLOOKUP(Table4[[#This Row],[country]],Table2[country],Table2[country_id],FALSE)</f>
        <v>13</v>
      </c>
      <c r="C605" t="s">
        <v>38</v>
      </c>
      <c r="D605">
        <v>2019</v>
      </c>
      <c r="E605">
        <f>_xlfn.XLOOKUP(Table4[[#This Row],[year]],Table1[year],Table1[year_id])</f>
        <v>10</v>
      </c>
      <c r="F605" t="s">
        <v>27</v>
      </c>
      <c r="G605" t="s">
        <v>28</v>
      </c>
      <c r="H605" cm="1">
        <f t="array" ref="H605">_xlfn.XLOOKUP(Table4[[#This Row],[vehicle_segment]]&amp;Table4[[#This Row],[powertrain_type]],Table3[vehicle_segment]&amp;Table3[powertrain_type],Table3[vehicle_id])</f>
        <v>1</v>
      </c>
      <c r="I605" s="5">
        <v>76</v>
      </c>
      <c r="J605" s="5">
        <v>118841</v>
      </c>
      <c r="K605" s="5">
        <v>79227</v>
      </c>
      <c r="L605" s="5">
        <v>198144</v>
      </c>
      <c r="M605">
        <v>0.04</v>
      </c>
      <c r="N605">
        <v>630</v>
      </c>
      <c r="O605">
        <v>16</v>
      </c>
      <c r="P605">
        <v>277</v>
      </c>
      <c r="Q605">
        <v>1</v>
      </c>
      <c r="R605">
        <v>7.9000000000000001E-2</v>
      </c>
      <c r="S605">
        <v>10035</v>
      </c>
      <c r="T605">
        <v>80.8</v>
      </c>
      <c r="U605">
        <v>166.2</v>
      </c>
      <c r="V605">
        <v>0</v>
      </c>
      <c r="W605">
        <v>32.700000000000003</v>
      </c>
      <c r="X605">
        <v>48.95</v>
      </c>
      <c r="Y605">
        <v>0</v>
      </c>
    </row>
    <row r="606" spans="1:25" x14ac:dyDescent="0.3">
      <c r="A606" t="s">
        <v>47</v>
      </c>
      <c r="B606">
        <f>_xlfn.XLOOKUP(Table4[[#This Row],[country]],Table2[country],Table2[country_id],FALSE)</f>
        <v>13</v>
      </c>
      <c r="C606" t="s">
        <v>38</v>
      </c>
      <c r="D606">
        <v>2019</v>
      </c>
      <c r="E606">
        <f>_xlfn.XLOOKUP(Table4[[#This Row],[year]],Table1[year],Table1[year_id])</f>
        <v>10</v>
      </c>
      <c r="F606" t="s">
        <v>29</v>
      </c>
      <c r="G606" t="s">
        <v>28</v>
      </c>
      <c r="H606" cm="1">
        <f t="array" ref="H606">_xlfn.XLOOKUP(Table4[[#This Row],[vehicle_segment]]&amp;Table4[[#This Row],[powertrain_type]],Table3[vehicle_segment]&amp;Table3[powertrain_type],Table3[vehicle_id])</f>
        <v>2</v>
      </c>
      <c r="I606" s="5">
        <v>873</v>
      </c>
      <c r="J606" s="5">
        <v>697888</v>
      </c>
      <c r="K606" s="5">
        <v>95166</v>
      </c>
      <c r="L606" s="5">
        <v>793927</v>
      </c>
      <c r="M606">
        <v>0.11</v>
      </c>
      <c r="N606">
        <v>630</v>
      </c>
      <c r="O606">
        <v>16</v>
      </c>
      <c r="P606">
        <v>277</v>
      </c>
      <c r="Q606">
        <v>1</v>
      </c>
      <c r="R606">
        <v>7.9000000000000001E-2</v>
      </c>
      <c r="S606">
        <v>10035</v>
      </c>
      <c r="T606">
        <v>80.8</v>
      </c>
      <c r="U606">
        <v>166.2</v>
      </c>
      <c r="V606">
        <v>0</v>
      </c>
      <c r="W606">
        <v>32.700000000000003</v>
      </c>
      <c r="X606">
        <v>45.5</v>
      </c>
      <c r="Y606">
        <v>0</v>
      </c>
    </row>
    <row r="607" spans="1:25" x14ac:dyDescent="0.3">
      <c r="A607" t="s">
        <v>47</v>
      </c>
      <c r="B607">
        <f>_xlfn.XLOOKUP(Table4[[#This Row],[country]],Table2[country],Table2[country_id],FALSE)</f>
        <v>13</v>
      </c>
      <c r="C607" t="s">
        <v>38</v>
      </c>
      <c r="D607">
        <v>2019</v>
      </c>
      <c r="E607">
        <f>_xlfn.XLOOKUP(Table4[[#This Row],[year]],Table1[year],Table1[year_id])</f>
        <v>10</v>
      </c>
      <c r="F607" t="s">
        <v>30</v>
      </c>
      <c r="G607" t="s">
        <v>28</v>
      </c>
      <c r="H607" cm="1">
        <f t="array" ref="H607">_xlfn.XLOOKUP(Table4[[#This Row],[vehicle_segment]]&amp;Table4[[#This Row],[powertrain_type]],Table3[vehicle_segment]&amp;Table3[powertrain_type],Table3[vehicle_id])</f>
        <v>3</v>
      </c>
      <c r="I607" s="5">
        <v>530</v>
      </c>
      <c r="J607" s="5">
        <v>305473</v>
      </c>
      <c r="K607" s="5">
        <v>26563</v>
      </c>
      <c r="L607" s="5">
        <v>332566</v>
      </c>
      <c r="M607">
        <v>0.16</v>
      </c>
      <c r="N607">
        <v>630</v>
      </c>
      <c r="O607">
        <v>16</v>
      </c>
      <c r="P607">
        <v>277</v>
      </c>
      <c r="Q607">
        <v>1</v>
      </c>
      <c r="R607">
        <v>7.9000000000000001E-2</v>
      </c>
      <c r="S607">
        <v>10035</v>
      </c>
      <c r="T607">
        <v>80.8</v>
      </c>
      <c r="U607">
        <v>166.2</v>
      </c>
      <c r="V607">
        <v>0</v>
      </c>
      <c r="W607">
        <v>32.700000000000003</v>
      </c>
      <c r="X607">
        <v>45.21</v>
      </c>
      <c r="Y607">
        <v>0</v>
      </c>
    </row>
    <row r="608" spans="1:25" x14ac:dyDescent="0.3">
      <c r="A608" t="s">
        <v>47</v>
      </c>
      <c r="B608">
        <f>_xlfn.XLOOKUP(Table4[[#This Row],[country]],Table2[country],Table2[country_id],FALSE)</f>
        <v>13</v>
      </c>
      <c r="C608" t="s">
        <v>38</v>
      </c>
      <c r="D608">
        <v>2020</v>
      </c>
      <c r="E608">
        <f>_xlfn.XLOOKUP(Table4[[#This Row],[year]],Table1[year],Table1[year_id])</f>
        <v>11</v>
      </c>
      <c r="F608" t="s">
        <v>27</v>
      </c>
      <c r="G608" t="s">
        <v>28</v>
      </c>
      <c r="H608" cm="1">
        <f t="array" ref="H608">_xlfn.XLOOKUP(Table4[[#This Row],[vehicle_segment]]&amp;Table4[[#This Row],[powertrain_type]],Table3[vehicle_segment]&amp;Table3[powertrain_type],Table3[vehicle_id])</f>
        <v>1</v>
      </c>
      <c r="I608" s="5">
        <v>110</v>
      </c>
      <c r="J608" s="5">
        <v>85877</v>
      </c>
      <c r="K608" s="5">
        <v>57251</v>
      </c>
      <c r="L608" s="5">
        <v>143238</v>
      </c>
      <c r="M608">
        <v>0.08</v>
      </c>
      <c r="N608">
        <v>939</v>
      </c>
      <c r="O608">
        <v>15.1</v>
      </c>
      <c r="P608">
        <v>313</v>
      </c>
      <c r="Q608">
        <v>1.083</v>
      </c>
      <c r="R608">
        <v>8.1000000000000003E-2</v>
      </c>
      <c r="S608">
        <v>10289</v>
      </c>
      <c r="T608">
        <v>80.8</v>
      </c>
      <c r="U608">
        <v>161.30000000000001</v>
      </c>
      <c r="V608">
        <v>0</v>
      </c>
      <c r="W608">
        <v>36</v>
      </c>
      <c r="X608">
        <v>40.1</v>
      </c>
      <c r="Y608">
        <v>0</v>
      </c>
    </row>
    <row r="609" spans="1:25" x14ac:dyDescent="0.3">
      <c r="A609" t="s">
        <v>47</v>
      </c>
      <c r="B609">
        <f>_xlfn.XLOOKUP(Table4[[#This Row],[country]],Table2[country],Table2[country_id],FALSE)</f>
        <v>13</v>
      </c>
      <c r="C609" t="s">
        <v>38</v>
      </c>
      <c r="D609">
        <v>2020</v>
      </c>
      <c r="E609">
        <f>_xlfn.XLOOKUP(Table4[[#This Row],[year]],Table1[year],Table1[year_id])</f>
        <v>11</v>
      </c>
      <c r="F609" t="s">
        <v>29</v>
      </c>
      <c r="G609" t="s">
        <v>28</v>
      </c>
      <c r="H609" cm="1">
        <f t="array" ref="H609">_xlfn.XLOOKUP(Table4[[#This Row],[vehicle_segment]]&amp;Table4[[#This Row],[powertrain_type]],Table3[vehicle_segment]&amp;Table3[powertrain_type],Table3[vehicle_id])</f>
        <v>2</v>
      </c>
      <c r="I609" s="5">
        <v>1255</v>
      </c>
      <c r="J609" s="5">
        <v>500791</v>
      </c>
      <c r="K609" s="5">
        <v>68290</v>
      </c>
      <c r="L609" s="5">
        <v>570336</v>
      </c>
      <c r="M609">
        <v>0.22</v>
      </c>
      <c r="N609">
        <v>939</v>
      </c>
      <c r="O609">
        <v>15.1</v>
      </c>
      <c r="P609">
        <v>313</v>
      </c>
      <c r="Q609">
        <v>1.083</v>
      </c>
      <c r="R609">
        <v>8.1000000000000003E-2</v>
      </c>
      <c r="S609">
        <v>10289</v>
      </c>
      <c r="T609">
        <v>80.8</v>
      </c>
      <c r="U609">
        <v>161.30000000000001</v>
      </c>
      <c r="V609">
        <v>0</v>
      </c>
      <c r="W609">
        <v>36</v>
      </c>
      <c r="X609">
        <v>43.76</v>
      </c>
      <c r="Y609">
        <v>0</v>
      </c>
    </row>
    <row r="610" spans="1:25" x14ac:dyDescent="0.3">
      <c r="A610" t="s">
        <v>47</v>
      </c>
      <c r="B610">
        <f>_xlfn.XLOOKUP(Table4[[#This Row],[country]],Table2[country],Table2[country_id],FALSE)</f>
        <v>13</v>
      </c>
      <c r="C610" t="s">
        <v>38</v>
      </c>
      <c r="D610">
        <v>2020</v>
      </c>
      <c r="E610">
        <f>_xlfn.XLOOKUP(Table4[[#This Row],[year]],Table1[year],Table1[year_id])</f>
        <v>11</v>
      </c>
      <c r="F610" t="s">
        <v>30</v>
      </c>
      <c r="G610" t="s">
        <v>28</v>
      </c>
      <c r="H610" cm="1">
        <f t="array" ref="H610">_xlfn.XLOOKUP(Table4[[#This Row],[vehicle_segment]]&amp;Table4[[#This Row],[powertrain_type]],Table3[vehicle_segment]&amp;Table3[powertrain_type],Table3[vehicle_id])</f>
        <v>3</v>
      </c>
      <c r="I610" s="5">
        <v>763</v>
      </c>
      <c r="J610" s="5">
        <v>219488</v>
      </c>
      <c r="K610" s="5">
        <v>19086</v>
      </c>
      <c r="L610" s="5">
        <v>239337</v>
      </c>
      <c r="M610">
        <v>0.32</v>
      </c>
      <c r="N610">
        <v>939</v>
      </c>
      <c r="O610">
        <v>15.1</v>
      </c>
      <c r="P610">
        <v>313</v>
      </c>
      <c r="Q610">
        <v>1.083</v>
      </c>
      <c r="R610">
        <v>8.1000000000000003E-2</v>
      </c>
      <c r="S610">
        <v>10289</v>
      </c>
      <c r="T610">
        <v>80.8</v>
      </c>
      <c r="U610">
        <v>161.30000000000001</v>
      </c>
      <c r="V610">
        <v>0</v>
      </c>
      <c r="W610">
        <v>36</v>
      </c>
      <c r="X610">
        <v>43.96</v>
      </c>
      <c r="Y610">
        <v>0</v>
      </c>
    </row>
    <row r="611" spans="1:25" x14ac:dyDescent="0.3">
      <c r="A611" t="s">
        <v>47</v>
      </c>
      <c r="B611">
        <f>_xlfn.XLOOKUP(Table4[[#This Row],[country]],Table2[country],Table2[country_id],FALSE)</f>
        <v>13</v>
      </c>
      <c r="C611" t="s">
        <v>38</v>
      </c>
      <c r="D611">
        <v>2021</v>
      </c>
      <c r="E611">
        <f>_xlfn.XLOOKUP(Table4[[#This Row],[year]],Table1[year],Table1[year_id])</f>
        <v>12</v>
      </c>
      <c r="F611" t="s">
        <v>27</v>
      </c>
      <c r="G611" t="s">
        <v>28</v>
      </c>
      <c r="H611" cm="1">
        <f t="array" ref="H611">_xlfn.XLOOKUP(Table4[[#This Row],[vehicle_segment]]&amp;Table4[[#This Row],[powertrain_type]],Table3[vehicle_segment]&amp;Table3[powertrain_type],Table3[vehicle_id])</f>
        <v>1</v>
      </c>
      <c r="I611" s="5">
        <v>259</v>
      </c>
      <c r="J611" s="5">
        <v>90323</v>
      </c>
      <c r="K611" s="5">
        <v>60215</v>
      </c>
      <c r="L611" s="5">
        <v>150797</v>
      </c>
      <c r="M611">
        <v>0.17</v>
      </c>
      <c r="N611">
        <v>1443</v>
      </c>
      <c r="O611">
        <v>17.7</v>
      </c>
      <c r="P611">
        <v>350</v>
      </c>
      <c r="Q611">
        <v>1.157</v>
      </c>
      <c r="R611">
        <v>8.3000000000000004E-2</v>
      </c>
      <c r="S611">
        <v>10806</v>
      </c>
      <c r="T611">
        <v>81</v>
      </c>
      <c r="U611">
        <v>158.19999999999999</v>
      </c>
      <c r="V611">
        <v>0</v>
      </c>
      <c r="W611">
        <v>39.200000000000003</v>
      </c>
      <c r="X611">
        <v>135.44999999999999</v>
      </c>
      <c r="Y611">
        <v>0</v>
      </c>
    </row>
    <row r="612" spans="1:25" x14ac:dyDescent="0.3">
      <c r="A612" t="s">
        <v>47</v>
      </c>
      <c r="B612">
        <f>_xlfn.XLOOKUP(Table4[[#This Row],[country]],Table2[country],Table2[country_id],FALSE)</f>
        <v>13</v>
      </c>
      <c r="C612" t="s">
        <v>38</v>
      </c>
      <c r="D612">
        <v>2021</v>
      </c>
      <c r="E612">
        <f>_xlfn.XLOOKUP(Table4[[#This Row],[year]],Table1[year],Table1[year_id])</f>
        <v>12</v>
      </c>
      <c r="F612" t="s">
        <v>29</v>
      </c>
      <c r="G612" t="s">
        <v>28</v>
      </c>
      <c r="H612" cm="1">
        <f t="array" ref="H612">_xlfn.XLOOKUP(Table4[[#This Row],[vehicle_segment]]&amp;Table4[[#This Row],[powertrain_type]],Table3[vehicle_segment]&amp;Table3[powertrain_type],Table3[vehicle_id])</f>
        <v>2</v>
      </c>
      <c r="I612" s="5">
        <v>3006</v>
      </c>
      <c r="J612" s="5">
        <v>537222</v>
      </c>
      <c r="K612" s="5">
        <v>73258</v>
      </c>
      <c r="L612" s="5">
        <v>613486</v>
      </c>
      <c r="M612">
        <v>0.49</v>
      </c>
      <c r="N612">
        <v>1443</v>
      </c>
      <c r="O612">
        <v>17.7</v>
      </c>
      <c r="P612">
        <v>350</v>
      </c>
      <c r="Q612">
        <v>1.157</v>
      </c>
      <c r="R612">
        <v>8.3000000000000004E-2</v>
      </c>
      <c r="S612">
        <v>10806</v>
      </c>
      <c r="T612">
        <v>81</v>
      </c>
      <c r="U612">
        <v>158.19999999999999</v>
      </c>
      <c r="V612">
        <v>0</v>
      </c>
      <c r="W612">
        <v>39.200000000000003</v>
      </c>
      <c r="X612">
        <v>139.52000000000001</v>
      </c>
      <c r="Y612">
        <v>0</v>
      </c>
    </row>
    <row r="613" spans="1:25" x14ac:dyDescent="0.3">
      <c r="A613" t="s">
        <v>47</v>
      </c>
      <c r="B613">
        <f>_xlfn.XLOOKUP(Table4[[#This Row],[country]],Table2[country],Table2[country_id],FALSE)</f>
        <v>13</v>
      </c>
      <c r="C613" t="s">
        <v>38</v>
      </c>
      <c r="D613">
        <v>2021</v>
      </c>
      <c r="E613">
        <f>_xlfn.XLOOKUP(Table4[[#This Row],[year]],Table1[year],Table1[year_id])</f>
        <v>12</v>
      </c>
      <c r="F613" t="s">
        <v>30</v>
      </c>
      <c r="G613" t="s">
        <v>28</v>
      </c>
      <c r="H613" cm="1">
        <f t="array" ref="H613">_xlfn.XLOOKUP(Table4[[#This Row],[vehicle_segment]]&amp;Table4[[#This Row],[powertrain_type]],Table3[vehicle_segment]&amp;Table3[powertrain_type],Table3[vehicle_id])</f>
        <v>3</v>
      </c>
      <c r="I613" s="5">
        <v>1831</v>
      </c>
      <c r="J613" s="5">
        <v>235445</v>
      </c>
      <c r="K613" s="5">
        <v>20474</v>
      </c>
      <c r="L613" s="5">
        <v>257750</v>
      </c>
      <c r="M613">
        <v>0.71</v>
      </c>
      <c r="N613">
        <v>1443</v>
      </c>
      <c r="O613">
        <v>17.7</v>
      </c>
      <c r="P613">
        <v>350</v>
      </c>
      <c r="Q613">
        <v>1.157</v>
      </c>
      <c r="R613">
        <v>8.3000000000000004E-2</v>
      </c>
      <c r="S613">
        <v>10806</v>
      </c>
      <c r="T613">
        <v>81</v>
      </c>
      <c r="U613">
        <v>158.19999999999999</v>
      </c>
      <c r="V613">
        <v>0</v>
      </c>
      <c r="W613">
        <v>39.200000000000003</v>
      </c>
      <c r="X613">
        <v>139.97</v>
      </c>
      <c r="Y613">
        <v>0</v>
      </c>
    </row>
    <row r="614" spans="1:25" x14ac:dyDescent="0.3">
      <c r="A614" t="s">
        <v>47</v>
      </c>
      <c r="B614">
        <f>_xlfn.XLOOKUP(Table4[[#This Row],[country]],Table2[country],Table2[country_id],FALSE)</f>
        <v>13</v>
      </c>
      <c r="C614" t="s">
        <v>38</v>
      </c>
      <c r="D614">
        <v>2022</v>
      </c>
      <c r="E614">
        <f>_xlfn.XLOOKUP(Table4[[#This Row],[year]],Table1[year],Table1[year_id])</f>
        <v>13</v>
      </c>
      <c r="F614" t="s">
        <v>27</v>
      </c>
      <c r="G614" t="s">
        <v>28</v>
      </c>
      <c r="H614" cm="1">
        <f t="array" ref="H614">_xlfn.XLOOKUP(Table4[[#This Row],[vehicle_segment]]&amp;Table4[[#This Row],[powertrain_type]],Table3[vehicle_segment]&amp;Table3[powertrain_type],Table3[vehicle_id])</f>
        <v>1</v>
      </c>
      <c r="I614" s="5">
        <v>725</v>
      </c>
      <c r="J614" s="5">
        <v>96601</v>
      </c>
      <c r="K614" s="5">
        <v>64400</v>
      </c>
      <c r="L614" s="5">
        <v>161726</v>
      </c>
      <c r="M614">
        <v>0.45</v>
      </c>
      <c r="N614">
        <v>2059</v>
      </c>
      <c r="O614">
        <v>21.8</v>
      </c>
      <c r="P614">
        <v>380</v>
      </c>
      <c r="Q614">
        <v>1.2270000000000001</v>
      </c>
      <c r="R614">
        <v>8.5999999999999993E-2</v>
      </c>
      <c r="S614">
        <v>11009</v>
      </c>
      <c r="T614">
        <v>81.2</v>
      </c>
      <c r="U614">
        <v>163.80000000000001</v>
      </c>
      <c r="V614">
        <v>0</v>
      </c>
      <c r="W614">
        <v>41.2</v>
      </c>
      <c r="X614">
        <v>179.92</v>
      </c>
      <c r="Y614">
        <v>0</v>
      </c>
    </row>
    <row r="615" spans="1:25" x14ac:dyDescent="0.3">
      <c r="A615" t="s">
        <v>47</v>
      </c>
      <c r="B615">
        <f>_xlfn.XLOOKUP(Table4[[#This Row],[country]],Table2[country],Table2[country_id],FALSE)</f>
        <v>13</v>
      </c>
      <c r="C615" t="s">
        <v>38</v>
      </c>
      <c r="D615">
        <v>2022</v>
      </c>
      <c r="E615">
        <f>_xlfn.XLOOKUP(Table4[[#This Row],[year]],Table1[year],Table1[year_id])</f>
        <v>13</v>
      </c>
      <c r="F615" t="s">
        <v>29</v>
      </c>
      <c r="G615" t="s">
        <v>28</v>
      </c>
      <c r="H615" cm="1">
        <f t="array" ref="H615">_xlfn.XLOOKUP(Table4[[#This Row],[vehicle_segment]]&amp;Table4[[#This Row],[powertrain_type]],Table3[vehicle_segment]&amp;Table3[powertrain_type],Table3[vehicle_id])</f>
        <v>2</v>
      </c>
      <c r="I615" s="5">
        <v>8266</v>
      </c>
      <c r="J615" s="5">
        <v>561012</v>
      </c>
      <c r="K615" s="5">
        <v>76502</v>
      </c>
      <c r="L615" s="5">
        <v>645780</v>
      </c>
      <c r="M615">
        <v>1.28</v>
      </c>
      <c r="N615">
        <v>2059</v>
      </c>
      <c r="O615">
        <v>21.8</v>
      </c>
      <c r="P615">
        <v>380</v>
      </c>
      <c r="Q615">
        <v>1.2270000000000001</v>
      </c>
      <c r="R615">
        <v>8.5999999999999993E-2</v>
      </c>
      <c r="S615">
        <v>11009</v>
      </c>
      <c r="T615">
        <v>81.2</v>
      </c>
      <c r="U615">
        <v>163.80000000000001</v>
      </c>
      <c r="V615">
        <v>0</v>
      </c>
      <c r="W615">
        <v>41.2</v>
      </c>
      <c r="X615">
        <v>174.98</v>
      </c>
      <c r="Y615">
        <v>0</v>
      </c>
    </row>
    <row r="616" spans="1:25" x14ac:dyDescent="0.3">
      <c r="A616" t="s">
        <v>47</v>
      </c>
      <c r="B616">
        <f>_xlfn.XLOOKUP(Table4[[#This Row],[country]],Table2[country],Table2[country_id],FALSE)</f>
        <v>13</v>
      </c>
      <c r="C616" t="s">
        <v>38</v>
      </c>
      <c r="D616">
        <v>2022</v>
      </c>
      <c r="E616">
        <f>_xlfn.XLOOKUP(Table4[[#This Row],[year]],Table1[year],Table1[year_id])</f>
        <v>13</v>
      </c>
      <c r="F616" t="s">
        <v>30</v>
      </c>
      <c r="G616" t="s">
        <v>28</v>
      </c>
      <c r="H616" cm="1">
        <f t="array" ref="H616">_xlfn.XLOOKUP(Table4[[#This Row],[vehicle_segment]]&amp;Table4[[#This Row],[powertrain_type]],Table3[vehicle_segment]&amp;Table3[powertrain_type],Table3[vehicle_id])</f>
        <v>3</v>
      </c>
      <c r="I616" s="5">
        <v>4954</v>
      </c>
      <c r="J616" s="5">
        <v>241011</v>
      </c>
      <c r="K616" s="5">
        <v>20957</v>
      </c>
      <c r="L616" s="5">
        <v>266922</v>
      </c>
      <c r="M616">
        <v>1.86</v>
      </c>
      <c r="N616">
        <v>2059</v>
      </c>
      <c r="O616">
        <v>21.8</v>
      </c>
      <c r="P616">
        <v>380</v>
      </c>
      <c r="Q616">
        <v>1.2270000000000001</v>
      </c>
      <c r="R616">
        <v>8.5999999999999993E-2</v>
      </c>
      <c r="S616">
        <v>11009</v>
      </c>
      <c r="T616">
        <v>81.2</v>
      </c>
      <c r="U616">
        <v>163.80000000000001</v>
      </c>
      <c r="V616">
        <v>0</v>
      </c>
      <c r="W616">
        <v>41.2</v>
      </c>
      <c r="X616">
        <v>170.56</v>
      </c>
      <c r="Y616">
        <v>0</v>
      </c>
    </row>
    <row r="617" spans="1:25" x14ac:dyDescent="0.3">
      <c r="A617" t="s">
        <v>47</v>
      </c>
      <c r="B617">
        <f>_xlfn.XLOOKUP(Table4[[#This Row],[country]],Table2[country],Table2[country_id],FALSE)</f>
        <v>13</v>
      </c>
      <c r="C617" t="s">
        <v>38</v>
      </c>
      <c r="D617">
        <v>2023</v>
      </c>
      <c r="E617">
        <f>_xlfn.XLOOKUP(Table4[[#This Row],[year]],Table1[year],Table1[year_id])</f>
        <v>14</v>
      </c>
      <c r="F617" t="s">
        <v>27</v>
      </c>
      <c r="G617" t="s">
        <v>28</v>
      </c>
      <c r="H617" cm="1">
        <f t="array" ref="H617">_xlfn.XLOOKUP(Table4[[#This Row],[vehicle_segment]]&amp;Table4[[#This Row],[powertrain_type]],Table3[vehicle_segment]&amp;Table3[powertrain_type],Table3[vehicle_id])</f>
        <v>1</v>
      </c>
      <c r="I617" s="5">
        <v>1197</v>
      </c>
      <c r="J617" s="5">
        <v>114552</v>
      </c>
      <c r="K617" s="5">
        <v>76368</v>
      </c>
      <c r="L617" s="5">
        <v>192117</v>
      </c>
      <c r="M617">
        <v>0.62</v>
      </c>
      <c r="N617">
        <v>3540</v>
      </c>
      <c r="O617">
        <v>20.6</v>
      </c>
      <c r="P617">
        <v>403</v>
      </c>
      <c r="Q617">
        <v>1.2130000000000001</v>
      </c>
      <c r="R617">
        <v>9.0999999999999998E-2</v>
      </c>
      <c r="S617">
        <v>11434</v>
      </c>
      <c r="T617">
        <v>81.2</v>
      </c>
      <c r="U617">
        <v>164.9</v>
      </c>
      <c r="V617">
        <v>0</v>
      </c>
      <c r="W617">
        <v>43.6</v>
      </c>
      <c r="X617">
        <v>65.099999999999994</v>
      </c>
      <c r="Y617">
        <v>0</v>
      </c>
    </row>
    <row r="618" spans="1:25" x14ac:dyDescent="0.3">
      <c r="A618" t="s">
        <v>47</v>
      </c>
      <c r="B618">
        <f>_xlfn.XLOOKUP(Table4[[#This Row],[country]],Table2[country],Table2[country_id],FALSE)</f>
        <v>13</v>
      </c>
      <c r="C618" t="s">
        <v>38</v>
      </c>
      <c r="D618">
        <v>2023</v>
      </c>
      <c r="E618">
        <f>_xlfn.XLOOKUP(Table4[[#This Row],[year]],Table1[year],Table1[year_id])</f>
        <v>14</v>
      </c>
      <c r="F618" t="s">
        <v>29</v>
      </c>
      <c r="G618" t="s">
        <v>28</v>
      </c>
      <c r="H618" cm="1">
        <f t="array" ref="H618">_xlfn.XLOOKUP(Table4[[#This Row],[vehicle_segment]]&amp;Table4[[#This Row],[powertrain_type]],Table3[vehicle_segment]&amp;Table3[powertrain_type],Table3[vehicle_id])</f>
        <v>2</v>
      </c>
      <c r="I618" s="5">
        <v>13922</v>
      </c>
      <c r="J618" s="5">
        <v>676027</v>
      </c>
      <c r="K618" s="5">
        <v>92186</v>
      </c>
      <c r="L618" s="5">
        <v>782135</v>
      </c>
      <c r="M618">
        <v>1.78</v>
      </c>
      <c r="N618">
        <v>3540</v>
      </c>
      <c r="O618">
        <v>20.6</v>
      </c>
      <c r="P618">
        <v>403</v>
      </c>
      <c r="Q618">
        <v>1.2130000000000001</v>
      </c>
      <c r="R618">
        <v>9.0999999999999998E-2</v>
      </c>
      <c r="S618">
        <v>11434</v>
      </c>
      <c r="T618">
        <v>81.2</v>
      </c>
      <c r="U618">
        <v>164.9</v>
      </c>
      <c r="V618">
        <v>0</v>
      </c>
      <c r="W618">
        <v>43.6</v>
      </c>
      <c r="X618">
        <v>68.42</v>
      </c>
      <c r="Y618">
        <v>0</v>
      </c>
    </row>
    <row r="619" spans="1:25" x14ac:dyDescent="0.3">
      <c r="A619" t="s">
        <v>47</v>
      </c>
      <c r="B619">
        <f>_xlfn.XLOOKUP(Table4[[#This Row],[country]],Table2[country],Table2[country_id],FALSE)</f>
        <v>13</v>
      </c>
      <c r="C619" t="s">
        <v>38</v>
      </c>
      <c r="D619">
        <v>2023</v>
      </c>
      <c r="E619">
        <f>_xlfn.XLOOKUP(Table4[[#This Row],[year]],Table1[year],Table1[year_id])</f>
        <v>14</v>
      </c>
      <c r="F619" t="s">
        <v>30</v>
      </c>
      <c r="G619" t="s">
        <v>28</v>
      </c>
      <c r="H619" cm="1">
        <f t="array" ref="H619">_xlfn.XLOOKUP(Table4[[#This Row],[vehicle_segment]]&amp;Table4[[#This Row],[powertrain_type]],Table3[vehicle_segment]&amp;Table3[powertrain_type],Table3[vehicle_id])</f>
        <v>3</v>
      </c>
      <c r="I619" s="5">
        <v>8485</v>
      </c>
      <c r="J619" s="5">
        <v>294642</v>
      </c>
      <c r="K619" s="5">
        <v>25621</v>
      </c>
      <c r="L619" s="5">
        <v>328748</v>
      </c>
      <c r="M619">
        <v>2.58</v>
      </c>
      <c r="N619">
        <v>3540</v>
      </c>
      <c r="O619">
        <v>20.6</v>
      </c>
      <c r="P619">
        <v>403</v>
      </c>
      <c r="Q619">
        <v>1.2130000000000001</v>
      </c>
      <c r="R619">
        <v>9.0999999999999998E-2</v>
      </c>
      <c r="S619">
        <v>11434</v>
      </c>
      <c r="T619">
        <v>81.2</v>
      </c>
      <c r="U619">
        <v>164.9</v>
      </c>
      <c r="V619">
        <v>0</v>
      </c>
      <c r="W619">
        <v>43.6</v>
      </c>
      <c r="X619">
        <v>71.28</v>
      </c>
      <c r="Y619">
        <v>0</v>
      </c>
    </row>
    <row r="620" spans="1:25" x14ac:dyDescent="0.3">
      <c r="A620" t="s">
        <v>47</v>
      </c>
      <c r="B620">
        <f>_xlfn.XLOOKUP(Table4[[#This Row],[country]],Table2[country],Table2[country_id],FALSE)</f>
        <v>13</v>
      </c>
      <c r="C620" t="s">
        <v>38</v>
      </c>
      <c r="D620">
        <v>2024</v>
      </c>
      <c r="E620">
        <f>_xlfn.XLOOKUP(Table4[[#This Row],[year]],Table1[year],Table1[year_id])</f>
        <v>15</v>
      </c>
      <c r="F620" t="s">
        <v>27</v>
      </c>
      <c r="G620" t="s">
        <v>28</v>
      </c>
      <c r="H620" cm="1">
        <f t="array" ref="H620">_xlfn.XLOOKUP(Table4[[#This Row],[vehicle_segment]]&amp;Table4[[#This Row],[powertrain_type]],Table3[vehicle_segment]&amp;Table3[powertrain_type],Table3[vehicle_id])</f>
        <v>1</v>
      </c>
      <c r="I620" s="5">
        <v>1771</v>
      </c>
      <c r="J620" s="5">
        <v>113525</v>
      </c>
      <c r="K620" s="5">
        <v>75684</v>
      </c>
      <c r="L620" s="5">
        <v>190980</v>
      </c>
      <c r="M620">
        <v>0.93</v>
      </c>
      <c r="N620">
        <v>4744</v>
      </c>
      <c r="O620">
        <v>23.6</v>
      </c>
      <c r="P620">
        <v>433</v>
      </c>
      <c r="Q620">
        <v>1.177</v>
      </c>
      <c r="R620">
        <v>9.6000000000000002E-2</v>
      </c>
      <c r="S620">
        <v>11621</v>
      </c>
      <c r="T620">
        <v>81.599999999999994</v>
      </c>
      <c r="U620">
        <v>164.7</v>
      </c>
      <c r="V620">
        <v>0</v>
      </c>
      <c r="W620">
        <v>46.6</v>
      </c>
      <c r="X620">
        <v>47.95</v>
      </c>
      <c r="Y620">
        <v>0</v>
      </c>
    </row>
    <row r="621" spans="1:25" x14ac:dyDescent="0.3">
      <c r="A621" t="s">
        <v>47</v>
      </c>
      <c r="B621">
        <f>_xlfn.XLOOKUP(Table4[[#This Row],[country]],Table2[country],Table2[country_id],FALSE)</f>
        <v>13</v>
      </c>
      <c r="C621" t="s">
        <v>38</v>
      </c>
      <c r="D621">
        <v>2024</v>
      </c>
      <c r="E621">
        <f>_xlfn.XLOOKUP(Table4[[#This Row],[year]],Table1[year],Table1[year_id])</f>
        <v>15</v>
      </c>
      <c r="F621" t="s">
        <v>29</v>
      </c>
      <c r="G621" t="s">
        <v>28</v>
      </c>
      <c r="H621" cm="1">
        <f t="array" ref="H621">_xlfn.XLOOKUP(Table4[[#This Row],[vehicle_segment]]&amp;Table4[[#This Row],[powertrain_type]],Table3[vehicle_segment]&amp;Table3[powertrain_type],Table3[vehicle_id])</f>
        <v>2</v>
      </c>
      <c r="I621" s="5">
        <v>20646</v>
      </c>
      <c r="J621" s="5">
        <v>667434</v>
      </c>
      <c r="K621" s="5">
        <v>91014</v>
      </c>
      <c r="L621" s="5">
        <v>779094</v>
      </c>
      <c r="M621">
        <v>2.65</v>
      </c>
      <c r="N621">
        <v>4744</v>
      </c>
      <c r="O621">
        <v>23.6</v>
      </c>
      <c r="P621">
        <v>433</v>
      </c>
      <c r="Q621">
        <v>1.177</v>
      </c>
      <c r="R621">
        <v>9.6000000000000002E-2</v>
      </c>
      <c r="S621">
        <v>11621</v>
      </c>
      <c r="T621">
        <v>81.599999999999994</v>
      </c>
      <c r="U621">
        <v>164.7</v>
      </c>
      <c r="V621">
        <v>0</v>
      </c>
      <c r="W621">
        <v>46.6</v>
      </c>
      <c r="X621">
        <v>48.3</v>
      </c>
      <c r="Y621">
        <v>0</v>
      </c>
    </row>
    <row r="622" spans="1:25" x14ac:dyDescent="0.3">
      <c r="A622" t="s">
        <v>47</v>
      </c>
      <c r="B622">
        <f>_xlfn.XLOOKUP(Table4[[#This Row],[country]],Table2[country],Table2[country_id],FALSE)</f>
        <v>13</v>
      </c>
      <c r="C622" t="s">
        <v>38</v>
      </c>
      <c r="D622">
        <v>2024</v>
      </c>
      <c r="E622">
        <f>_xlfn.XLOOKUP(Table4[[#This Row],[year]],Table1[year],Table1[year_id])</f>
        <v>15</v>
      </c>
      <c r="F622" t="s">
        <v>30</v>
      </c>
      <c r="G622" t="s">
        <v>28</v>
      </c>
      <c r="H622" cm="1">
        <f t="array" ref="H622">_xlfn.XLOOKUP(Table4[[#This Row],[vehicle_segment]]&amp;Table4[[#This Row],[powertrain_type]],Table3[vehicle_segment]&amp;Table3[powertrain_type],Table3[vehicle_id])</f>
        <v>3</v>
      </c>
      <c r="I622" s="5">
        <v>12489</v>
      </c>
      <c r="J622" s="5">
        <v>287534</v>
      </c>
      <c r="K622" s="5">
        <v>25003</v>
      </c>
      <c r="L622" s="5">
        <v>325026</v>
      </c>
      <c r="M622">
        <v>3.84</v>
      </c>
      <c r="N622">
        <v>4744</v>
      </c>
      <c r="O622">
        <v>23.6</v>
      </c>
      <c r="P622">
        <v>433</v>
      </c>
      <c r="Q622">
        <v>1.177</v>
      </c>
      <c r="R622">
        <v>9.6000000000000002E-2</v>
      </c>
      <c r="S622">
        <v>11621</v>
      </c>
      <c r="T622">
        <v>81.599999999999994</v>
      </c>
      <c r="U622">
        <v>164.7</v>
      </c>
      <c r="V622">
        <v>0</v>
      </c>
      <c r="W622">
        <v>46.6</v>
      </c>
      <c r="X622">
        <v>47.19</v>
      </c>
      <c r="Y622">
        <v>0</v>
      </c>
    </row>
    <row r="623" spans="1:25" x14ac:dyDescent="0.3">
      <c r="A623" t="s">
        <v>47</v>
      </c>
      <c r="B623">
        <f>_xlfn.XLOOKUP(Table4[[#This Row],[country]],Table2[country],Table2[country_id],FALSE)</f>
        <v>13</v>
      </c>
      <c r="C623" t="s">
        <v>38</v>
      </c>
      <c r="D623">
        <v>2025</v>
      </c>
      <c r="E623">
        <f>_xlfn.XLOOKUP(Table4[[#This Row],[year]],Table1[year],Table1[year_id])</f>
        <v>16</v>
      </c>
      <c r="F623" t="s">
        <v>27</v>
      </c>
      <c r="G623" t="s">
        <v>28</v>
      </c>
      <c r="H623" cm="1">
        <f t="array" ref="H623">_xlfn.XLOOKUP(Table4[[#This Row],[vehicle_segment]]&amp;Table4[[#This Row],[powertrain_type]],Table3[vehicle_segment]&amp;Table3[powertrain_type],Table3[vehicle_id])</f>
        <v>1</v>
      </c>
      <c r="I623" s="5">
        <v>2468</v>
      </c>
      <c r="J623" s="5">
        <v>125943</v>
      </c>
      <c r="K623" s="5">
        <v>83962</v>
      </c>
      <c r="L623" s="5">
        <v>212373</v>
      </c>
      <c r="M623">
        <v>1.1599999999999999</v>
      </c>
      <c r="N623">
        <v>7945</v>
      </c>
      <c r="O623">
        <v>26</v>
      </c>
      <c r="P623">
        <v>447</v>
      </c>
      <c r="Q623">
        <v>1.1299999999999999</v>
      </c>
      <c r="R623">
        <v>0.10100000000000001</v>
      </c>
      <c r="S623">
        <v>11927</v>
      </c>
      <c r="T623">
        <v>81</v>
      </c>
      <c r="U623">
        <v>164</v>
      </c>
      <c r="V623">
        <v>0</v>
      </c>
      <c r="W623">
        <v>49.7</v>
      </c>
      <c r="X623">
        <v>39.36</v>
      </c>
      <c r="Y623">
        <v>0</v>
      </c>
    </row>
    <row r="624" spans="1:25" x14ac:dyDescent="0.3">
      <c r="A624" t="s">
        <v>47</v>
      </c>
      <c r="B624">
        <f>_xlfn.XLOOKUP(Table4[[#This Row],[country]],Table2[country],Table2[country_id],FALSE)</f>
        <v>13</v>
      </c>
      <c r="C624" t="s">
        <v>38</v>
      </c>
      <c r="D624">
        <v>2025</v>
      </c>
      <c r="E624">
        <f>_xlfn.XLOOKUP(Table4[[#This Row],[year]],Table1[year],Table1[year_id])</f>
        <v>16</v>
      </c>
      <c r="F624" t="s">
        <v>29</v>
      </c>
      <c r="G624" t="s">
        <v>28</v>
      </c>
      <c r="H624" cm="1">
        <f t="array" ref="H624">_xlfn.XLOOKUP(Table4[[#This Row],[vehicle_segment]]&amp;Table4[[#This Row],[powertrain_type]],Table3[vehicle_segment]&amp;Table3[powertrain_type],Table3[vehicle_id])</f>
        <v>2</v>
      </c>
      <c r="I624" s="5">
        <v>28384</v>
      </c>
      <c r="J624" s="5">
        <v>727380</v>
      </c>
      <c r="K624" s="5">
        <v>99188</v>
      </c>
      <c r="L624" s="5">
        <v>854952</v>
      </c>
      <c r="M624">
        <v>3.32</v>
      </c>
      <c r="N624">
        <v>7945</v>
      </c>
      <c r="O624">
        <v>26</v>
      </c>
      <c r="P624">
        <v>447</v>
      </c>
      <c r="Q624">
        <v>1.1299999999999999</v>
      </c>
      <c r="R624">
        <v>0.10100000000000001</v>
      </c>
      <c r="S624">
        <v>11927</v>
      </c>
      <c r="T624">
        <v>81</v>
      </c>
      <c r="U624">
        <v>164</v>
      </c>
      <c r="V624">
        <v>0</v>
      </c>
      <c r="W624">
        <v>49.7</v>
      </c>
      <c r="X624">
        <v>37.479999999999997</v>
      </c>
      <c r="Y624">
        <v>0</v>
      </c>
    </row>
    <row r="625" spans="1:25" x14ac:dyDescent="0.3">
      <c r="A625" t="s">
        <v>47</v>
      </c>
      <c r="B625">
        <f>_xlfn.XLOOKUP(Table4[[#This Row],[country]],Table2[country],Table2[country_id],FALSE)</f>
        <v>13</v>
      </c>
      <c r="C625" t="s">
        <v>38</v>
      </c>
      <c r="D625">
        <v>2025</v>
      </c>
      <c r="E625">
        <f>_xlfn.XLOOKUP(Table4[[#This Row],[year]],Table1[year],Table1[year_id])</f>
        <v>16</v>
      </c>
      <c r="F625" t="s">
        <v>30</v>
      </c>
      <c r="G625" t="s">
        <v>28</v>
      </c>
      <c r="H625" cm="1">
        <f t="array" ref="H625">_xlfn.XLOOKUP(Table4[[#This Row],[vehicle_segment]]&amp;Table4[[#This Row],[powertrain_type]],Table3[vehicle_segment]&amp;Table3[powertrain_type],Table3[vehicle_id])</f>
        <v>3</v>
      </c>
      <c r="I625" s="5">
        <v>16966</v>
      </c>
      <c r="J625" s="5">
        <v>308631</v>
      </c>
      <c r="K625" s="5">
        <v>26837</v>
      </c>
      <c r="L625" s="5">
        <v>352434</v>
      </c>
      <c r="M625">
        <v>4.8099999999999996</v>
      </c>
      <c r="N625">
        <v>7945</v>
      </c>
      <c r="O625">
        <v>26</v>
      </c>
      <c r="P625">
        <v>447</v>
      </c>
      <c r="Q625">
        <v>1.1299999999999999</v>
      </c>
      <c r="R625">
        <v>0.10100000000000001</v>
      </c>
      <c r="S625">
        <v>11927</v>
      </c>
      <c r="T625">
        <v>81</v>
      </c>
      <c r="U625">
        <v>164</v>
      </c>
      <c r="V625">
        <v>0</v>
      </c>
      <c r="W625">
        <v>49.7</v>
      </c>
      <c r="X625">
        <v>35.85</v>
      </c>
      <c r="Y625">
        <v>0</v>
      </c>
    </row>
    <row r="626" spans="1:25" x14ac:dyDescent="0.3">
      <c r="A626" t="s">
        <v>48</v>
      </c>
      <c r="B626">
        <f>_xlfn.XLOOKUP(Table4[[#This Row],[country]],Table2[country],Table2[country_id],FALSE)</f>
        <v>14</v>
      </c>
      <c r="C626" t="s">
        <v>32</v>
      </c>
      <c r="D626">
        <v>2010</v>
      </c>
      <c r="E626">
        <f>_xlfn.XLOOKUP(Table4[[#This Row],[year]],Table1[year],Table1[year_id])</f>
        <v>1</v>
      </c>
      <c r="F626" t="s">
        <v>27</v>
      </c>
      <c r="G626" t="s">
        <v>28</v>
      </c>
      <c r="H626" cm="1">
        <f t="array" ref="H626">_xlfn.XLOOKUP(Table4[[#This Row],[vehicle_segment]]&amp;Table4[[#This Row],[powertrain_type]],Table3[vehicle_segment]&amp;Table3[powertrain_type],Table3[vehicle_id])</f>
        <v>1</v>
      </c>
      <c r="I626" s="5">
        <v>15</v>
      </c>
      <c r="J626" s="5">
        <v>42900</v>
      </c>
      <c r="K626" s="5">
        <v>28600</v>
      </c>
      <c r="L626" s="5">
        <v>71515</v>
      </c>
      <c r="M626">
        <v>0.02</v>
      </c>
      <c r="N626">
        <v>304</v>
      </c>
      <c r="O626">
        <v>2.1</v>
      </c>
      <c r="P626">
        <v>121</v>
      </c>
      <c r="Q626">
        <v>1.75</v>
      </c>
      <c r="R626">
        <v>0.19700000000000001</v>
      </c>
      <c r="S626">
        <v>50202</v>
      </c>
      <c r="T626">
        <v>83</v>
      </c>
      <c r="U626">
        <v>34.5</v>
      </c>
      <c r="V626">
        <v>0</v>
      </c>
      <c r="W626">
        <v>61.2</v>
      </c>
      <c r="X626">
        <v>0</v>
      </c>
      <c r="Y626">
        <v>0</v>
      </c>
    </row>
    <row r="627" spans="1:25" x14ac:dyDescent="0.3">
      <c r="A627" t="s">
        <v>48</v>
      </c>
      <c r="B627">
        <f>_xlfn.XLOOKUP(Table4[[#This Row],[country]],Table2[country],Table2[country_id],FALSE)</f>
        <v>14</v>
      </c>
      <c r="C627" t="s">
        <v>32</v>
      </c>
      <c r="D627">
        <v>2010</v>
      </c>
      <c r="E627">
        <f>_xlfn.XLOOKUP(Table4[[#This Row],[year]],Table1[year],Table1[year_id])</f>
        <v>1</v>
      </c>
      <c r="F627" t="s">
        <v>29</v>
      </c>
      <c r="G627" t="s">
        <v>28</v>
      </c>
      <c r="H627" cm="1">
        <f t="array" ref="H627">_xlfn.XLOOKUP(Table4[[#This Row],[vehicle_segment]]&amp;Table4[[#This Row],[powertrain_type]],Table3[vehicle_segment]&amp;Table3[powertrain_type],Table3[vehicle_id])</f>
        <v>2</v>
      </c>
      <c r="I627" s="5">
        <v>170</v>
      </c>
      <c r="J627" s="5">
        <v>249066</v>
      </c>
      <c r="K627" s="5">
        <v>33964</v>
      </c>
      <c r="L627" s="5">
        <v>283200</v>
      </c>
      <c r="M627">
        <v>0.06</v>
      </c>
      <c r="N627">
        <v>304</v>
      </c>
      <c r="O627">
        <v>2.1</v>
      </c>
      <c r="P627">
        <v>121</v>
      </c>
      <c r="Q627">
        <v>1.75</v>
      </c>
      <c r="R627">
        <v>0.19700000000000001</v>
      </c>
      <c r="S627">
        <v>50202</v>
      </c>
      <c r="T627">
        <v>83</v>
      </c>
      <c r="U627">
        <v>34.5</v>
      </c>
      <c r="V627">
        <v>0</v>
      </c>
      <c r="W627">
        <v>61.2</v>
      </c>
      <c r="X627">
        <v>0</v>
      </c>
      <c r="Y627">
        <v>0</v>
      </c>
    </row>
    <row r="628" spans="1:25" x14ac:dyDescent="0.3">
      <c r="A628" t="s">
        <v>48</v>
      </c>
      <c r="B628">
        <f>_xlfn.XLOOKUP(Table4[[#This Row],[country]],Table2[country],Table2[country_id],FALSE)</f>
        <v>14</v>
      </c>
      <c r="C628" t="s">
        <v>32</v>
      </c>
      <c r="D628">
        <v>2010</v>
      </c>
      <c r="E628">
        <f>_xlfn.XLOOKUP(Table4[[#This Row],[year]],Table1[year],Table1[year_id])</f>
        <v>1</v>
      </c>
      <c r="F628" t="s">
        <v>30</v>
      </c>
      <c r="G628" t="s">
        <v>28</v>
      </c>
      <c r="H628" cm="1">
        <f t="array" ref="H628">_xlfn.XLOOKUP(Table4[[#This Row],[vehicle_segment]]&amp;Table4[[#This Row],[powertrain_type]],Table3[vehicle_segment]&amp;Table3[powertrain_type],Table3[vehicle_id])</f>
        <v>3</v>
      </c>
      <c r="I628" s="5">
        <v>103</v>
      </c>
      <c r="J628" s="5">
        <v>109267</v>
      </c>
      <c r="K628" s="5">
        <v>9502</v>
      </c>
      <c r="L628" s="5">
        <v>118872</v>
      </c>
      <c r="M628">
        <v>0.09</v>
      </c>
      <c r="N628">
        <v>304</v>
      </c>
      <c r="O628">
        <v>2.1</v>
      </c>
      <c r="P628">
        <v>121</v>
      </c>
      <c r="Q628">
        <v>1.75</v>
      </c>
      <c r="R628">
        <v>0.19700000000000001</v>
      </c>
      <c r="S628">
        <v>50202</v>
      </c>
      <c r="T628">
        <v>83</v>
      </c>
      <c r="U628">
        <v>34.5</v>
      </c>
      <c r="V628">
        <v>0</v>
      </c>
      <c r="W628">
        <v>61.2</v>
      </c>
      <c r="X628">
        <v>0</v>
      </c>
      <c r="Y628">
        <v>0</v>
      </c>
    </row>
    <row r="629" spans="1:25" x14ac:dyDescent="0.3">
      <c r="A629" t="s">
        <v>48</v>
      </c>
      <c r="B629">
        <f>_xlfn.XLOOKUP(Table4[[#This Row],[country]],Table2[country],Table2[country_id],FALSE)</f>
        <v>14</v>
      </c>
      <c r="C629" t="s">
        <v>32</v>
      </c>
      <c r="D629">
        <v>2011</v>
      </c>
      <c r="E629">
        <f>_xlfn.XLOOKUP(Table4[[#This Row],[year]],Table1[year],Table1[year_id])</f>
        <v>2</v>
      </c>
      <c r="F629" t="s">
        <v>27</v>
      </c>
      <c r="G629" t="s">
        <v>28</v>
      </c>
      <c r="H629" cm="1">
        <f t="array" ref="H629">_xlfn.XLOOKUP(Table4[[#This Row],[vehicle_segment]]&amp;Table4[[#This Row],[powertrain_type]],Table3[vehicle_segment]&amp;Table3[powertrain_type],Table3[vehicle_id])</f>
        <v>1</v>
      </c>
      <c r="I629" s="5">
        <v>142</v>
      </c>
      <c r="J629" s="5">
        <v>39753</v>
      </c>
      <c r="K629" s="5">
        <v>26502</v>
      </c>
      <c r="L629" s="5">
        <v>66397</v>
      </c>
      <c r="M629">
        <v>0.21</v>
      </c>
      <c r="N629">
        <v>2175</v>
      </c>
      <c r="O629">
        <v>2.6</v>
      </c>
      <c r="P629">
        <v>136</v>
      </c>
      <c r="Q629">
        <v>1.67</v>
      </c>
      <c r="R629">
        <v>0.19900000000000001</v>
      </c>
      <c r="S629">
        <v>48960</v>
      </c>
      <c r="T629">
        <v>84.7</v>
      </c>
      <c r="U629">
        <v>34</v>
      </c>
      <c r="V629">
        <v>669</v>
      </c>
      <c r="W629">
        <v>65.2</v>
      </c>
      <c r="X629">
        <v>300</v>
      </c>
      <c r="Y629">
        <v>0</v>
      </c>
    </row>
    <row r="630" spans="1:25" x14ac:dyDescent="0.3">
      <c r="A630" t="s">
        <v>48</v>
      </c>
      <c r="B630">
        <f>_xlfn.XLOOKUP(Table4[[#This Row],[country]],Table2[country],Table2[country_id],FALSE)</f>
        <v>14</v>
      </c>
      <c r="C630" t="s">
        <v>32</v>
      </c>
      <c r="D630">
        <v>2011</v>
      </c>
      <c r="E630">
        <f>_xlfn.XLOOKUP(Table4[[#This Row],[year]],Table1[year],Table1[year_id])</f>
        <v>2</v>
      </c>
      <c r="F630" t="s">
        <v>29</v>
      </c>
      <c r="G630" t="s">
        <v>28</v>
      </c>
      <c r="H630" cm="1">
        <f t="array" ref="H630">_xlfn.XLOOKUP(Table4[[#This Row],[vehicle_segment]]&amp;Table4[[#This Row],[powertrain_type]],Table3[vehicle_segment]&amp;Table3[powertrain_type],Table3[vehicle_id])</f>
        <v>2</v>
      </c>
      <c r="I630" s="5">
        <v>1607</v>
      </c>
      <c r="J630" s="5">
        <v>230465</v>
      </c>
      <c r="K630" s="5">
        <v>31427</v>
      </c>
      <c r="L630" s="5">
        <v>263499</v>
      </c>
      <c r="M630">
        <v>0.61</v>
      </c>
      <c r="N630">
        <v>2175</v>
      </c>
      <c r="O630">
        <v>2.6</v>
      </c>
      <c r="P630">
        <v>136</v>
      </c>
      <c r="Q630">
        <v>1.67</v>
      </c>
      <c r="R630">
        <v>0.19900000000000001</v>
      </c>
      <c r="S630">
        <v>48960</v>
      </c>
      <c r="T630">
        <v>84.7</v>
      </c>
      <c r="U630">
        <v>34</v>
      </c>
      <c r="V630">
        <v>669</v>
      </c>
      <c r="W630">
        <v>65.2</v>
      </c>
      <c r="X630">
        <v>300</v>
      </c>
      <c r="Y630">
        <v>0</v>
      </c>
    </row>
    <row r="631" spans="1:25" x14ac:dyDescent="0.3">
      <c r="A631" t="s">
        <v>48</v>
      </c>
      <c r="B631">
        <f>_xlfn.XLOOKUP(Table4[[#This Row],[country]],Table2[country],Table2[country_id],FALSE)</f>
        <v>14</v>
      </c>
      <c r="C631" t="s">
        <v>32</v>
      </c>
      <c r="D631">
        <v>2011</v>
      </c>
      <c r="E631">
        <f>_xlfn.XLOOKUP(Table4[[#This Row],[year]],Table1[year],Table1[year_id])</f>
        <v>2</v>
      </c>
      <c r="F631" t="s">
        <v>30</v>
      </c>
      <c r="G631" t="s">
        <v>28</v>
      </c>
      <c r="H631" cm="1">
        <f t="array" ref="H631">_xlfn.XLOOKUP(Table4[[#This Row],[vehicle_segment]]&amp;Table4[[#This Row],[powertrain_type]],Table3[vehicle_segment]&amp;Table3[powertrain_type],Table3[vehicle_id])</f>
        <v>3</v>
      </c>
      <c r="I631" s="5">
        <v>991</v>
      </c>
      <c r="J631" s="5">
        <v>102119</v>
      </c>
      <c r="K631" s="5">
        <v>8880</v>
      </c>
      <c r="L631" s="5">
        <v>111990</v>
      </c>
      <c r="M631">
        <v>0.88</v>
      </c>
      <c r="N631">
        <v>2175</v>
      </c>
      <c r="O631">
        <v>2.6</v>
      </c>
      <c r="P631">
        <v>136</v>
      </c>
      <c r="Q631">
        <v>1.67</v>
      </c>
      <c r="R631">
        <v>0.19900000000000001</v>
      </c>
      <c r="S631">
        <v>48960</v>
      </c>
      <c r="T631">
        <v>84.7</v>
      </c>
      <c r="U631">
        <v>34</v>
      </c>
      <c r="V631">
        <v>669</v>
      </c>
      <c r="W631">
        <v>65.2</v>
      </c>
      <c r="X631">
        <v>300</v>
      </c>
      <c r="Y631">
        <v>0</v>
      </c>
    </row>
    <row r="632" spans="1:25" x14ac:dyDescent="0.3">
      <c r="A632" t="s">
        <v>48</v>
      </c>
      <c r="B632">
        <f>_xlfn.XLOOKUP(Table4[[#This Row],[country]],Table2[country],Table2[country_id],FALSE)</f>
        <v>14</v>
      </c>
      <c r="C632" t="s">
        <v>32</v>
      </c>
      <c r="D632">
        <v>2012</v>
      </c>
      <c r="E632">
        <f>_xlfn.XLOOKUP(Table4[[#This Row],[year]],Table1[year],Table1[year_id])</f>
        <v>3</v>
      </c>
      <c r="F632" t="s">
        <v>27</v>
      </c>
      <c r="G632" t="s">
        <v>28</v>
      </c>
      <c r="H632" cm="1">
        <f t="array" ref="H632">_xlfn.XLOOKUP(Table4[[#This Row],[vehicle_segment]]&amp;Table4[[#This Row],[powertrain_type]],Table3[vehicle_segment]&amp;Table3[powertrain_type],Table3[vehicle_id])</f>
        <v>1</v>
      </c>
      <c r="I632" s="5">
        <v>267</v>
      </c>
      <c r="J632" s="5">
        <v>38665</v>
      </c>
      <c r="K632" s="5">
        <v>25776</v>
      </c>
      <c r="L632" s="5">
        <v>64708</v>
      </c>
      <c r="M632">
        <v>0.41</v>
      </c>
      <c r="N632">
        <v>3835</v>
      </c>
      <c r="O632">
        <v>3.4</v>
      </c>
      <c r="P632">
        <v>143</v>
      </c>
      <c r="Q632">
        <v>1.62</v>
      </c>
      <c r="R632">
        <v>0.2</v>
      </c>
      <c r="S632">
        <v>48198</v>
      </c>
      <c r="T632">
        <v>86.3</v>
      </c>
      <c r="U632">
        <v>34.1</v>
      </c>
      <c r="V632">
        <v>1334</v>
      </c>
      <c r="W632">
        <v>66</v>
      </c>
      <c r="X632">
        <v>88.03</v>
      </c>
      <c r="Y632">
        <v>0</v>
      </c>
    </row>
    <row r="633" spans="1:25" x14ac:dyDescent="0.3">
      <c r="A633" t="s">
        <v>48</v>
      </c>
      <c r="B633">
        <f>_xlfn.XLOOKUP(Table4[[#This Row],[country]],Table2[country],Table2[country_id],FALSE)</f>
        <v>14</v>
      </c>
      <c r="C633" t="s">
        <v>32</v>
      </c>
      <c r="D633">
        <v>2012</v>
      </c>
      <c r="E633">
        <f>_xlfn.XLOOKUP(Table4[[#This Row],[year]],Table1[year],Table1[year_id])</f>
        <v>3</v>
      </c>
      <c r="F633" t="s">
        <v>29</v>
      </c>
      <c r="G633" t="s">
        <v>28</v>
      </c>
      <c r="H633" cm="1">
        <f t="array" ref="H633">_xlfn.XLOOKUP(Table4[[#This Row],[vehicle_segment]]&amp;Table4[[#This Row],[powertrain_type]],Table3[vehicle_segment]&amp;Table3[powertrain_type],Table3[vehicle_id])</f>
        <v>2</v>
      </c>
      <c r="I633" s="5">
        <v>3063</v>
      </c>
      <c r="J633" s="5">
        <v>225738</v>
      </c>
      <c r="K633" s="5">
        <v>30783</v>
      </c>
      <c r="L633" s="5">
        <v>259584</v>
      </c>
      <c r="M633">
        <v>1.18</v>
      </c>
      <c r="N633">
        <v>3835</v>
      </c>
      <c r="O633">
        <v>3.4</v>
      </c>
      <c r="P633">
        <v>143</v>
      </c>
      <c r="Q633">
        <v>1.62</v>
      </c>
      <c r="R633">
        <v>0.2</v>
      </c>
      <c r="S633">
        <v>48198</v>
      </c>
      <c r="T633">
        <v>86.3</v>
      </c>
      <c r="U633">
        <v>34.1</v>
      </c>
      <c r="V633">
        <v>1334</v>
      </c>
      <c r="W633">
        <v>66</v>
      </c>
      <c r="X633">
        <v>90.6</v>
      </c>
      <c r="Y633">
        <v>0</v>
      </c>
    </row>
    <row r="634" spans="1:25" x14ac:dyDescent="0.3">
      <c r="A634" t="s">
        <v>48</v>
      </c>
      <c r="B634">
        <f>_xlfn.XLOOKUP(Table4[[#This Row],[country]],Table2[country],Table2[country_id],FALSE)</f>
        <v>14</v>
      </c>
      <c r="C634" t="s">
        <v>32</v>
      </c>
      <c r="D634">
        <v>2012</v>
      </c>
      <c r="E634">
        <f>_xlfn.XLOOKUP(Table4[[#This Row],[year]],Table1[year],Table1[year_id])</f>
        <v>3</v>
      </c>
      <c r="F634" t="s">
        <v>30</v>
      </c>
      <c r="G634" t="s">
        <v>28</v>
      </c>
      <c r="H634" cm="1">
        <f t="array" ref="H634">_xlfn.XLOOKUP(Table4[[#This Row],[vehicle_segment]]&amp;Table4[[#This Row],[powertrain_type]],Table3[vehicle_segment]&amp;Table3[powertrain_type],Table3[vehicle_id])</f>
        <v>3</v>
      </c>
      <c r="I634" s="5">
        <v>1818</v>
      </c>
      <c r="J634" s="5">
        <v>96058</v>
      </c>
      <c r="K634" s="5">
        <v>8353</v>
      </c>
      <c r="L634" s="5">
        <v>106229</v>
      </c>
      <c r="M634">
        <v>1.71</v>
      </c>
      <c r="N634">
        <v>3835</v>
      </c>
      <c r="O634">
        <v>3.4</v>
      </c>
      <c r="P634">
        <v>143</v>
      </c>
      <c r="Q634">
        <v>1.62</v>
      </c>
      <c r="R634">
        <v>0.2</v>
      </c>
      <c r="S634">
        <v>48198</v>
      </c>
      <c r="T634">
        <v>86.3</v>
      </c>
      <c r="U634">
        <v>34.1</v>
      </c>
      <c r="V634">
        <v>1334</v>
      </c>
      <c r="W634">
        <v>66</v>
      </c>
      <c r="X634">
        <v>83.45</v>
      </c>
      <c r="Y634">
        <v>0</v>
      </c>
    </row>
    <row r="635" spans="1:25" x14ac:dyDescent="0.3">
      <c r="A635" t="s">
        <v>48</v>
      </c>
      <c r="B635">
        <f>_xlfn.XLOOKUP(Table4[[#This Row],[country]],Table2[country],Table2[country_id],FALSE)</f>
        <v>14</v>
      </c>
      <c r="C635" t="s">
        <v>32</v>
      </c>
      <c r="D635">
        <v>2013</v>
      </c>
      <c r="E635">
        <f>_xlfn.XLOOKUP(Table4[[#This Row],[year]],Table1[year],Table1[year_id])</f>
        <v>4</v>
      </c>
      <c r="F635" t="s">
        <v>27</v>
      </c>
      <c r="G635" t="s">
        <v>28</v>
      </c>
      <c r="H635" cm="1">
        <f t="array" ref="H635">_xlfn.XLOOKUP(Table4[[#This Row],[vehicle_segment]]&amp;Table4[[#This Row],[powertrain_type]],Table3[vehicle_segment]&amp;Table3[powertrain_type],Table3[vehicle_id])</f>
        <v>1</v>
      </c>
      <c r="I635" s="5">
        <v>549</v>
      </c>
      <c r="J635" s="5">
        <v>38369</v>
      </c>
      <c r="K635" s="5">
        <v>25580</v>
      </c>
      <c r="L635" s="5">
        <v>64498</v>
      </c>
      <c r="M635">
        <v>0.85</v>
      </c>
      <c r="N635">
        <v>5912</v>
      </c>
      <c r="O635">
        <v>3.6</v>
      </c>
      <c r="P635">
        <v>149</v>
      </c>
      <c r="Q635">
        <v>1.63</v>
      </c>
      <c r="R635">
        <v>0.19900000000000001</v>
      </c>
      <c r="S635">
        <v>45611</v>
      </c>
      <c r="T635">
        <v>87.6</v>
      </c>
      <c r="U635">
        <v>34</v>
      </c>
      <c r="V635">
        <v>1953</v>
      </c>
      <c r="W635">
        <v>68.099999999999994</v>
      </c>
      <c r="X635">
        <v>105.62</v>
      </c>
      <c r="Y635">
        <v>0</v>
      </c>
    </row>
    <row r="636" spans="1:25" x14ac:dyDescent="0.3">
      <c r="A636" t="s">
        <v>48</v>
      </c>
      <c r="B636">
        <f>_xlfn.XLOOKUP(Table4[[#This Row],[country]],Table2[country],Table2[country_id],FALSE)</f>
        <v>14</v>
      </c>
      <c r="C636" t="s">
        <v>32</v>
      </c>
      <c r="D636">
        <v>2013</v>
      </c>
      <c r="E636">
        <f>_xlfn.XLOOKUP(Table4[[#This Row],[year]],Table1[year],Table1[year_id])</f>
        <v>4</v>
      </c>
      <c r="F636" t="s">
        <v>29</v>
      </c>
      <c r="G636" t="s">
        <v>28</v>
      </c>
      <c r="H636" cm="1">
        <f t="array" ref="H636">_xlfn.XLOOKUP(Table4[[#This Row],[vehicle_segment]]&amp;Table4[[#This Row],[powertrain_type]],Table3[vehicle_segment]&amp;Table3[powertrain_type],Table3[vehicle_id])</f>
        <v>2</v>
      </c>
      <c r="I636" s="5">
        <v>6149</v>
      </c>
      <c r="J636" s="5">
        <v>217272</v>
      </c>
      <c r="K636" s="5">
        <v>29628</v>
      </c>
      <c r="L636" s="5">
        <v>253049</v>
      </c>
      <c r="M636">
        <v>2.4300000000000002</v>
      </c>
      <c r="N636">
        <v>5912</v>
      </c>
      <c r="O636">
        <v>3.6</v>
      </c>
      <c r="P636">
        <v>149</v>
      </c>
      <c r="Q636">
        <v>1.63</v>
      </c>
      <c r="R636">
        <v>0.19900000000000001</v>
      </c>
      <c r="S636">
        <v>45611</v>
      </c>
      <c r="T636">
        <v>87.6</v>
      </c>
      <c r="U636">
        <v>34</v>
      </c>
      <c r="V636">
        <v>1953</v>
      </c>
      <c r="W636">
        <v>68.099999999999994</v>
      </c>
      <c r="X636">
        <v>100.75</v>
      </c>
      <c r="Y636">
        <v>0</v>
      </c>
    </row>
    <row r="637" spans="1:25" x14ac:dyDescent="0.3">
      <c r="A637" t="s">
        <v>48</v>
      </c>
      <c r="B637">
        <f>_xlfn.XLOOKUP(Table4[[#This Row],[country]],Table2[country],Table2[country_id],FALSE)</f>
        <v>14</v>
      </c>
      <c r="C637" t="s">
        <v>32</v>
      </c>
      <c r="D637">
        <v>2013</v>
      </c>
      <c r="E637">
        <f>_xlfn.XLOOKUP(Table4[[#This Row],[year]],Table1[year],Table1[year_id])</f>
        <v>4</v>
      </c>
      <c r="F637" t="s">
        <v>30</v>
      </c>
      <c r="G637" t="s">
        <v>28</v>
      </c>
      <c r="H637" cm="1">
        <f t="array" ref="H637">_xlfn.XLOOKUP(Table4[[#This Row],[vehicle_segment]]&amp;Table4[[#This Row],[powertrain_type]],Table3[vehicle_segment]&amp;Table3[powertrain_type],Table3[vehicle_id])</f>
        <v>3</v>
      </c>
      <c r="I637" s="5">
        <v>3708</v>
      </c>
      <c r="J637" s="5">
        <v>93395</v>
      </c>
      <c r="K637" s="5">
        <v>8121</v>
      </c>
      <c r="L637" s="5">
        <v>105224</v>
      </c>
      <c r="M637">
        <v>3.52</v>
      </c>
      <c r="N637">
        <v>5912</v>
      </c>
      <c r="O637">
        <v>3.6</v>
      </c>
      <c r="P637">
        <v>149</v>
      </c>
      <c r="Q637">
        <v>1.63</v>
      </c>
      <c r="R637">
        <v>0.19900000000000001</v>
      </c>
      <c r="S637">
        <v>45611</v>
      </c>
      <c r="T637">
        <v>87.6</v>
      </c>
      <c r="U637">
        <v>34</v>
      </c>
      <c r="V637">
        <v>1953</v>
      </c>
      <c r="W637">
        <v>68.099999999999994</v>
      </c>
      <c r="X637">
        <v>103.96</v>
      </c>
      <c r="Y637">
        <v>0</v>
      </c>
    </row>
    <row r="638" spans="1:25" x14ac:dyDescent="0.3">
      <c r="A638" t="s">
        <v>48</v>
      </c>
      <c r="B638">
        <f>_xlfn.XLOOKUP(Table4[[#This Row],[country]],Table2[country],Table2[country_id],FALSE)</f>
        <v>14</v>
      </c>
      <c r="C638" t="s">
        <v>32</v>
      </c>
      <c r="D638">
        <v>2014</v>
      </c>
      <c r="E638">
        <f>_xlfn.XLOOKUP(Table4[[#This Row],[year]],Table1[year],Table1[year_id])</f>
        <v>5</v>
      </c>
      <c r="F638" t="s">
        <v>27</v>
      </c>
      <c r="G638" t="s">
        <v>28</v>
      </c>
      <c r="H638" cm="1">
        <f t="array" ref="H638">_xlfn.XLOOKUP(Table4[[#This Row],[vehicle_segment]]&amp;Table4[[#This Row],[powertrain_type]],Table3[vehicle_segment]&amp;Table3[powertrain_type],Table3[vehicle_id])</f>
        <v>1</v>
      </c>
      <c r="I638" s="5">
        <v>797</v>
      </c>
      <c r="J638" s="5">
        <v>37688</v>
      </c>
      <c r="K638" s="5">
        <v>25126</v>
      </c>
      <c r="L638" s="5">
        <v>63611</v>
      </c>
      <c r="M638">
        <v>1.25</v>
      </c>
      <c r="N638">
        <v>12010</v>
      </c>
      <c r="O638">
        <v>4.2</v>
      </c>
      <c r="P638">
        <v>168</v>
      </c>
      <c r="Q638">
        <v>1.63</v>
      </c>
      <c r="R638">
        <v>0.19800000000000001</v>
      </c>
      <c r="S638">
        <v>45570</v>
      </c>
      <c r="T638">
        <v>88.8</v>
      </c>
      <c r="U638">
        <v>34.6</v>
      </c>
      <c r="V638">
        <v>2641</v>
      </c>
      <c r="W638">
        <v>69.5</v>
      </c>
      <c r="X638">
        <v>45.17</v>
      </c>
      <c r="Y638">
        <v>0</v>
      </c>
    </row>
    <row r="639" spans="1:25" x14ac:dyDescent="0.3">
      <c r="A639" t="s">
        <v>48</v>
      </c>
      <c r="B639">
        <f>_xlfn.XLOOKUP(Table4[[#This Row],[country]],Table2[country],Table2[country_id],FALSE)</f>
        <v>14</v>
      </c>
      <c r="C639" t="s">
        <v>32</v>
      </c>
      <c r="D639">
        <v>2014</v>
      </c>
      <c r="E639">
        <f>_xlfn.XLOOKUP(Table4[[#This Row],[year]],Table1[year],Table1[year_id])</f>
        <v>5</v>
      </c>
      <c r="F639" t="s">
        <v>29</v>
      </c>
      <c r="G639" t="s">
        <v>28</v>
      </c>
      <c r="H639" cm="1">
        <f t="array" ref="H639">_xlfn.XLOOKUP(Table4[[#This Row],[vehicle_segment]]&amp;Table4[[#This Row],[powertrain_type]],Table3[vehicle_segment]&amp;Table3[powertrain_type],Table3[vehicle_id])</f>
        <v>2</v>
      </c>
      <c r="I639" s="5">
        <v>9111</v>
      </c>
      <c r="J639" s="5">
        <v>215948</v>
      </c>
      <c r="K639" s="5">
        <v>29448</v>
      </c>
      <c r="L639" s="5">
        <v>254507</v>
      </c>
      <c r="M639">
        <v>3.58</v>
      </c>
      <c r="N639">
        <v>12010</v>
      </c>
      <c r="O639">
        <v>4.2</v>
      </c>
      <c r="P639">
        <v>168</v>
      </c>
      <c r="Q639">
        <v>1.63</v>
      </c>
      <c r="R639">
        <v>0.19800000000000001</v>
      </c>
      <c r="S639">
        <v>45570</v>
      </c>
      <c r="T639">
        <v>88.8</v>
      </c>
      <c r="U639">
        <v>34.6</v>
      </c>
      <c r="V639">
        <v>2641</v>
      </c>
      <c r="W639">
        <v>69.5</v>
      </c>
      <c r="X639">
        <v>48.17</v>
      </c>
      <c r="Y639">
        <v>0</v>
      </c>
    </row>
    <row r="640" spans="1:25" x14ac:dyDescent="0.3">
      <c r="A640" t="s">
        <v>48</v>
      </c>
      <c r="B640">
        <f>_xlfn.XLOOKUP(Table4[[#This Row],[country]],Table2[country],Table2[country_id],FALSE)</f>
        <v>14</v>
      </c>
      <c r="C640" t="s">
        <v>32</v>
      </c>
      <c r="D640">
        <v>2014</v>
      </c>
      <c r="E640">
        <f>_xlfn.XLOOKUP(Table4[[#This Row],[year]],Table1[year],Table1[year_id])</f>
        <v>5</v>
      </c>
      <c r="F640" t="s">
        <v>30</v>
      </c>
      <c r="G640" t="s">
        <v>28</v>
      </c>
      <c r="H640" cm="1">
        <f t="array" ref="H640">_xlfn.XLOOKUP(Table4[[#This Row],[vehicle_segment]]&amp;Table4[[#This Row],[powertrain_type]],Table3[vehicle_segment]&amp;Table3[powertrain_type],Table3[vehicle_id])</f>
        <v>3</v>
      </c>
      <c r="I640" s="5">
        <v>5500</v>
      </c>
      <c r="J640" s="5">
        <v>92410</v>
      </c>
      <c r="K640" s="5">
        <v>8036</v>
      </c>
      <c r="L640" s="5">
        <v>105946</v>
      </c>
      <c r="M640">
        <v>5.19</v>
      </c>
      <c r="N640">
        <v>12010</v>
      </c>
      <c r="O640">
        <v>4.2</v>
      </c>
      <c r="P640">
        <v>168</v>
      </c>
      <c r="Q640">
        <v>1.63</v>
      </c>
      <c r="R640">
        <v>0.19800000000000001</v>
      </c>
      <c r="S640">
        <v>45570</v>
      </c>
      <c r="T640">
        <v>88.8</v>
      </c>
      <c r="U640">
        <v>34.6</v>
      </c>
      <c r="V640">
        <v>2641</v>
      </c>
      <c r="W640">
        <v>69.5</v>
      </c>
      <c r="X640">
        <v>48.33</v>
      </c>
      <c r="Y640">
        <v>0</v>
      </c>
    </row>
    <row r="641" spans="1:25" x14ac:dyDescent="0.3">
      <c r="A641" t="s">
        <v>48</v>
      </c>
      <c r="B641">
        <f>_xlfn.XLOOKUP(Table4[[#This Row],[country]],Table2[country],Table2[country_id],FALSE)</f>
        <v>14</v>
      </c>
      <c r="C641" t="s">
        <v>32</v>
      </c>
      <c r="D641">
        <v>2015</v>
      </c>
      <c r="E641">
        <f>_xlfn.XLOOKUP(Table4[[#This Row],[year]],Table1[year],Table1[year_id])</f>
        <v>6</v>
      </c>
      <c r="F641" t="s">
        <v>27</v>
      </c>
      <c r="G641" t="s">
        <v>28</v>
      </c>
      <c r="H641" cm="1">
        <f t="array" ref="H641">_xlfn.XLOOKUP(Table4[[#This Row],[vehicle_segment]]&amp;Table4[[#This Row],[powertrain_type]],Table3[vehicle_segment]&amp;Table3[powertrain_type],Table3[vehicle_id])</f>
        <v>1</v>
      </c>
      <c r="I641" s="5">
        <v>1068</v>
      </c>
      <c r="J641" s="5">
        <v>39613</v>
      </c>
      <c r="K641" s="5">
        <v>26408</v>
      </c>
      <c r="L641" s="5">
        <v>67089</v>
      </c>
      <c r="M641">
        <v>1.59</v>
      </c>
      <c r="N641">
        <v>17818</v>
      </c>
      <c r="O641">
        <v>4.9000000000000004</v>
      </c>
      <c r="P641">
        <v>175</v>
      </c>
      <c r="Q641">
        <v>1.637</v>
      </c>
      <c r="R641">
        <v>0.2</v>
      </c>
      <c r="S641">
        <v>44713</v>
      </c>
      <c r="T641">
        <v>90.5</v>
      </c>
      <c r="U641">
        <v>34.1</v>
      </c>
      <c r="V641">
        <v>3343</v>
      </c>
      <c r="W641">
        <v>71.5</v>
      </c>
      <c r="X641">
        <v>34</v>
      </c>
      <c r="Y641">
        <v>0</v>
      </c>
    </row>
    <row r="642" spans="1:25" x14ac:dyDescent="0.3">
      <c r="A642" t="s">
        <v>48</v>
      </c>
      <c r="B642">
        <f>_xlfn.XLOOKUP(Table4[[#This Row],[country]],Table2[country],Table2[country_id],FALSE)</f>
        <v>14</v>
      </c>
      <c r="C642" t="s">
        <v>32</v>
      </c>
      <c r="D642">
        <v>2015</v>
      </c>
      <c r="E642">
        <f>_xlfn.XLOOKUP(Table4[[#This Row],[year]],Table1[year],Table1[year_id])</f>
        <v>6</v>
      </c>
      <c r="F642" t="s">
        <v>29</v>
      </c>
      <c r="G642" t="s">
        <v>28</v>
      </c>
      <c r="H642" cm="1">
        <f t="array" ref="H642">_xlfn.XLOOKUP(Table4[[#This Row],[vehicle_segment]]&amp;Table4[[#This Row],[powertrain_type]],Table3[vehicle_segment]&amp;Table3[powertrain_type],Table3[vehicle_id])</f>
        <v>2</v>
      </c>
      <c r="I642" s="5">
        <v>12426</v>
      </c>
      <c r="J642" s="5">
        <v>229398</v>
      </c>
      <c r="K642" s="5">
        <v>31281</v>
      </c>
      <c r="L642" s="5">
        <v>273105</v>
      </c>
      <c r="M642">
        <v>4.55</v>
      </c>
      <c r="N642">
        <v>17818</v>
      </c>
      <c r="O642">
        <v>4.9000000000000004</v>
      </c>
      <c r="P642">
        <v>175</v>
      </c>
      <c r="Q642">
        <v>1.637</v>
      </c>
      <c r="R642">
        <v>0.2</v>
      </c>
      <c r="S642">
        <v>44713</v>
      </c>
      <c r="T642">
        <v>90.5</v>
      </c>
      <c r="U642">
        <v>34.1</v>
      </c>
      <c r="V642">
        <v>3343</v>
      </c>
      <c r="W642">
        <v>71.5</v>
      </c>
      <c r="X642">
        <v>36.380000000000003</v>
      </c>
      <c r="Y642">
        <v>0</v>
      </c>
    </row>
    <row r="643" spans="1:25" x14ac:dyDescent="0.3">
      <c r="A643" t="s">
        <v>48</v>
      </c>
      <c r="B643">
        <f>_xlfn.XLOOKUP(Table4[[#This Row],[country]],Table2[country],Table2[country_id],FALSE)</f>
        <v>14</v>
      </c>
      <c r="C643" t="s">
        <v>32</v>
      </c>
      <c r="D643">
        <v>2015</v>
      </c>
      <c r="E643">
        <f>_xlfn.XLOOKUP(Table4[[#This Row],[year]],Table1[year],Table1[year_id])</f>
        <v>6</v>
      </c>
      <c r="F643" t="s">
        <v>30</v>
      </c>
      <c r="G643" t="s">
        <v>28</v>
      </c>
      <c r="H643" cm="1">
        <f t="array" ref="H643">_xlfn.XLOOKUP(Table4[[#This Row],[vehicle_segment]]&amp;Table4[[#This Row],[powertrain_type]],Table3[vehicle_segment]&amp;Table3[powertrain_type],Table3[vehicle_id])</f>
        <v>3</v>
      </c>
      <c r="I643" s="5">
        <v>7525</v>
      </c>
      <c r="J643" s="5">
        <v>98007</v>
      </c>
      <c r="K643" s="5">
        <v>8522</v>
      </c>
      <c r="L643" s="5">
        <v>114054</v>
      </c>
      <c r="M643">
        <v>6.6</v>
      </c>
      <c r="N643">
        <v>17818</v>
      </c>
      <c r="O643">
        <v>4.9000000000000004</v>
      </c>
      <c r="P643">
        <v>175</v>
      </c>
      <c r="Q643">
        <v>1.637</v>
      </c>
      <c r="R643">
        <v>0.2</v>
      </c>
      <c r="S643">
        <v>44713</v>
      </c>
      <c r="T643">
        <v>90.5</v>
      </c>
      <c r="U643">
        <v>34.1</v>
      </c>
      <c r="V643">
        <v>3343</v>
      </c>
      <c r="W643">
        <v>71.5</v>
      </c>
      <c r="X643">
        <v>36.82</v>
      </c>
      <c r="Y643">
        <v>0</v>
      </c>
    </row>
    <row r="644" spans="1:25" x14ac:dyDescent="0.3">
      <c r="A644" t="s">
        <v>48</v>
      </c>
      <c r="B644">
        <f>_xlfn.XLOOKUP(Table4[[#This Row],[country]],Table2[country],Table2[country_id],FALSE)</f>
        <v>14</v>
      </c>
      <c r="C644" t="s">
        <v>32</v>
      </c>
      <c r="D644">
        <v>2016</v>
      </c>
      <c r="E644">
        <f>_xlfn.XLOOKUP(Table4[[#This Row],[year]],Table1[year],Table1[year_id])</f>
        <v>7</v>
      </c>
      <c r="F644" t="s">
        <v>27</v>
      </c>
      <c r="G644" t="s">
        <v>28</v>
      </c>
      <c r="H644" cm="1">
        <f t="array" ref="H644">_xlfn.XLOOKUP(Table4[[#This Row],[vehicle_segment]]&amp;Table4[[#This Row],[powertrain_type]],Table3[vehicle_segment]&amp;Table3[powertrain_type],Table3[vehicle_id])</f>
        <v>1</v>
      </c>
      <c r="I644" s="5">
        <v>1252</v>
      </c>
      <c r="J644" s="5">
        <v>37978</v>
      </c>
      <c r="K644" s="5">
        <v>25319</v>
      </c>
      <c r="L644" s="5">
        <v>64549</v>
      </c>
      <c r="M644">
        <v>1.94</v>
      </c>
      <c r="N644">
        <v>25616</v>
      </c>
      <c r="O644">
        <v>5.3</v>
      </c>
      <c r="P644">
        <v>200</v>
      </c>
      <c r="Q644">
        <v>1.637</v>
      </c>
      <c r="R644">
        <v>0.20499999999999999</v>
      </c>
      <c r="S644">
        <v>47547</v>
      </c>
      <c r="T644">
        <v>91.1</v>
      </c>
      <c r="U644">
        <v>34.1</v>
      </c>
      <c r="V644">
        <v>4051</v>
      </c>
      <c r="W644">
        <v>73.900000000000006</v>
      </c>
      <c r="X644">
        <v>17.23</v>
      </c>
      <c r="Y644">
        <v>0</v>
      </c>
    </row>
    <row r="645" spans="1:25" x14ac:dyDescent="0.3">
      <c r="A645" t="s">
        <v>48</v>
      </c>
      <c r="B645">
        <f>_xlfn.XLOOKUP(Table4[[#This Row],[country]],Table2[country],Table2[country_id],FALSE)</f>
        <v>14</v>
      </c>
      <c r="C645" t="s">
        <v>32</v>
      </c>
      <c r="D645">
        <v>2016</v>
      </c>
      <c r="E645">
        <f>_xlfn.XLOOKUP(Table4[[#This Row],[year]],Table1[year],Table1[year_id])</f>
        <v>7</v>
      </c>
      <c r="F645" t="s">
        <v>29</v>
      </c>
      <c r="G645" t="s">
        <v>28</v>
      </c>
      <c r="H645" cm="1">
        <f t="array" ref="H645">_xlfn.XLOOKUP(Table4[[#This Row],[vehicle_segment]]&amp;Table4[[#This Row],[powertrain_type]],Table3[vehicle_segment]&amp;Table3[powertrain_type],Table3[vehicle_id])</f>
        <v>2</v>
      </c>
      <c r="I645" s="5">
        <v>14281</v>
      </c>
      <c r="J645" s="5">
        <v>214282</v>
      </c>
      <c r="K645" s="5">
        <v>29220</v>
      </c>
      <c r="L645" s="5">
        <v>257783</v>
      </c>
      <c r="M645">
        <v>5.54</v>
      </c>
      <c r="N645">
        <v>25616</v>
      </c>
      <c r="O645">
        <v>5.3</v>
      </c>
      <c r="P645">
        <v>200</v>
      </c>
      <c r="Q645">
        <v>1.637</v>
      </c>
      <c r="R645">
        <v>0.20499999999999999</v>
      </c>
      <c r="S645">
        <v>47547</v>
      </c>
      <c r="T645">
        <v>91.1</v>
      </c>
      <c r="U645">
        <v>34.1</v>
      </c>
      <c r="V645">
        <v>4051</v>
      </c>
      <c r="W645">
        <v>73.900000000000006</v>
      </c>
      <c r="X645">
        <v>14.93</v>
      </c>
      <c r="Y645">
        <v>0</v>
      </c>
    </row>
    <row r="646" spans="1:25" x14ac:dyDescent="0.3">
      <c r="A646" t="s">
        <v>48</v>
      </c>
      <c r="B646">
        <f>_xlfn.XLOOKUP(Table4[[#This Row],[country]],Table2[country],Table2[country_id],FALSE)</f>
        <v>14</v>
      </c>
      <c r="C646" t="s">
        <v>32</v>
      </c>
      <c r="D646">
        <v>2016</v>
      </c>
      <c r="E646">
        <f>_xlfn.XLOOKUP(Table4[[#This Row],[year]],Table1[year],Table1[year_id])</f>
        <v>7</v>
      </c>
      <c r="F646" t="s">
        <v>30</v>
      </c>
      <c r="G646" t="s">
        <v>28</v>
      </c>
      <c r="H646" cm="1">
        <f t="array" ref="H646">_xlfn.XLOOKUP(Table4[[#This Row],[vehicle_segment]]&amp;Table4[[#This Row],[powertrain_type]],Table3[vehicle_segment]&amp;Table3[powertrain_type],Table3[vehicle_id])</f>
        <v>3</v>
      </c>
      <c r="I646" s="5">
        <v>8540</v>
      </c>
      <c r="J646" s="5">
        <v>89953</v>
      </c>
      <c r="K646" s="5">
        <v>7822</v>
      </c>
      <c r="L646" s="5">
        <v>106315</v>
      </c>
      <c r="M646">
        <v>8.0299999999999994</v>
      </c>
      <c r="N646">
        <v>25616</v>
      </c>
      <c r="O646">
        <v>5.3</v>
      </c>
      <c r="P646">
        <v>200</v>
      </c>
      <c r="Q646">
        <v>1.637</v>
      </c>
      <c r="R646">
        <v>0.20499999999999999</v>
      </c>
      <c r="S646">
        <v>47547</v>
      </c>
      <c r="T646">
        <v>91.1</v>
      </c>
      <c r="U646">
        <v>34.1</v>
      </c>
      <c r="V646">
        <v>4051</v>
      </c>
      <c r="W646">
        <v>73.900000000000006</v>
      </c>
      <c r="X646">
        <v>13.49</v>
      </c>
      <c r="Y646">
        <v>0</v>
      </c>
    </row>
    <row r="647" spans="1:25" x14ac:dyDescent="0.3">
      <c r="A647" t="s">
        <v>48</v>
      </c>
      <c r="B647">
        <f>_xlfn.XLOOKUP(Table4[[#This Row],[country]],Table2[country],Table2[country_id],FALSE)</f>
        <v>14</v>
      </c>
      <c r="C647" t="s">
        <v>32</v>
      </c>
      <c r="D647">
        <v>2017</v>
      </c>
      <c r="E647">
        <f>_xlfn.XLOOKUP(Table4[[#This Row],[year]],Table1[year],Table1[year_id])</f>
        <v>8</v>
      </c>
      <c r="F647" t="s">
        <v>27</v>
      </c>
      <c r="G647" t="s">
        <v>28</v>
      </c>
      <c r="H647" cm="1">
        <f t="array" ref="H647">_xlfn.XLOOKUP(Table4[[#This Row],[vehicle_segment]]&amp;Table4[[#This Row],[powertrain_type]],Table3[vehicle_segment]&amp;Table3[powertrain_type],Table3[vehicle_id])</f>
        <v>1</v>
      </c>
      <c r="I647" s="5">
        <v>1342</v>
      </c>
      <c r="J647" s="5">
        <v>37346</v>
      </c>
      <c r="K647" s="5">
        <v>24897</v>
      </c>
      <c r="L647" s="5">
        <v>63585</v>
      </c>
      <c r="M647">
        <v>2.11</v>
      </c>
      <c r="N647">
        <v>31883</v>
      </c>
      <c r="O647">
        <v>6.3</v>
      </c>
      <c r="P647">
        <v>227</v>
      </c>
      <c r="Q647">
        <v>1.67</v>
      </c>
      <c r="R647">
        <v>0.20899999999999999</v>
      </c>
      <c r="S647">
        <v>48401</v>
      </c>
      <c r="T647">
        <v>90.9</v>
      </c>
      <c r="U647">
        <v>33.5</v>
      </c>
      <c r="V647">
        <v>4083</v>
      </c>
      <c r="W647">
        <v>77.400000000000006</v>
      </c>
      <c r="X647">
        <v>7.19</v>
      </c>
      <c r="Y647">
        <v>0</v>
      </c>
    </row>
    <row r="648" spans="1:25" x14ac:dyDescent="0.3">
      <c r="A648" t="s">
        <v>48</v>
      </c>
      <c r="B648">
        <f>_xlfn.XLOOKUP(Table4[[#This Row],[country]],Table2[country],Table2[country_id],FALSE)</f>
        <v>14</v>
      </c>
      <c r="C648" t="s">
        <v>32</v>
      </c>
      <c r="D648">
        <v>2017</v>
      </c>
      <c r="E648">
        <f>_xlfn.XLOOKUP(Table4[[#This Row],[year]],Table1[year],Table1[year_id])</f>
        <v>8</v>
      </c>
      <c r="F648" t="s">
        <v>29</v>
      </c>
      <c r="G648" t="s">
        <v>28</v>
      </c>
      <c r="H648" cm="1">
        <f t="array" ref="H648">_xlfn.XLOOKUP(Table4[[#This Row],[vehicle_segment]]&amp;Table4[[#This Row],[powertrain_type]],Table3[vehicle_segment]&amp;Table3[powertrain_type],Table3[vehicle_id])</f>
        <v>2</v>
      </c>
      <c r="I648" s="5">
        <v>14838</v>
      </c>
      <c r="J648" s="5">
        <v>203482</v>
      </c>
      <c r="K648" s="5">
        <v>27747</v>
      </c>
      <c r="L648" s="5">
        <v>246067</v>
      </c>
      <c r="M648">
        <v>6.03</v>
      </c>
      <c r="N648">
        <v>31883</v>
      </c>
      <c r="O648">
        <v>6.3</v>
      </c>
      <c r="P648">
        <v>227</v>
      </c>
      <c r="Q648">
        <v>1.67</v>
      </c>
      <c r="R648">
        <v>0.20899999999999999</v>
      </c>
      <c r="S648">
        <v>48401</v>
      </c>
      <c r="T648">
        <v>90.9</v>
      </c>
      <c r="U648">
        <v>33.5</v>
      </c>
      <c r="V648">
        <v>4083</v>
      </c>
      <c r="W648">
        <v>77.400000000000006</v>
      </c>
      <c r="X648">
        <v>3.9</v>
      </c>
      <c r="Y648">
        <v>0</v>
      </c>
    </row>
    <row r="649" spans="1:25" x14ac:dyDescent="0.3">
      <c r="A649" t="s">
        <v>48</v>
      </c>
      <c r="B649">
        <f>_xlfn.XLOOKUP(Table4[[#This Row],[country]],Table2[country],Table2[country_id],FALSE)</f>
        <v>14</v>
      </c>
      <c r="C649" t="s">
        <v>32</v>
      </c>
      <c r="D649">
        <v>2017</v>
      </c>
      <c r="E649">
        <f>_xlfn.XLOOKUP(Table4[[#This Row],[year]],Table1[year],Table1[year_id])</f>
        <v>8</v>
      </c>
      <c r="F649" t="s">
        <v>30</v>
      </c>
      <c r="G649" t="s">
        <v>28</v>
      </c>
      <c r="H649" cm="1">
        <f t="array" ref="H649">_xlfn.XLOOKUP(Table4[[#This Row],[vehicle_segment]]&amp;Table4[[#This Row],[powertrain_type]],Table3[vehicle_segment]&amp;Table3[powertrain_type],Table3[vehicle_id])</f>
        <v>3</v>
      </c>
      <c r="I649" s="5">
        <v>9243</v>
      </c>
      <c r="J649" s="5">
        <v>88756</v>
      </c>
      <c r="K649" s="5">
        <v>7718</v>
      </c>
      <c r="L649" s="5">
        <v>105717</v>
      </c>
      <c r="M649">
        <v>8.74</v>
      </c>
      <c r="N649">
        <v>31883</v>
      </c>
      <c r="O649">
        <v>6.3</v>
      </c>
      <c r="P649">
        <v>227</v>
      </c>
      <c r="Q649">
        <v>1.67</v>
      </c>
      <c r="R649">
        <v>0.20899999999999999</v>
      </c>
      <c r="S649">
        <v>48401</v>
      </c>
      <c r="T649">
        <v>90.9</v>
      </c>
      <c r="U649">
        <v>33.5</v>
      </c>
      <c r="V649">
        <v>4083</v>
      </c>
      <c r="W649">
        <v>77.400000000000006</v>
      </c>
      <c r="X649">
        <v>8.23</v>
      </c>
      <c r="Y649">
        <v>0</v>
      </c>
    </row>
    <row r="650" spans="1:25" x14ac:dyDescent="0.3">
      <c r="A650" t="s">
        <v>48</v>
      </c>
      <c r="B650">
        <f>_xlfn.XLOOKUP(Table4[[#This Row],[country]],Table2[country],Table2[country_id],FALSE)</f>
        <v>14</v>
      </c>
      <c r="C650" t="s">
        <v>32</v>
      </c>
      <c r="D650">
        <v>2018</v>
      </c>
      <c r="E650">
        <f>_xlfn.XLOOKUP(Table4[[#This Row],[year]],Table1[year],Table1[year_id])</f>
        <v>9</v>
      </c>
      <c r="F650" t="s">
        <v>27</v>
      </c>
      <c r="G650" t="s">
        <v>28</v>
      </c>
      <c r="H650" cm="1">
        <f t="array" ref="H650">_xlfn.XLOOKUP(Table4[[#This Row],[vehicle_segment]]&amp;Table4[[#This Row],[powertrain_type]],Table3[vehicle_segment]&amp;Table3[powertrain_type],Table3[vehicle_id])</f>
        <v>1</v>
      </c>
      <c r="I650" s="5">
        <v>1317</v>
      </c>
      <c r="J650" s="5">
        <v>37417</v>
      </c>
      <c r="K650" s="5">
        <v>24945</v>
      </c>
      <c r="L650" s="5">
        <v>63679</v>
      </c>
      <c r="M650">
        <v>2.0699999999999998</v>
      </c>
      <c r="N650">
        <v>42365</v>
      </c>
      <c r="O650">
        <v>7.4</v>
      </c>
      <c r="P650">
        <v>272</v>
      </c>
      <c r="Q650">
        <v>1.7170000000000001</v>
      </c>
      <c r="R650">
        <v>0.21099999999999999</v>
      </c>
      <c r="S650">
        <v>50428</v>
      </c>
      <c r="T650">
        <v>91.8</v>
      </c>
      <c r="U650">
        <v>33.700000000000003</v>
      </c>
      <c r="V650">
        <v>4104</v>
      </c>
      <c r="W650">
        <v>79.3</v>
      </c>
      <c r="X650">
        <v>-1.86</v>
      </c>
      <c r="Y650">
        <v>0</v>
      </c>
    </row>
    <row r="651" spans="1:25" x14ac:dyDescent="0.3">
      <c r="A651" t="s">
        <v>48</v>
      </c>
      <c r="B651">
        <f>_xlfn.XLOOKUP(Table4[[#This Row],[country]],Table2[country],Table2[country_id],FALSE)</f>
        <v>14</v>
      </c>
      <c r="C651" t="s">
        <v>32</v>
      </c>
      <c r="D651">
        <v>2018</v>
      </c>
      <c r="E651">
        <f>_xlfn.XLOOKUP(Table4[[#This Row],[year]],Table1[year],Table1[year_id])</f>
        <v>9</v>
      </c>
      <c r="F651" t="s">
        <v>29</v>
      </c>
      <c r="G651" t="s">
        <v>28</v>
      </c>
      <c r="H651" cm="1">
        <f t="array" ref="H651">_xlfn.XLOOKUP(Table4[[#This Row],[vehicle_segment]]&amp;Table4[[#This Row],[powertrain_type]],Table3[vehicle_segment]&amp;Table3[powertrain_type],Table3[vehicle_id])</f>
        <v>2</v>
      </c>
      <c r="I651" s="5">
        <v>14945</v>
      </c>
      <c r="J651" s="5">
        <v>209386</v>
      </c>
      <c r="K651" s="5">
        <v>28553</v>
      </c>
      <c r="L651" s="5">
        <v>252884</v>
      </c>
      <c r="M651">
        <v>5.91</v>
      </c>
      <c r="N651">
        <v>42365</v>
      </c>
      <c r="O651">
        <v>7.4</v>
      </c>
      <c r="P651">
        <v>272</v>
      </c>
      <c r="Q651">
        <v>1.7170000000000001</v>
      </c>
      <c r="R651">
        <v>0.21099999999999999</v>
      </c>
      <c r="S651">
        <v>50428</v>
      </c>
      <c r="T651">
        <v>91.8</v>
      </c>
      <c r="U651">
        <v>33.700000000000003</v>
      </c>
      <c r="V651">
        <v>4104</v>
      </c>
      <c r="W651">
        <v>79.3</v>
      </c>
      <c r="X651">
        <v>0.72</v>
      </c>
      <c r="Y651">
        <v>0</v>
      </c>
    </row>
    <row r="652" spans="1:25" x14ac:dyDescent="0.3">
      <c r="A652" t="s">
        <v>48</v>
      </c>
      <c r="B652">
        <f>_xlfn.XLOOKUP(Table4[[#This Row],[country]],Table2[country],Table2[country_id],FALSE)</f>
        <v>14</v>
      </c>
      <c r="C652" t="s">
        <v>32</v>
      </c>
      <c r="D652">
        <v>2018</v>
      </c>
      <c r="E652">
        <f>_xlfn.XLOOKUP(Table4[[#This Row],[year]],Table1[year],Table1[year_id])</f>
        <v>9</v>
      </c>
      <c r="F652" t="s">
        <v>30</v>
      </c>
      <c r="G652" t="s">
        <v>28</v>
      </c>
      <c r="H652" cm="1">
        <f t="array" ref="H652">_xlfn.XLOOKUP(Table4[[#This Row],[vehicle_segment]]&amp;Table4[[#This Row],[powertrain_type]],Table3[vehicle_segment]&amp;Table3[powertrain_type],Table3[vehicle_id])</f>
        <v>3</v>
      </c>
      <c r="I652" s="5">
        <v>9091</v>
      </c>
      <c r="J652" s="5">
        <v>89231</v>
      </c>
      <c r="K652" s="5">
        <v>7759</v>
      </c>
      <c r="L652" s="5">
        <v>106081</v>
      </c>
      <c r="M652">
        <v>8.57</v>
      </c>
      <c r="N652">
        <v>42365</v>
      </c>
      <c r="O652">
        <v>7.4</v>
      </c>
      <c r="P652">
        <v>272</v>
      </c>
      <c r="Q652">
        <v>1.7170000000000001</v>
      </c>
      <c r="R652">
        <v>0.21099999999999999</v>
      </c>
      <c r="S652">
        <v>50428</v>
      </c>
      <c r="T652">
        <v>91.8</v>
      </c>
      <c r="U652">
        <v>33.700000000000003</v>
      </c>
      <c r="V652">
        <v>4104</v>
      </c>
      <c r="W652">
        <v>79.3</v>
      </c>
      <c r="X652">
        <v>-1.64</v>
      </c>
      <c r="Y652">
        <v>0</v>
      </c>
    </row>
    <row r="653" spans="1:25" x14ac:dyDescent="0.3">
      <c r="A653" t="s">
        <v>48</v>
      </c>
      <c r="B653">
        <f>_xlfn.XLOOKUP(Table4[[#This Row],[country]],Table2[country],Table2[country_id],FALSE)</f>
        <v>14</v>
      </c>
      <c r="C653" t="s">
        <v>32</v>
      </c>
      <c r="D653">
        <v>2019</v>
      </c>
      <c r="E653">
        <f>_xlfn.XLOOKUP(Table4[[#This Row],[year]],Table1[year],Table1[year_id])</f>
        <v>10</v>
      </c>
      <c r="F653" t="s">
        <v>27</v>
      </c>
      <c r="G653" t="s">
        <v>28</v>
      </c>
      <c r="H653" cm="1">
        <f t="array" ref="H653">_xlfn.XLOOKUP(Table4[[#This Row],[vehicle_segment]]&amp;Table4[[#This Row],[powertrain_type]],Table3[vehicle_segment]&amp;Table3[powertrain_type],Table3[vehicle_id])</f>
        <v>1</v>
      </c>
      <c r="I653" s="5">
        <v>3524</v>
      </c>
      <c r="J653" s="5">
        <v>37871</v>
      </c>
      <c r="K653" s="5">
        <v>25248</v>
      </c>
      <c r="L653" s="5">
        <v>66643</v>
      </c>
      <c r="M653">
        <v>5.29</v>
      </c>
      <c r="N653">
        <v>51265</v>
      </c>
      <c r="O653">
        <v>8.1</v>
      </c>
      <c r="P653">
        <v>307</v>
      </c>
      <c r="Q653">
        <v>1.8069999999999999</v>
      </c>
      <c r="R653">
        <v>0.21299999999999999</v>
      </c>
      <c r="S653">
        <v>53138</v>
      </c>
      <c r="T653">
        <v>91.6</v>
      </c>
      <c r="U653">
        <v>32.1</v>
      </c>
      <c r="V653">
        <v>4053</v>
      </c>
      <c r="W653">
        <v>82.9</v>
      </c>
      <c r="X653">
        <v>167.58</v>
      </c>
      <c r="Y653">
        <v>0</v>
      </c>
    </row>
    <row r="654" spans="1:25" x14ac:dyDescent="0.3">
      <c r="A654" t="s">
        <v>48</v>
      </c>
      <c r="B654">
        <f>_xlfn.XLOOKUP(Table4[[#This Row],[country]],Table2[country],Table2[country_id],FALSE)</f>
        <v>14</v>
      </c>
      <c r="C654" t="s">
        <v>32</v>
      </c>
      <c r="D654">
        <v>2019</v>
      </c>
      <c r="E654">
        <f>_xlfn.XLOOKUP(Table4[[#This Row],[year]],Table1[year],Table1[year_id])</f>
        <v>10</v>
      </c>
      <c r="F654" t="s">
        <v>29</v>
      </c>
      <c r="G654" t="s">
        <v>28</v>
      </c>
      <c r="H654" cm="1">
        <f t="array" ref="H654">_xlfn.XLOOKUP(Table4[[#This Row],[vehicle_segment]]&amp;Table4[[#This Row],[powertrain_type]],Table3[vehicle_segment]&amp;Table3[powertrain_type],Table3[vehicle_id])</f>
        <v>2</v>
      </c>
      <c r="I654" s="5">
        <v>41419</v>
      </c>
      <c r="J654" s="5">
        <v>204775</v>
      </c>
      <c r="K654" s="5">
        <v>27924</v>
      </c>
      <c r="L654" s="5">
        <v>274118</v>
      </c>
      <c r="M654">
        <v>15.11</v>
      </c>
      <c r="N654">
        <v>51265</v>
      </c>
      <c r="O654">
        <v>8.1</v>
      </c>
      <c r="P654">
        <v>307</v>
      </c>
      <c r="Q654">
        <v>1.8069999999999999</v>
      </c>
      <c r="R654">
        <v>0.21299999999999999</v>
      </c>
      <c r="S654">
        <v>53138</v>
      </c>
      <c r="T654">
        <v>91.6</v>
      </c>
      <c r="U654">
        <v>32.1</v>
      </c>
      <c r="V654">
        <v>4053</v>
      </c>
      <c r="W654">
        <v>82.9</v>
      </c>
      <c r="X654">
        <v>177.14</v>
      </c>
      <c r="Y654">
        <v>0</v>
      </c>
    </row>
    <row r="655" spans="1:25" x14ac:dyDescent="0.3">
      <c r="A655" t="s">
        <v>48</v>
      </c>
      <c r="B655">
        <f>_xlfn.XLOOKUP(Table4[[#This Row],[country]],Table2[country],Table2[country_id],FALSE)</f>
        <v>14</v>
      </c>
      <c r="C655" t="s">
        <v>32</v>
      </c>
      <c r="D655">
        <v>2019</v>
      </c>
      <c r="E655">
        <f>_xlfn.XLOOKUP(Table4[[#This Row],[year]],Table1[year],Table1[year_id])</f>
        <v>10</v>
      </c>
      <c r="F655" t="s">
        <v>30</v>
      </c>
      <c r="G655" t="s">
        <v>28</v>
      </c>
      <c r="H655" cm="1">
        <f t="array" ref="H655">_xlfn.XLOOKUP(Table4[[#This Row],[vehicle_segment]]&amp;Table4[[#This Row],[powertrain_type]],Table3[vehicle_segment]&amp;Table3[powertrain_type],Table3[vehicle_id])</f>
        <v>3</v>
      </c>
      <c r="I655" s="5">
        <v>24488</v>
      </c>
      <c r="J655" s="5">
        <v>80297</v>
      </c>
      <c r="K655" s="5">
        <v>6982</v>
      </c>
      <c r="L655" s="5">
        <v>111767</v>
      </c>
      <c r="M655">
        <v>21.91</v>
      </c>
      <c r="N655">
        <v>51265</v>
      </c>
      <c r="O655">
        <v>8.1</v>
      </c>
      <c r="P655">
        <v>307</v>
      </c>
      <c r="Q655">
        <v>1.8069999999999999</v>
      </c>
      <c r="R655">
        <v>0.21299999999999999</v>
      </c>
      <c r="S655">
        <v>53138</v>
      </c>
      <c r="T655">
        <v>91.6</v>
      </c>
      <c r="U655">
        <v>32.1</v>
      </c>
      <c r="V655">
        <v>4053</v>
      </c>
      <c r="W655">
        <v>82.9</v>
      </c>
      <c r="X655">
        <v>169.37</v>
      </c>
      <c r="Y655">
        <v>0</v>
      </c>
    </row>
    <row r="656" spans="1:25" x14ac:dyDescent="0.3">
      <c r="A656" t="s">
        <v>48</v>
      </c>
      <c r="B656">
        <f>_xlfn.XLOOKUP(Table4[[#This Row],[country]],Table2[country],Table2[country_id],FALSE)</f>
        <v>14</v>
      </c>
      <c r="C656" t="s">
        <v>32</v>
      </c>
      <c r="D656">
        <v>2020</v>
      </c>
      <c r="E656">
        <f>_xlfn.XLOOKUP(Table4[[#This Row],[year]],Table1[year],Table1[year_id])</f>
        <v>11</v>
      </c>
      <c r="F656" t="s">
        <v>27</v>
      </c>
      <c r="G656" t="s">
        <v>28</v>
      </c>
      <c r="H656" cm="1">
        <f t="array" ref="H656">_xlfn.XLOOKUP(Table4[[#This Row],[vehicle_segment]]&amp;Table4[[#This Row],[powertrain_type]],Table3[vehicle_segment]&amp;Table3[powertrain_type],Table3[vehicle_id])</f>
        <v>1</v>
      </c>
      <c r="I656" s="5">
        <v>3652</v>
      </c>
      <c r="J656" s="5">
        <v>30366</v>
      </c>
      <c r="K656" s="5">
        <v>20244</v>
      </c>
      <c r="L656" s="5">
        <v>54262</v>
      </c>
      <c r="M656">
        <v>6.73</v>
      </c>
      <c r="N656">
        <v>70476</v>
      </c>
      <c r="O656">
        <v>9.3000000000000007</v>
      </c>
      <c r="P656">
        <v>344</v>
      </c>
      <c r="Q656">
        <v>1.96</v>
      </c>
      <c r="R656">
        <v>0.24199999999999999</v>
      </c>
      <c r="S656">
        <v>54427</v>
      </c>
      <c r="T656">
        <v>92.4</v>
      </c>
      <c r="U656">
        <v>30.7</v>
      </c>
      <c r="V656">
        <v>3985</v>
      </c>
      <c r="W656">
        <v>83.9</v>
      </c>
      <c r="X656">
        <v>3.63</v>
      </c>
      <c r="Y656">
        <v>0</v>
      </c>
    </row>
    <row r="657" spans="1:25" x14ac:dyDescent="0.3">
      <c r="A657" t="s">
        <v>48</v>
      </c>
      <c r="B657">
        <f>_xlfn.XLOOKUP(Table4[[#This Row],[country]],Table2[country],Table2[country_id],FALSE)</f>
        <v>14</v>
      </c>
      <c r="C657" t="s">
        <v>32</v>
      </c>
      <c r="D657">
        <v>2020</v>
      </c>
      <c r="E657">
        <f>_xlfn.XLOOKUP(Table4[[#This Row],[year]],Table1[year],Table1[year_id])</f>
        <v>11</v>
      </c>
      <c r="F657" t="s">
        <v>29</v>
      </c>
      <c r="G657" t="s">
        <v>28</v>
      </c>
      <c r="H657" cm="1">
        <f t="array" ref="H657">_xlfn.XLOOKUP(Table4[[#This Row],[vehicle_segment]]&amp;Table4[[#This Row],[powertrain_type]],Table3[vehicle_segment]&amp;Table3[powertrain_type],Table3[vehicle_id])</f>
        <v>2</v>
      </c>
      <c r="I657" s="5">
        <v>40703</v>
      </c>
      <c r="J657" s="5">
        <v>150445</v>
      </c>
      <c r="K657" s="5">
        <v>20515</v>
      </c>
      <c r="L657" s="5">
        <v>211663</v>
      </c>
      <c r="M657">
        <v>19.23</v>
      </c>
      <c r="N657">
        <v>70476</v>
      </c>
      <c r="O657">
        <v>9.3000000000000007</v>
      </c>
      <c r="P657">
        <v>344</v>
      </c>
      <c r="Q657">
        <v>1.96</v>
      </c>
      <c r="R657">
        <v>0.24199999999999999</v>
      </c>
      <c r="S657">
        <v>54427</v>
      </c>
      <c r="T657">
        <v>92.4</v>
      </c>
      <c r="U657">
        <v>30.7</v>
      </c>
      <c r="V657">
        <v>3985</v>
      </c>
      <c r="W657">
        <v>83.9</v>
      </c>
      <c r="X657">
        <v>-1.73</v>
      </c>
      <c r="Y657">
        <v>0</v>
      </c>
    </row>
    <row r="658" spans="1:25" x14ac:dyDescent="0.3">
      <c r="A658" t="s">
        <v>48</v>
      </c>
      <c r="B658">
        <f>_xlfn.XLOOKUP(Table4[[#This Row],[country]],Table2[country],Table2[country_id],FALSE)</f>
        <v>14</v>
      </c>
      <c r="C658" t="s">
        <v>32</v>
      </c>
      <c r="D658">
        <v>2020</v>
      </c>
      <c r="E658">
        <f>_xlfn.XLOOKUP(Table4[[#This Row],[year]],Table1[year],Table1[year_id])</f>
        <v>11</v>
      </c>
      <c r="F658" t="s">
        <v>30</v>
      </c>
      <c r="G658" t="s">
        <v>28</v>
      </c>
      <c r="H658" cm="1">
        <f t="array" ref="H658">_xlfn.XLOOKUP(Table4[[#This Row],[vehicle_segment]]&amp;Table4[[#This Row],[powertrain_type]],Table3[vehicle_segment]&amp;Table3[powertrain_type],Table3[vehicle_id])</f>
        <v>3</v>
      </c>
      <c r="I658" s="5">
        <v>24764</v>
      </c>
      <c r="J658" s="5">
        <v>58925</v>
      </c>
      <c r="K658" s="5">
        <v>5124</v>
      </c>
      <c r="L658" s="5">
        <v>88813</v>
      </c>
      <c r="M658">
        <v>27.88</v>
      </c>
      <c r="N658">
        <v>70476</v>
      </c>
      <c r="O658">
        <v>9.3000000000000007</v>
      </c>
      <c r="P658">
        <v>344</v>
      </c>
      <c r="Q658">
        <v>1.96</v>
      </c>
      <c r="R658">
        <v>0.24199999999999999</v>
      </c>
      <c r="S658">
        <v>54427</v>
      </c>
      <c r="T658">
        <v>92.4</v>
      </c>
      <c r="U658">
        <v>30.7</v>
      </c>
      <c r="V658">
        <v>3985</v>
      </c>
      <c r="W658">
        <v>83.9</v>
      </c>
      <c r="X658">
        <v>1.1299999999999999</v>
      </c>
      <c r="Y658">
        <v>0</v>
      </c>
    </row>
    <row r="659" spans="1:25" x14ac:dyDescent="0.3">
      <c r="A659" t="s">
        <v>48</v>
      </c>
      <c r="B659">
        <f>_xlfn.XLOOKUP(Table4[[#This Row],[country]],Table2[country],Table2[country_id],FALSE)</f>
        <v>14</v>
      </c>
      <c r="C659" t="s">
        <v>32</v>
      </c>
      <c r="D659">
        <v>2021</v>
      </c>
      <c r="E659">
        <f>_xlfn.XLOOKUP(Table4[[#This Row],[year]],Table1[year],Table1[year_id])</f>
        <v>12</v>
      </c>
      <c r="F659" t="s">
        <v>27</v>
      </c>
      <c r="G659" t="s">
        <v>28</v>
      </c>
      <c r="H659" cm="1">
        <f t="array" ref="H659">_xlfn.XLOOKUP(Table4[[#This Row],[vehicle_segment]]&amp;Table4[[#This Row],[powertrain_type]],Table3[vehicle_segment]&amp;Table3[powertrain_type],Table3[vehicle_id])</f>
        <v>1</v>
      </c>
      <c r="I659" s="5">
        <v>3305</v>
      </c>
      <c r="J659" s="5">
        <v>30338</v>
      </c>
      <c r="K659" s="5">
        <v>20225</v>
      </c>
      <c r="L659" s="5">
        <v>53868</v>
      </c>
      <c r="M659">
        <v>6.14</v>
      </c>
      <c r="N659">
        <v>88840</v>
      </c>
      <c r="O659">
        <v>11.3</v>
      </c>
      <c r="P659">
        <v>385</v>
      </c>
      <c r="Q659">
        <v>2.153</v>
      </c>
      <c r="R659">
        <v>0.28699999999999998</v>
      </c>
      <c r="S659">
        <v>55259</v>
      </c>
      <c r="T659">
        <v>92.5</v>
      </c>
      <c r="U659">
        <v>29.8</v>
      </c>
      <c r="V659">
        <v>3444</v>
      </c>
      <c r="W659">
        <v>86.4</v>
      </c>
      <c r="X659">
        <v>-9.5</v>
      </c>
      <c r="Y659">
        <v>0</v>
      </c>
    </row>
    <row r="660" spans="1:25" x14ac:dyDescent="0.3">
      <c r="A660" t="s">
        <v>48</v>
      </c>
      <c r="B660">
        <f>_xlfn.XLOOKUP(Table4[[#This Row],[country]],Table2[country],Table2[country_id],FALSE)</f>
        <v>14</v>
      </c>
      <c r="C660" t="s">
        <v>32</v>
      </c>
      <c r="D660">
        <v>2021</v>
      </c>
      <c r="E660">
        <f>_xlfn.XLOOKUP(Table4[[#This Row],[year]],Table1[year],Table1[year_id])</f>
        <v>12</v>
      </c>
      <c r="F660" t="s">
        <v>29</v>
      </c>
      <c r="G660" t="s">
        <v>28</v>
      </c>
      <c r="H660" cm="1">
        <f t="array" ref="H660">_xlfn.XLOOKUP(Table4[[#This Row],[vehicle_segment]]&amp;Table4[[#This Row],[powertrain_type]],Table3[vehicle_segment]&amp;Table3[powertrain_type],Table3[vehicle_id])</f>
        <v>2</v>
      </c>
      <c r="I660" s="5">
        <v>37412</v>
      </c>
      <c r="J660" s="5">
        <v>154885</v>
      </c>
      <c r="K660" s="5">
        <v>21121</v>
      </c>
      <c r="L660" s="5">
        <v>213418</v>
      </c>
      <c r="M660">
        <v>17.53</v>
      </c>
      <c r="N660">
        <v>88840</v>
      </c>
      <c r="O660">
        <v>11.3</v>
      </c>
      <c r="P660">
        <v>385</v>
      </c>
      <c r="Q660">
        <v>2.153</v>
      </c>
      <c r="R660">
        <v>0.28699999999999998</v>
      </c>
      <c r="S660">
        <v>55259</v>
      </c>
      <c r="T660">
        <v>92.5</v>
      </c>
      <c r="U660">
        <v>29.8</v>
      </c>
      <c r="V660">
        <v>3444</v>
      </c>
      <c r="W660">
        <v>86.4</v>
      </c>
      <c r="X660">
        <v>-8.09</v>
      </c>
      <c r="Y660">
        <v>0</v>
      </c>
    </row>
    <row r="661" spans="1:25" x14ac:dyDescent="0.3">
      <c r="A661" t="s">
        <v>48</v>
      </c>
      <c r="B661">
        <f>_xlfn.XLOOKUP(Table4[[#This Row],[country]],Table2[country],Table2[country_id],FALSE)</f>
        <v>14</v>
      </c>
      <c r="C661" t="s">
        <v>32</v>
      </c>
      <c r="D661">
        <v>2021</v>
      </c>
      <c r="E661">
        <f>_xlfn.XLOOKUP(Table4[[#This Row],[year]],Table1[year],Table1[year_id])</f>
        <v>12</v>
      </c>
      <c r="F661" t="s">
        <v>30</v>
      </c>
      <c r="G661" t="s">
        <v>28</v>
      </c>
      <c r="H661" cm="1">
        <f t="array" ref="H661">_xlfn.XLOOKUP(Table4[[#This Row],[vehicle_segment]]&amp;Table4[[#This Row],[powertrain_type]],Table3[vehicle_segment]&amp;Table3[powertrain_type],Table3[vehicle_id])</f>
        <v>3</v>
      </c>
      <c r="I661" s="5">
        <v>23402</v>
      </c>
      <c r="J661" s="5">
        <v>60016</v>
      </c>
      <c r="K661" s="5">
        <v>5293</v>
      </c>
      <c r="L661" s="5">
        <v>88711</v>
      </c>
      <c r="M661">
        <v>26.38</v>
      </c>
      <c r="N661">
        <v>88840</v>
      </c>
      <c r="O661">
        <v>11.3</v>
      </c>
      <c r="P661">
        <v>385</v>
      </c>
      <c r="Q661">
        <v>2.153</v>
      </c>
      <c r="R661">
        <v>0.28699999999999998</v>
      </c>
      <c r="S661">
        <v>55259</v>
      </c>
      <c r="T661">
        <v>92.5</v>
      </c>
      <c r="U661">
        <v>29.8</v>
      </c>
      <c r="V661">
        <v>3444</v>
      </c>
      <c r="W661">
        <v>86.4</v>
      </c>
      <c r="X661">
        <v>-5.5</v>
      </c>
      <c r="Y661">
        <v>0</v>
      </c>
    </row>
    <row r="662" spans="1:25" x14ac:dyDescent="0.3">
      <c r="A662" t="s">
        <v>48</v>
      </c>
      <c r="B662">
        <f>_xlfn.XLOOKUP(Table4[[#This Row],[country]],Table2[country],Table2[country_id],FALSE)</f>
        <v>14</v>
      </c>
      <c r="C662" t="s">
        <v>32</v>
      </c>
      <c r="D662">
        <v>2022</v>
      </c>
      <c r="E662">
        <f>_xlfn.XLOOKUP(Table4[[#This Row],[year]],Table1[year],Table1[year_id])</f>
        <v>13</v>
      </c>
      <c r="F662" t="s">
        <v>27</v>
      </c>
      <c r="G662" t="s">
        <v>28</v>
      </c>
      <c r="H662" cm="1">
        <f t="array" ref="H662">_xlfn.XLOOKUP(Table4[[#This Row],[vehicle_segment]]&amp;Table4[[#This Row],[powertrain_type]],Table3[vehicle_segment]&amp;Table3[powertrain_type],Table3[vehicle_id])</f>
        <v>1</v>
      </c>
      <c r="I662" s="5">
        <v>3992</v>
      </c>
      <c r="J662" s="5">
        <v>26116</v>
      </c>
      <c r="K662" s="5">
        <v>17411</v>
      </c>
      <c r="L662" s="5">
        <v>47519</v>
      </c>
      <c r="M662">
        <v>8.4</v>
      </c>
      <c r="N662">
        <v>114826</v>
      </c>
      <c r="O662">
        <v>12.1</v>
      </c>
      <c r="P662">
        <v>414</v>
      </c>
      <c r="Q662">
        <v>2.153</v>
      </c>
      <c r="R662">
        <v>0.32500000000000001</v>
      </c>
      <c r="S662">
        <v>57360</v>
      </c>
      <c r="T662">
        <v>92.4</v>
      </c>
      <c r="U662">
        <v>30.3</v>
      </c>
      <c r="V662">
        <v>2910</v>
      </c>
      <c r="W662">
        <v>90.6</v>
      </c>
      <c r="X662">
        <v>20.79</v>
      </c>
      <c r="Y662">
        <v>0</v>
      </c>
    </row>
    <row r="663" spans="1:25" x14ac:dyDescent="0.3">
      <c r="A663" t="s">
        <v>48</v>
      </c>
      <c r="B663">
        <f>_xlfn.XLOOKUP(Table4[[#This Row],[country]],Table2[country],Table2[country_id],FALSE)</f>
        <v>14</v>
      </c>
      <c r="C663" t="s">
        <v>32</v>
      </c>
      <c r="D663">
        <v>2022</v>
      </c>
      <c r="E663">
        <f>_xlfn.XLOOKUP(Table4[[#This Row],[year]],Table1[year],Table1[year_id])</f>
        <v>13</v>
      </c>
      <c r="F663" t="s">
        <v>29</v>
      </c>
      <c r="G663" t="s">
        <v>28</v>
      </c>
      <c r="H663" cm="1">
        <f t="array" ref="H663">_xlfn.XLOOKUP(Table4[[#This Row],[vehicle_segment]]&amp;Table4[[#This Row],[powertrain_type]],Table3[vehicle_segment]&amp;Table3[powertrain_type],Table3[vehicle_id])</f>
        <v>2</v>
      </c>
      <c r="I663" s="5">
        <v>44907</v>
      </c>
      <c r="J663" s="5">
        <v>125140</v>
      </c>
      <c r="K663" s="5">
        <v>17065</v>
      </c>
      <c r="L663" s="5">
        <v>187112</v>
      </c>
      <c r="M663">
        <v>24</v>
      </c>
      <c r="N663">
        <v>114826</v>
      </c>
      <c r="O663">
        <v>12.1</v>
      </c>
      <c r="P663">
        <v>414</v>
      </c>
      <c r="Q663">
        <v>2.153</v>
      </c>
      <c r="R663">
        <v>0.32500000000000001</v>
      </c>
      <c r="S663">
        <v>57360</v>
      </c>
      <c r="T663">
        <v>92.4</v>
      </c>
      <c r="U663">
        <v>30.3</v>
      </c>
      <c r="V663">
        <v>2910</v>
      </c>
      <c r="W663">
        <v>90.6</v>
      </c>
      <c r="X663">
        <v>20.03</v>
      </c>
      <c r="Y663">
        <v>0</v>
      </c>
    </row>
    <row r="664" spans="1:25" x14ac:dyDescent="0.3">
      <c r="A664" t="s">
        <v>48</v>
      </c>
      <c r="B664">
        <f>_xlfn.XLOOKUP(Table4[[#This Row],[country]],Table2[country],Table2[country_id],FALSE)</f>
        <v>14</v>
      </c>
      <c r="C664" t="s">
        <v>32</v>
      </c>
      <c r="D664">
        <v>2022</v>
      </c>
      <c r="E664">
        <f>_xlfn.XLOOKUP(Table4[[#This Row],[year]],Table1[year],Table1[year_id])</f>
        <v>13</v>
      </c>
      <c r="F664" t="s">
        <v>30</v>
      </c>
      <c r="G664" t="s">
        <v>28</v>
      </c>
      <c r="H664" cm="1">
        <f t="array" ref="H664">_xlfn.XLOOKUP(Table4[[#This Row],[vehicle_segment]]&amp;Table4[[#This Row],[powertrain_type]],Table3[vehicle_segment]&amp;Table3[powertrain_type],Table3[vehicle_id])</f>
        <v>3</v>
      </c>
      <c r="I664" s="5">
        <v>27143</v>
      </c>
      <c r="J664" s="5">
        <v>46785</v>
      </c>
      <c r="K664" s="5">
        <v>4068</v>
      </c>
      <c r="L664" s="5">
        <v>77996</v>
      </c>
      <c r="M664">
        <v>34.799999999999997</v>
      </c>
      <c r="N664">
        <v>114826</v>
      </c>
      <c r="O664">
        <v>12.1</v>
      </c>
      <c r="P664">
        <v>414</v>
      </c>
      <c r="Q664">
        <v>2.153</v>
      </c>
      <c r="R664">
        <v>0.32500000000000001</v>
      </c>
      <c r="S664">
        <v>57360</v>
      </c>
      <c r="T664">
        <v>92.4</v>
      </c>
      <c r="U664">
        <v>30.3</v>
      </c>
      <c r="V664">
        <v>2910</v>
      </c>
      <c r="W664">
        <v>90.6</v>
      </c>
      <c r="X664">
        <v>15.99</v>
      </c>
      <c r="Y664">
        <v>0</v>
      </c>
    </row>
    <row r="665" spans="1:25" x14ac:dyDescent="0.3">
      <c r="A665" t="s">
        <v>48</v>
      </c>
      <c r="B665">
        <f>_xlfn.XLOOKUP(Table4[[#This Row],[country]],Table2[country],Table2[country_id],FALSE)</f>
        <v>14</v>
      </c>
      <c r="C665" t="s">
        <v>32</v>
      </c>
      <c r="D665">
        <v>2023</v>
      </c>
      <c r="E665">
        <f>_xlfn.XLOOKUP(Table4[[#This Row],[year]],Table1[year],Table1[year_id])</f>
        <v>14</v>
      </c>
      <c r="F665" t="s">
        <v>27</v>
      </c>
      <c r="G665" t="s">
        <v>28</v>
      </c>
      <c r="H665" cm="1">
        <f t="array" ref="H665">_xlfn.XLOOKUP(Table4[[#This Row],[vehicle_segment]]&amp;Table4[[#This Row],[powertrain_type]],Table3[vehicle_segment]&amp;Table3[powertrain_type],Table3[vehicle_id])</f>
        <v>1</v>
      </c>
      <c r="I665" s="5">
        <v>6254</v>
      </c>
      <c r="J665" s="5">
        <v>30479</v>
      </c>
      <c r="K665" s="5">
        <v>20320</v>
      </c>
      <c r="L665" s="5">
        <v>57053</v>
      </c>
      <c r="M665">
        <v>10.96</v>
      </c>
      <c r="N665">
        <v>145934</v>
      </c>
      <c r="O665">
        <v>14.4</v>
      </c>
      <c r="P665">
        <v>434</v>
      </c>
      <c r="Q665">
        <v>2.153</v>
      </c>
      <c r="R665">
        <v>0.33</v>
      </c>
      <c r="S665">
        <v>59804</v>
      </c>
      <c r="T665">
        <v>92.9</v>
      </c>
      <c r="U665">
        <v>29.8</v>
      </c>
      <c r="V665">
        <v>2962</v>
      </c>
      <c r="W665">
        <v>90.9</v>
      </c>
      <c r="X665">
        <v>56.66</v>
      </c>
      <c r="Y665">
        <v>0</v>
      </c>
    </row>
    <row r="666" spans="1:25" x14ac:dyDescent="0.3">
      <c r="A666" t="s">
        <v>48</v>
      </c>
      <c r="B666">
        <f>_xlfn.XLOOKUP(Table4[[#This Row],[country]],Table2[country],Table2[country_id],FALSE)</f>
        <v>14</v>
      </c>
      <c r="C666" t="s">
        <v>32</v>
      </c>
      <c r="D666">
        <v>2023</v>
      </c>
      <c r="E666">
        <f>_xlfn.XLOOKUP(Table4[[#This Row],[year]],Table1[year],Table1[year_id])</f>
        <v>14</v>
      </c>
      <c r="F666" t="s">
        <v>29</v>
      </c>
      <c r="G666" t="s">
        <v>28</v>
      </c>
      <c r="H666" cm="1">
        <f t="array" ref="H666">_xlfn.XLOOKUP(Table4[[#This Row],[vehicle_segment]]&amp;Table4[[#This Row],[powertrain_type]],Table3[vehicle_segment]&amp;Table3[powertrain_type],Table3[vehicle_id])</f>
        <v>2</v>
      </c>
      <c r="I666" s="5">
        <v>73058</v>
      </c>
      <c r="J666" s="5">
        <v>140980</v>
      </c>
      <c r="K666" s="5">
        <v>19225</v>
      </c>
      <c r="L666" s="5">
        <v>233263</v>
      </c>
      <c r="M666">
        <v>31.32</v>
      </c>
      <c r="N666">
        <v>145934</v>
      </c>
      <c r="O666">
        <v>14.4</v>
      </c>
      <c r="P666">
        <v>434</v>
      </c>
      <c r="Q666">
        <v>2.153</v>
      </c>
      <c r="R666">
        <v>0.33</v>
      </c>
      <c r="S666">
        <v>59804</v>
      </c>
      <c r="T666">
        <v>92.9</v>
      </c>
      <c r="U666">
        <v>29.8</v>
      </c>
      <c r="V666">
        <v>2962</v>
      </c>
      <c r="W666">
        <v>90.9</v>
      </c>
      <c r="X666">
        <v>62.69</v>
      </c>
      <c r="Y666">
        <v>0</v>
      </c>
    </row>
    <row r="667" spans="1:25" x14ac:dyDescent="0.3">
      <c r="A667" t="s">
        <v>48</v>
      </c>
      <c r="B667">
        <f>_xlfn.XLOOKUP(Table4[[#This Row],[country]],Table2[country],Table2[country_id],FALSE)</f>
        <v>14</v>
      </c>
      <c r="C667" t="s">
        <v>32</v>
      </c>
      <c r="D667">
        <v>2023</v>
      </c>
      <c r="E667">
        <f>_xlfn.XLOOKUP(Table4[[#This Row],[year]],Table1[year],Table1[year_id])</f>
        <v>14</v>
      </c>
      <c r="F667" t="s">
        <v>30</v>
      </c>
      <c r="G667" t="s">
        <v>34</v>
      </c>
      <c r="H667" cm="1">
        <f t="array" ref="H667">_xlfn.XLOOKUP(Table4[[#This Row],[vehicle_segment]]&amp;Table4[[#This Row],[powertrain_type]],Table3[vehicle_segment]&amp;Table3[powertrain_type],Table3[vehicle_id])</f>
        <v>4</v>
      </c>
      <c r="I667" s="5">
        <v>43592</v>
      </c>
      <c r="J667" s="5">
        <v>48204</v>
      </c>
      <c r="K667" s="5">
        <v>4192</v>
      </c>
      <c r="L667" s="5">
        <v>95988</v>
      </c>
      <c r="M667">
        <v>45.41</v>
      </c>
      <c r="N667">
        <v>145934</v>
      </c>
      <c r="O667">
        <v>14.4</v>
      </c>
      <c r="P667">
        <v>434</v>
      </c>
      <c r="Q667">
        <v>2.153</v>
      </c>
      <c r="R667">
        <v>0.33</v>
      </c>
      <c r="S667">
        <v>59804</v>
      </c>
      <c r="T667">
        <v>92.9</v>
      </c>
      <c r="U667">
        <v>29.8</v>
      </c>
      <c r="V667">
        <v>2962</v>
      </c>
      <c r="W667">
        <v>90.9</v>
      </c>
      <c r="X667">
        <v>60.6</v>
      </c>
      <c r="Y667">
        <v>0</v>
      </c>
    </row>
    <row r="668" spans="1:25" x14ac:dyDescent="0.3">
      <c r="A668" t="s">
        <v>48</v>
      </c>
      <c r="B668">
        <f>_xlfn.XLOOKUP(Table4[[#This Row],[country]],Table2[country],Table2[country_id],FALSE)</f>
        <v>14</v>
      </c>
      <c r="C668" t="s">
        <v>32</v>
      </c>
      <c r="D668">
        <v>2024</v>
      </c>
      <c r="E668">
        <f>_xlfn.XLOOKUP(Table4[[#This Row],[year]],Table1[year],Table1[year_id])</f>
        <v>15</v>
      </c>
      <c r="F668" t="s">
        <v>27</v>
      </c>
      <c r="G668" t="s">
        <v>28</v>
      </c>
      <c r="H668" cm="1">
        <f t="array" ref="H668">_xlfn.XLOOKUP(Table4[[#This Row],[vehicle_segment]]&amp;Table4[[#This Row],[powertrain_type]],Table3[vehicle_segment]&amp;Table3[powertrain_type],Table3[vehicle_id])</f>
        <v>1</v>
      </c>
      <c r="I668" s="5">
        <v>6999</v>
      </c>
      <c r="J668" s="5">
        <v>31402</v>
      </c>
      <c r="K668" s="5">
        <v>20934</v>
      </c>
      <c r="L668" s="5">
        <v>59335</v>
      </c>
      <c r="M668">
        <v>11.8</v>
      </c>
      <c r="N668">
        <v>174072</v>
      </c>
      <c r="O668">
        <v>15.2</v>
      </c>
      <c r="P668">
        <v>474</v>
      </c>
      <c r="Q668">
        <v>2.153</v>
      </c>
      <c r="R668">
        <v>0.30599999999999999</v>
      </c>
      <c r="S668">
        <v>60653</v>
      </c>
      <c r="T668">
        <v>93.1</v>
      </c>
      <c r="U668">
        <v>28.7</v>
      </c>
      <c r="V668">
        <v>2947</v>
      </c>
      <c r="W668">
        <v>92.7</v>
      </c>
      <c r="X668">
        <v>11.91</v>
      </c>
      <c r="Y668">
        <v>0</v>
      </c>
    </row>
    <row r="669" spans="1:25" x14ac:dyDescent="0.3">
      <c r="A669" t="s">
        <v>48</v>
      </c>
      <c r="B669">
        <f>_xlfn.XLOOKUP(Table4[[#This Row],[country]],Table2[country],Table2[country_id],FALSE)</f>
        <v>14</v>
      </c>
      <c r="C669" t="s">
        <v>32</v>
      </c>
      <c r="D669">
        <v>2024</v>
      </c>
      <c r="E669">
        <f>_xlfn.XLOOKUP(Table4[[#This Row],[year]],Table1[year],Table1[year_id])</f>
        <v>15</v>
      </c>
      <c r="F669" t="s">
        <v>29</v>
      </c>
      <c r="G669" t="s">
        <v>28</v>
      </c>
      <c r="H669" cm="1">
        <f t="array" ref="H669">_xlfn.XLOOKUP(Table4[[#This Row],[vehicle_segment]]&amp;Table4[[#This Row],[powertrain_type]],Table3[vehicle_segment]&amp;Table3[powertrain_type],Table3[vehicle_id])</f>
        <v>2</v>
      </c>
      <c r="I669" s="5">
        <v>80462</v>
      </c>
      <c r="J669" s="5">
        <v>139303</v>
      </c>
      <c r="K669" s="5">
        <v>18996</v>
      </c>
      <c r="L669" s="5">
        <v>238761</v>
      </c>
      <c r="M669">
        <v>33.700000000000003</v>
      </c>
      <c r="N669">
        <v>174072</v>
      </c>
      <c r="O669">
        <v>15.2</v>
      </c>
      <c r="P669">
        <v>474</v>
      </c>
      <c r="Q669">
        <v>2.153</v>
      </c>
      <c r="R669">
        <v>0.30599999999999999</v>
      </c>
      <c r="S669">
        <v>60653</v>
      </c>
      <c r="T669">
        <v>93.1</v>
      </c>
      <c r="U669">
        <v>28.7</v>
      </c>
      <c r="V669">
        <v>2947</v>
      </c>
      <c r="W669">
        <v>92.7</v>
      </c>
      <c r="X669">
        <v>10.130000000000001</v>
      </c>
      <c r="Y669">
        <v>0</v>
      </c>
    </row>
    <row r="670" spans="1:25" x14ac:dyDescent="0.3">
      <c r="A670" t="s">
        <v>48</v>
      </c>
      <c r="B670">
        <f>_xlfn.XLOOKUP(Table4[[#This Row],[country]],Table2[country],Table2[country_id],FALSE)</f>
        <v>14</v>
      </c>
      <c r="C670" t="s">
        <v>32</v>
      </c>
      <c r="D670">
        <v>2024</v>
      </c>
      <c r="E670">
        <f>_xlfn.XLOOKUP(Table4[[#This Row],[year]],Table1[year],Table1[year_id])</f>
        <v>15</v>
      </c>
      <c r="F670" t="s">
        <v>30</v>
      </c>
      <c r="G670" t="s">
        <v>34</v>
      </c>
      <c r="H670" cm="1">
        <f t="array" ref="H670">_xlfn.XLOOKUP(Table4[[#This Row],[vehicle_segment]]&amp;Table4[[#This Row],[powertrain_type]],Table3[vehicle_segment]&amp;Table3[powertrain_type],Table3[vehicle_id])</f>
        <v>4</v>
      </c>
      <c r="I670" s="5">
        <v>48474</v>
      </c>
      <c r="J670" s="5">
        <v>46668</v>
      </c>
      <c r="K670" s="5">
        <v>4058</v>
      </c>
      <c r="L670" s="5">
        <v>99200</v>
      </c>
      <c r="M670">
        <v>48.86</v>
      </c>
      <c r="N670">
        <v>174072</v>
      </c>
      <c r="O670">
        <v>15.2</v>
      </c>
      <c r="P670">
        <v>474</v>
      </c>
      <c r="Q670">
        <v>2.153</v>
      </c>
      <c r="R670">
        <v>0.30599999999999999</v>
      </c>
      <c r="S670">
        <v>60653</v>
      </c>
      <c r="T670">
        <v>93.1</v>
      </c>
      <c r="U670">
        <v>28.7</v>
      </c>
      <c r="V670">
        <v>2947</v>
      </c>
      <c r="W670">
        <v>92.7</v>
      </c>
      <c r="X670">
        <v>11.2</v>
      </c>
      <c r="Y670">
        <v>0</v>
      </c>
    </row>
    <row r="671" spans="1:25" x14ac:dyDescent="0.3">
      <c r="A671" t="s">
        <v>48</v>
      </c>
      <c r="B671">
        <f>_xlfn.XLOOKUP(Table4[[#This Row],[country]],Table2[country],Table2[country_id],FALSE)</f>
        <v>14</v>
      </c>
      <c r="C671" t="s">
        <v>32</v>
      </c>
      <c r="D671">
        <v>2025</v>
      </c>
      <c r="E671">
        <f>_xlfn.XLOOKUP(Table4[[#This Row],[year]],Table1[year],Table1[year_id])</f>
        <v>16</v>
      </c>
      <c r="F671" t="s">
        <v>27</v>
      </c>
      <c r="G671" t="s">
        <v>28</v>
      </c>
      <c r="H671" cm="1">
        <f t="array" ref="H671">_xlfn.XLOOKUP(Table4[[#This Row],[vehicle_segment]]&amp;Table4[[#This Row],[powertrain_type]],Table3[vehicle_segment]&amp;Table3[powertrain_type],Table3[vehicle_id])</f>
        <v>1</v>
      </c>
      <c r="I671" s="5">
        <v>7865</v>
      </c>
      <c r="J671" s="5">
        <v>32150</v>
      </c>
      <c r="K671" s="5">
        <v>21434</v>
      </c>
      <c r="L671" s="5">
        <v>61449</v>
      </c>
      <c r="M671">
        <v>12.8</v>
      </c>
      <c r="N671">
        <v>196516</v>
      </c>
      <c r="O671">
        <v>18.5</v>
      </c>
      <c r="P671">
        <v>488</v>
      </c>
      <c r="Q671">
        <v>2.08</v>
      </c>
      <c r="R671">
        <v>0.27900000000000003</v>
      </c>
      <c r="S671">
        <v>63891</v>
      </c>
      <c r="T671">
        <v>92.7</v>
      </c>
      <c r="U671">
        <v>27.6</v>
      </c>
      <c r="V671">
        <v>2934</v>
      </c>
      <c r="W671">
        <v>94.9</v>
      </c>
      <c r="X671">
        <v>12.37</v>
      </c>
      <c r="Y671">
        <v>0</v>
      </c>
    </row>
    <row r="672" spans="1:25" x14ac:dyDescent="0.3">
      <c r="A672" t="s">
        <v>48</v>
      </c>
      <c r="B672">
        <f>_xlfn.XLOOKUP(Table4[[#This Row],[country]],Table2[country],Table2[country_id],FALSE)</f>
        <v>14</v>
      </c>
      <c r="C672" t="s">
        <v>32</v>
      </c>
      <c r="D672">
        <v>2025</v>
      </c>
      <c r="E672">
        <f>_xlfn.XLOOKUP(Table4[[#This Row],[year]],Table1[year],Table1[year_id])</f>
        <v>16</v>
      </c>
      <c r="F672" t="s">
        <v>29</v>
      </c>
      <c r="G672" t="s">
        <v>28</v>
      </c>
      <c r="H672" cm="1">
        <f t="array" ref="H672">_xlfn.XLOOKUP(Table4[[#This Row],[vehicle_segment]]&amp;Table4[[#This Row],[powertrain_type]],Table3[vehicle_segment]&amp;Table3[powertrain_type],Table3[vehicle_id])</f>
        <v>2</v>
      </c>
      <c r="I672" s="5">
        <v>90352</v>
      </c>
      <c r="J672" s="5">
        <v>137908</v>
      </c>
      <c r="K672" s="5">
        <v>18806</v>
      </c>
      <c r="L672" s="5">
        <v>247066</v>
      </c>
      <c r="M672">
        <v>36.57</v>
      </c>
      <c r="N672">
        <v>196516</v>
      </c>
      <c r="O672">
        <v>18.5</v>
      </c>
      <c r="P672">
        <v>488</v>
      </c>
      <c r="Q672">
        <v>2.08</v>
      </c>
      <c r="R672">
        <v>0.27900000000000003</v>
      </c>
      <c r="S672">
        <v>63891</v>
      </c>
      <c r="T672">
        <v>92.7</v>
      </c>
      <c r="U672">
        <v>27.6</v>
      </c>
      <c r="V672">
        <v>2934</v>
      </c>
      <c r="W672">
        <v>94.9</v>
      </c>
      <c r="X672">
        <v>12.29</v>
      </c>
      <c r="Y672">
        <v>0</v>
      </c>
    </row>
    <row r="673" spans="1:25" x14ac:dyDescent="0.3">
      <c r="A673" t="s">
        <v>48</v>
      </c>
      <c r="B673">
        <f>_xlfn.XLOOKUP(Table4[[#This Row],[country]],Table2[country],Table2[country_id],FALSE)</f>
        <v>14</v>
      </c>
      <c r="C673" t="s">
        <v>32</v>
      </c>
      <c r="D673">
        <v>2025</v>
      </c>
      <c r="E673">
        <f>_xlfn.XLOOKUP(Table4[[#This Row],[year]],Table1[year],Table1[year_id])</f>
        <v>16</v>
      </c>
      <c r="F673" t="s">
        <v>30</v>
      </c>
      <c r="G673" t="s">
        <v>34</v>
      </c>
      <c r="H673" cm="1">
        <f t="array" ref="H673">_xlfn.XLOOKUP(Table4[[#This Row],[vehicle_segment]]&amp;Table4[[#This Row],[powertrain_type]],Table3[vehicle_segment]&amp;Table3[powertrain_type],Table3[vehicle_id])</f>
        <v>4</v>
      </c>
      <c r="I673" s="5">
        <v>54703</v>
      </c>
      <c r="J673" s="5">
        <v>44581</v>
      </c>
      <c r="K673" s="5">
        <v>3877</v>
      </c>
      <c r="L673" s="5">
        <v>103161</v>
      </c>
      <c r="M673">
        <v>53.03</v>
      </c>
      <c r="N673">
        <v>196516</v>
      </c>
      <c r="O673">
        <v>18.5</v>
      </c>
      <c r="P673">
        <v>488</v>
      </c>
      <c r="Q673">
        <v>2.08</v>
      </c>
      <c r="R673">
        <v>0.27900000000000003</v>
      </c>
      <c r="S673">
        <v>63891</v>
      </c>
      <c r="T673">
        <v>92.7</v>
      </c>
      <c r="U673">
        <v>27.6</v>
      </c>
      <c r="V673">
        <v>2934</v>
      </c>
      <c r="W673">
        <v>94.9</v>
      </c>
      <c r="X673">
        <v>12.85</v>
      </c>
      <c r="Y673">
        <v>1</v>
      </c>
    </row>
    <row r="674" spans="1:25" x14ac:dyDescent="0.3">
      <c r="A674" t="s">
        <v>49</v>
      </c>
      <c r="B674">
        <f>_xlfn.XLOOKUP(Table4[[#This Row],[country]],Table2[country],Table2[country_id],FALSE)</f>
        <v>15</v>
      </c>
      <c r="C674" t="s">
        <v>32</v>
      </c>
      <c r="D674">
        <v>2010</v>
      </c>
      <c r="E674">
        <f>_xlfn.XLOOKUP(Table4[[#This Row],[year]],Table1[year],Table1[year_id])</f>
        <v>1</v>
      </c>
      <c r="F674" t="s">
        <v>27</v>
      </c>
      <c r="G674" t="s">
        <v>28</v>
      </c>
      <c r="H674" cm="1">
        <f t="array" ref="H674">_xlfn.XLOOKUP(Table4[[#This Row],[vehicle_segment]]&amp;Table4[[#This Row],[powertrain_type]],Table3[vehicle_segment]&amp;Table3[powertrain_type],Table3[vehicle_id])</f>
        <v>1</v>
      </c>
      <c r="I674" s="5">
        <v>20</v>
      </c>
      <c r="J674" s="5">
        <v>11782</v>
      </c>
      <c r="K674" s="5">
        <v>7854</v>
      </c>
      <c r="L674" s="5">
        <v>19656</v>
      </c>
      <c r="M674">
        <v>0.1</v>
      </c>
      <c r="N674">
        <v>205</v>
      </c>
      <c r="O674">
        <v>5.0999999999999996</v>
      </c>
      <c r="P674">
        <v>128</v>
      </c>
      <c r="Q674">
        <v>1.8</v>
      </c>
      <c r="R674">
        <v>0.12</v>
      </c>
      <c r="S674">
        <v>87808</v>
      </c>
      <c r="T674">
        <v>79.400000000000006</v>
      </c>
      <c r="U674">
        <v>10.7</v>
      </c>
      <c r="V674">
        <v>0</v>
      </c>
      <c r="W674">
        <v>69.900000000000006</v>
      </c>
      <c r="X674">
        <v>0</v>
      </c>
      <c r="Y674">
        <v>0</v>
      </c>
    </row>
    <row r="675" spans="1:25" x14ac:dyDescent="0.3">
      <c r="A675" t="s">
        <v>49</v>
      </c>
      <c r="B675">
        <f>_xlfn.XLOOKUP(Table4[[#This Row],[country]],Table2[country],Table2[country_id],FALSE)</f>
        <v>15</v>
      </c>
      <c r="C675" t="s">
        <v>32</v>
      </c>
      <c r="D675">
        <v>2010</v>
      </c>
      <c r="E675">
        <f>_xlfn.XLOOKUP(Table4[[#This Row],[year]],Table1[year],Table1[year_id])</f>
        <v>1</v>
      </c>
      <c r="F675" t="s">
        <v>29</v>
      </c>
      <c r="G675" t="s">
        <v>28</v>
      </c>
      <c r="H675" cm="1">
        <f t="array" ref="H675">_xlfn.XLOOKUP(Table4[[#This Row],[vehicle_segment]]&amp;Table4[[#This Row],[powertrain_type]],Table3[vehicle_segment]&amp;Table3[powertrain_type],Table3[vehicle_id])</f>
        <v>2</v>
      </c>
      <c r="I675" s="5">
        <v>230</v>
      </c>
      <c r="J675" s="5">
        <v>69659</v>
      </c>
      <c r="K675" s="5">
        <v>9499</v>
      </c>
      <c r="L675" s="5">
        <v>79388</v>
      </c>
      <c r="M675">
        <v>0.28999999999999998</v>
      </c>
      <c r="N675">
        <v>205</v>
      </c>
      <c r="O675">
        <v>5.0999999999999996</v>
      </c>
      <c r="P675">
        <v>128</v>
      </c>
      <c r="Q675">
        <v>1.8</v>
      </c>
      <c r="R675">
        <v>0.12</v>
      </c>
      <c r="S675">
        <v>87808</v>
      </c>
      <c r="T675">
        <v>79.400000000000006</v>
      </c>
      <c r="U675">
        <v>10.7</v>
      </c>
      <c r="V675">
        <v>0</v>
      </c>
      <c r="W675">
        <v>69.900000000000006</v>
      </c>
      <c r="X675">
        <v>0</v>
      </c>
      <c r="Y675">
        <v>0</v>
      </c>
    </row>
    <row r="676" spans="1:25" x14ac:dyDescent="0.3">
      <c r="A676" t="s">
        <v>49</v>
      </c>
      <c r="B676">
        <f>_xlfn.XLOOKUP(Table4[[#This Row],[country]],Table2[country],Table2[country_id],FALSE)</f>
        <v>15</v>
      </c>
      <c r="C676" t="s">
        <v>32</v>
      </c>
      <c r="D676">
        <v>2010</v>
      </c>
      <c r="E676">
        <f>_xlfn.XLOOKUP(Table4[[#This Row],[year]],Table1[year],Table1[year_id])</f>
        <v>1</v>
      </c>
      <c r="F676" t="s">
        <v>30</v>
      </c>
      <c r="G676" t="s">
        <v>28</v>
      </c>
      <c r="H676" cm="1">
        <f t="array" ref="H676">_xlfn.XLOOKUP(Table4[[#This Row],[vehicle_segment]]&amp;Table4[[#This Row],[powertrain_type]],Table3[vehicle_segment]&amp;Table3[powertrain_type],Table3[vehicle_id])</f>
        <v>3</v>
      </c>
      <c r="I676" s="5">
        <v>141</v>
      </c>
      <c r="J676" s="5">
        <v>30624</v>
      </c>
      <c r="K676" s="5">
        <v>2663</v>
      </c>
      <c r="L676" s="5">
        <v>33428</v>
      </c>
      <c r="M676">
        <v>0.42</v>
      </c>
      <c r="N676">
        <v>205</v>
      </c>
      <c r="O676">
        <v>5.0999999999999996</v>
      </c>
      <c r="P676">
        <v>128</v>
      </c>
      <c r="Q676">
        <v>1.8</v>
      </c>
      <c r="R676">
        <v>0.12</v>
      </c>
      <c r="S676">
        <v>87808</v>
      </c>
      <c r="T676">
        <v>79.400000000000006</v>
      </c>
      <c r="U676">
        <v>10.7</v>
      </c>
      <c r="V676">
        <v>0</v>
      </c>
      <c r="W676">
        <v>69.900000000000006</v>
      </c>
      <c r="X676">
        <v>0</v>
      </c>
      <c r="Y676">
        <v>0</v>
      </c>
    </row>
    <row r="677" spans="1:25" x14ac:dyDescent="0.3">
      <c r="A677" t="s">
        <v>49</v>
      </c>
      <c r="B677">
        <f>_xlfn.XLOOKUP(Table4[[#This Row],[country]],Table2[country],Table2[country_id],FALSE)</f>
        <v>15</v>
      </c>
      <c r="C677" t="s">
        <v>32</v>
      </c>
      <c r="D677">
        <v>2011</v>
      </c>
      <c r="E677">
        <f>_xlfn.XLOOKUP(Table4[[#This Row],[year]],Table1[year],Table1[year_id])</f>
        <v>2</v>
      </c>
      <c r="F677" t="s">
        <v>27</v>
      </c>
      <c r="G677" t="s">
        <v>28</v>
      </c>
      <c r="H677" cm="1">
        <f t="array" ref="H677">_xlfn.XLOOKUP(Table4[[#This Row],[vehicle_segment]]&amp;Table4[[#This Row],[powertrain_type]],Table3[vehicle_segment]&amp;Table3[powertrain_type],Table3[vehicle_id])</f>
        <v>1</v>
      </c>
      <c r="I677" s="5">
        <v>115</v>
      </c>
      <c r="J677" s="5">
        <v>12425</v>
      </c>
      <c r="K677" s="5">
        <v>8283</v>
      </c>
      <c r="L677" s="5">
        <v>20823</v>
      </c>
      <c r="M677">
        <v>0.55000000000000004</v>
      </c>
      <c r="N677">
        <v>797</v>
      </c>
      <c r="O677">
        <v>8.6</v>
      </c>
      <c r="P677">
        <v>130</v>
      </c>
      <c r="Q677">
        <v>1.7669999999999999</v>
      </c>
      <c r="R677">
        <v>0.113</v>
      </c>
      <c r="S677">
        <v>86544</v>
      </c>
      <c r="T677">
        <v>79.5</v>
      </c>
      <c r="U677">
        <v>10.5</v>
      </c>
      <c r="V677">
        <v>0</v>
      </c>
      <c r="W677">
        <v>72.7</v>
      </c>
      <c r="X677">
        <v>300</v>
      </c>
      <c r="Y677">
        <v>0</v>
      </c>
    </row>
    <row r="678" spans="1:25" x14ac:dyDescent="0.3">
      <c r="A678" t="s">
        <v>49</v>
      </c>
      <c r="B678">
        <f>_xlfn.XLOOKUP(Table4[[#This Row],[country]],Table2[country],Table2[country_id],FALSE)</f>
        <v>15</v>
      </c>
      <c r="C678" t="s">
        <v>32</v>
      </c>
      <c r="D678">
        <v>2011</v>
      </c>
      <c r="E678">
        <f>_xlfn.XLOOKUP(Table4[[#This Row],[year]],Table1[year],Table1[year_id])</f>
        <v>2</v>
      </c>
      <c r="F678" t="s">
        <v>29</v>
      </c>
      <c r="G678" t="s">
        <v>28</v>
      </c>
      <c r="H678" cm="1">
        <f t="array" ref="H678">_xlfn.XLOOKUP(Table4[[#This Row],[vehicle_segment]]&amp;Table4[[#This Row],[powertrain_type]],Table3[vehicle_segment]&amp;Table3[powertrain_type],Table3[vehicle_id])</f>
        <v>2</v>
      </c>
      <c r="I678" s="5">
        <v>1294</v>
      </c>
      <c r="J678" s="5">
        <v>70947</v>
      </c>
      <c r="K678" s="5">
        <v>9675</v>
      </c>
      <c r="L678" s="5">
        <v>81916</v>
      </c>
      <c r="M678">
        <v>1.58</v>
      </c>
      <c r="N678">
        <v>797</v>
      </c>
      <c r="O678">
        <v>8.6</v>
      </c>
      <c r="P678">
        <v>130</v>
      </c>
      <c r="Q678">
        <v>1.7669999999999999</v>
      </c>
      <c r="R678">
        <v>0.113</v>
      </c>
      <c r="S678">
        <v>86544</v>
      </c>
      <c r="T678">
        <v>79.5</v>
      </c>
      <c r="U678">
        <v>10.5</v>
      </c>
      <c r="V678">
        <v>0</v>
      </c>
      <c r="W678">
        <v>72.7</v>
      </c>
      <c r="X678">
        <v>300</v>
      </c>
      <c r="Y678">
        <v>0</v>
      </c>
    </row>
    <row r="679" spans="1:25" x14ac:dyDescent="0.3">
      <c r="A679" t="s">
        <v>49</v>
      </c>
      <c r="B679">
        <f>_xlfn.XLOOKUP(Table4[[#This Row],[country]],Table2[country],Table2[country_id],FALSE)</f>
        <v>15</v>
      </c>
      <c r="C679" t="s">
        <v>32</v>
      </c>
      <c r="D679">
        <v>2011</v>
      </c>
      <c r="E679">
        <f>_xlfn.XLOOKUP(Table4[[#This Row],[year]],Table1[year],Table1[year_id])</f>
        <v>2</v>
      </c>
      <c r="F679" t="s">
        <v>30</v>
      </c>
      <c r="G679" t="s">
        <v>28</v>
      </c>
      <c r="H679" cm="1">
        <f t="array" ref="H679">_xlfn.XLOOKUP(Table4[[#This Row],[vehicle_segment]]&amp;Table4[[#This Row],[powertrain_type]],Table3[vehicle_segment]&amp;Table3[powertrain_type],Table3[vehicle_id])</f>
        <v>3</v>
      </c>
      <c r="I679" s="5">
        <v>785</v>
      </c>
      <c r="J679" s="5">
        <v>30812</v>
      </c>
      <c r="K679" s="5">
        <v>2679</v>
      </c>
      <c r="L679" s="5">
        <v>34276</v>
      </c>
      <c r="M679">
        <v>2.29</v>
      </c>
      <c r="N679">
        <v>797</v>
      </c>
      <c r="O679">
        <v>8.6</v>
      </c>
      <c r="P679">
        <v>130</v>
      </c>
      <c r="Q679">
        <v>1.7669999999999999</v>
      </c>
      <c r="R679">
        <v>0.113</v>
      </c>
      <c r="S679">
        <v>86544</v>
      </c>
      <c r="T679">
        <v>79.5</v>
      </c>
      <c r="U679">
        <v>10.5</v>
      </c>
      <c r="V679">
        <v>0</v>
      </c>
      <c r="W679">
        <v>72.7</v>
      </c>
      <c r="X679">
        <v>300</v>
      </c>
      <c r="Y679">
        <v>0</v>
      </c>
    </row>
    <row r="680" spans="1:25" x14ac:dyDescent="0.3">
      <c r="A680" t="s">
        <v>49</v>
      </c>
      <c r="B680">
        <f>_xlfn.XLOOKUP(Table4[[#This Row],[country]],Table2[country],Table2[country_id],FALSE)</f>
        <v>15</v>
      </c>
      <c r="C680" t="s">
        <v>32</v>
      </c>
      <c r="D680">
        <v>2012</v>
      </c>
      <c r="E680">
        <f>_xlfn.XLOOKUP(Table4[[#This Row],[year]],Table1[year],Table1[year_id])</f>
        <v>3</v>
      </c>
      <c r="F680" t="s">
        <v>27</v>
      </c>
      <c r="G680" t="s">
        <v>28</v>
      </c>
      <c r="H680" cm="1">
        <f t="array" ref="H680">_xlfn.XLOOKUP(Table4[[#This Row],[vehicle_segment]]&amp;Table4[[#This Row],[powertrain_type]],Table3[vehicle_segment]&amp;Table3[powertrain_type],Table3[vehicle_id])</f>
        <v>1</v>
      </c>
      <c r="I680" s="5">
        <v>209</v>
      </c>
      <c r="J680" s="5">
        <v>12631</v>
      </c>
      <c r="K680" s="5">
        <v>8421</v>
      </c>
      <c r="L680" s="5">
        <v>21261</v>
      </c>
      <c r="M680">
        <v>0.98</v>
      </c>
      <c r="N680">
        <v>1367</v>
      </c>
      <c r="O680">
        <v>9.6999999999999993</v>
      </c>
      <c r="P680">
        <v>146</v>
      </c>
      <c r="Q680">
        <v>1.7130000000000001</v>
      </c>
      <c r="R680">
        <v>0.108</v>
      </c>
      <c r="S680">
        <v>82489</v>
      </c>
      <c r="T680">
        <v>79.7</v>
      </c>
      <c r="U680">
        <v>10.3</v>
      </c>
      <c r="V680">
        <v>0</v>
      </c>
      <c r="W680">
        <v>75</v>
      </c>
      <c r="X680">
        <v>81.739999999999995</v>
      </c>
      <c r="Y680">
        <v>0</v>
      </c>
    </row>
    <row r="681" spans="1:25" x14ac:dyDescent="0.3">
      <c r="A681" t="s">
        <v>49</v>
      </c>
      <c r="B681">
        <f>_xlfn.XLOOKUP(Table4[[#This Row],[country]],Table2[country],Table2[country_id],FALSE)</f>
        <v>15</v>
      </c>
      <c r="C681" t="s">
        <v>32</v>
      </c>
      <c r="D681">
        <v>2012</v>
      </c>
      <c r="E681">
        <f>_xlfn.XLOOKUP(Table4[[#This Row],[year]],Table1[year],Table1[year_id])</f>
        <v>3</v>
      </c>
      <c r="F681" t="s">
        <v>29</v>
      </c>
      <c r="G681" t="s">
        <v>28</v>
      </c>
      <c r="H681" cm="1">
        <f t="array" ref="H681">_xlfn.XLOOKUP(Table4[[#This Row],[vehicle_segment]]&amp;Table4[[#This Row],[powertrain_type]],Table3[vehicle_segment]&amp;Table3[powertrain_type],Table3[vehicle_id])</f>
        <v>2</v>
      </c>
      <c r="I681" s="5">
        <v>2373</v>
      </c>
      <c r="J681" s="5">
        <v>72230</v>
      </c>
      <c r="K681" s="5">
        <v>9849</v>
      </c>
      <c r="L681" s="5">
        <v>84452</v>
      </c>
      <c r="M681">
        <v>2.81</v>
      </c>
      <c r="N681">
        <v>1367</v>
      </c>
      <c r="O681">
        <v>9.6999999999999993</v>
      </c>
      <c r="P681">
        <v>146</v>
      </c>
      <c r="Q681">
        <v>1.7130000000000001</v>
      </c>
      <c r="R681">
        <v>0.108</v>
      </c>
      <c r="S681">
        <v>82489</v>
      </c>
      <c r="T681">
        <v>79.7</v>
      </c>
      <c r="U681">
        <v>10.3</v>
      </c>
      <c r="V681">
        <v>0</v>
      </c>
      <c r="W681">
        <v>75</v>
      </c>
      <c r="X681">
        <v>83.38</v>
      </c>
      <c r="Y681">
        <v>0</v>
      </c>
    </row>
    <row r="682" spans="1:25" x14ac:dyDescent="0.3">
      <c r="A682" t="s">
        <v>49</v>
      </c>
      <c r="B682">
        <f>_xlfn.XLOOKUP(Table4[[#This Row],[country]],Table2[country],Table2[country_id],FALSE)</f>
        <v>15</v>
      </c>
      <c r="C682" t="s">
        <v>32</v>
      </c>
      <c r="D682">
        <v>2012</v>
      </c>
      <c r="E682">
        <f>_xlfn.XLOOKUP(Table4[[#This Row],[year]],Table1[year],Table1[year_id])</f>
        <v>3</v>
      </c>
      <c r="F682" t="s">
        <v>30</v>
      </c>
      <c r="G682" t="s">
        <v>28</v>
      </c>
      <c r="H682" cm="1">
        <f t="array" ref="H682">_xlfn.XLOOKUP(Table4[[#This Row],[vehicle_segment]]&amp;Table4[[#This Row],[powertrain_type]],Table3[vehicle_segment]&amp;Table3[powertrain_type],Table3[vehicle_id])</f>
        <v>3</v>
      </c>
      <c r="I682" s="5">
        <v>1414</v>
      </c>
      <c r="J682" s="5">
        <v>30618</v>
      </c>
      <c r="K682" s="5">
        <v>2662</v>
      </c>
      <c r="L682" s="5">
        <v>34694</v>
      </c>
      <c r="M682">
        <v>4.08</v>
      </c>
      <c r="N682">
        <v>1367</v>
      </c>
      <c r="O682">
        <v>9.6999999999999993</v>
      </c>
      <c r="P682">
        <v>146</v>
      </c>
      <c r="Q682">
        <v>1.7130000000000001</v>
      </c>
      <c r="R682">
        <v>0.108</v>
      </c>
      <c r="S682">
        <v>82489</v>
      </c>
      <c r="T682">
        <v>79.7</v>
      </c>
      <c r="U682">
        <v>10.3</v>
      </c>
      <c r="V682">
        <v>0</v>
      </c>
      <c r="W682">
        <v>75</v>
      </c>
      <c r="X682">
        <v>80.13</v>
      </c>
      <c r="Y682">
        <v>0</v>
      </c>
    </row>
    <row r="683" spans="1:25" x14ac:dyDescent="0.3">
      <c r="A683" t="s">
        <v>49</v>
      </c>
      <c r="B683">
        <f>_xlfn.XLOOKUP(Table4[[#This Row],[country]],Table2[country],Table2[country_id],FALSE)</f>
        <v>15</v>
      </c>
      <c r="C683" t="s">
        <v>32</v>
      </c>
      <c r="D683">
        <v>2013</v>
      </c>
      <c r="E683">
        <f>_xlfn.XLOOKUP(Table4[[#This Row],[year]],Table1[year],Table1[year_id])</f>
        <v>4</v>
      </c>
      <c r="F683" t="s">
        <v>27</v>
      </c>
      <c r="G683" t="s">
        <v>28</v>
      </c>
      <c r="H683" cm="1">
        <f t="array" ref="H683">_xlfn.XLOOKUP(Table4[[#This Row],[vehicle_segment]]&amp;Table4[[#This Row],[powertrain_type]],Table3[vehicle_segment]&amp;Table3[powertrain_type],Table3[vehicle_id])</f>
        <v>1</v>
      </c>
      <c r="I683" s="5">
        <v>584</v>
      </c>
      <c r="J683" s="5">
        <v>12158</v>
      </c>
      <c r="K683" s="5">
        <v>8106</v>
      </c>
      <c r="L683" s="5">
        <v>20848</v>
      </c>
      <c r="M683">
        <v>2.8</v>
      </c>
      <c r="N683">
        <v>1841</v>
      </c>
      <c r="O683">
        <v>13</v>
      </c>
      <c r="P683">
        <v>156</v>
      </c>
      <c r="Q683">
        <v>1.637</v>
      </c>
      <c r="R683">
        <v>0.10299999999999999</v>
      </c>
      <c r="S683">
        <v>81142</v>
      </c>
      <c r="T683">
        <v>80.2</v>
      </c>
      <c r="U683">
        <v>10.199999999999999</v>
      </c>
      <c r="V683">
        <v>0</v>
      </c>
      <c r="W683">
        <v>77.7</v>
      </c>
      <c r="X683">
        <v>179.43</v>
      </c>
      <c r="Y683">
        <v>0</v>
      </c>
    </row>
    <row r="684" spans="1:25" x14ac:dyDescent="0.3">
      <c r="A684" t="s">
        <v>49</v>
      </c>
      <c r="B684">
        <f>_xlfn.XLOOKUP(Table4[[#This Row],[country]],Table2[country],Table2[country_id],FALSE)</f>
        <v>15</v>
      </c>
      <c r="C684" t="s">
        <v>32</v>
      </c>
      <c r="D684">
        <v>2013</v>
      </c>
      <c r="E684">
        <f>_xlfn.XLOOKUP(Table4[[#This Row],[year]],Table1[year],Table1[year_id])</f>
        <v>4</v>
      </c>
      <c r="F684" t="s">
        <v>29</v>
      </c>
      <c r="G684" t="s">
        <v>28</v>
      </c>
      <c r="H684" cm="1">
        <f t="array" ref="H684">_xlfn.XLOOKUP(Table4[[#This Row],[vehicle_segment]]&amp;Table4[[#This Row],[powertrain_type]],Table3[vehicle_segment]&amp;Table3[powertrain_type],Table3[vehicle_id])</f>
        <v>2</v>
      </c>
      <c r="I684" s="5">
        <v>6809</v>
      </c>
      <c r="J684" s="5">
        <v>68819</v>
      </c>
      <c r="K684" s="5">
        <v>9384</v>
      </c>
      <c r="L684" s="5">
        <v>85012</v>
      </c>
      <c r="M684">
        <v>8.01</v>
      </c>
      <c r="N684">
        <v>1841</v>
      </c>
      <c r="O684">
        <v>13</v>
      </c>
      <c r="P684">
        <v>156</v>
      </c>
      <c r="Q684">
        <v>1.637</v>
      </c>
      <c r="R684">
        <v>0.10299999999999999</v>
      </c>
      <c r="S684">
        <v>81142</v>
      </c>
      <c r="T684">
        <v>80.2</v>
      </c>
      <c r="U684">
        <v>10.199999999999999</v>
      </c>
      <c r="V684">
        <v>0</v>
      </c>
      <c r="W684">
        <v>77.7</v>
      </c>
      <c r="X684">
        <v>186.94</v>
      </c>
      <c r="Y684">
        <v>0</v>
      </c>
    </row>
    <row r="685" spans="1:25" x14ac:dyDescent="0.3">
      <c r="A685" t="s">
        <v>49</v>
      </c>
      <c r="B685">
        <f>_xlfn.XLOOKUP(Table4[[#This Row],[country]],Table2[country],Table2[country_id],FALSE)</f>
        <v>15</v>
      </c>
      <c r="C685" t="s">
        <v>32</v>
      </c>
      <c r="D685">
        <v>2013</v>
      </c>
      <c r="E685">
        <f>_xlfn.XLOOKUP(Table4[[#This Row],[year]],Table1[year],Table1[year_id])</f>
        <v>4</v>
      </c>
      <c r="F685" t="s">
        <v>30</v>
      </c>
      <c r="G685" t="s">
        <v>28</v>
      </c>
      <c r="H685" cm="1">
        <f t="array" ref="H685">_xlfn.XLOOKUP(Table4[[#This Row],[vehicle_segment]]&amp;Table4[[#This Row],[powertrain_type]],Table3[vehicle_segment]&amp;Table3[powertrain_type],Table3[vehicle_id])</f>
        <v>3</v>
      </c>
      <c r="I685" s="5">
        <v>4015</v>
      </c>
      <c r="J685" s="5">
        <v>28106</v>
      </c>
      <c r="K685" s="5">
        <v>2444</v>
      </c>
      <c r="L685" s="5">
        <v>34565</v>
      </c>
      <c r="M685">
        <v>11.62</v>
      </c>
      <c r="N685">
        <v>1841</v>
      </c>
      <c r="O685">
        <v>13</v>
      </c>
      <c r="P685">
        <v>156</v>
      </c>
      <c r="Q685">
        <v>1.637</v>
      </c>
      <c r="R685">
        <v>0.10299999999999999</v>
      </c>
      <c r="S685">
        <v>81142</v>
      </c>
      <c r="T685">
        <v>80.2</v>
      </c>
      <c r="U685">
        <v>10.199999999999999</v>
      </c>
      <c r="V685">
        <v>0</v>
      </c>
      <c r="W685">
        <v>77.7</v>
      </c>
      <c r="X685">
        <v>183.95</v>
      </c>
      <c r="Y685">
        <v>0</v>
      </c>
    </row>
    <row r="686" spans="1:25" x14ac:dyDescent="0.3">
      <c r="A686" t="s">
        <v>49</v>
      </c>
      <c r="B686">
        <f>_xlfn.XLOOKUP(Table4[[#This Row],[country]],Table2[country],Table2[country_id],FALSE)</f>
        <v>15</v>
      </c>
      <c r="C686" t="s">
        <v>32</v>
      </c>
      <c r="D686">
        <v>2014</v>
      </c>
      <c r="E686">
        <f>_xlfn.XLOOKUP(Table4[[#This Row],[year]],Table1[year],Table1[year_id])</f>
        <v>5</v>
      </c>
      <c r="F686" t="s">
        <v>27</v>
      </c>
      <c r="G686" t="s">
        <v>28</v>
      </c>
      <c r="H686" cm="1">
        <f t="array" ref="H686">_xlfn.XLOOKUP(Table4[[#This Row],[vehicle_segment]]&amp;Table4[[#This Row],[powertrain_type]],Table3[vehicle_segment]&amp;Table3[powertrain_type],Table3[vehicle_id])</f>
        <v>1</v>
      </c>
      <c r="I686" s="5">
        <v>964</v>
      </c>
      <c r="J686" s="5">
        <v>12587</v>
      </c>
      <c r="K686" s="5">
        <v>8392</v>
      </c>
      <c r="L686" s="5">
        <v>21943</v>
      </c>
      <c r="M686">
        <v>4.3899999999999997</v>
      </c>
      <c r="N686">
        <v>4086</v>
      </c>
      <c r="O686">
        <v>14.7</v>
      </c>
      <c r="P686">
        <v>163</v>
      </c>
      <c r="Q686">
        <v>1.61</v>
      </c>
      <c r="R686">
        <v>9.8000000000000004E-2</v>
      </c>
      <c r="S686">
        <v>77067</v>
      </c>
      <c r="T686">
        <v>80.099999999999994</v>
      </c>
      <c r="U686">
        <v>10.1</v>
      </c>
      <c r="V686">
        <v>0</v>
      </c>
      <c r="W686">
        <v>79.8</v>
      </c>
      <c r="X686">
        <v>65.069999999999993</v>
      </c>
      <c r="Y686">
        <v>0</v>
      </c>
    </row>
    <row r="687" spans="1:25" x14ac:dyDescent="0.3">
      <c r="A687" t="s">
        <v>49</v>
      </c>
      <c r="B687">
        <f>_xlfn.XLOOKUP(Table4[[#This Row],[country]],Table2[country],Table2[country_id],FALSE)</f>
        <v>15</v>
      </c>
      <c r="C687" t="s">
        <v>32</v>
      </c>
      <c r="D687">
        <v>2014</v>
      </c>
      <c r="E687">
        <f>_xlfn.XLOOKUP(Table4[[#This Row],[year]],Table1[year],Table1[year_id])</f>
        <v>5</v>
      </c>
      <c r="F687" t="s">
        <v>29</v>
      </c>
      <c r="G687" t="s">
        <v>28</v>
      </c>
      <c r="H687" cm="1">
        <f t="array" ref="H687">_xlfn.XLOOKUP(Table4[[#This Row],[vehicle_segment]]&amp;Table4[[#This Row],[powertrain_type]],Table3[vehicle_segment]&amp;Table3[powertrain_type],Table3[vehicle_id])</f>
        <v>2</v>
      </c>
      <c r="I687" s="5">
        <v>11158</v>
      </c>
      <c r="J687" s="5">
        <v>68419</v>
      </c>
      <c r="K687" s="5">
        <v>9330</v>
      </c>
      <c r="L687" s="5">
        <v>88907</v>
      </c>
      <c r="M687">
        <v>12.55</v>
      </c>
      <c r="N687">
        <v>4086</v>
      </c>
      <c r="O687">
        <v>14.7</v>
      </c>
      <c r="P687">
        <v>163</v>
      </c>
      <c r="Q687">
        <v>1.61</v>
      </c>
      <c r="R687">
        <v>9.8000000000000004E-2</v>
      </c>
      <c r="S687">
        <v>77067</v>
      </c>
      <c r="T687">
        <v>80.099999999999994</v>
      </c>
      <c r="U687">
        <v>10.1</v>
      </c>
      <c r="V687">
        <v>0</v>
      </c>
      <c r="W687">
        <v>79.8</v>
      </c>
      <c r="X687">
        <v>63.87</v>
      </c>
      <c r="Y687">
        <v>0</v>
      </c>
    </row>
    <row r="688" spans="1:25" x14ac:dyDescent="0.3">
      <c r="A688" t="s">
        <v>49</v>
      </c>
      <c r="B688">
        <f>_xlfn.XLOOKUP(Table4[[#This Row],[country]],Table2[country],Table2[country_id],FALSE)</f>
        <v>15</v>
      </c>
      <c r="C688" t="s">
        <v>32</v>
      </c>
      <c r="D688">
        <v>2014</v>
      </c>
      <c r="E688">
        <f>_xlfn.XLOOKUP(Table4[[#This Row],[year]],Table1[year],Table1[year_id])</f>
        <v>5</v>
      </c>
      <c r="F688" t="s">
        <v>30</v>
      </c>
      <c r="G688" t="s">
        <v>28</v>
      </c>
      <c r="H688" cm="1">
        <f t="array" ref="H688">_xlfn.XLOOKUP(Table4[[#This Row],[vehicle_segment]]&amp;Table4[[#This Row],[powertrain_type]],Table3[vehicle_segment]&amp;Table3[powertrain_type],Table3[vehicle_id])</f>
        <v>3</v>
      </c>
      <c r="I688" s="5">
        <v>6630</v>
      </c>
      <c r="J688" s="5">
        <v>27421</v>
      </c>
      <c r="K688" s="5">
        <v>2384</v>
      </c>
      <c r="L688" s="5">
        <v>36435</v>
      </c>
      <c r="M688">
        <v>18.2</v>
      </c>
      <c r="N688">
        <v>4086</v>
      </c>
      <c r="O688">
        <v>14.7</v>
      </c>
      <c r="P688">
        <v>163</v>
      </c>
      <c r="Q688">
        <v>1.61</v>
      </c>
      <c r="R688">
        <v>9.8000000000000004E-2</v>
      </c>
      <c r="S688">
        <v>77067</v>
      </c>
      <c r="T688">
        <v>80.099999999999994</v>
      </c>
      <c r="U688">
        <v>10.1</v>
      </c>
      <c r="V688">
        <v>0</v>
      </c>
      <c r="W688">
        <v>79.8</v>
      </c>
      <c r="X688">
        <v>65.13</v>
      </c>
      <c r="Y688">
        <v>0</v>
      </c>
    </row>
    <row r="689" spans="1:25" x14ac:dyDescent="0.3">
      <c r="A689" t="s">
        <v>49</v>
      </c>
      <c r="B689">
        <f>_xlfn.XLOOKUP(Table4[[#This Row],[country]],Table2[country],Table2[country_id],FALSE)</f>
        <v>15</v>
      </c>
      <c r="C689" t="s">
        <v>32</v>
      </c>
      <c r="D689">
        <v>2015</v>
      </c>
      <c r="E689">
        <f>_xlfn.XLOOKUP(Table4[[#This Row],[year]],Table1[year],Table1[year_id])</f>
        <v>6</v>
      </c>
      <c r="F689" t="s">
        <v>27</v>
      </c>
      <c r="G689" t="s">
        <v>28</v>
      </c>
      <c r="H689" cm="1">
        <f t="array" ref="H689">_xlfn.XLOOKUP(Table4[[#This Row],[vehicle_segment]]&amp;Table4[[#This Row],[powertrain_type]],Table3[vehicle_segment]&amp;Table3[powertrain_type],Table3[vehicle_id])</f>
        <v>1</v>
      </c>
      <c r="I689" s="5">
        <v>1141</v>
      </c>
      <c r="J689" s="5">
        <v>13093</v>
      </c>
      <c r="K689" s="5">
        <v>8728</v>
      </c>
      <c r="L689" s="5">
        <v>22962</v>
      </c>
      <c r="M689">
        <v>4.97</v>
      </c>
      <c r="N689">
        <v>5738</v>
      </c>
      <c r="O689">
        <v>17.7</v>
      </c>
      <c r="P689">
        <v>182</v>
      </c>
      <c r="Q689">
        <v>1.593</v>
      </c>
      <c r="R689">
        <v>9.1999999999999998E-2</v>
      </c>
      <c r="S689">
        <v>76226</v>
      </c>
      <c r="T689">
        <v>80.599999999999994</v>
      </c>
      <c r="U689">
        <v>9.9</v>
      </c>
      <c r="V689">
        <v>0</v>
      </c>
      <c r="W689">
        <v>82.5</v>
      </c>
      <c r="X689">
        <v>18.36</v>
      </c>
      <c r="Y689">
        <v>0</v>
      </c>
    </row>
    <row r="690" spans="1:25" x14ac:dyDescent="0.3">
      <c r="A690" t="s">
        <v>49</v>
      </c>
      <c r="B690">
        <f>_xlfn.XLOOKUP(Table4[[#This Row],[country]],Table2[country],Table2[country_id],FALSE)</f>
        <v>15</v>
      </c>
      <c r="C690" t="s">
        <v>32</v>
      </c>
      <c r="D690">
        <v>2015</v>
      </c>
      <c r="E690">
        <f>_xlfn.XLOOKUP(Table4[[#This Row],[year]],Table1[year],Table1[year_id])</f>
        <v>6</v>
      </c>
      <c r="F690" t="s">
        <v>29</v>
      </c>
      <c r="G690" t="s">
        <v>28</v>
      </c>
      <c r="H690" cm="1">
        <f t="array" ref="H690">_xlfn.XLOOKUP(Table4[[#This Row],[vehicle_segment]]&amp;Table4[[#This Row],[powertrain_type]],Table3[vehicle_segment]&amp;Table3[powertrain_type],Table3[vehicle_id])</f>
        <v>2</v>
      </c>
      <c r="I690" s="5">
        <v>13041</v>
      </c>
      <c r="J690" s="5">
        <v>69343</v>
      </c>
      <c r="K690" s="5">
        <v>9456</v>
      </c>
      <c r="L690" s="5">
        <v>91840</v>
      </c>
      <c r="M690">
        <v>14.2</v>
      </c>
      <c r="N690">
        <v>5738</v>
      </c>
      <c r="O690">
        <v>17.7</v>
      </c>
      <c r="P690">
        <v>182</v>
      </c>
      <c r="Q690">
        <v>1.593</v>
      </c>
      <c r="R690">
        <v>9.1999999999999998E-2</v>
      </c>
      <c r="S690">
        <v>76226</v>
      </c>
      <c r="T690">
        <v>80.599999999999994</v>
      </c>
      <c r="U690">
        <v>9.9</v>
      </c>
      <c r="V690">
        <v>0</v>
      </c>
      <c r="W690">
        <v>82.5</v>
      </c>
      <c r="X690">
        <v>16.88</v>
      </c>
      <c r="Y690">
        <v>0</v>
      </c>
    </row>
    <row r="691" spans="1:25" x14ac:dyDescent="0.3">
      <c r="A691" t="s">
        <v>49</v>
      </c>
      <c r="B691">
        <f>_xlfn.XLOOKUP(Table4[[#This Row],[country]],Table2[country],Table2[country_id],FALSE)</f>
        <v>15</v>
      </c>
      <c r="C691" t="s">
        <v>32</v>
      </c>
      <c r="D691">
        <v>2015</v>
      </c>
      <c r="E691">
        <f>_xlfn.XLOOKUP(Table4[[#This Row],[year]],Table1[year],Table1[year_id])</f>
        <v>6</v>
      </c>
      <c r="F691" t="s">
        <v>30</v>
      </c>
      <c r="G691" t="s">
        <v>28</v>
      </c>
      <c r="H691" cm="1">
        <f t="array" ref="H691">_xlfn.XLOOKUP(Table4[[#This Row],[vehicle_segment]]&amp;Table4[[#This Row],[powertrain_type]],Table3[vehicle_segment]&amp;Table3[powertrain_type],Table3[vehicle_id])</f>
        <v>3</v>
      </c>
      <c r="I691" s="5">
        <v>7829</v>
      </c>
      <c r="J691" s="5">
        <v>27780</v>
      </c>
      <c r="K691" s="5">
        <v>2416</v>
      </c>
      <c r="L691" s="5">
        <v>38025</v>
      </c>
      <c r="M691">
        <v>20.59</v>
      </c>
      <c r="N691">
        <v>5738</v>
      </c>
      <c r="O691">
        <v>17.7</v>
      </c>
      <c r="P691">
        <v>182</v>
      </c>
      <c r="Q691">
        <v>1.593</v>
      </c>
      <c r="R691">
        <v>9.1999999999999998E-2</v>
      </c>
      <c r="S691">
        <v>76226</v>
      </c>
      <c r="T691">
        <v>80.599999999999994</v>
      </c>
      <c r="U691">
        <v>9.9</v>
      </c>
      <c r="V691">
        <v>0</v>
      </c>
      <c r="W691">
        <v>82.5</v>
      </c>
      <c r="X691">
        <v>18.079999999999998</v>
      </c>
      <c r="Y691">
        <v>0</v>
      </c>
    </row>
    <row r="692" spans="1:25" x14ac:dyDescent="0.3">
      <c r="A692" t="s">
        <v>49</v>
      </c>
      <c r="B692">
        <f>_xlfn.XLOOKUP(Table4[[#This Row],[country]],Table2[country],Table2[country_id],FALSE)</f>
        <v>15</v>
      </c>
      <c r="C692" t="s">
        <v>32</v>
      </c>
      <c r="D692">
        <v>2016</v>
      </c>
      <c r="E692">
        <f>_xlfn.XLOOKUP(Table4[[#This Row],[year]],Table1[year],Table1[year_id])</f>
        <v>7</v>
      </c>
      <c r="F692" t="s">
        <v>27</v>
      </c>
      <c r="G692" t="s">
        <v>28</v>
      </c>
      <c r="H692" cm="1">
        <f t="array" ref="H692">_xlfn.XLOOKUP(Table4[[#This Row],[vehicle_segment]]&amp;Table4[[#This Row],[powertrain_type]],Table3[vehicle_segment]&amp;Table3[powertrain_type],Table3[vehicle_id])</f>
        <v>1</v>
      </c>
      <c r="I692" s="5">
        <v>1256</v>
      </c>
      <c r="J692" s="5">
        <v>12946</v>
      </c>
      <c r="K692" s="5">
        <v>8630</v>
      </c>
      <c r="L692" s="5">
        <v>22832</v>
      </c>
      <c r="M692">
        <v>5.5</v>
      </c>
      <c r="N692">
        <v>8227</v>
      </c>
      <c r="O692">
        <v>20.399999999999999</v>
      </c>
      <c r="P692">
        <v>199</v>
      </c>
      <c r="Q692">
        <v>1.62</v>
      </c>
      <c r="R692">
        <v>8.7999999999999995E-2</v>
      </c>
      <c r="S692">
        <v>73325</v>
      </c>
      <c r="T692">
        <v>81</v>
      </c>
      <c r="U692">
        <v>9.8000000000000007</v>
      </c>
      <c r="V692">
        <v>0</v>
      </c>
      <c r="W692">
        <v>84.9</v>
      </c>
      <c r="X692">
        <v>10.08</v>
      </c>
      <c r="Y692">
        <v>0</v>
      </c>
    </row>
    <row r="693" spans="1:25" x14ac:dyDescent="0.3">
      <c r="A693" t="s">
        <v>49</v>
      </c>
      <c r="B693">
        <f>_xlfn.XLOOKUP(Table4[[#This Row],[country]],Table2[country],Table2[country_id],FALSE)</f>
        <v>15</v>
      </c>
      <c r="C693" t="s">
        <v>32</v>
      </c>
      <c r="D693">
        <v>2016</v>
      </c>
      <c r="E693">
        <f>_xlfn.XLOOKUP(Table4[[#This Row],[year]],Table1[year],Table1[year_id])</f>
        <v>7</v>
      </c>
      <c r="F693" t="s">
        <v>29</v>
      </c>
      <c r="G693" t="s">
        <v>28</v>
      </c>
      <c r="H693" cm="1">
        <f t="array" ref="H693">_xlfn.XLOOKUP(Table4[[#This Row],[vehicle_segment]]&amp;Table4[[#This Row],[powertrain_type]],Table3[vehicle_segment]&amp;Table3[powertrain_type],Table3[vehicle_id])</f>
        <v>2</v>
      </c>
      <c r="I693" s="5">
        <v>14309</v>
      </c>
      <c r="J693" s="5">
        <v>67512</v>
      </c>
      <c r="K693" s="5">
        <v>9206</v>
      </c>
      <c r="L693" s="5">
        <v>91027</v>
      </c>
      <c r="M693">
        <v>15.72</v>
      </c>
      <c r="N693">
        <v>8227</v>
      </c>
      <c r="O693">
        <v>20.399999999999999</v>
      </c>
      <c r="P693">
        <v>199</v>
      </c>
      <c r="Q693">
        <v>1.62</v>
      </c>
      <c r="R693">
        <v>8.7999999999999995E-2</v>
      </c>
      <c r="S693">
        <v>73325</v>
      </c>
      <c r="T693">
        <v>81</v>
      </c>
      <c r="U693">
        <v>9.8000000000000007</v>
      </c>
      <c r="V693">
        <v>0</v>
      </c>
      <c r="W693">
        <v>84.9</v>
      </c>
      <c r="X693">
        <v>9.7200000000000006</v>
      </c>
      <c r="Y693">
        <v>0</v>
      </c>
    </row>
    <row r="694" spans="1:25" x14ac:dyDescent="0.3">
      <c r="A694" t="s">
        <v>49</v>
      </c>
      <c r="B694">
        <f>_xlfn.XLOOKUP(Table4[[#This Row],[country]],Table2[country],Table2[country_id],FALSE)</f>
        <v>15</v>
      </c>
      <c r="C694" t="s">
        <v>32</v>
      </c>
      <c r="D694">
        <v>2016</v>
      </c>
      <c r="E694">
        <f>_xlfn.XLOOKUP(Table4[[#This Row],[year]],Table1[year],Table1[year_id])</f>
        <v>7</v>
      </c>
      <c r="F694" t="s">
        <v>30</v>
      </c>
      <c r="G694" t="s">
        <v>28</v>
      </c>
      <c r="H694" cm="1">
        <f t="array" ref="H694">_xlfn.XLOOKUP(Table4[[#This Row],[vehicle_segment]]&amp;Table4[[#This Row],[powertrain_type]],Table3[vehicle_segment]&amp;Table3[powertrain_type],Table3[vehicle_id])</f>
        <v>3</v>
      </c>
      <c r="I694" s="5">
        <v>8747</v>
      </c>
      <c r="J694" s="5">
        <v>27255</v>
      </c>
      <c r="K694" s="5">
        <v>2370</v>
      </c>
      <c r="L694" s="5">
        <v>38372</v>
      </c>
      <c r="M694">
        <v>22.8</v>
      </c>
      <c r="N694">
        <v>8227</v>
      </c>
      <c r="O694">
        <v>20.399999999999999</v>
      </c>
      <c r="P694">
        <v>199</v>
      </c>
      <c r="Q694">
        <v>1.62</v>
      </c>
      <c r="R694">
        <v>8.7999999999999995E-2</v>
      </c>
      <c r="S694">
        <v>73325</v>
      </c>
      <c r="T694">
        <v>81</v>
      </c>
      <c r="U694">
        <v>9.8000000000000007</v>
      </c>
      <c r="V694">
        <v>0</v>
      </c>
      <c r="W694">
        <v>84.9</v>
      </c>
      <c r="X694">
        <v>11.73</v>
      </c>
      <c r="Y694">
        <v>0</v>
      </c>
    </row>
    <row r="695" spans="1:25" x14ac:dyDescent="0.3">
      <c r="A695" t="s">
        <v>49</v>
      </c>
      <c r="B695">
        <f>_xlfn.XLOOKUP(Table4[[#This Row],[country]],Table2[country],Table2[country_id],FALSE)</f>
        <v>15</v>
      </c>
      <c r="C695" t="s">
        <v>32</v>
      </c>
      <c r="D695">
        <v>2017</v>
      </c>
      <c r="E695">
        <f>_xlfn.XLOOKUP(Table4[[#This Row],[year]],Table1[year],Table1[year_id])</f>
        <v>8</v>
      </c>
      <c r="F695" t="s">
        <v>27</v>
      </c>
      <c r="G695" t="s">
        <v>28</v>
      </c>
      <c r="H695" cm="1">
        <f t="array" ref="H695">_xlfn.XLOOKUP(Table4[[#This Row],[vehicle_segment]]&amp;Table4[[#This Row],[powertrain_type]],Table3[vehicle_segment]&amp;Table3[powertrain_type],Table3[vehicle_id])</f>
        <v>1</v>
      </c>
      <c r="I695" s="5">
        <v>1866</v>
      </c>
      <c r="J695" s="5">
        <v>12693</v>
      </c>
      <c r="K695" s="5">
        <v>8462</v>
      </c>
      <c r="L695" s="5">
        <v>23021</v>
      </c>
      <c r="M695">
        <v>8.11</v>
      </c>
      <c r="N695">
        <v>9998</v>
      </c>
      <c r="O695">
        <v>21.9</v>
      </c>
      <c r="P695">
        <v>243</v>
      </c>
      <c r="Q695">
        <v>1.647</v>
      </c>
      <c r="R695">
        <v>8.5999999999999993E-2</v>
      </c>
      <c r="S695">
        <v>75584</v>
      </c>
      <c r="T695">
        <v>81.3</v>
      </c>
      <c r="U695">
        <v>9.6</v>
      </c>
      <c r="V695">
        <v>0</v>
      </c>
      <c r="W695">
        <v>87</v>
      </c>
      <c r="X695">
        <v>48.57</v>
      </c>
      <c r="Y695">
        <v>0</v>
      </c>
    </row>
    <row r="696" spans="1:25" x14ac:dyDescent="0.3">
      <c r="A696" t="s">
        <v>49</v>
      </c>
      <c r="B696">
        <f>_xlfn.XLOOKUP(Table4[[#This Row],[country]],Table2[country],Table2[country_id],FALSE)</f>
        <v>15</v>
      </c>
      <c r="C696" t="s">
        <v>32</v>
      </c>
      <c r="D696">
        <v>2017</v>
      </c>
      <c r="E696">
        <f>_xlfn.XLOOKUP(Table4[[#This Row],[year]],Table1[year],Table1[year_id])</f>
        <v>8</v>
      </c>
      <c r="F696" t="s">
        <v>29</v>
      </c>
      <c r="G696" t="s">
        <v>28</v>
      </c>
      <c r="H696" cm="1">
        <f t="array" ref="H696">_xlfn.XLOOKUP(Table4[[#This Row],[vehicle_segment]]&amp;Table4[[#This Row],[powertrain_type]],Table3[vehicle_segment]&amp;Table3[powertrain_type],Table3[vehicle_id])</f>
        <v>2</v>
      </c>
      <c r="I696" s="5">
        <v>20923</v>
      </c>
      <c r="J696" s="5">
        <v>61088</v>
      </c>
      <c r="K696" s="5">
        <v>8330</v>
      </c>
      <c r="L696" s="5">
        <v>90341</v>
      </c>
      <c r="M696">
        <v>23.16</v>
      </c>
      <c r="N696">
        <v>9998</v>
      </c>
      <c r="O696">
        <v>21.9</v>
      </c>
      <c r="P696">
        <v>243</v>
      </c>
      <c r="Q696">
        <v>1.647</v>
      </c>
      <c r="R696">
        <v>8.5999999999999993E-2</v>
      </c>
      <c r="S696">
        <v>75584</v>
      </c>
      <c r="T696">
        <v>81.3</v>
      </c>
      <c r="U696">
        <v>9.6</v>
      </c>
      <c r="V696">
        <v>0</v>
      </c>
      <c r="W696">
        <v>87</v>
      </c>
      <c r="X696">
        <v>46.22</v>
      </c>
      <c r="Y696">
        <v>0</v>
      </c>
    </row>
    <row r="697" spans="1:25" x14ac:dyDescent="0.3">
      <c r="A697" t="s">
        <v>49</v>
      </c>
      <c r="B697">
        <f>_xlfn.XLOOKUP(Table4[[#This Row],[country]],Table2[country],Table2[country_id],FALSE)</f>
        <v>15</v>
      </c>
      <c r="C697" t="s">
        <v>32</v>
      </c>
      <c r="D697">
        <v>2017</v>
      </c>
      <c r="E697">
        <f>_xlfn.XLOOKUP(Table4[[#This Row],[year]],Table1[year],Table1[year_id])</f>
        <v>8</v>
      </c>
      <c r="F697" t="s">
        <v>30</v>
      </c>
      <c r="G697" t="s">
        <v>28</v>
      </c>
      <c r="H697" cm="1">
        <f t="array" ref="H697">_xlfn.XLOOKUP(Table4[[#This Row],[vehicle_segment]]&amp;Table4[[#This Row],[powertrain_type]],Table3[vehicle_segment]&amp;Table3[powertrain_type],Table3[vehicle_id])</f>
        <v>3</v>
      </c>
      <c r="I697" s="5">
        <v>12765</v>
      </c>
      <c r="J697" s="5">
        <v>23226</v>
      </c>
      <c r="K697" s="5">
        <v>2020</v>
      </c>
      <c r="L697" s="5">
        <v>38011</v>
      </c>
      <c r="M697">
        <v>33.58</v>
      </c>
      <c r="N697">
        <v>9998</v>
      </c>
      <c r="O697">
        <v>21.9</v>
      </c>
      <c r="P697">
        <v>243</v>
      </c>
      <c r="Q697">
        <v>1.647</v>
      </c>
      <c r="R697">
        <v>8.5999999999999993E-2</v>
      </c>
      <c r="S697">
        <v>75584</v>
      </c>
      <c r="T697">
        <v>81.3</v>
      </c>
      <c r="U697">
        <v>9.6</v>
      </c>
      <c r="V697">
        <v>0</v>
      </c>
      <c r="W697">
        <v>87</v>
      </c>
      <c r="X697">
        <v>45.94</v>
      </c>
      <c r="Y697">
        <v>0</v>
      </c>
    </row>
    <row r="698" spans="1:25" x14ac:dyDescent="0.3">
      <c r="A698" t="s">
        <v>49</v>
      </c>
      <c r="B698">
        <f>_xlfn.XLOOKUP(Table4[[#This Row],[country]],Table2[country],Table2[country_id],FALSE)</f>
        <v>15</v>
      </c>
      <c r="C698" t="s">
        <v>32</v>
      </c>
      <c r="D698">
        <v>2018</v>
      </c>
      <c r="E698">
        <f>_xlfn.XLOOKUP(Table4[[#This Row],[year]],Table1[year],Table1[year_id])</f>
        <v>9</v>
      </c>
      <c r="F698" t="s">
        <v>27</v>
      </c>
      <c r="G698" t="s">
        <v>28</v>
      </c>
      <c r="H698" cm="1">
        <f t="array" ref="H698">_xlfn.XLOOKUP(Table4[[#This Row],[vehicle_segment]]&amp;Table4[[#This Row],[powertrain_type]],Table3[vehicle_segment]&amp;Table3[powertrain_type],Table3[vehicle_id])</f>
        <v>1</v>
      </c>
      <c r="I698" s="5">
        <v>2411</v>
      </c>
      <c r="J698" s="5">
        <v>12374</v>
      </c>
      <c r="K698" s="5">
        <v>8249</v>
      </c>
      <c r="L698" s="5">
        <v>23034</v>
      </c>
      <c r="M698">
        <v>10.47</v>
      </c>
      <c r="N698">
        <v>11916</v>
      </c>
      <c r="O698">
        <v>21.6</v>
      </c>
      <c r="P698">
        <v>278</v>
      </c>
      <c r="Q698">
        <v>1.6830000000000001</v>
      </c>
      <c r="R698">
        <v>8.4000000000000005E-2</v>
      </c>
      <c r="S698">
        <v>75116</v>
      </c>
      <c r="T698">
        <v>81.8</v>
      </c>
      <c r="U698">
        <v>9.3000000000000007</v>
      </c>
      <c r="V698">
        <v>0</v>
      </c>
      <c r="W698">
        <v>89.3</v>
      </c>
      <c r="X698">
        <v>29.21</v>
      </c>
      <c r="Y698">
        <v>0</v>
      </c>
    </row>
    <row r="699" spans="1:25" x14ac:dyDescent="0.3">
      <c r="A699" t="s">
        <v>49</v>
      </c>
      <c r="B699">
        <f>_xlfn.XLOOKUP(Table4[[#This Row],[country]],Table2[country],Table2[country_id],FALSE)</f>
        <v>15</v>
      </c>
      <c r="C699" t="s">
        <v>32</v>
      </c>
      <c r="D699">
        <v>2018</v>
      </c>
      <c r="E699">
        <f>_xlfn.XLOOKUP(Table4[[#This Row],[year]],Table1[year],Table1[year_id])</f>
        <v>9</v>
      </c>
      <c r="F699" t="s">
        <v>29</v>
      </c>
      <c r="G699" t="s">
        <v>28</v>
      </c>
      <c r="H699" cm="1">
        <f t="array" ref="H699">_xlfn.XLOOKUP(Table4[[#This Row],[vehicle_segment]]&amp;Table4[[#This Row],[powertrain_type]],Table3[vehicle_segment]&amp;Table3[powertrain_type],Table3[vehicle_id])</f>
        <v>2</v>
      </c>
      <c r="I699" s="5">
        <v>27031</v>
      </c>
      <c r="J699" s="5">
        <v>55743</v>
      </c>
      <c r="K699" s="5">
        <v>7601</v>
      </c>
      <c r="L699" s="5">
        <v>90375</v>
      </c>
      <c r="M699">
        <v>29.91</v>
      </c>
      <c r="N699">
        <v>11916</v>
      </c>
      <c r="O699">
        <v>21.6</v>
      </c>
      <c r="P699">
        <v>278</v>
      </c>
      <c r="Q699">
        <v>1.6830000000000001</v>
      </c>
      <c r="R699">
        <v>8.4000000000000005E-2</v>
      </c>
      <c r="S699">
        <v>75116</v>
      </c>
      <c r="T699">
        <v>81.8</v>
      </c>
      <c r="U699">
        <v>9.3000000000000007</v>
      </c>
      <c r="V699">
        <v>0</v>
      </c>
      <c r="W699">
        <v>89.3</v>
      </c>
      <c r="X699">
        <v>29.19</v>
      </c>
      <c r="Y699">
        <v>0</v>
      </c>
    </row>
    <row r="700" spans="1:25" x14ac:dyDescent="0.3">
      <c r="A700" t="s">
        <v>49</v>
      </c>
      <c r="B700">
        <f>_xlfn.XLOOKUP(Table4[[#This Row],[country]],Table2[country],Table2[country_id],FALSE)</f>
        <v>15</v>
      </c>
      <c r="C700" t="s">
        <v>32</v>
      </c>
      <c r="D700">
        <v>2018</v>
      </c>
      <c r="E700">
        <f>_xlfn.XLOOKUP(Table4[[#This Row],[year]],Table1[year],Table1[year_id])</f>
        <v>9</v>
      </c>
      <c r="F700" t="s">
        <v>30</v>
      </c>
      <c r="G700" t="s">
        <v>34</v>
      </c>
      <c r="H700" cm="1">
        <f t="array" ref="H700">_xlfn.XLOOKUP(Table4[[#This Row],[vehicle_segment]]&amp;Table4[[#This Row],[powertrain_type]],Table3[vehicle_segment]&amp;Table3[powertrain_type],Table3[vehicle_id])</f>
        <v>4</v>
      </c>
      <c r="I700" s="5">
        <v>16251</v>
      </c>
      <c r="J700" s="5">
        <v>19523</v>
      </c>
      <c r="K700" s="5">
        <v>1698</v>
      </c>
      <c r="L700" s="5">
        <v>37472</v>
      </c>
      <c r="M700">
        <v>43.37</v>
      </c>
      <c r="N700">
        <v>11916</v>
      </c>
      <c r="O700">
        <v>21.6</v>
      </c>
      <c r="P700">
        <v>278</v>
      </c>
      <c r="Q700">
        <v>1.6830000000000001</v>
      </c>
      <c r="R700">
        <v>8.4000000000000005E-2</v>
      </c>
      <c r="S700">
        <v>75116</v>
      </c>
      <c r="T700">
        <v>81.8</v>
      </c>
      <c r="U700">
        <v>9.3000000000000007</v>
      </c>
      <c r="V700">
        <v>0</v>
      </c>
      <c r="W700">
        <v>89.3</v>
      </c>
      <c r="X700">
        <v>27.31</v>
      </c>
      <c r="Y700">
        <v>0</v>
      </c>
    </row>
    <row r="701" spans="1:25" x14ac:dyDescent="0.3">
      <c r="A701" t="s">
        <v>49</v>
      </c>
      <c r="B701">
        <f>_xlfn.XLOOKUP(Table4[[#This Row],[country]],Table2[country],Table2[country_id],FALSE)</f>
        <v>15</v>
      </c>
      <c r="C701" t="s">
        <v>32</v>
      </c>
      <c r="D701">
        <v>2019</v>
      </c>
      <c r="E701">
        <f>_xlfn.XLOOKUP(Table4[[#This Row],[year]],Table1[year],Table1[year_id])</f>
        <v>10</v>
      </c>
      <c r="F701" t="s">
        <v>27</v>
      </c>
      <c r="G701" t="s">
        <v>28</v>
      </c>
      <c r="H701" cm="1">
        <f t="array" ref="H701">_xlfn.XLOOKUP(Table4[[#This Row],[vehicle_segment]]&amp;Table4[[#This Row],[powertrain_type]],Table3[vehicle_segment]&amp;Table3[powertrain_type],Table3[vehicle_id])</f>
        <v>1</v>
      </c>
      <c r="I701" s="5">
        <v>3132</v>
      </c>
      <c r="J701" s="5">
        <v>10927</v>
      </c>
      <c r="K701" s="5">
        <v>7285</v>
      </c>
      <c r="L701" s="5">
        <v>21344</v>
      </c>
      <c r="M701">
        <v>14.67</v>
      </c>
      <c r="N701">
        <v>14779</v>
      </c>
      <c r="O701">
        <v>24.7</v>
      </c>
      <c r="P701">
        <v>319</v>
      </c>
      <c r="Q701">
        <v>1.7470000000000001</v>
      </c>
      <c r="R701">
        <v>8.2000000000000003E-2</v>
      </c>
      <c r="S701">
        <v>74492</v>
      </c>
      <c r="T701">
        <v>82.1</v>
      </c>
      <c r="U701">
        <v>8.8000000000000007</v>
      </c>
      <c r="V701">
        <v>0</v>
      </c>
      <c r="W701">
        <v>88.8</v>
      </c>
      <c r="X701">
        <v>29.9</v>
      </c>
      <c r="Y701">
        <v>0</v>
      </c>
    </row>
    <row r="702" spans="1:25" x14ac:dyDescent="0.3">
      <c r="A702" t="s">
        <v>49</v>
      </c>
      <c r="B702">
        <f>_xlfn.XLOOKUP(Table4[[#This Row],[country]],Table2[country],Table2[country_id],FALSE)</f>
        <v>15</v>
      </c>
      <c r="C702" t="s">
        <v>32</v>
      </c>
      <c r="D702">
        <v>2019</v>
      </c>
      <c r="E702">
        <f>_xlfn.XLOOKUP(Table4[[#This Row],[year]],Table1[year],Table1[year_id])</f>
        <v>10</v>
      </c>
      <c r="F702" t="s">
        <v>29</v>
      </c>
      <c r="G702" t="s">
        <v>34</v>
      </c>
      <c r="H702" cm="1">
        <f t="array" ref="H702">_xlfn.XLOOKUP(Table4[[#This Row],[vehicle_segment]]&amp;Table4[[#This Row],[powertrain_type]],Table3[vehicle_segment]&amp;Table3[powertrain_type],Table3[vehicle_id])</f>
        <v>5</v>
      </c>
      <c r="I702" s="5">
        <v>35179</v>
      </c>
      <c r="J702" s="5">
        <v>42892</v>
      </c>
      <c r="K702" s="5">
        <v>5849</v>
      </c>
      <c r="L702" s="5">
        <v>83920</v>
      </c>
      <c r="M702">
        <v>41.92</v>
      </c>
      <c r="N702">
        <v>14779</v>
      </c>
      <c r="O702">
        <v>24.7</v>
      </c>
      <c r="P702">
        <v>319</v>
      </c>
      <c r="Q702">
        <v>1.7470000000000001</v>
      </c>
      <c r="R702">
        <v>8.2000000000000003E-2</v>
      </c>
      <c r="S702">
        <v>74492</v>
      </c>
      <c r="T702">
        <v>82.1</v>
      </c>
      <c r="U702">
        <v>8.8000000000000007</v>
      </c>
      <c r="V702">
        <v>0</v>
      </c>
      <c r="W702">
        <v>88.8</v>
      </c>
      <c r="X702">
        <v>30.14</v>
      </c>
      <c r="Y702">
        <v>0</v>
      </c>
    </row>
    <row r="703" spans="1:25" x14ac:dyDescent="0.3">
      <c r="A703" t="s">
        <v>49</v>
      </c>
      <c r="B703">
        <f>_xlfn.XLOOKUP(Table4[[#This Row],[country]],Table2[country],Table2[country_id],FALSE)</f>
        <v>15</v>
      </c>
      <c r="C703" t="s">
        <v>32</v>
      </c>
      <c r="D703">
        <v>2019</v>
      </c>
      <c r="E703">
        <f>_xlfn.XLOOKUP(Table4[[#This Row],[year]],Table1[year],Table1[year_id])</f>
        <v>10</v>
      </c>
      <c r="F703" t="s">
        <v>30</v>
      </c>
      <c r="G703" t="s">
        <v>34</v>
      </c>
      <c r="H703" cm="1">
        <f t="array" ref="H703">_xlfn.XLOOKUP(Table4[[#This Row],[vehicle_segment]]&amp;Table4[[#This Row],[powertrain_type]],Table3[vehicle_segment]&amp;Table3[powertrain_type],Table3[vehicle_id])</f>
        <v>4</v>
      </c>
      <c r="I703" s="5">
        <v>21828</v>
      </c>
      <c r="J703" s="5">
        <v>12955</v>
      </c>
      <c r="K703" s="5">
        <v>1127</v>
      </c>
      <c r="L703" s="5">
        <v>35910</v>
      </c>
      <c r="M703">
        <v>60.79</v>
      </c>
      <c r="N703">
        <v>14779</v>
      </c>
      <c r="O703">
        <v>24.7</v>
      </c>
      <c r="P703">
        <v>319</v>
      </c>
      <c r="Q703">
        <v>1.7470000000000001</v>
      </c>
      <c r="R703">
        <v>8.2000000000000003E-2</v>
      </c>
      <c r="S703">
        <v>74492</v>
      </c>
      <c r="T703">
        <v>82.1</v>
      </c>
      <c r="U703">
        <v>8.8000000000000007</v>
      </c>
      <c r="V703">
        <v>0</v>
      </c>
      <c r="W703">
        <v>88.8</v>
      </c>
      <c r="X703">
        <v>34.32</v>
      </c>
      <c r="Y703">
        <v>1</v>
      </c>
    </row>
    <row r="704" spans="1:25" x14ac:dyDescent="0.3">
      <c r="A704" t="s">
        <v>49</v>
      </c>
      <c r="B704">
        <f>_xlfn.XLOOKUP(Table4[[#This Row],[country]],Table2[country],Table2[country_id],FALSE)</f>
        <v>15</v>
      </c>
      <c r="C704" t="s">
        <v>32</v>
      </c>
      <c r="D704">
        <v>2020</v>
      </c>
      <c r="E704">
        <f>_xlfn.XLOOKUP(Table4[[#This Row],[year]],Table1[year],Table1[year_id])</f>
        <v>11</v>
      </c>
      <c r="F704" t="s">
        <v>27</v>
      </c>
      <c r="G704" t="s">
        <v>28</v>
      </c>
      <c r="H704" cm="1">
        <f t="array" ref="H704">_xlfn.XLOOKUP(Table4[[#This Row],[vehicle_segment]]&amp;Table4[[#This Row],[powertrain_type]],Table3[vehicle_segment]&amp;Table3[powertrain_type],Table3[vehicle_id])</f>
        <v>1</v>
      </c>
      <c r="I704" s="5">
        <v>4027</v>
      </c>
      <c r="J704" s="5">
        <v>10167</v>
      </c>
      <c r="K704" s="5">
        <v>6778</v>
      </c>
      <c r="L704" s="5">
        <v>20972</v>
      </c>
      <c r="M704">
        <v>19.2</v>
      </c>
      <c r="N704">
        <v>17949</v>
      </c>
      <c r="O704">
        <v>26.6</v>
      </c>
      <c r="P704">
        <v>360</v>
      </c>
      <c r="Q704">
        <v>1.887</v>
      </c>
      <c r="R704">
        <v>9.7000000000000003E-2</v>
      </c>
      <c r="S704">
        <v>84775</v>
      </c>
      <c r="T704">
        <v>82.6</v>
      </c>
      <c r="U704">
        <v>8.1999999999999993</v>
      </c>
      <c r="V704">
        <v>0</v>
      </c>
      <c r="W704">
        <v>91.2</v>
      </c>
      <c r="X704">
        <v>28.58</v>
      </c>
      <c r="Y704">
        <v>0</v>
      </c>
    </row>
    <row r="705" spans="1:25" x14ac:dyDescent="0.3">
      <c r="A705" t="s">
        <v>49</v>
      </c>
      <c r="B705">
        <f>_xlfn.XLOOKUP(Table4[[#This Row],[country]],Table2[country],Table2[country_id],FALSE)</f>
        <v>15</v>
      </c>
      <c r="C705" t="s">
        <v>32</v>
      </c>
      <c r="D705">
        <v>2020</v>
      </c>
      <c r="E705">
        <f>_xlfn.XLOOKUP(Table4[[#This Row],[year]],Table1[year],Table1[year_id])</f>
        <v>11</v>
      </c>
      <c r="F705" t="s">
        <v>29</v>
      </c>
      <c r="G705" t="s">
        <v>34</v>
      </c>
      <c r="H705" cm="1">
        <f t="array" ref="H705">_xlfn.XLOOKUP(Table4[[#This Row],[vehicle_segment]]&amp;Table4[[#This Row],[powertrain_type]],Table3[vehicle_segment]&amp;Table3[powertrain_type],Table3[vehicle_id])</f>
        <v>5</v>
      </c>
      <c r="I705" s="5">
        <v>46610</v>
      </c>
      <c r="J705" s="5">
        <v>33749</v>
      </c>
      <c r="K705" s="5">
        <v>4602</v>
      </c>
      <c r="L705" s="5">
        <v>84961</v>
      </c>
      <c r="M705">
        <v>54.86</v>
      </c>
      <c r="N705">
        <v>17949</v>
      </c>
      <c r="O705">
        <v>26.6</v>
      </c>
      <c r="P705">
        <v>360</v>
      </c>
      <c r="Q705">
        <v>1.887</v>
      </c>
      <c r="R705">
        <v>9.7000000000000003E-2</v>
      </c>
      <c r="S705">
        <v>84775</v>
      </c>
      <c r="T705">
        <v>82.6</v>
      </c>
      <c r="U705">
        <v>8.1999999999999993</v>
      </c>
      <c r="V705">
        <v>0</v>
      </c>
      <c r="W705">
        <v>91.2</v>
      </c>
      <c r="X705">
        <v>32.49</v>
      </c>
      <c r="Y705">
        <v>1</v>
      </c>
    </row>
    <row r="706" spans="1:25" x14ac:dyDescent="0.3">
      <c r="A706" t="s">
        <v>49</v>
      </c>
      <c r="B706">
        <f>_xlfn.XLOOKUP(Table4[[#This Row],[country]],Table2[country],Table2[country_id],FALSE)</f>
        <v>15</v>
      </c>
      <c r="C706" t="s">
        <v>32</v>
      </c>
      <c r="D706">
        <v>2020</v>
      </c>
      <c r="E706">
        <f>_xlfn.XLOOKUP(Table4[[#This Row],[year]],Table1[year],Table1[year_id])</f>
        <v>11</v>
      </c>
      <c r="F706" t="s">
        <v>30</v>
      </c>
      <c r="G706" t="s">
        <v>34</v>
      </c>
      <c r="H706" cm="1">
        <f t="array" ref="H706">_xlfn.XLOOKUP(Table4[[#This Row],[vehicle_segment]]&amp;Table4[[#This Row],[powertrain_type]],Table3[vehicle_segment]&amp;Table3[powertrain_type],Table3[vehicle_id])</f>
        <v>4</v>
      </c>
      <c r="I706" s="5">
        <v>28030</v>
      </c>
      <c r="J706" s="5">
        <v>6630</v>
      </c>
      <c r="K706" s="5">
        <v>577</v>
      </c>
      <c r="L706" s="5">
        <v>35237</v>
      </c>
      <c r="M706">
        <v>79.55</v>
      </c>
      <c r="N706">
        <v>17949</v>
      </c>
      <c r="O706">
        <v>26.6</v>
      </c>
      <c r="P706">
        <v>360</v>
      </c>
      <c r="Q706">
        <v>1.887</v>
      </c>
      <c r="R706">
        <v>9.7000000000000003E-2</v>
      </c>
      <c r="S706">
        <v>84775</v>
      </c>
      <c r="T706">
        <v>82.6</v>
      </c>
      <c r="U706">
        <v>8.1999999999999993</v>
      </c>
      <c r="V706">
        <v>0</v>
      </c>
      <c r="W706">
        <v>91.2</v>
      </c>
      <c r="X706">
        <v>28.41</v>
      </c>
      <c r="Y706">
        <v>1</v>
      </c>
    </row>
    <row r="707" spans="1:25" x14ac:dyDescent="0.3">
      <c r="A707" t="s">
        <v>49</v>
      </c>
      <c r="B707">
        <f>_xlfn.XLOOKUP(Table4[[#This Row],[country]],Table2[country],Table2[country_id],FALSE)</f>
        <v>15</v>
      </c>
      <c r="C707" t="s">
        <v>32</v>
      </c>
      <c r="D707">
        <v>2021</v>
      </c>
      <c r="E707">
        <f>_xlfn.XLOOKUP(Table4[[#This Row],[year]],Table1[year],Table1[year_id])</f>
        <v>12</v>
      </c>
      <c r="F707" t="s">
        <v>27</v>
      </c>
      <c r="G707" t="s">
        <v>28</v>
      </c>
      <c r="H707" cm="1">
        <f t="array" ref="H707">_xlfn.XLOOKUP(Table4[[#This Row],[vehicle_segment]]&amp;Table4[[#This Row],[powertrain_type]],Table3[vehicle_segment]&amp;Table3[powertrain_type],Table3[vehicle_id])</f>
        <v>1</v>
      </c>
      <c r="I707" s="5">
        <v>6253</v>
      </c>
      <c r="J707" s="5">
        <v>12215</v>
      </c>
      <c r="K707" s="5">
        <v>8143</v>
      </c>
      <c r="L707" s="5">
        <v>26611</v>
      </c>
      <c r="M707">
        <v>23.5</v>
      </c>
      <c r="N707">
        <v>19829</v>
      </c>
      <c r="O707">
        <v>30.1</v>
      </c>
      <c r="P707">
        <v>395</v>
      </c>
      <c r="Q707">
        <v>2.0630000000000002</v>
      </c>
      <c r="R707">
        <v>0.13100000000000001</v>
      </c>
      <c r="S707">
        <v>95275</v>
      </c>
      <c r="T707">
        <v>82.8</v>
      </c>
      <c r="U707">
        <v>7.7</v>
      </c>
      <c r="V707">
        <v>0</v>
      </c>
      <c r="W707">
        <v>92.2</v>
      </c>
      <c r="X707">
        <v>55.28</v>
      </c>
      <c r="Y707">
        <v>0</v>
      </c>
    </row>
    <row r="708" spans="1:25" x14ac:dyDescent="0.3">
      <c r="A708" t="s">
        <v>49</v>
      </c>
      <c r="B708">
        <f>_xlfn.XLOOKUP(Table4[[#This Row],[country]],Table2[country],Table2[country_id],FALSE)</f>
        <v>15</v>
      </c>
      <c r="C708" t="s">
        <v>32</v>
      </c>
      <c r="D708">
        <v>2021</v>
      </c>
      <c r="E708">
        <f>_xlfn.XLOOKUP(Table4[[#This Row],[year]],Table1[year],Table1[year_id])</f>
        <v>12</v>
      </c>
      <c r="F708" t="s">
        <v>29</v>
      </c>
      <c r="G708" t="s">
        <v>34</v>
      </c>
      <c r="H708" cm="1">
        <f t="array" ref="H708">_xlfn.XLOOKUP(Table4[[#This Row],[vehicle_segment]]&amp;Table4[[#This Row],[powertrain_type]],Table3[vehicle_segment]&amp;Table3[powertrain_type],Table3[vehicle_id])</f>
        <v>5</v>
      </c>
      <c r="I708" s="5">
        <v>72162</v>
      </c>
      <c r="J708" s="5">
        <v>31080</v>
      </c>
      <c r="K708" s="5">
        <v>4238</v>
      </c>
      <c r="L708" s="5">
        <v>107480</v>
      </c>
      <c r="M708">
        <v>67.14</v>
      </c>
      <c r="N708">
        <v>19829</v>
      </c>
      <c r="O708">
        <v>30.1</v>
      </c>
      <c r="P708">
        <v>395</v>
      </c>
      <c r="Q708">
        <v>2.0630000000000002</v>
      </c>
      <c r="R708">
        <v>0.13100000000000001</v>
      </c>
      <c r="S708">
        <v>95275</v>
      </c>
      <c r="T708">
        <v>82.8</v>
      </c>
      <c r="U708">
        <v>7.7</v>
      </c>
      <c r="V708">
        <v>0</v>
      </c>
      <c r="W708">
        <v>92.2</v>
      </c>
      <c r="X708">
        <v>54.82</v>
      </c>
      <c r="Y708">
        <v>1</v>
      </c>
    </row>
    <row r="709" spans="1:25" x14ac:dyDescent="0.3">
      <c r="A709" t="s">
        <v>49</v>
      </c>
      <c r="B709">
        <f>_xlfn.XLOOKUP(Table4[[#This Row],[country]],Table2[country],Table2[country_id],FALSE)</f>
        <v>15</v>
      </c>
      <c r="C709" t="s">
        <v>32</v>
      </c>
      <c r="D709">
        <v>2021</v>
      </c>
      <c r="E709">
        <f>_xlfn.XLOOKUP(Table4[[#This Row],[year]],Table1[year],Table1[year_id])</f>
        <v>12</v>
      </c>
      <c r="F709" t="s">
        <v>30</v>
      </c>
      <c r="G709" t="s">
        <v>34</v>
      </c>
      <c r="H709" cm="1">
        <f t="array" ref="H709">_xlfn.XLOOKUP(Table4[[#This Row],[vehicle_segment]]&amp;Table4[[#This Row],[powertrain_type]],Table3[vehicle_segment]&amp;Table3[powertrain_type],Table3[vehicle_id])</f>
        <v>4</v>
      </c>
      <c r="I709" s="5">
        <v>42451</v>
      </c>
      <c r="J709" s="5">
        <v>2055</v>
      </c>
      <c r="K709" s="5">
        <v>179</v>
      </c>
      <c r="L709" s="5">
        <v>44685</v>
      </c>
      <c r="M709">
        <v>95</v>
      </c>
      <c r="N709">
        <v>19829</v>
      </c>
      <c r="O709">
        <v>30.1</v>
      </c>
      <c r="P709">
        <v>395</v>
      </c>
      <c r="Q709">
        <v>2.0630000000000002</v>
      </c>
      <c r="R709">
        <v>0.13100000000000001</v>
      </c>
      <c r="S709">
        <v>95275</v>
      </c>
      <c r="T709">
        <v>82.8</v>
      </c>
      <c r="U709">
        <v>7.7</v>
      </c>
      <c r="V709">
        <v>0</v>
      </c>
      <c r="W709">
        <v>92.2</v>
      </c>
      <c r="X709">
        <v>51.45</v>
      </c>
      <c r="Y709">
        <v>1</v>
      </c>
    </row>
    <row r="710" spans="1:25" x14ac:dyDescent="0.3">
      <c r="A710" t="s">
        <v>49</v>
      </c>
      <c r="B710">
        <f>_xlfn.XLOOKUP(Table4[[#This Row],[country]],Table2[country],Table2[country_id],FALSE)</f>
        <v>15</v>
      </c>
      <c r="C710" t="s">
        <v>32</v>
      </c>
      <c r="D710">
        <v>2022</v>
      </c>
      <c r="E710">
        <f>_xlfn.XLOOKUP(Table4[[#This Row],[year]],Table1[year],Table1[year_id])</f>
        <v>13</v>
      </c>
      <c r="F710" t="s">
        <v>27</v>
      </c>
      <c r="G710" t="s">
        <v>28</v>
      </c>
      <c r="H710" cm="1">
        <f t="array" ref="H710">_xlfn.XLOOKUP(Table4[[#This Row],[vehicle_segment]]&amp;Table4[[#This Row],[powertrain_type]],Table3[vehicle_segment]&amp;Table3[powertrain_type],Table3[vehicle_id])</f>
        <v>1</v>
      </c>
      <c r="I710" s="5">
        <v>7229</v>
      </c>
      <c r="J710" s="5">
        <v>9462</v>
      </c>
      <c r="K710" s="5">
        <v>6308</v>
      </c>
      <c r="L710" s="5">
        <v>22999</v>
      </c>
      <c r="M710">
        <v>31.43</v>
      </c>
      <c r="N710">
        <v>24419</v>
      </c>
      <c r="O710">
        <v>31.8</v>
      </c>
      <c r="P710">
        <v>420</v>
      </c>
      <c r="Q710">
        <v>2.1429999999999998</v>
      </c>
      <c r="R710">
        <v>0.159</v>
      </c>
      <c r="S710">
        <v>103437</v>
      </c>
      <c r="T710">
        <v>83.4</v>
      </c>
      <c r="U710">
        <v>7.2</v>
      </c>
      <c r="V710">
        <v>0</v>
      </c>
      <c r="W710">
        <v>95.602000000000004</v>
      </c>
      <c r="X710">
        <v>15.61</v>
      </c>
      <c r="Y710">
        <v>0</v>
      </c>
    </row>
    <row r="711" spans="1:25" x14ac:dyDescent="0.3">
      <c r="A711" t="s">
        <v>49</v>
      </c>
      <c r="B711">
        <f>_xlfn.XLOOKUP(Table4[[#This Row],[country]],Table2[country],Table2[country_id],FALSE)</f>
        <v>15</v>
      </c>
      <c r="C711" t="s">
        <v>32</v>
      </c>
      <c r="D711">
        <v>2022</v>
      </c>
      <c r="E711">
        <f>_xlfn.XLOOKUP(Table4[[#This Row],[year]],Table1[year],Table1[year_id])</f>
        <v>13</v>
      </c>
      <c r="F711" t="s">
        <v>29</v>
      </c>
      <c r="G711" t="s">
        <v>34</v>
      </c>
      <c r="H711" cm="1">
        <f t="array" ref="H711">_xlfn.XLOOKUP(Table4[[#This Row],[vehicle_segment]]&amp;Table4[[#This Row],[powertrain_type]],Table3[vehicle_segment]&amp;Table3[powertrain_type],Table3[vehicle_id])</f>
        <v>5</v>
      </c>
      <c r="I711" s="5">
        <v>82306</v>
      </c>
      <c r="J711" s="5">
        <v>8218</v>
      </c>
      <c r="K711" s="5">
        <v>1121</v>
      </c>
      <c r="L711" s="5">
        <v>91645</v>
      </c>
      <c r="M711">
        <v>89.81</v>
      </c>
      <c r="N711">
        <v>24419</v>
      </c>
      <c r="O711">
        <v>31.8</v>
      </c>
      <c r="P711">
        <v>420</v>
      </c>
      <c r="Q711">
        <v>2.1429999999999998</v>
      </c>
      <c r="R711">
        <v>0.159</v>
      </c>
      <c r="S711">
        <v>103437</v>
      </c>
      <c r="T711">
        <v>83.4</v>
      </c>
      <c r="U711">
        <v>7.2</v>
      </c>
      <c r="V711">
        <v>0</v>
      </c>
      <c r="W711">
        <v>95.602000000000004</v>
      </c>
      <c r="X711">
        <v>14.06</v>
      </c>
      <c r="Y711">
        <v>1</v>
      </c>
    </row>
    <row r="712" spans="1:25" x14ac:dyDescent="0.3">
      <c r="A712" t="s">
        <v>49</v>
      </c>
      <c r="B712">
        <f>_xlfn.XLOOKUP(Table4[[#This Row],[country]],Table2[country],Table2[country_id],FALSE)</f>
        <v>15</v>
      </c>
      <c r="C712" t="s">
        <v>32</v>
      </c>
      <c r="D712">
        <v>2022</v>
      </c>
      <c r="E712">
        <f>_xlfn.XLOOKUP(Table4[[#This Row],[year]],Table1[year],Table1[year_id])</f>
        <v>13</v>
      </c>
      <c r="F712" t="s">
        <v>30</v>
      </c>
      <c r="G712" t="s">
        <v>34</v>
      </c>
      <c r="H712" cm="1">
        <f t="array" ref="H712">_xlfn.XLOOKUP(Table4[[#This Row],[vehicle_segment]]&amp;Table4[[#This Row],[powertrain_type]],Table3[vehicle_segment]&amp;Table3[powertrain_type],Table3[vehicle_id])</f>
        <v>4</v>
      </c>
      <c r="I712" s="5">
        <v>36110</v>
      </c>
      <c r="J712" s="5">
        <v>1748</v>
      </c>
      <c r="K712" s="5">
        <v>152</v>
      </c>
      <c r="L712" s="5">
        <v>38010</v>
      </c>
      <c r="M712">
        <v>95</v>
      </c>
      <c r="N712">
        <v>24419</v>
      </c>
      <c r="O712">
        <v>31.8</v>
      </c>
      <c r="P712">
        <v>420</v>
      </c>
      <c r="Q712">
        <v>2.1429999999999998</v>
      </c>
      <c r="R712">
        <v>0.159</v>
      </c>
      <c r="S712">
        <v>103437</v>
      </c>
      <c r="T712">
        <v>83.4</v>
      </c>
      <c r="U712">
        <v>7.2</v>
      </c>
      <c r="V712">
        <v>0</v>
      </c>
      <c r="W712">
        <v>95.602000000000004</v>
      </c>
      <c r="X712">
        <v>-14.94</v>
      </c>
      <c r="Y712">
        <v>1</v>
      </c>
    </row>
    <row r="713" spans="1:25" x14ac:dyDescent="0.3">
      <c r="A713" t="s">
        <v>49</v>
      </c>
      <c r="B713">
        <f>_xlfn.XLOOKUP(Table4[[#This Row],[country]],Table2[country],Table2[country_id],FALSE)</f>
        <v>15</v>
      </c>
      <c r="C713" t="s">
        <v>32</v>
      </c>
      <c r="D713">
        <v>2023</v>
      </c>
      <c r="E713">
        <f>_xlfn.XLOOKUP(Table4[[#This Row],[year]],Table1[year],Table1[year_id])</f>
        <v>14</v>
      </c>
      <c r="F713" t="s">
        <v>27</v>
      </c>
      <c r="G713" t="s">
        <v>28</v>
      </c>
      <c r="H713" cm="1">
        <f t="array" ref="H713">_xlfn.XLOOKUP(Table4[[#This Row],[vehicle_segment]]&amp;Table4[[#This Row],[powertrain_type]],Table3[vehicle_segment]&amp;Table3[powertrain_type],Table3[vehicle_id])</f>
        <v>1</v>
      </c>
      <c r="I713" s="5">
        <v>6780</v>
      </c>
      <c r="J713" s="5">
        <v>9069</v>
      </c>
      <c r="K713" s="5">
        <v>6804</v>
      </c>
      <c r="L713" s="5">
        <v>22653</v>
      </c>
      <c r="M713">
        <v>29.93</v>
      </c>
      <c r="N713">
        <v>29628</v>
      </c>
      <c r="O713">
        <v>32.9</v>
      </c>
      <c r="P713">
        <v>442</v>
      </c>
      <c r="Q713">
        <v>2.153</v>
      </c>
      <c r="R713">
        <v>0.16800000000000001</v>
      </c>
      <c r="S713">
        <v>100025</v>
      </c>
      <c r="T713">
        <v>83.5</v>
      </c>
      <c r="U713">
        <v>6.7</v>
      </c>
      <c r="V713">
        <v>0</v>
      </c>
      <c r="W713">
        <v>95.6</v>
      </c>
      <c r="X713">
        <v>-6.21</v>
      </c>
      <c r="Y713">
        <v>0</v>
      </c>
    </row>
    <row r="714" spans="1:25" x14ac:dyDescent="0.3">
      <c r="A714" t="s">
        <v>49</v>
      </c>
      <c r="B714">
        <f>_xlfn.XLOOKUP(Table4[[#This Row],[country]],Table2[country],Table2[country_id],FALSE)</f>
        <v>15</v>
      </c>
      <c r="C714" t="s">
        <v>32</v>
      </c>
      <c r="D714">
        <v>2023</v>
      </c>
      <c r="E714">
        <f>_xlfn.XLOOKUP(Table4[[#This Row],[year]],Table1[year],Table1[year_id])</f>
        <v>14</v>
      </c>
      <c r="F714" t="s">
        <v>29</v>
      </c>
      <c r="G714" t="s">
        <v>34</v>
      </c>
      <c r="H714" cm="1">
        <f t="array" ref="H714">_xlfn.XLOOKUP(Table4[[#This Row],[vehicle_segment]]&amp;Table4[[#This Row],[powertrain_type]],Table3[vehicle_segment]&amp;Table3[powertrain_type],Table3[vehicle_id])</f>
        <v>5</v>
      </c>
      <c r="I714" s="5">
        <v>79933</v>
      </c>
      <c r="J714" s="5">
        <v>7450</v>
      </c>
      <c r="K714" s="5">
        <v>3131</v>
      </c>
      <c r="L714" s="5">
        <v>90514</v>
      </c>
      <c r="M714">
        <v>88.31</v>
      </c>
      <c r="N714">
        <v>29628</v>
      </c>
      <c r="O714">
        <v>32.9</v>
      </c>
      <c r="P714">
        <v>442</v>
      </c>
      <c r="Q714">
        <v>2.153</v>
      </c>
      <c r="R714">
        <v>0.16800000000000001</v>
      </c>
      <c r="S714">
        <v>100025</v>
      </c>
      <c r="T714">
        <v>83.5</v>
      </c>
      <c r="U714">
        <v>6.7</v>
      </c>
      <c r="V714">
        <v>0</v>
      </c>
      <c r="W714">
        <v>95.6</v>
      </c>
      <c r="X714">
        <v>-2.88</v>
      </c>
      <c r="Y714">
        <v>1</v>
      </c>
    </row>
    <row r="715" spans="1:25" x14ac:dyDescent="0.3">
      <c r="A715" t="s">
        <v>49</v>
      </c>
      <c r="B715">
        <f>_xlfn.XLOOKUP(Table4[[#This Row],[country]],Table2[country],Table2[country_id],FALSE)</f>
        <v>15</v>
      </c>
      <c r="C715" t="s">
        <v>32</v>
      </c>
      <c r="D715">
        <v>2023</v>
      </c>
      <c r="E715">
        <f>_xlfn.XLOOKUP(Table4[[#This Row],[year]],Table1[year],Table1[year_id])</f>
        <v>14</v>
      </c>
      <c r="F715" t="s">
        <v>30</v>
      </c>
      <c r="G715" t="s">
        <v>34</v>
      </c>
      <c r="H715" cm="1">
        <f t="array" ref="H715">_xlfn.XLOOKUP(Table4[[#This Row],[vehicle_segment]]&amp;Table4[[#This Row],[powertrain_type]],Table3[vehicle_segment]&amp;Table3[powertrain_type],Table3[vehicle_id])</f>
        <v>4</v>
      </c>
      <c r="I715" s="5">
        <v>35655</v>
      </c>
      <c r="J715" s="5">
        <v>1727</v>
      </c>
      <c r="K715" s="5">
        <v>150</v>
      </c>
      <c r="L715" s="5">
        <v>37532</v>
      </c>
      <c r="M715">
        <v>95</v>
      </c>
      <c r="N715">
        <v>29628</v>
      </c>
      <c r="O715">
        <v>32.9</v>
      </c>
      <c r="P715">
        <v>442</v>
      </c>
      <c r="Q715">
        <v>2.153</v>
      </c>
      <c r="R715">
        <v>0.16800000000000001</v>
      </c>
      <c r="S715">
        <v>100025</v>
      </c>
      <c r="T715">
        <v>83.5</v>
      </c>
      <c r="U715">
        <v>6.7</v>
      </c>
      <c r="V715">
        <v>0</v>
      </c>
      <c r="W715">
        <v>95.6</v>
      </c>
      <c r="X715">
        <v>-1.26</v>
      </c>
      <c r="Y715">
        <v>1</v>
      </c>
    </row>
    <row r="716" spans="1:25" x14ac:dyDescent="0.3">
      <c r="A716" t="s">
        <v>49</v>
      </c>
      <c r="B716">
        <f>_xlfn.XLOOKUP(Table4[[#This Row],[country]],Table2[country],Table2[country_id],FALSE)</f>
        <v>15</v>
      </c>
      <c r="C716" t="s">
        <v>32</v>
      </c>
      <c r="D716">
        <v>2024</v>
      </c>
      <c r="E716">
        <f>_xlfn.XLOOKUP(Table4[[#This Row],[year]],Table1[year],Table1[year_id])</f>
        <v>15</v>
      </c>
      <c r="F716" t="s">
        <v>27</v>
      </c>
      <c r="G716" t="s">
        <v>28</v>
      </c>
      <c r="H716" cm="1">
        <f t="array" ref="H716">_xlfn.XLOOKUP(Table4[[#This Row],[vehicle_segment]]&amp;Table4[[#This Row],[powertrain_type]],Table3[vehicle_segment]&amp;Table3[powertrain_type],Table3[vehicle_id])</f>
        <v>1</v>
      </c>
      <c r="I716" s="5">
        <v>6792</v>
      </c>
      <c r="J716" s="5">
        <v>10069</v>
      </c>
      <c r="K716" s="5">
        <v>6713</v>
      </c>
      <c r="L716" s="5">
        <v>23574</v>
      </c>
      <c r="M716">
        <v>28.81</v>
      </c>
      <c r="N716">
        <v>33158</v>
      </c>
      <c r="O716">
        <v>31.7</v>
      </c>
      <c r="P716">
        <v>481</v>
      </c>
      <c r="Q716">
        <v>2.09</v>
      </c>
      <c r="R716">
        <v>0.155</v>
      </c>
      <c r="S716">
        <v>94974</v>
      </c>
      <c r="T716">
        <v>83.5</v>
      </c>
      <c r="U716">
        <v>6</v>
      </c>
      <c r="V716">
        <v>0</v>
      </c>
      <c r="W716">
        <v>95.602000000000004</v>
      </c>
      <c r="X716">
        <v>0.18</v>
      </c>
      <c r="Y716">
        <v>0</v>
      </c>
    </row>
    <row r="717" spans="1:25" x14ac:dyDescent="0.3">
      <c r="A717" t="s">
        <v>49</v>
      </c>
      <c r="B717">
        <f>_xlfn.XLOOKUP(Table4[[#This Row],[country]],Table2[country],Table2[country_id],FALSE)</f>
        <v>15</v>
      </c>
      <c r="C717" t="s">
        <v>32</v>
      </c>
      <c r="D717">
        <v>2024</v>
      </c>
      <c r="E717">
        <f>_xlfn.XLOOKUP(Table4[[#This Row],[year]],Table1[year],Table1[year_id])</f>
        <v>15</v>
      </c>
      <c r="F717" t="s">
        <v>29</v>
      </c>
      <c r="G717" t="s">
        <v>34</v>
      </c>
      <c r="H717" cm="1">
        <f t="array" ref="H717">_xlfn.XLOOKUP(Table4[[#This Row],[vehicle_segment]]&amp;Table4[[#This Row],[powertrain_type]],Table3[vehicle_segment]&amp;Table3[powertrain_type],Table3[vehicle_id])</f>
        <v>5</v>
      </c>
      <c r="I717" s="5">
        <v>82124</v>
      </c>
      <c r="J717" s="5">
        <v>10471</v>
      </c>
      <c r="K717" s="5">
        <v>2007</v>
      </c>
      <c r="L717" s="5">
        <v>94602</v>
      </c>
      <c r="M717">
        <v>86.81</v>
      </c>
      <c r="N717">
        <v>33158</v>
      </c>
      <c r="O717">
        <v>31.7</v>
      </c>
      <c r="P717">
        <v>481</v>
      </c>
      <c r="Q717">
        <v>2.09</v>
      </c>
      <c r="R717">
        <v>0.155</v>
      </c>
      <c r="S717">
        <v>94974</v>
      </c>
      <c r="T717">
        <v>83.5</v>
      </c>
      <c r="U717">
        <v>6</v>
      </c>
      <c r="V717">
        <v>0</v>
      </c>
      <c r="W717">
        <v>95.602000000000004</v>
      </c>
      <c r="X717">
        <v>2.74</v>
      </c>
      <c r="Y717">
        <v>1</v>
      </c>
    </row>
    <row r="718" spans="1:25" x14ac:dyDescent="0.3">
      <c r="A718" t="s">
        <v>49</v>
      </c>
      <c r="B718">
        <f>_xlfn.XLOOKUP(Table4[[#This Row],[country]],Table2[country],Table2[country_id],FALSE)</f>
        <v>15</v>
      </c>
      <c r="C718" t="s">
        <v>32</v>
      </c>
      <c r="D718">
        <v>2024</v>
      </c>
      <c r="E718">
        <f>_xlfn.XLOOKUP(Table4[[#This Row],[year]],Table1[year],Table1[year_id])</f>
        <v>15</v>
      </c>
      <c r="F718" t="s">
        <v>30</v>
      </c>
      <c r="G718" t="s">
        <v>34</v>
      </c>
      <c r="H718" cm="1">
        <f t="array" ref="H718">_xlfn.XLOOKUP(Table4[[#This Row],[vehicle_segment]]&amp;Table4[[#This Row],[powertrain_type]],Table3[vehicle_segment]&amp;Table3[powertrain_type],Table3[vehicle_id])</f>
        <v>4</v>
      </c>
      <c r="I718" s="5">
        <v>36884</v>
      </c>
      <c r="J718" s="5">
        <v>1786</v>
      </c>
      <c r="K718" s="5">
        <v>155</v>
      </c>
      <c r="L718" s="5">
        <v>38825</v>
      </c>
      <c r="M718">
        <v>95</v>
      </c>
      <c r="N718">
        <v>33158</v>
      </c>
      <c r="O718">
        <v>31.7</v>
      </c>
      <c r="P718">
        <v>481</v>
      </c>
      <c r="Q718">
        <v>2.09</v>
      </c>
      <c r="R718">
        <v>0.155</v>
      </c>
      <c r="S718">
        <v>94974</v>
      </c>
      <c r="T718">
        <v>83.5</v>
      </c>
      <c r="U718">
        <v>6</v>
      </c>
      <c r="V718">
        <v>0</v>
      </c>
      <c r="W718">
        <v>95.602000000000004</v>
      </c>
      <c r="X718">
        <v>3.45</v>
      </c>
      <c r="Y718">
        <v>1</v>
      </c>
    </row>
    <row r="719" spans="1:25" x14ac:dyDescent="0.3">
      <c r="A719" t="s">
        <v>49</v>
      </c>
      <c r="B719">
        <f>_xlfn.XLOOKUP(Table4[[#This Row],[country]],Table2[country],Table2[country_id],FALSE)</f>
        <v>15</v>
      </c>
      <c r="C719" t="s">
        <v>32</v>
      </c>
      <c r="D719">
        <v>2025</v>
      </c>
      <c r="E719">
        <f>_xlfn.XLOOKUP(Table4[[#This Row],[year]],Table1[year],Table1[year_id])</f>
        <v>16</v>
      </c>
      <c r="F719" t="s">
        <v>27</v>
      </c>
      <c r="G719" t="s">
        <v>28</v>
      </c>
      <c r="H719" cm="1">
        <f t="array" ref="H719">_xlfn.XLOOKUP(Table4[[#This Row],[vehicle_segment]]&amp;Table4[[#This Row],[powertrain_type]],Table3[vehicle_segment]&amp;Table3[powertrain_type],Table3[vehicle_id])</f>
        <v>1</v>
      </c>
      <c r="I719" s="5">
        <v>7082</v>
      </c>
      <c r="J719" s="5">
        <v>9845</v>
      </c>
      <c r="K719" s="5">
        <v>6563</v>
      </c>
      <c r="L719" s="5">
        <v>23490</v>
      </c>
      <c r="M719">
        <v>30.15</v>
      </c>
      <c r="N719">
        <v>35915</v>
      </c>
      <c r="O719">
        <v>32.200000000000003</v>
      </c>
      <c r="P719">
        <v>507</v>
      </c>
      <c r="Q719">
        <v>2.04</v>
      </c>
      <c r="R719">
        <v>0.14399999999999999</v>
      </c>
      <c r="S719">
        <v>96351</v>
      </c>
      <c r="T719">
        <v>84.3</v>
      </c>
      <c r="U719">
        <v>5.4</v>
      </c>
      <c r="V719">
        <v>0</v>
      </c>
      <c r="W719">
        <v>95.602000000000004</v>
      </c>
      <c r="X719">
        <v>4.2699999999999996</v>
      </c>
      <c r="Y719">
        <v>0</v>
      </c>
    </row>
    <row r="720" spans="1:25" x14ac:dyDescent="0.3">
      <c r="A720" t="s">
        <v>49</v>
      </c>
      <c r="B720">
        <f>_xlfn.XLOOKUP(Table4[[#This Row],[country]],Table2[country],Table2[country_id],FALSE)</f>
        <v>15</v>
      </c>
      <c r="C720" t="s">
        <v>32</v>
      </c>
      <c r="D720">
        <v>2025</v>
      </c>
      <c r="E720">
        <f>_xlfn.XLOOKUP(Table4[[#This Row],[year]],Table1[year],Table1[year_id])</f>
        <v>16</v>
      </c>
      <c r="F720" t="s">
        <v>29</v>
      </c>
      <c r="G720" t="s">
        <v>34</v>
      </c>
      <c r="H720" cm="1">
        <f t="array" ref="H720">_xlfn.XLOOKUP(Table4[[#This Row],[vehicle_segment]]&amp;Table4[[#This Row],[powertrain_type]],Table3[vehicle_segment]&amp;Table3[powertrain_type],Table3[vehicle_id])</f>
        <v>5</v>
      </c>
      <c r="I720" s="5">
        <v>80945</v>
      </c>
      <c r="J720" s="5">
        <v>11461</v>
      </c>
      <c r="K720" s="5">
        <v>1563</v>
      </c>
      <c r="L720" s="5">
        <v>93969</v>
      </c>
      <c r="M720">
        <v>86.14</v>
      </c>
      <c r="N720">
        <v>35915</v>
      </c>
      <c r="O720">
        <v>32.200000000000003</v>
      </c>
      <c r="P720">
        <v>507</v>
      </c>
      <c r="Q720">
        <v>2.04</v>
      </c>
      <c r="R720">
        <v>0.14399999999999999</v>
      </c>
      <c r="S720">
        <v>96351</v>
      </c>
      <c r="T720">
        <v>84.3</v>
      </c>
      <c r="U720">
        <v>5.4</v>
      </c>
      <c r="V720">
        <v>0</v>
      </c>
      <c r="W720">
        <v>95.602000000000004</v>
      </c>
      <c r="X720">
        <v>-1.44</v>
      </c>
      <c r="Y720">
        <v>1</v>
      </c>
    </row>
    <row r="721" spans="1:25" x14ac:dyDescent="0.3">
      <c r="A721" t="s">
        <v>49</v>
      </c>
      <c r="B721">
        <f>_xlfn.XLOOKUP(Table4[[#This Row],[country]],Table2[country],Table2[country_id],FALSE)</f>
        <v>15</v>
      </c>
      <c r="C721" t="s">
        <v>32</v>
      </c>
      <c r="D721">
        <v>2025</v>
      </c>
      <c r="E721">
        <f>_xlfn.XLOOKUP(Table4[[#This Row],[year]],Table1[year],Table1[year_id])</f>
        <v>16</v>
      </c>
      <c r="F721" t="s">
        <v>30</v>
      </c>
      <c r="G721" t="s">
        <v>34</v>
      </c>
      <c r="H721" cm="1">
        <f t="array" ref="H721">_xlfn.XLOOKUP(Table4[[#This Row],[vehicle_segment]]&amp;Table4[[#This Row],[powertrain_type]],Table3[vehicle_segment]&amp;Table3[powertrain_type],Table3[vehicle_id])</f>
        <v>4</v>
      </c>
      <c r="I721" s="5">
        <v>37238</v>
      </c>
      <c r="J721" s="5">
        <v>1803</v>
      </c>
      <c r="K721" s="5">
        <v>157</v>
      </c>
      <c r="L721" s="5">
        <v>39198</v>
      </c>
      <c r="M721">
        <v>95</v>
      </c>
      <c r="N721">
        <v>35915</v>
      </c>
      <c r="O721">
        <v>32.200000000000003</v>
      </c>
      <c r="P721">
        <v>507</v>
      </c>
      <c r="Q721">
        <v>2.04</v>
      </c>
      <c r="R721">
        <v>0.14399999999999999</v>
      </c>
      <c r="S721">
        <v>96351</v>
      </c>
      <c r="T721">
        <v>84.3</v>
      </c>
      <c r="U721">
        <v>5.4</v>
      </c>
      <c r="V721">
        <v>0</v>
      </c>
      <c r="W721">
        <v>95.602000000000004</v>
      </c>
      <c r="X721">
        <v>0.96</v>
      </c>
      <c r="Y721">
        <v>1</v>
      </c>
    </row>
    <row r="722" spans="1:25" x14ac:dyDescent="0.3">
      <c r="A722" t="s">
        <v>50</v>
      </c>
      <c r="B722">
        <f>_xlfn.XLOOKUP(Table4[[#This Row],[country]],Table2[country],Table2[country_id],FALSE)</f>
        <v>16</v>
      </c>
      <c r="C722" t="s">
        <v>32</v>
      </c>
      <c r="D722">
        <v>2010</v>
      </c>
      <c r="E722">
        <f>_xlfn.XLOOKUP(Table4[[#This Row],[year]],Table1[year],Table1[year_id])</f>
        <v>1</v>
      </c>
      <c r="F722" t="s">
        <v>27</v>
      </c>
      <c r="G722" t="s">
        <v>28</v>
      </c>
      <c r="H722" cm="1">
        <f t="array" ref="H722">_xlfn.XLOOKUP(Table4[[#This Row],[vehicle_segment]]&amp;Table4[[#This Row],[powertrain_type]],Table3[vehicle_segment]&amp;Table3[powertrain_type],Table3[vehicle_id])</f>
        <v>1</v>
      </c>
      <c r="I722" s="5">
        <v>5</v>
      </c>
      <c r="J722" s="5">
        <v>30458</v>
      </c>
      <c r="K722" s="5">
        <v>20309</v>
      </c>
      <c r="L722" s="5">
        <v>50772</v>
      </c>
      <c r="M722">
        <v>0.01</v>
      </c>
      <c r="N722">
        <v>0</v>
      </c>
      <c r="O722">
        <v>0</v>
      </c>
      <c r="P722">
        <v>111</v>
      </c>
      <c r="Q722">
        <v>1.26</v>
      </c>
      <c r="R722">
        <v>0.14299999999999999</v>
      </c>
      <c r="S722">
        <v>12774</v>
      </c>
      <c r="T722">
        <v>60.9</v>
      </c>
      <c r="U722">
        <v>42.9</v>
      </c>
      <c r="V722">
        <v>0</v>
      </c>
      <c r="W722">
        <v>35.5</v>
      </c>
      <c r="X722">
        <v>0</v>
      </c>
      <c r="Y722">
        <v>0</v>
      </c>
    </row>
    <row r="723" spans="1:25" x14ac:dyDescent="0.3">
      <c r="A723" t="s">
        <v>50</v>
      </c>
      <c r="B723">
        <f>_xlfn.XLOOKUP(Table4[[#This Row],[country]],Table2[country],Table2[country_id],FALSE)</f>
        <v>16</v>
      </c>
      <c r="C723" t="s">
        <v>32</v>
      </c>
      <c r="D723">
        <v>2010</v>
      </c>
      <c r="E723">
        <f>_xlfn.XLOOKUP(Table4[[#This Row],[year]],Table1[year],Table1[year_id])</f>
        <v>1</v>
      </c>
      <c r="F723" t="s">
        <v>29</v>
      </c>
      <c r="G723" t="s">
        <v>28</v>
      </c>
      <c r="H723" cm="1">
        <f t="array" ref="H723">_xlfn.XLOOKUP(Table4[[#This Row],[vehicle_segment]]&amp;Table4[[#This Row],[powertrain_type]],Table3[vehicle_segment]&amp;Table3[powertrain_type],Table3[vehicle_id])</f>
        <v>2</v>
      </c>
      <c r="I723" s="5">
        <v>15</v>
      </c>
      <c r="J723" s="5">
        <v>179802</v>
      </c>
      <c r="K723" s="5">
        <v>24520</v>
      </c>
      <c r="L723" s="5">
        <v>204337</v>
      </c>
      <c r="M723">
        <v>0.01</v>
      </c>
      <c r="N723">
        <v>0</v>
      </c>
      <c r="O723">
        <v>0</v>
      </c>
      <c r="P723">
        <v>111</v>
      </c>
      <c r="Q723">
        <v>1.26</v>
      </c>
      <c r="R723">
        <v>0.14299999999999999</v>
      </c>
      <c r="S723">
        <v>12774</v>
      </c>
      <c r="T723">
        <v>60.9</v>
      </c>
      <c r="U723">
        <v>42.9</v>
      </c>
      <c r="V723">
        <v>0</v>
      </c>
      <c r="W723">
        <v>35.5</v>
      </c>
      <c r="X723">
        <v>0</v>
      </c>
      <c r="Y723">
        <v>0</v>
      </c>
    </row>
    <row r="724" spans="1:25" x14ac:dyDescent="0.3">
      <c r="A724" t="s">
        <v>50</v>
      </c>
      <c r="B724">
        <f>_xlfn.XLOOKUP(Table4[[#This Row],[country]],Table2[country],Table2[country_id],FALSE)</f>
        <v>16</v>
      </c>
      <c r="C724" t="s">
        <v>32</v>
      </c>
      <c r="D724">
        <v>2010</v>
      </c>
      <c r="E724">
        <f>_xlfn.XLOOKUP(Table4[[#This Row],[year]],Table1[year],Table1[year_id])</f>
        <v>1</v>
      </c>
      <c r="F724" t="s">
        <v>30</v>
      </c>
      <c r="G724" t="s">
        <v>28</v>
      </c>
      <c r="H724" cm="1">
        <f t="array" ref="H724">_xlfn.XLOOKUP(Table4[[#This Row],[vehicle_segment]]&amp;Table4[[#This Row],[powertrain_type]],Table3[vehicle_segment]&amp;Table3[powertrain_type],Table3[vehicle_id])</f>
        <v>3</v>
      </c>
      <c r="I724" s="5">
        <v>10</v>
      </c>
      <c r="J724" s="5">
        <v>77444</v>
      </c>
      <c r="K724" s="5">
        <v>6735</v>
      </c>
      <c r="L724" s="5">
        <v>84189</v>
      </c>
      <c r="M724">
        <v>0.01</v>
      </c>
      <c r="N724">
        <v>0</v>
      </c>
      <c r="O724">
        <v>0</v>
      </c>
      <c r="P724">
        <v>111</v>
      </c>
      <c r="Q724">
        <v>1.26</v>
      </c>
      <c r="R724">
        <v>0.14299999999999999</v>
      </c>
      <c r="S724">
        <v>12774</v>
      </c>
      <c r="T724">
        <v>60.9</v>
      </c>
      <c r="U724">
        <v>42.9</v>
      </c>
      <c r="V724">
        <v>0</v>
      </c>
      <c r="W724">
        <v>35.5</v>
      </c>
      <c r="X724">
        <v>0</v>
      </c>
      <c r="Y724">
        <v>0</v>
      </c>
    </row>
    <row r="725" spans="1:25" x14ac:dyDescent="0.3">
      <c r="A725" t="s">
        <v>50</v>
      </c>
      <c r="B725">
        <f>_xlfn.XLOOKUP(Table4[[#This Row],[country]],Table2[country],Table2[country_id],FALSE)</f>
        <v>16</v>
      </c>
      <c r="C725" t="s">
        <v>32</v>
      </c>
      <c r="D725">
        <v>2011</v>
      </c>
      <c r="E725">
        <f>_xlfn.XLOOKUP(Table4[[#This Row],[year]],Table1[year],Table1[year_id])</f>
        <v>2</v>
      </c>
      <c r="F725" t="s">
        <v>27</v>
      </c>
      <c r="G725" t="s">
        <v>28</v>
      </c>
      <c r="H725" cm="1">
        <f t="array" ref="H725">_xlfn.XLOOKUP(Table4[[#This Row],[vehicle_segment]]&amp;Table4[[#This Row],[powertrain_type]],Table3[vehicle_segment]&amp;Table3[powertrain_type],Table3[vehicle_id])</f>
        <v>1</v>
      </c>
      <c r="I725" s="5">
        <v>5</v>
      </c>
      <c r="J725" s="5">
        <v>30688</v>
      </c>
      <c r="K725" s="5">
        <v>20461</v>
      </c>
      <c r="L725" s="5">
        <v>51154</v>
      </c>
      <c r="M725">
        <v>0.01</v>
      </c>
      <c r="N725">
        <v>33</v>
      </c>
      <c r="O725">
        <v>1.1000000000000001</v>
      </c>
      <c r="P725">
        <v>133</v>
      </c>
      <c r="Q725">
        <v>1.22</v>
      </c>
      <c r="R725">
        <v>0.14199999999999999</v>
      </c>
      <c r="S725">
        <v>12432</v>
      </c>
      <c r="T725">
        <v>60.4</v>
      </c>
      <c r="U725">
        <v>43.5</v>
      </c>
      <c r="V725">
        <v>461</v>
      </c>
      <c r="W725">
        <v>36.299999999999997</v>
      </c>
      <c r="X725">
        <v>0</v>
      </c>
      <c r="Y725">
        <v>0</v>
      </c>
    </row>
    <row r="726" spans="1:25" x14ac:dyDescent="0.3">
      <c r="A726" t="s">
        <v>50</v>
      </c>
      <c r="B726">
        <f>_xlfn.XLOOKUP(Table4[[#This Row],[country]],Table2[country],Table2[country_id],FALSE)</f>
        <v>16</v>
      </c>
      <c r="C726" t="s">
        <v>32</v>
      </c>
      <c r="D726">
        <v>2011</v>
      </c>
      <c r="E726">
        <f>_xlfn.XLOOKUP(Table4[[#This Row],[year]],Table1[year],Table1[year_id])</f>
        <v>2</v>
      </c>
      <c r="F726" t="s">
        <v>29</v>
      </c>
      <c r="G726" t="s">
        <v>28</v>
      </c>
      <c r="H726" cm="1">
        <f t="array" ref="H726">_xlfn.XLOOKUP(Table4[[#This Row],[vehicle_segment]]&amp;Table4[[#This Row],[powertrain_type]],Table3[vehicle_segment]&amp;Table3[powertrain_type],Table3[vehicle_id])</f>
        <v>2</v>
      </c>
      <c r="I726" s="5">
        <v>20</v>
      </c>
      <c r="J726" s="5">
        <v>179407</v>
      </c>
      <c r="K726" s="5">
        <v>24465</v>
      </c>
      <c r="L726" s="5">
        <v>203892</v>
      </c>
      <c r="M726">
        <v>0.01</v>
      </c>
      <c r="N726">
        <v>33</v>
      </c>
      <c r="O726">
        <v>1.1000000000000001</v>
      </c>
      <c r="P726">
        <v>133</v>
      </c>
      <c r="Q726">
        <v>1.22</v>
      </c>
      <c r="R726">
        <v>0.14199999999999999</v>
      </c>
      <c r="S726">
        <v>12432</v>
      </c>
      <c r="T726">
        <v>60.4</v>
      </c>
      <c r="U726">
        <v>43.5</v>
      </c>
      <c r="V726">
        <v>461</v>
      </c>
      <c r="W726">
        <v>36.299999999999997</v>
      </c>
      <c r="X726">
        <v>33.33</v>
      </c>
      <c r="Y726">
        <v>0</v>
      </c>
    </row>
    <row r="727" spans="1:25" x14ac:dyDescent="0.3">
      <c r="A727" t="s">
        <v>50</v>
      </c>
      <c r="B727">
        <f>_xlfn.XLOOKUP(Table4[[#This Row],[country]],Table2[country],Table2[country_id],FALSE)</f>
        <v>16</v>
      </c>
      <c r="C727" t="s">
        <v>32</v>
      </c>
      <c r="D727">
        <v>2011</v>
      </c>
      <c r="E727">
        <f>_xlfn.XLOOKUP(Table4[[#This Row],[year]],Table1[year],Table1[year_id])</f>
        <v>2</v>
      </c>
      <c r="F727" t="s">
        <v>30</v>
      </c>
      <c r="G727" t="s">
        <v>28</v>
      </c>
      <c r="H727" cm="1">
        <f t="array" ref="H727">_xlfn.XLOOKUP(Table4[[#This Row],[vehicle_segment]]&amp;Table4[[#This Row],[powertrain_type]],Table3[vehicle_segment]&amp;Table3[powertrain_type],Table3[vehicle_id])</f>
        <v>3</v>
      </c>
      <c r="I727" s="5">
        <v>12</v>
      </c>
      <c r="J727" s="5">
        <v>76516</v>
      </c>
      <c r="K727" s="5">
        <v>6654</v>
      </c>
      <c r="L727" s="5">
        <v>83182</v>
      </c>
      <c r="M727">
        <v>0.01</v>
      </c>
      <c r="N727">
        <v>33</v>
      </c>
      <c r="O727">
        <v>1.1000000000000001</v>
      </c>
      <c r="P727">
        <v>133</v>
      </c>
      <c r="Q727">
        <v>1.22</v>
      </c>
      <c r="R727">
        <v>0.14199999999999999</v>
      </c>
      <c r="S727">
        <v>12432</v>
      </c>
      <c r="T727">
        <v>60.4</v>
      </c>
      <c r="U727">
        <v>43.5</v>
      </c>
      <c r="V727">
        <v>461</v>
      </c>
      <c r="W727">
        <v>36.299999999999997</v>
      </c>
      <c r="X727">
        <v>20</v>
      </c>
      <c r="Y727">
        <v>0</v>
      </c>
    </row>
    <row r="728" spans="1:25" x14ac:dyDescent="0.3">
      <c r="A728" t="s">
        <v>50</v>
      </c>
      <c r="B728">
        <f>_xlfn.XLOOKUP(Table4[[#This Row],[country]],Table2[country],Table2[country_id],FALSE)</f>
        <v>16</v>
      </c>
      <c r="C728" t="s">
        <v>32</v>
      </c>
      <c r="D728">
        <v>2012</v>
      </c>
      <c r="E728">
        <f>_xlfn.XLOOKUP(Table4[[#This Row],[year]],Table1[year],Table1[year_id])</f>
        <v>3</v>
      </c>
      <c r="F728" t="s">
        <v>27</v>
      </c>
      <c r="G728" t="s">
        <v>28</v>
      </c>
      <c r="H728" cm="1">
        <f t="array" ref="H728">_xlfn.XLOOKUP(Table4[[#This Row],[vehicle_segment]]&amp;Table4[[#This Row],[powertrain_type]],Table3[vehicle_segment]&amp;Table3[powertrain_type],Table3[vehicle_id])</f>
        <v>1</v>
      </c>
      <c r="I728" s="5">
        <v>10</v>
      </c>
      <c r="J728" s="5">
        <v>29335</v>
      </c>
      <c r="K728" s="5">
        <v>19562</v>
      </c>
      <c r="L728" s="5">
        <v>48907</v>
      </c>
      <c r="M728">
        <v>0.02</v>
      </c>
      <c r="N728">
        <v>69</v>
      </c>
      <c r="O728">
        <v>1.9</v>
      </c>
      <c r="P728">
        <v>148</v>
      </c>
      <c r="Q728">
        <v>1.1870000000000001</v>
      </c>
      <c r="R728">
        <v>0.14000000000000001</v>
      </c>
      <c r="S728">
        <v>12537</v>
      </c>
      <c r="T728">
        <v>60.5</v>
      </c>
      <c r="U728">
        <v>44.9</v>
      </c>
      <c r="V728">
        <v>908</v>
      </c>
      <c r="W728">
        <v>37.799999999999997</v>
      </c>
      <c r="X728">
        <v>41.42</v>
      </c>
      <c r="Y728">
        <v>0</v>
      </c>
    </row>
    <row r="729" spans="1:25" x14ac:dyDescent="0.3">
      <c r="A729" t="s">
        <v>50</v>
      </c>
      <c r="B729">
        <f>_xlfn.XLOOKUP(Table4[[#This Row],[country]],Table2[country],Table2[country_id],FALSE)</f>
        <v>16</v>
      </c>
      <c r="C729" t="s">
        <v>32</v>
      </c>
      <c r="D729">
        <v>2012</v>
      </c>
      <c r="E729">
        <f>_xlfn.XLOOKUP(Table4[[#This Row],[year]],Table1[year],Table1[year_id])</f>
        <v>3</v>
      </c>
      <c r="F729" t="s">
        <v>29</v>
      </c>
      <c r="G729" t="s">
        <v>28</v>
      </c>
      <c r="H729" cm="1">
        <f t="array" ref="H729">_xlfn.XLOOKUP(Table4[[#This Row],[vehicle_segment]]&amp;Table4[[#This Row],[powertrain_type]],Table3[vehicle_segment]&amp;Table3[powertrain_type],Table3[vehicle_id])</f>
        <v>2</v>
      </c>
      <c r="I729" s="5">
        <v>39</v>
      </c>
      <c r="J729" s="5">
        <v>170818</v>
      </c>
      <c r="K729" s="5">
        <v>23293</v>
      </c>
      <c r="L729" s="5">
        <v>194150</v>
      </c>
      <c r="M729">
        <v>0.02</v>
      </c>
      <c r="N729">
        <v>69</v>
      </c>
      <c r="O729">
        <v>1.9</v>
      </c>
      <c r="P729">
        <v>148</v>
      </c>
      <c r="Q729">
        <v>1.1870000000000001</v>
      </c>
      <c r="R729">
        <v>0.14000000000000001</v>
      </c>
      <c r="S729">
        <v>12537</v>
      </c>
      <c r="T729">
        <v>60.5</v>
      </c>
      <c r="U729">
        <v>44.9</v>
      </c>
      <c r="V729">
        <v>908</v>
      </c>
      <c r="W729">
        <v>37.799999999999997</v>
      </c>
      <c r="X729">
        <v>61.25</v>
      </c>
      <c r="Y729">
        <v>0</v>
      </c>
    </row>
    <row r="730" spans="1:25" x14ac:dyDescent="0.3">
      <c r="A730" t="s">
        <v>50</v>
      </c>
      <c r="B730">
        <f>_xlfn.XLOOKUP(Table4[[#This Row],[country]],Table2[country],Table2[country_id],FALSE)</f>
        <v>16</v>
      </c>
      <c r="C730" t="s">
        <v>32</v>
      </c>
      <c r="D730">
        <v>2012</v>
      </c>
      <c r="E730">
        <f>_xlfn.XLOOKUP(Table4[[#This Row],[year]],Table1[year],Table1[year_id])</f>
        <v>3</v>
      </c>
      <c r="F730" t="s">
        <v>30</v>
      </c>
      <c r="G730" t="s">
        <v>28</v>
      </c>
      <c r="H730" cm="1">
        <f t="array" ref="H730">_xlfn.XLOOKUP(Table4[[#This Row],[vehicle_segment]]&amp;Table4[[#This Row],[powertrain_type]],Table3[vehicle_segment]&amp;Table3[powertrain_type],Table3[vehicle_id])</f>
        <v>3</v>
      </c>
      <c r="I730" s="5">
        <v>24</v>
      </c>
      <c r="J730" s="5">
        <v>75579</v>
      </c>
      <c r="K730" s="5">
        <v>6572</v>
      </c>
      <c r="L730" s="5">
        <v>82175</v>
      </c>
      <c r="M730">
        <v>0.03</v>
      </c>
      <c r="N730">
        <v>69</v>
      </c>
      <c r="O730">
        <v>1.9</v>
      </c>
      <c r="P730">
        <v>148</v>
      </c>
      <c r="Q730">
        <v>1.1870000000000001</v>
      </c>
      <c r="R730">
        <v>0.14000000000000001</v>
      </c>
      <c r="S730">
        <v>12537</v>
      </c>
      <c r="T730">
        <v>60.5</v>
      </c>
      <c r="U730">
        <v>44.9</v>
      </c>
      <c r="V730">
        <v>908</v>
      </c>
      <c r="W730">
        <v>37.799999999999997</v>
      </c>
      <c r="X730">
        <v>54.92</v>
      </c>
      <c r="Y730">
        <v>0</v>
      </c>
    </row>
    <row r="731" spans="1:25" x14ac:dyDescent="0.3">
      <c r="A731" t="s">
        <v>50</v>
      </c>
      <c r="B731">
        <f>_xlfn.XLOOKUP(Table4[[#This Row],[country]],Table2[country],Table2[country_id],FALSE)</f>
        <v>16</v>
      </c>
      <c r="C731" t="s">
        <v>32</v>
      </c>
      <c r="D731">
        <v>2013</v>
      </c>
      <c r="E731">
        <f>_xlfn.XLOOKUP(Table4[[#This Row],[year]],Table1[year],Table1[year_id])</f>
        <v>4</v>
      </c>
      <c r="F731" t="s">
        <v>27</v>
      </c>
      <c r="G731" t="s">
        <v>28</v>
      </c>
      <c r="H731" cm="1">
        <f t="array" ref="H731">_xlfn.XLOOKUP(Table4[[#This Row],[vehicle_segment]]&amp;Table4[[#This Row],[powertrain_type]],Table3[vehicle_segment]&amp;Table3[powertrain_type],Table3[vehicle_id])</f>
        <v>1</v>
      </c>
      <c r="I731" s="5">
        <v>8</v>
      </c>
      <c r="J731" s="5">
        <v>29076</v>
      </c>
      <c r="K731" s="5">
        <v>19388</v>
      </c>
      <c r="L731" s="5">
        <v>48472</v>
      </c>
      <c r="M731">
        <v>0.02</v>
      </c>
      <c r="N731">
        <v>108</v>
      </c>
      <c r="O731">
        <v>3.2</v>
      </c>
      <c r="P731">
        <v>130</v>
      </c>
      <c r="Q731">
        <v>1.153</v>
      </c>
      <c r="R731">
        <v>0.13900000000000001</v>
      </c>
      <c r="S731">
        <v>12431</v>
      </c>
      <c r="T731">
        <v>60.7</v>
      </c>
      <c r="U731">
        <v>46</v>
      </c>
      <c r="V731">
        <v>1382</v>
      </c>
      <c r="W731">
        <v>39.9</v>
      </c>
      <c r="X731">
        <v>16.96</v>
      </c>
      <c r="Y731">
        <v>0</v>
      </c>
    </row>
    <row r="732" spans="1:25" x14ac:dyDescent="0.3">
      <c r="A732" t="s">
        <v>50</v>
      </c>
      <c r="B732">
        <f>_xlfn.XLOOKUP(Table4[[#This Row],[country]],Table2[country],Table2[country_id],FALSE)</f>
        <v>16</v>
      </c>
      <c r="C732" t="s">
        <v>32</v>
      </c>
      <c r="D732">
        <v>2013</v>
      </c>
      <c r="E732">
        <f>_xlfn.XLOOKUP(Table4[[#This Row],[year]],Table1[year],Table1[year_id])</f>
        <v>4</v>
      </c>
      <c r="F732" t="s">
        <v>29</v>
      </c>
      <c r="G732" t="s">
        <v>28</v>
      </c>
      <c r="H732" cm="1">
        <f t="array" ref="H732">_xlfn.XLOOKUP(Table4[[#This Row],[vehicle_segment]]&amp;Table4[[#This Row],[powertrain_type]],Table3[vehicle_segment]&amp;Table3[powertrain_type],Table3[vehicle_id])</f>
        <v>2</v>
      </c>
      <c r="I732" s="5">
        <v>39</v>
      </c>
      <c r="J732" s="5">
        <v>172737</v>
      </c>
      <c r="K732" s="5">
        <v>23555</v>
      </c>
      <c r="L732" s="5">
        <v>196331</v>
      </c>
      <c r="M732">
        <v>0.02</v>
      </c>
      <c r="N732">
        <v>108</v>
      </c>
      <c r="O732">
        <v>3.2</v>
      </c>
      <c r="P732">
        <v>130</v>
      </c>
      <c r="Q732">
        <v>1.153</v>
      </c>
      <c r="R732">
        <v>0.13900000000000001</v>
      </c>
      <c r="S732">
        <v>12431</v>
      </c>
      <c r="T732">
        <v>60.7</v>
      </c>
      <c r="U732">
        <v>46</v>
      </c>
      <c r="V732">
        <v>1382</v>
      </c>
      <c r="W732">
        <v>39.9</v>
      </c>
      <c r="X732">
        <v>37.51</v>
      </c>
      <c r="Y732">
        <v>0</v>
      </c>
    </row>
    <row r="733" spans="1:25" x14ac:dyDescent="0.3">
      <c r="A733" t="s">
        <v>50</v>
      </c>
      <c r="B733">
        <f>_xlfn.XLOOKUP(Table4[[#This Row],[country]],Table2[country],Table2[country_id],FALSE)</f>
        <v>16</v>
      </c>
      <c r="C733" t="s">
        <v>32</v>
      </c>
      <c r="D733">
        <v>2013</v>
      </c>
      <c r="E733">
        <f>_xlfn.XLOOKUP(Table4[[#This Row],[year]],Table1[year],Table1[year_id])</f>
        <v>4</v>
      </c>
      <c r="F733" t="s">
        <v>30</v>
      </c>
      <c r="G733" t="s">
        <v>28</v>
      </c>
      <c r="H733" cm="1">
        <f t="array" ref="H733">_xlfn.XLOOKUP(Table4[[#This Row],[vehicle_segment]]&amp;Table4[[#This Row],[powertrain_type]],Table3[vehicle_segment]&amp;Table3[powertrain_type],Table3[vehicle_id])</f>
        <v>3</v>
      </c>
      <c r="I733" s="5">
        <v>24</v>
      </c>
      <c r="J733" s="5">
        <v>75395</v>
      </c>
      <c r="K733" s="5">
        <v>6556</v>
      </c>
      <c r="L733" s="5">
        <v>81975</v>
      </c>
      <c r="M733">
        <v>0.03</v>
      </c>
      <c r="N733">
        <v>108</v>
      </c>
      <c r="O733">
        <v>3.2</v>
      </c>
      <c r="P733">
        <v>130</v>
      </c>
      <c r="Q733">
        <v>1.153</v>
      </c>
      <c r="R733">
        <v>0.13900000000000001</v>
      </c>
      <c r="S733">
        <v>12431</v>
      </c>
      <c r="T733">
        <v>60.7</v>
      </c>
      <c r="U733">
        <v>46</v>
      </c>
      <c r="V733">
        <v>1382</v>
      </c>
      <c r="W733">
        <v>39.9</v>
      </c>
      <c r="X733">
        <v>33.89</v>
      </c>
      <c r="Y733">
        <v>0</v>
      </c>
    </row>
    <row r="734" spans="1:25" x14ac:dyDescent="0.3">
      <c r="A734" t="s">
        <v>50</v>
      </c>
      <c r="B734">
        <f>_xlfn.XLOOKUP(Table4[[#This Row],[country]],Table2[country],Table2[country_id],FALSE)</f>
        <v>16</v>
      </c>
      <c r="C734" t="s">
        <v>32</v>
      </c>
      <c r="D734">
        <v>2014</v>
      </c>
      <c r="E734">
        <f>_xlfn.XLOOKUP(Table4[[#This Row],[year]],Table1[year],Table1[year_id])</f>
        <v>5</v>
      </c>
      <c r="F734" t="s">
        <v>27</v>
      </c>
      <c r="G734" t="s">
        <v>28</v>
      </c>
      <c r="H734" cm="1">
        <f t="array" ref="H734">_xlfn.XLOOKUP(Table4[[#This Row],[vehicle_segment]]&amp;Table4[[#This Row],[powertrain_type]],Table3[vehicle_segment]&amp;Table3[powertrain_type],Table3[vehicle_id])</f>
        <v>1</v>
      </c>
      <c r="I734" s="5">
        <v>6</v>
      </c>
      <c r="J734" s="5">
        <v>34065</v>
      </c>
      <c r="K734" s="5">
        <v>22710</v>
      </c>
      <c r="L734" s="5">
        <v>56781</v>
      </c>
      <c r="M734">
        <v>0.01</v>
      </c>
      <c r="N734">
        <v>131</v>
      </c>
      <c r="O734">
        <v>4</v>
      </c>
      <c r="P734">
        <v>148</v>
      </c>
      <c r="Q734">
        <v>1.127</v>
      </c>
      <c r="R734">
        <v>0.14099999999999999</v>
      </c>
      <c r="S734">
        <v>12560</v>
      </c>
      <c r="T734">
        <v>60.3</v>
      </c>
      <c r="U734">
        <v>47.3</v>
      </c>
      <c r="V734">
        <v>1820</v>
      </c>
      <c r="W734">
        <v>40.200000000000003</v>
      </c>
      <c r="X734">
        <v>6.27</v>
      </c>
      <c r="Y734">
        <v>0</v>
      </c>
    </row>
    <row r="735" spans="1:25" x14ac:dyDescent="0.3">
      <c r="A735" t="s">
        <v>50</v>
      </c>
      <c r="B735">
        <f>_xlfn.XLOOKUP(Table4[[#This Row],[country]],Table2[country],Table2[country_id],FALSE)</f>
        <v>16</v>
      </c>
      <c r="C735" t="s">
        <v>32</v>
      </c>
      <c r="D735">
        <v>2014</v>
      </c>
      <c r="E735">
        <f>_xlfn.XLOOKUP(Table4[[#This Row],[year]],Table1[year],Table1[year_id])</f>
        <v>5</v>
      </c>
      <c r="F735" t="s">
        <v>29</v>
      </c>
      <c r="G735" t="s">
        <v>28</v>
      </c>
      <c r="H735" cm="1">
        <f t="array" ref="H735">_xlfn.XLOOKUP(Table4[[#This Row],[vehicle_segment]]&amp;Table4[[#This Row],[powertrain_type]],Table3[vehicle_segment]&amp;Table3[powertrain_type],Table3[vehicle_id])</f>
        <v>2</v>
      </c>
      <c r="I735" s="5">
        <v>66</v>
      </c>
      <c r="J735" s="5">
        <v>193494</v>
      </c>
      <c r="K735" s="5">
        <v>26385</v>
      </c>
      <c r="L735" s="5">
        <v>219945</v>
      </c>
      <c r="M735">
        <v>0.03</v>
      </c>
      <c r="N735">
        <v>131</v>
      </c>
      <c r="O735">
        <v>4</v>
      </c>
      <c r="P735">
        <v>148</v>
      </c>
      <c r="Q735">
        <v>1.127</v>
      </c>
      <c r="R735">
        <v>0.14099999999999999</v>
      </c>
      <c r="S735">
        <v>12560</v>
      </c>
      <c r="T735">
        <v>60.3</v>
      </c>
      <c r="U735">
        <v>47.3</v>
      </c>
      <c r="V735">
        <v>1820</v>
      </c>
      <c r="W735">
        <v>40.200000000000003</v>
      </c>
      <c r="X735">
        <v>48.88</v>
      </c>
      <c r="Y735">
        <v>0</v>
      </c>
    </row>
    <row r="736" spans="1:25" x14ac:dyDescent="0.3">
      <c r="A736" t="s">
        <v>50</v>
      </c>
      <c r="B736">
        <f>_xlfn.XLOOKUP(Table4[[#This Row],[country]],Table2[country],Table2[country_id],FALSE)</f>
        <v>16</v>
      </c>
      <c r="C736" t="s">
        <v>32</v>
      </c>
      <c r="D736">
        <v>2014</v>
      </c>
      <c r="E736">
        <f>_xlfn.XLOOKUP(Table4[[#This Row],[year]],Table1[year],Table1[year_id])</f>
        <v>5</v>
      </c>
      <c r="F736" t="s">
        <v>30</v>
      </c>
      <c r="G736" t="s">
        <v>28</v>
      </c>
      <c r="H736" cm="1">
        <f t="array" ref="H736">_xlfn.XLOOKUP(Table4[[#This Row],[vehicle_segment]]&amp;Table4[[#This Row],[powertrain_type]],Table3[vehicle_segment]&amp;Table3[powertrain_type],Table3[vehicle_id])</f>
        <v>3</v>
      </c>
      <c r="I736" s="5">
        <v>40</v>
      </c>
      <c r="J736" s="5">
        <v>85002</v>
      </c>
      <c r="K736" s="5">
        <v>7391</v>
      </c>
      <c r="L736" s="5">
        <v>92433</v>
      </c>
      <c r="M736">
        <v>0.04</v>
      </c>
      <c r="N736">
        <v>131</v>
      </c>
      <c r="O736">
        <v>4</v>
      </c>
      <c r="P736">
        <v>148</v>
      </c>
      <c r="Q736">
        <v>1.127</v>
      </c>
      <c r="R736">
        <v>0.14099999999999999</v>
      </c>
      <c r="S736">
        <v>12560</v>
      </c>
      <c r="T736">
        <v>60.3</v>
      </c>
      <c r="U736">
        <v>47.3</v>
      </c>
      <c r="V736">
        <v>1820</v>
      </c>
      <c r="W736">
        <v>40.200000000000003</v>
      </c>
      <c r="X736">
        <v>49.38</v>
      </c>
      <c r="Y736">
        <v>0</v>
      </c>
    </row>
    <row r="737" spans="1:25" x14ac:dyDescent="0.3">
      <c r="A737" t="s">
        <v>50</v>
      </c>
      <c r="B737">
        <f>_xlfn.XLOOKUP(Table4[[#This Row],[country]],Table2[country],Table2[country_id],FALSE)</f>
        <v>16</v>
      </c>
      <c r="C737" t="s">
        <v>32</v>
      </c>
      <c r="D737">
        <v>2015</v>
      </c>
      <c r="E737">
        <f>_xlfn.XLOOKUP(Table4[[#This Row],[year]],Table1[year],Table1[year_id])</f>
        <v>6</v>
      </c>
      <c r="F737" t="s">
        <v>27</v>
      </c>
      <c r="G737" t="s">
        <v>28</v>
      </c>
      <c r="H737" cm="1">
        <f t="array" ref="H737">_xlfn.XLOOKUP(Table4[[#This Row],[vehicle_segment]]&amp;Table4[[#This Row],[powertrain_type]],Table3[vehicle_segment]&amp;Table3[powertrain_type],Table3[vehicle_id])</f>
        <v>1</v>
      </c>
      <c r="I737" s="5">
        <v>15</v>
      </c>
      <c r="J737" s="5">
        <v>36476</v>
      </c>
      <c r="K737" s="5">
        <v>24318</v>
      </c>
      <c r="L737" s="5">
        <v>60809</v>
      </c>
      <c r="M737">
        <v>0.02</v>
      </c>
      <c r="N737">
        <v>153</v>
      </c>
      <c r="O737">
        <v>5.3</v>
      </c>
      <c r="P737">
        <v>175</v>
      </c>
      <c r="Q737">
        <v>1.113</v>
      </c>
      <c r="R737">
        <v>0.14299999999999999</v>
      </c>
      <c r="S737">
        <v>12237</v>
      </c>
      <c r="T737">
        <v>60.1</v>
      </c>
      <c r="U737">
        <v>48.3</v>
      </c>
      <c r="V737">
        <v>2277</v>
      </c>
      <c r="W737">
        <v>42.6</v>
      </c>
      <c r="X737">
        <v>14.47</v>
      </c>
      <c r="Y737">
        <v>0</v>
      </c>
    </row>
    <row r="738" spans="1:25" x14ac:dyDescent="0.3">
      <c r="A738" t="s">
        <v>50</v>
      </c>
      <c r="B738">
        <f>_xlfn.XLOOKUP(Table4[[#This Row],[country]],Table2[country],Table2[country_id],FALSE)</f>
        <v>16</v>
      </c>
      <c r="C738" t="s">
        <v>32</v>
      </c>
      <c r="D738">
        <v>2015</v>
      </c>
      <c r="E738">
        <f>_xlfn.XLOOKUP(Table4[[#This Row],[year]],Table1[year],Table1[year_id])</f>
        <v>6</v>
      </c>
      <c r="F738" t="s">
        <v>29</v>
      </c>
      <c r="G738" t="s">
        <v>28</v>
      </c>
      <c r="H738" cm="1">
        <f t="array" ref="H738">_xlfn.XLOOKUP(Table4[[#This Row],[vehicle_segment]]&amp;Table4[[#This Row],[powertrain_type]],Table3[vehicle_segment]&amp;Table3[powertrain_type],Table3[vehicle_id])</f>
        <v>2</v>
      </c>
      <c r="I738" s="5">
        <v>171</v>
      </c>
      <c r="J738" s="5">
        <v>214912</v>
      </c>
      <c r="K738" s="5">
        <v>29306</v>
      </c>
      <c r="L738" s="5">
        <v>244389</v>
      </c>
      <c r="M738">
        <v>7.0000000000000007E-2</v>
      </c>
      <c r="N738">
        <v>153</v>
      </c>
      <c r="O738">
        <v>5.3</v>
      </c>
      <c r="P738">
        <v>175</v>
      </c>
      <c r="Q738">
        <v>1.113</v>
      </c>
      <c r="R738">
        <v>0.14299999999999999</v>
      </c>
      <c r="S738">
        <v>12237</v>
      </c>
      <c r="T738">
        <v>60.1</v>
      </c>
      <c r="U738">
        <v>48.3</v>
      </c>
      <c r="V738">
        <v>2277</v>
      </c>
      <c r="W738">
        <v>42.6</v>
      </c>
      <c r="X738">
        <v>63.67</v>
      </c>
      <c r="Y738">
        <v>0</v>
      </c>
    </row>
    <row r="739" spans="1:25" x14ac:dyDescent="0.3">
      <c r="A739" t="s">
        <v>50</v>
      </c>
      <c r="B739">
        <f>_xlfn.XLOOKUP(Table4[[#This Row],[country]],Table2[country],Table2[country_id],FALSE)</f>
        <v>16</v>
      </c>
      <c r="C739" t="s">
        <v>32</v>
      </c>
      <c r="D739">
        <v>2015</v>
      </c>
      <c r="E739">
        <f>_xlfn.XLOOKUP(Table4[[#This Row],[year]],Table1[year],Table1[year_id])</f>
        <v>6</v>
      </c>
      <c r="F739" t="s">
        <v>30</v>
      </c>
      <c r="G739" t="s">
        <v>28</v>
      </c>
      <c r="H739" cm="1">
        <f t="array" ref="H739">_xlfn.XLOOKUP(Table4[[#This Row],[vehicle_segment]]&amp;Table4[[#This Row],[powertrain_type]],Table3[vehicle_segment]&amp;Table3[powertrain_type],Table3[vehicle_id])</f>
        <v>3</v>
      </c>
      <c r="I739" s="5">
        <v>102</v>
      </c>
      <c r="J739" s="5">
        <v>92290</v>
      </c>
      <c r="K739" s="5">
        <v>8025</v>
      </c>
      <c r="L739" s="5">
        <v>100417</v>
      </c>
      <c r="M739">
        <v>0.1</v>
      </c>
      <c r="N739">
        <v>153</v>
      </c>
      <c r="O739">
        <v>5.3</v>
      </c>
      <c r="P739">
        <v>175</v>
      </c>
      <c r="Q739">
        <v>1.113</v>
      </c>
      <c r="R739">
        <v>0.14299999999999999</v>
      </c>
      <c r="S739">
        <v>12237</v>
      </c>
      <c r="T739">
        <v>60.1</v>
      </c>
      <c r="U739">
        <v>48.3</v>
      </c>
      <c r="V739">
        <v>2277</v>
      </c>
      <c r="W739">
        <v>42.6</v>
      </c>
      <c r="X739">
        <v>61.98</v>
      </c>
      <c r="Y739">
        <v>0</v>
      </c>
    </row>
    <row r="740" spans="1:25" x14ac:dyDescent="0.3">
      <c r="A740" t="s">
        <v>50</v>
      </c>
      <c r="B740">
        <f>_xlfn.XLOOKUP(Table4[[#This Row],[country]],Table2[country],Table2[country_id],FALSE)</f>
        <v>16</v>
      </c>
      <c r="C740" t="s">
        <v>32</v>
      </c>
      <c r="D740">
        <v>2016</v>
      </c>
      <c r="E740">
        <f>_xlfn.XLOOKUP(Table4[[#This Row],[year]],Table1[year],Table1[year_id])</f>
        <v>7</v>
      </c>
      <c r="F740" t="s">
        <v>27</v>
      </c>
      <c r="G740" t="s">
        <v>28</v>
      </c>
      <c r="H740" cm="1">
        <f t="array" ref="H740">_xlfn.XLOOKUP(Table4[[#This Row],[vehicle_segment]]&amp;Table4[[#This Row],[powertrain_type]],Table3[vehicle_segment]&amp;Table3[powertrain_type],Table3[vehicle_id])</f>
        <v>1</v>
      </c>
      <c r="I740" s="5">
        <v>28</v>
      </c>
      <c r="J740" s="5">
        <v>40343</v>
      </c>
      <c r="K740" s="5">
        <v>26895</v>
      </c>
      <c r="L740" s="5">
        <v>67266</v>
      </c>
      <c r="M740">
        <v>0.04</v>
      </c>
      <c r="N740">
        <v>193</v>
      </c>
      <c r="O740">
        <v>6.2</v>
      </c>
      <c r="P740">
        <v>193</v>
      </c>
      <c r="Q740">
        <v>1.1200000000000001</v>
      </c>
      <c r="R740">
        <v>0.14599999999999999</v>
      </c>
      <c r="S740">
        <v>13412</v>
      </c>
      <c r="T740">
        <v>60.1</v>
      </c>
      <c r="U740">
        <v>49.4</v>
      </c>
      <c r="V740">
        <v>2813</v>
      </c>
      <c r="W740">
        <v>44.6</v>
      </c>
      <c r="X740">
        <v>51.83</v>
      </c>
      <c r="Y740">
        <v>0</v>
      </c>
    </row>
    <row r="741" spans="1:25" x14ac:dyDescent="0.3">
      <c r="A741" t="s">
        <v>50</v>
      </c>
      <c r="B741">
        <f>_xlfn.XLOOKUP(Table4[[#This Row],[country]],Table2[country],Table2[country_id],FALSE)</f>
        <v>16</v>
      </c>
      <c r="C741" t="s">
        <v>32</v>
      </c>
      <c r="D741">
        <v>2016</v>
      </c>
      <c r="E741">
        <f>_xlfn.XLOOKUP(Table4[[#This Row],[year]],Table1[year],Table1[year_id])</f>
        <v>7</v>
      </c>
      <c r="F741" t="s">
        <v>29</v>
      </c>
      <c r="G741" t="s">
        <v>28</v>
      </c>
      <c r="H741" cm="1">
        <f t="array" ref="H741">_xlfn.XLOOKUP(Table4[[#This Row],[vehicle_segment]]&amp;Table4[[#This Row],[powertrain_type]],Table3[vehicle_segment]&amp;Table3[powertrain_type],Table3[vehicle_id])</f>
        <v>2</v>
      </c>
      <c r="I741" s="5">
        <v>316</v>
      </c>
      <c r="J741" s="5">
        <v>231719</v>
      </c>
      <c r="K741" s="5">
        <v>31598</v>
      </c>
      <c r="L741" s="5">
        <v>263633</v>
      </c>
      <c r="M741">
        <v>0.12</v>
      </c>
      <c r="N741">
        <v>193</v>
      </c>
      <c r="O741">
        <v>6.2</v>
      </c>
      <c r="P741">
        <v>193</v>
      </c>
      <c r="Q741">
        <v>1.1200000000000001</v>
      </c>
      <c r="R741">
        <v>0.14599999999999999</v>
      </c>
      <c r="S741">
        <v>13412</v>
      </c>
      <c r="T741">
        <v>60.1</v>
      </c>
      <c r="U741">
        <v>49.4</v>
      </c>
      <c r="V741">
        <v>2813</v>
      </c>
      <c r="W741">
        <v>44.6</v>
      </c>
      <c r="X741">
        <v>84.8</v>
      </c>
      <c r="Y741">
        <v>0</v>
      </c>
    </row>
    <row r="742" spans="1:25" x14ac:dyDescent="0.3">
      <c r="A742" t="s">
        <v>50</v>
      </c>
      <c r="B742">
        <f>_xlfn.XLOOKUP(Table4[[#This Row],[country]],Table2[country],Table2[country_id],FALSE)</f>
        <v>16</v>
      </c>
      <c r="C742" t="s">
        <v>32</v>
      </c>
      <c r="D742">
        <v>2016</v>
      </c>
      <c r="E742">
        <f>_xlfn.XLOOKUP(Table4[[#This Row],[year]],Table1[year],Table1[year_id])</f>
        <v>7</v>
      </c>
      <c r="F742" t="s">
        <v>30</v>
      </c>
      <c r="G742" t="s">
        <v>28</v>
      </c>
      <c r="H742" cm="1">
        <f t="array" ref="H742">_xlfn.XLOOKUP(Table4[[#This Row],[vehicle_segment]]&amp;Table4[[#This Row],[powertrain_type]],Table3[vehicle_segment]&amp;Table3[powertrain_type],Table3[vehicle_id])</f>
        <v>3</v>
      </c>
      <c r="I742" s="5">
        <v>196</v>
      </c>
      <c r="J742" s="5">
        <v>103600</v>
      </c>
      <c r="K742" s="5">
        <v>9009</v>
      </c>
      <c r="L742" s="5">
        <v>112805</v>
      </c>
      <c r="M742">
        <v>0.17</v>
      </c>
      <c r="N742">
        <v>193</v>
      </c>
      <c r="O742">
        <v>6.2</v>
      </c>
      <c r="P742">
        <v>193</v>
      </c>
      <c r="Q742">
        <v>1.1200000000000001</v>
      </c>
      <c r="R742">
        <v>0.14599999999999999</v>
      </c>
      <c r="S742">
        <v>13412</v>
      </c>
      <c r="T742">
        <v>60.1</v>
      </c>
      <c r="U742">
        <v>49.4</v>
      </c>
      <c r="V742">
        <v>2813</v>
      </c>
      <c r="W742">
        <v>44.6</v>
      </c>
      <c r="X742">
        <v>92.16</v>
      </c>
      <c r="Y742">
        <v>0</v>
      </c>
    </row>
    <row r="743" spans="1:25" x14ac:dyDescent="0.3">
      <c r="A743" t="s">
        <v>50</v>
      </c>
      <c r="B743">
        <f>_xlfn.XLOOKUP(Table4[[#This Row],[country]],Table2[country],Table2[country_id],FALSE)</f>
        <v>16</v>
      </c>
      <c r="C743" t="s">
        <v>32</v>
      </c>
      <c r="D743">
        <v>2017</v>
      </c>
      <c r="E743">
        <f>_xlfn.XLOOKUP(Table4[[#This Row],[year]],Table1[year],Table1[year_id])</f>
        <v>8</v>
      </c>
      <c r="F743" t="s">
        <v>27</v>
      </c>
      <c r="G743" t="s">
        <v>28</v>
      </c>
      <c r="H743" cm="1">
        <f t="array" ref="H743">_xlfn.XLOOKUP(Table4[[#This Row],[vehicle_segment]]&amp;Table4[[#This Row],[powertrain_type]],Table3[vehicle_segment]&amp;Table3[powertrain_type],Table3[vehicle_id])</f>
        <v>1</v>
      </c>
      <c r="I743" s="5">
        <v>63</v>
      </c>
      <c r="J743" s="5">
        <v>43333</v>
      </c>
      <c r="K743" s="5">
        <v>28889</v>
      </c>
      <c r="L743" s="5">
        <v>72285</v>
      </c>
      <c r="M743">
        <v>0.09</v>
      </c>
      <c r="N743">
        <v>493</v>
      </c>
      <c r="O743">
        <v>9</v>
      </c>
      <c r="P743">
        <v>219</v>
      </c>
      <c r="Q743">
        <v>1.133</v>
      </c>
      <c r="R743">
        <v>0.153</v>
      </c>
      <c r="S743">
        <v>14136</v>
      </c>
      <c r="T743">
        <v>60</v>
      </c>
      <c r="U743">
        <v>50.9</v>
      </c>
      <c r="V743">
        <v>3230</v>
      </c>
      <c r="W743">
        <v>47</v>
      </c>
      <c r="X743">
        <v>118.98</v>
      </c>
      <c r="Y743">
        <v>0</v>
      </c>
    </row>
    <row r="744" spans="1:25" x14ac:dyDescent="0.3">
      <c r="A744" t="s">
        <v>50</v>
      </c>
      <c r="B744">
        <f>_xlfn.XLOOKUP(Table4[[#This Row],[country]],Table2[country],Table2[country_id],FALSE)</f>
        <v>16</v>
      </c>
      <c r="C744" t="s">
        <v>32</v>
      </c>
      <c r="D744">
        <v>2017</v>
      </c>
      <c r="E744">
        <f>_xlfn.XLOOKUP(Table4[[#This Row],[year]],Table1[year],Table1[year_id])</f>
        <v>8</v>
      </c>
      <c r="F744" t="s">
        <v>29</v>
      </c>
      <c r="G744" t="s">
        <v>28</v>
      </c>
      <c r="H744" cm="1">
        <f t="array" ref="H744">_xlfn.XLOOKUP(Table4[[#This Row],[vehicle_segment]]&amp;Table4[[#This Row],[powertrain_type]],Table3[vehicle_segment]&amp;Table3[powertrain_type],Table3[vehicle_id])</f>
        <v>2</v>
      </c>
      <c r="I744" s="5">
        <v>738</v>
      </c>
      <c r="J744" s="5">
        <v>259167</v>
      </c>
      <c r="K744" s="5">
        <v>35341</v>
      </c>
      <c r="L744" s="5">
        <v>295246</v>
      </c>
      <c r="M744">
        <v>0.25</v>
      </c>
      <c r="N744">
        <v>493</v>
      </c>
      <c r="O744">
        <v>9</v>
      </c>
      <c r="P744">
        <v>219</v>
      </c>
      <c r="Q744">
        <v>1.133</v>
      </c>
      <c r="R744">
        <v>0.153</v>
      </c>
      <c r="S744">
        <v>14136</v>
      </c>
      <c r="T744">
        <v>60</v>
      </c>
      <c r="U744">
        <v>50.9</v>
      </c>
      <c r="V744">
        <v>3230</v>
      </c>
      <c r="W744">
        <v>47</v>
      </c>
      <c r="X744">
        <v>133.54</v>
      </c>
      <c r="Y744">
        <v>0</v>
      </c>
    </row>
    <row r="745" spans="1:25" x14ac:dyDescent="0.3">
      <c r="A745" t="s">
        <v>50</v>
      </c>
      <c r="B745">
        <f>_xlfn.XLOOKUP(Table4[[#This Row],[country]],Table2[country],Table2[country_id],FALSE)</f>
        <v>16</v>
      </c>
      <c r="C745" t="s">
        <v>32</v>
      </c>
      <c r="D745">
        <v>2017</v>
      </c>
      <c r="E745">
        <f>_xlfn.XLOOKUP(Table4[[#This Row],[year]],Table1[year],Table1[year_id])</f>
        <v>8</v>
      </c>
      <c r="F745" t="s">
        <v>30</v>
      </c>
      <c r="G745" t="s">
        <v>28</v>
      </c>
      <c r="H745" cm="1">
        <f t="array" ref="H745">_xlfn.XLOOKUP(Table4[[#This Row],[vehicle_segment]]&amp;Table4[[#This Row],[powertrain_type]],Table3[vehicle_segment]&amp;Table3[powertrain_type],Table3[vehicle_id])</f>
        <v>3</v>
      </c>
      <c r="I745" s="5">
        <v>447</v>
      </c>
      <c r="J745" s="5">
        <v>112972</v>
      </c>
      <c r="K745" s="5">
        <v>9824</v>
      </c>
      <c r="L745" s="5">
        <v>123243</v>
      </c>
      <c r="M745">
        <v>0.36</v>
      </c>
      <c r="N745">
        <v>493</v>
      </c>
      <c r="O745">
        <v>9</v>
      </c>
      <c r="P745">
        <v>219</v>
      </c>
      <c r="Q745">
        <v>1.133</v>
      </c>
      <c r="R745">
        <v>0.153</v>
      </c>
      <c r="S745">
        <v>14136</v>
      </c>
      <c r="T745">
        <v>60</v>
      </c>
      <c r="U745">
        <v>50.9</v>
      </c>
      <c r="V745">
        <v>3230</v>
      </c>
      <c r="W745">
        <v>47</v>
      </c>
      <c r="X745">
        <v>128.06</v>
      </c>
      <c r="Y745">
        <v>0</v>
      </c>
    </row>
    <row r="746" spans="1:25" x14ac:dyDescent="0.3">
      <c r="A746" t="s">
        <v>50</v>
      </c>
      <c r="B746">
        <f>_xlfn.XLOOKUP(Table4[[#This Row],[country]],Table2[country],Table2[country_id],FALSE)</f>
        <v>16</v>
      </c>
      <c r="C746" t="s">
        <v>32</v>
      </c>
      <c r="D746">
        <v>2018</v>
      </c>
      <c r="E746">
        <f>_xlfn.XLOOKUP(Table4[[#This Row],[year]],Table1[year],Table1[year_id])</f>
        <v>9</v>
      </c>
      <c r="F746" t="s">
        <v>27</v>
      </c>
      <c r="G746" t="s">
        <v>28</v>
      </c>
      <c r="H746" cm="1">
        <f t="array" ref="H746">_xlfn.XLOOKUP(Table4[[#This Row],[vehicle_segment]]&amp;Table4[[#This Row],[powertrain_type]],Table3[vehicle_segment]&amp;Table3[powertrain_type],Table3[vehicle_id])</f>
        <v>1</v>
      </c>
      <c r="I746" s="5">
        <v>106</v>
      </c>
      <c r="J746" s="5">
        <v>46607</v>
      </c>
      <c r="K746" s="5">
        <v>31071</v>
      </c>
      <c r="L746" s="5">
        <v>77784</v>
      </c>
      <c r="M746">
        <v>0.14000000000000001</v>
      </c>
      <c r="N746">
        <v>839</v>
      </c>
      <c r="O746">
        <v>9.8000000000000007</v>
      </c>
      <c r="P746">
        <v>257</v>
      </c>
      <c r="Q746">
        <v>1.157</v>
      </c>
      <c r="R746">
        <v>0.161</v>
      </c>
      <c r="S746">
        <v>14976</v>
      </c>
      <c r="T746">
        <v>60.2</v>
      </c>
      <c r="U746">
        <v>53.3</v>
      </c>
      <c r="V746">
        <v>3696</v>
      </c>
      <c r="W746">
        <v>49.6</v>
      </c>
      <c r="X746">
        <v>91.9</v>
      </c>
      <c r="Y746">
        <v>0</v>
      </c>
    </row>
    <row r="747" spans="1:25" x14ac:dyDescent="0.3">
      <c r="A747" t="s">
        <v>50</v>
      </c>
      <c r="B747">
        <f>_xlfn.XLOOKUP(Table4[[#This Row],[country]],Table2[country],Table2[country_id],FALSE)</f>
        <v>16</v>
      </c>
      <c r="C747" t="s">
        <v>32</v>
      </c>
      <c r="D747">
        <v>2018</v>
      </c>
      <c r="E747">
        <f>_xlfn.XLOOKUP(Table4[[#This Row],[year]],Table1[year],Table1[year_id])</f>
        <v>9</v>
      </c>
      <c r="F747" t="s">
        <v>29</v>
      </c>
      <c r="G747" t="s">
        <v>28</v>
      </c>
      <c r="H747" cm="1">
        <f t="array" ref="H747">_xlfn.XLOOKUP(Table4[[#This Row],[vehicle_segment]]&amp;Table4[[#This Row],[powertrain_type]],Table3[vehicle_segment]&amp;Table3[powertrain_type],Table3[vehicle_id])</f>
        <v>2</v>
      </c>
      <c r="I747" s="5">
        <v>1209</v>
      </c>
      <c r="J747" s="5">
        <v>271637</v>
      </c>
      <c r="K747" s="5">
        <v>37041</v>
      </c>
      <c r="L747" s="5">
        <v>309887</v>
      </c>
      <c r="M747">
        <v>0.39</v>
      </c>
      <c r="N747">
        <v>839</v>
      </c>
      <c r="O747">
        <v>9.8000000000000007</v>
      </c>
      <c r="P747">
        <v>257</v>
      </c>
      <c r="Q747">
        <v>1.157</v>
      </c>
      <c r="R747">
        <v>0.161</v>
      </c>
      <c r="S747">
        <v>14976</v>
      </c>
      <c r="T747">
        <v>60.2</v>
      </c>
      <c r="U747">
        <v>53.3</v>
      </c>
      <c r="V747">
        <v>3696</v>
      </c>
      <c r="W747">
        <v>49.6</v>
      </c>
      <c r="X747">
        <v>63.82</v>
      </c>
      <c r="Y747">
        <v>0</v>
      </c>
    </row>
    <row r="748" spans="1:25" x14ac:dyDescent="0.3">
      <c r="A748" t="s">
        <v>50</v>
      </c>
      <c r="B748">
        <f>_xlfn.XLOOKUP(Table4[[#This Row],[country]],Table2[country],Table2[country_id],FALSE)</f>
        <v>16</v>
      </c>
      <c r="C748" t="s">
        <v>32</v>
      </c>
      <c r="D748">
        <v>2018</v>
      </c>
      <c r="E748">
        <f>_xlfn.XLOOKUP(Table4[[#This Row],[year]],Table1[year],Table1[year_id])</f>
        <v>9</v>
      </c>
      <c r="F748" t="s">
        <v>30</v>
      </c>
      <c r="G748" t="s">
        <v>28</v>
      </c>
      <c r="H748" cm="1">
        <f t="array" ref="H748">_xlfn.XLOOKUP(Table4[[#This Row],[vehicle_segment]]&amp;Table4[[#This Row],[powertrain_type]],Table3[vehicle_segment]&amp;Table3[powertrain_type],Table3[vehicle_id])</f>
        <v>3</v>
      </c>
      <c r="I748" s="5">
        <v>728</v>
      </c>
      <c r="J748" s="5">
        <v>117738</v>
      </c>
      <c r="K748" s="5">
        <v>10238</v>
      </c>
      <c r="L748" s="5">
        <v>128704</v>
      </c>
      <c r="M748">
        <v>0.56999999999999995</v>
      </c>
      <c r="N748">
        <v>839</v>
      </c>
      <c r="O748">
        <v>9.8000000000000007</v>
      </c>
      <c r="P748">
        <v>257</v>
      </c>
      <c r="Q748">
        <v>1.157</v>
      </c>
      <c r="R748">
        <v>0.161</v>
      </c>
      <c r="S748">
        <v>14976</v>
      </c>
      <c r="T748">
        <v>60.2</v>
      </c>
      <c r="U748">
        <v>53.3</v>
      </c>
      <c r="V748">
        <v>3696</v>
      </c>
      <c r="W748">
        <v>49.6</v>
      </c>
      <c r="X748">
        <v>62.86</v>
      </c>
      <c r="Y748">
        <v>0</v>
      </c>
    </row>
    <row r="749" spans="1:25" x14ac:dyDescent="0.3">
      <c r="A749" t="s">
        <v>50</v>
      </c>
      <c r="B749">
        <f>_xlfn.XLOOKUP(Table4[[#This Row],[country]],Table2[country],Table2[country_id],FALSE)</f>
        <v>16</v>
      </c>
      <c r="C749" t="s">
        <v>32</v>
      </c>
      <c r="D749">
        <v>2019</v>
      </c>
      <c r="E749">
        <f>_xlfn.XLOOKUP(Table4[[#This Row],[year]],Table1[year],Table1[year_id])</f>
        <v>10</v>
      </c>
      <c r="F749" t="s">
        <v>27</v>
      </c>
      <c r="G749" t="s">
        <v>28</v>
      </c>
      <c r="H749" cm="1">
        <f t="array" ref="H749">_xlfn.XLOOKUP(Table4[[#This Row],[vehicle_segment]]&amp;Table4[[#This Row],[powertrain_type]],Table3[vehicle_segment]&amp;Table3[powertrain_type],Table3[vehicle_id])</f>
        <v>1</v>
      </c>
      <c r="I749" s="5">
        <v>149</v>
      </c>
      <c r="J749" s="5">
        <v>51111</v>
      </c>
      <c r="K749" s="5">
        <v>34074</v>
      </c>
      <c r="L749" s="5">
        <v>85334</v>
      </c>
      <c r="M749">
        <v>0.17</v>
      </c>
      <c r="N749">
        <v>1260</v>
      </c>
      <c r="O749">
        <v>11.4</v>
      </c>
      <c r="P749">
        <v>303</v>
      </c>
      <c r="Q749">
        <v>1.2370000000000001</v>
      </c>
      <c r="R749">
        <v>0.17</v>
      </c>
      <c r="S749">
        <v>15509</v>
      </c>
      <c r="T749">
        <v>60</v>
      </c>
      <c r="U749">
        <v>52.6</v>
      </c>
      <c r="V749">
        <v>4064</v>
      </c>
      <c r="W749">
        <v>53.8</v>
      </c>
      <c r="X749">
        <v>40.57</v>
      </c>
      <c r="Y749">
        <v>0</v>
      </c>
    </row>
    <row r="750" spans="1:25" x14ac:dyDescent="0.3">
      <c r="A750" t="s">
        <v>50</v>
      </c>
      <c r="B750">
        <f>_xlfn.XLOOKUP(Table4[[#This Row],[country]],Table2[country],Table2[country_id],FALSE)</f>
        <v>16</v>
      </c>
      <c r="C750" t="s">
        <v>32</v>
      </c>
      <c r="D750">
        <v>2019</v>
      </c>
      <c r="E750">
        <f>_xlfn.XLOOKUP(Table4[[#This Row],[year]],Table1[year],Table1[year_id])</f>
        <v>10</v>
      </c>
      <c r="F750" t="s">
        <v>29</v>
      </c>
      <c r="G750" t="s">
        <v>28</v>
      </c>
      <c r="H750" cm="1">
        <f t="array" ref="H750">_xlfn.XLOOKUP(Table4[[#This Row],[vehicle_segment]]&amp;Table4[[#This Row],[powertrain_type]],Table3[vehicle_segment]&amp;Table3[powertrain_type],Table3[vehicle_id])</f>
        <v>2</v>
      </c>
      <c r="I750" s="5">
        <v>1708</v>
      </c>
      <c r="J750" s="5">
        <v>299075</v>
      </c>
      <c r="K750" s="5">
        <v>40783</v>
      </c>
      <c r="L750" s="5">
        <v>341566</v>
      </c>
      <c r="M750">
        <v>0.5</v>
      </c>
      <c r="N750">
        <v>1260</v>
      </c>
      <c r="O750">
        <v>11.4</v>
      </c>
      <c r="P750">
        <v>303</v>
      </c>
      <c r="Q750">
        <v>1.2370000000000001</v>
      </c>
      <c r="R750">
        <v>0.17</v>
      </c>
      <c r="S750">
        <v>15509</v>
      </c>
      <c r="T750">
        <v>60</v>
      </c>
      <c r="U750">
        <v>52.6</v>
      </c>
      <c r="V750">
        <v>4064</v>
      </c>
      <c r="W750">
        <v>53.8</v>
      </c>
      <c r="X750">
        <v>41.27</v>
      </c>
      <c r="Y750">
        <v>0</v>
      </c>
    </row>
    <row r="751" spans="1:25" x14ac:dyDescent="0.3">
      <c r="A751" t="s">
        <v>50</v>
      </c>
      <c r="B751">
        <f>_xlfn.XLOOKUP(Table4[[#This Row],[country]],Table2[country],Table2[country_id],FALSE)</f>
        <v>16</v>
      </c>
      <c r="C751" t="s">
        <v>32</v>
      </c>
      <c r="D751">
        <v>2019</v>
      </c>
      <c r="E751">
        <f>_xlfn.XLOOKUP(Table4[[#This Row],[year]],Table1[year],Table1[year_id])</f>
        <v>10</v>
      </c>
      <c r="F751" t="s">
        <v>30</v>
      </c>
      <c r="G751" t="s">
        <v>28</v>
      </c>
      <c r="H751" cm="1">
        <f t="array" ref="H751">_xlfn.XLOOKUP(Table4[[#This Row],[vehicle_segment]]&amp;Table4[[#This Row],[powertrain_type]],Table3[vehicle_segment]&amp;Table3[powertrain_type],Table3[vehicle_id])</f>
        <v>3</v>
      </c>
      <c r="I751" s="5">
        <v>1019</v>
      </c>
      <c r="J751" s="5">
        <v>128419</v>
      </c>
      <c r="K751" s="5">
        <v>11167</v>
      </c>
      <c r="L751" s="5">
        <v>140605</v>
      </c>
      <c r="M751">
        <v>0.72</v>
      </c>
      <c r="N751">
        <v>1260</v>
      </c>
      <c r="O751">
        <v>11.4</v>
      </c>
      <c r="P751">
        <v>303</v>
      </c>
      <c r="Q751">
        <v>1.2370000000000001</v>
      </c>
      <c r="R751">
        <v>0.17</v>
      </c>
      <c r="S751">
        <v>15509</v>
      </c>
      <c r="T751">
        <v>60</v>
      </c>
      <c r="U751">
        <v>52.6</v>
      </c>
      <c r="V751">
        <v>4064</v>
      </c>
      <c r="W751">
        <v>53.8</v>
      </c>
      <c r="X751">
        <v>39.97</v>
      </c>
      <c r="Y751">
        <v>0</v>
      </c>
    </row>
    <row r="752" spans="1:25" x14ac:dyDescent="0.3">
      <c r="A752" t="s">
        <v>50</v>
      </c>
      <c r="B752">
        <f>_xlfn.XLOOKUP(Table4[[#This Row],[country]],Table2[country],Table2[country_id],FALSE)</f>
        <v>16</v>
      </c>
      <c r="C752" t="s">
        <v>32</v>
      </c>
      <c r="D752">
        <v>2020</v>
      </c>
      <c r="E752">
        <f>_xlfn.XLOOKUP(Table4[[#This Row],[year]],Table1[year],Table1[year_id])</f>
        <v>11</v>
      </c>
      <c r="F752" t="s">
        <v>27</v>
      </c>
      <c r="G752" t="s">
        <v>28</v>
      </c>
      <c r="H752" cm="1">
        <f t="array" ref="H752">_xlfn.XLOOKUP(Table4[[#This Row],[vehicle_segment]]&amp;Table4[[#This Row],[powertrain_type]],Table3[vehicle_segment]&amp;Table3[powertrain_type],Table3[vehicle_id])</f>
        <v>1</v>
      </c>
      <c r="I752" s="5">
        <v>490</v>
      </c>
      <c r="J752" s="5">
        <v>37373</v>
      </c>
      <c r="K752" s="5">
        <v>24916</v>
      </c>
      <c r="L752" s="5">
        <v>62779</v>
      </c>
      <c r="M752">
        <v>0.78</v>
      </c>
      <c r="N752">
        <v>1992</v>
      </c>
      <c r="O752">
        <v>13.1</v>
      </c>
      <c r="P752">
        <v>349</v>
      </c>
      <c r="Q752">
        <v>1.367</v>
      </c>
      <c r="R752">
        <v>0.17599999999999999</v>
      </c>
      <c r="S752">
        <v>16573</v>
      </c>
      <c r="T752">
        <v>59.9</v>
      </c>
      <c r="U752">
        <v>51.8</v>
      </c>
      <c r="V752">
        <v>4593</v>
      </c>
      <c r="W752">
        <v>56.1</v>
      </c>
      <c r="X752">
        <v>228.86</v>
      </c>
      <c r="Y752">
        <v>0</v>
      </c>
    </row>
    <row r="753" spans="1:25" x14ac:dyDescent="0.3">
      <c r="A753" t="s">
        <v>50</v>
      </c>
      <c r="B753">
        <f>_xlfn.XLOOKUP(Table4[[#This Row],[country]],Table2[country],Table2[country_id],FALSE)</f>
        <v>16</v>
      </c>
      <c r="C753" t="s">
        <v>32</v>
      </c>
      <c r="D753">
        <v>2020</v>
      </c>
      <c r="E753">
        <f>_xlfn.XLOOKUP(Table4[[#This Row],[year]],Table1[year],Table1[year_id])</f>
        <v>11</v>
      </c>
      <c r="F753" t="s">
        <v>29</v>
      </c>
      <c r="G753" t="s">
        <v>28</v>
      </c>
      <c r="H753" cm="1">
        <f t="array" ref="H753">_xlfn.XLOOKUP(Table4[[#This Row],[vehicle_segment]]&amp;Table4[[#This Row],[powertrain_type]],Table3[vehicle_segment]&amp;Table3[powertrain_type],Table3[vehicle_id])</f>
        <v>2</v>
      </c>
      <c r="I753" s="5">
        <v>5688</v>
      </c>
      <c r="J753" s="5">
        <v>219472</v>
      </c>
      <c r="K753" s="5">
        <v>29928</v>
      </c>
      <c r="L753" s="5">
        <v>255088</v>
      </c>
      <c r="M753">
        <v>2.23</v>
      </c>
      <c r="N753">
        <v>1992</v>
      </c>
      <c r="O753">
        <v>13.1</v>
      </c>
      <c r="P753">
        <v>349</v>
      </c>
      <c r="Q753">
        <v>1.367</v>
      </c>
      <c r="R753">
        <v>0.17599999999999999</v>
      </c>
      <c r="S753">
        <v>16573</v>
      </c>
      <c r="T753">
        <v>59.9</v>
      </c>
      <c r="U753">
        <v>51.8</v>
      </c>
      <c r="V753">
        <v>4593</v>
      </c>
      <c r="W753">
        <v>56.1</v>
      </c>
      <c r="X753">
        <v>233.02</v>
      </c>
      <c r="Y753">
        <v>0</v>
      </c>
    </row>
    <row r="754" spans="1:25" x14ac:dyDescent="0.3">
      <c r="A754" t="s">
        <v>50</v>
      </c>
      <c r="B754">
        <f>_xlfn.XLOOKUP(Table4[[#This Row],[country]],Table2[country],Table2[country_id],FALSE)</f>
        <v>16</v>
      </c>
      <c r="C754" t="s">
        <v>32</v>
      </c>
      <c r="D754">
        <v>2020</v>
      </c>
      <c r="E754">
        <f>_xlfn.XLOOKUP(Table4[[#This Row],[year]],Table1[year],Table1[year_id])</f>
        <v>11</v>
      </c>
      <c r="F754" t="s">
        <v>30</v>
      </c>
      <c r="G754" t="s">
        <v>28</v>
      </c>
      <c r="H754" cm="1">
        <f t="array" ref="H754">_xlfn.XLOOKUP(Table4[[#This Row],[vehicle_segment]]&amp;Table4[[#This Row],[powertrain_type]],Table3[vehicle_segment]&amp;Table3[powertrain_type],Table3[vehicle_id])</f>
        <v>3</v>
      </c>
      <c r="I754" s="5">
        <v>3407</v>
      </c>
      <c r="J754" s="5">
        <v>93811</v>
      </c>
      <c r="K754" s="5">
        <v>8158</v>
      </c>
      <c r="L754" s="5">
        <v>105376</v>
      </c>
      <c r="M754">
        <v>3.23</v>
      </c>
      <c r="N754">
        <v>1992</v>
      </c>
      <c r="O754">
        <v>13.1</v>
      </c>
      <c r="P754">
        <v>349</v>
      </c>
      <c r="Q754">
        <v>1.367</v>
      </c>
      <c r="R754">
        <v>0.17599999999999999</v>
      </c>
      <c r="S754">
        <v>16573</v>
      </c>
      <c r="T754">
        <v>59.9</v>
      </c>
      <c r="U754">
        <v>51.8</v>
      </c>
      <c r="V754">
        <v>4593</v>
      </c>
      <c r="W754">
        <v>56.1</v>
      </c>
      <c r="X754">
        <v>234.35</v>
      </c>
      <c r="Y754">
        <v>0</v>
      </c>
    </row>
    <row r="755" spans="1:25" x14ac:dyDescent="0.3">
      <c r="A755" t="s">
        <v>50</v>
      </c>
      <c r="B755">
        <f>_xlfn.XLOOKUP(Table4[[#This Row],[country]],Table2[country],Table2[country_id],FALSE)</f>
        <v>16</v>
      </c>
      <c r="C755" t="s">
        <v>32</v>
      </c>
      <c r="D755">
        <v>2021</v>
      </c>
      <c r="E755">
        <f>_xlfn.XLOOKUP(Table4[[#This Row],[year]],Table1[year],Table1[year_id])</f>
        <v>12</v>
      </c>
      <c r="F755" t="s">
        <v>27</v>
      </c>
      <c r="G755" t="s">
        <v>28</v>
      </c>
      <c r="H755" cm="1">
        <f t="array" ref="H755">_xlfn.XLOOKUP(Table4[[#This Row],[vehicle_segment]]&amp;Table4[[#This Row],[powertrain_type]],Table3[vehicle_segment]&amp;Table3[powertrain_type],Table3[vehicle_id])</f>
        <v>1</v>
      </c>
      <c r="I755" s="5">
        <v>1102</v>
      </c>
      <c r="J755" s="5">
        <v>41026</v>
      </c>
      <c r="K755" s="5">
        <v>27351</v>
      </c>
      <c r="L755" s="5">
        <v>69479</v>
      </c>
      <c r="M755">
        <v>1.59</v>
      </c>
      <c r="N755">
        <v>2871</v>
      </c>
      <c r="O755">
        <v>17.100000000000001</v>
      </c>
      <c r="P755">
        <v>374</v>
      </c>
      <c r="Q755">
        <v>1.52</v>
      </c>
      <c r="R755">
        <v>0.183</v>
      </c>
      <c r="S755">
        <v>17483</v>
      </c>
      <c r="T755">
        <v>59.8</v>
      </c>
      <c r="U755">
        <v>50.1</v>
      </c>
      <c r="V755">
        <v>4576</v>
      </c>
      <c r="W755">
        <v>58.6</v>
      </c>
      <c r="X755">
        <v>124.9</v>
      </c>
      <c r="Y755">
        <v>0</v>
      </c>
    </row>
    <row r="756" spans="1:25" x14ac:dyDescent="0.3">
      <c r="A756" t="s">
        <v>50</v>
      </c>
      <c r="B756">
        <f>_xlfn.XLOOKUP(Table4[[#This Row],[country]],Table2[country],Table2[country_id],FALSE)</f>
        <v>16</v>
      </c>
      <c r="C756" t="s">
        <v>32</v>
      </c>
      <c r="D756">
        <v>2021</v>
      </c>
      <c r="E756">
        <f>_xlfn.XLOOKUP(Table4[[#This Row],[year]],Table1[year],Table1[year_id])</f>
        <v>12</v>
      </c>
      <c r="F756" t="s">
        <v>29</v>
      </c>
      <c r="G756" t="s">
        <v>28</v>
      </c>
      <c r="H756" cm="1">
        <f t="array" ref="H756">_xlfn.XLOOKUP(Table4[[#This Row],[vehicle_segment]]&amp;Table4[[#This Row],[powertrain_type]],Table3[vehicle_segment]&amp;Table3[powertrain_type],Table3[vehicle_id])</f>
        <v>2</v>
      </c>
      <c r="I756" s="5">
        <v>12559</v>
      </c>
      <c r="J756" s="5">
        <v>232928</v>
      </c>
      <c r="K756" s="5">
        <v>31763</v>
      </c>
      <c r="L756" s="5">
        <v>277250</v>
      </c>
      <c r="M756">
        <v>4.53</v>
      </c>
      <c r="N756">
        <v>2871</v>
      </c>
      <c r="O756">
        <v>17.100000000000001</v>
      </c>
      <c r="P756">
        <v>374</v>
      </c>
      <c r="Q756">
        <v>1.52</v>
      </c>
      <c r="R756">
        <v>0.183</v>
      </c>
      <c r="S756">
        <v>17483</v>
      </c>
      <c r="T756">
        <v>59.8</v>
      </c>
      <c r="U756">
        <v>50.1</v>
      </c>
      <c r="V756">
        <v>4576</v>
      </c>
      <c r="W756">
        <v>58.6</v>
      </c>
      <c r="X756">
        <v>120.8</v>
      </c>
      <c r="Y756">
        <v>0</v>
      </c>
    </row>
    <row r="757" spans="1:25" x14ac:dyDescent="0.3">
      <c r="A757" t="s">
        <v>50</v>
      </c>
      <c r="B757">
        <f>_xlfn.XLOOKUP(Table4[[#This Row],[country]],Table2[country],Table2[country_id],FALSE)</f>
        <v>16</v>
      </c>
      <c r="C757" t="s">
        <v>32</v>
      </c>
      <c r="D757">
        <v>2021</v>
      </c>
      <c r="E757">
        <f>_xlfn.XLOOKUP(Table4[[#This Row],[year]],Table1[year],Table1[year_id])</f>
        <v>12</v>
      </c>
      <c r="F757" t="s">
        <v>30</v>
      </c>
      <c r="G757" t="s">
        <v>28</v>
      </c>
      <c r="H757" cm="1">
        <f t="array" ref="H757">_xlfn.XLOOKUP(Table4[[#This Row],[vehicle_segment]]&amp;Table4[[#This Row],[powertrain_type]],Table3[vehicle_segment]&amp;Table3[powertrain_type],Table3[vehicle_id])</f>
        <v>3</v>
      </c>
      <c r="I757" s="5">
        <v>7626</v>
      </c>
      <c r="J757" s="5">
        <v>99794</v>
      </c>
      <c r="K757" s="5">
        <v>8678</v>
      </c>
      <c r="L757" s="5">
        <v>116098</v>
      </c>
      <c r="M757">
        <v>6.57</v>
      </c>
      <c r="N757">
        <v>2871</v>
      </c>
      <c r="O757">
        <v>17.100000000000001</v>
      </c>
      <c r="P757">
        <v>374</v>
      </c>
      <c r="Q757">
        <v>1.52</v>
      </c>
      <c r="R757">
        <v>0.183</v>
      </c>
      <c r="S757">
        <v>17483</v>
      </c>
      <c r="T757">
        <v>59.8</v>
      </c>
      <c r="U757">
        <v>50.1</v>
      </c>
      <c r="V757">
        <v>4576</v>
      </c>
      <c r="W757">
        <v>58.6</v>
      </c>
      <c r="X757">
        <v>123.83</v>
      </c>
      <c r="Y757">
        <v>0</v>
      </c>
    </row>
    <row r="758" spans="1:25" x14ac:dyDescent="0.3">
      <c r="A758" t="s">
        <v>50</v>
      </c>
      <c r="B758">
        <f>_xlfn.XLOOKUP(Table4[[#This Row],[country]],Table2[country],Table2[country_id],FALSE)</f>
        <v>16</v>
      </c>
      <c r="C758" t="s">
        <v>32</v>
      </c>
      <c r="D758">
        <v>2022</v>
      </c>
      <c r="E758">
        <f>_xlfn.XLOOKUP(Table4[[#This Row],[year]],Table1[year],Table1[year_id])</f>
        <v>13</v>
      </c>
      <c r="F758" t="s">
        <v>27</v>
      </c>
      <c r="G758" t="s">
        <v>28</v>
      </c>
      <c r="H758" cm="1">
        <f t="array" ref="H758">_xlfn.XLOOKUP(Table4[[#This Row],[vehicle_segment]]&amp;Table4[[#This Row],[powertrain_type]],Table3[vehicle_segment]&amp;Table3[powertrain_type],Table3[vehicle_id])</f>
        <v>1</v>
      </c>
      <c r="I758" s="5">
        <v>1275</v>
      </c>
      <c r="J758" s="5">
        <v>36659</v>
      </c>
      <c r="K758" s="5">
        <v>24440</v>
      </c>
      <c r="L758" s="5">
        <v>62374</v>
      </c>
      <c r="M758">
        <v>2.04</v>
      </c>
      <c r="N758">
        <v>3706</v>
      </c>
      <c r="O758">
        <v>18</v>
      </c>
      <c r="P758">
        <v>413</v>
      </c>
      <c r="Q758">
        <v>1.587</v>
      </c>
      <c r="R758">
        <v>0.192</v>
      </c>
      <c r="S758">
        <v>17979</v>
      </c>
      <c r="T758">
        <v>59.8</v>
      </c>
      <c r="U758">
        <v>51.5</v>
      </c>
      <c r="V758">
        <v>4565</v>
      </c>
      <c r="W758">
        <v>61.8</v>
      </c>
      <c r="X758">
        <v>15.7</v>
      </c>
      <c r="Y758">
        <v>0</v>
      </c>
    </row>
    <row r="759" spans="1:25" x14ac:dyDescent="0.3">
      <c r="A759" t="s">
        <v>50</v>
      </c>
      <c r="B759">
        <f>_xlfn.XLOOKUP(Table4[[#This Row],[country]],Table2[country],Table2[country_id],FALSE)</f>
        <v>16</v>
      </c>
      <c r="C759" t="s">
        <v>32</v>
      </c>
      <c r="D759">
        <v>2022</v>
      </c>
      <c r="E759">
        <f>_xlfn.XLOOKUP(Table4[[#This Row],[year]],Table1[year],Table1[year_id])</f>
        <v>13</v>
      </c>
      <c r="F759" t="s">
        <v>29</v>
      </c>
      <c r="G759" t="s">
        <v>28</v>
      </c>
      <c r="H759" cm="1">
        <f t="array" ref="H759">_xlfn.XLOOKUP(Table4[[#This Row],[vehicle_segment]]&amp;Table4[[#This Row],[powertrain_type]],Table3[vehicle_segment]&amp;Table3[powertrain_type],Table3[vehicle_id])</f>
        <v>2</v>
      </c>
      <c r="I759" s="5">
        <v>14464</v>
      </c>
      <c r="J759" s="5">
        <v>205221</v>
      </c>
      <c r="K759" s="5">
        <v>27985</v>
      </c>
      <c r="L759" s="5">
        <v>247670</v>
      </c>
      <c r="M759">
        <v>5.84</v>
      </c>
      <c r="N759">
        <v>3706</v>
      </c>
      <c r="O759">
        <v>18</v>
      </c>
      <c r="P759">
        <v>413</v>
      </c>
      <c r="Q759">
        <v>1.587</v>
      </c>
      <c r="R759">
        <v>0.192</v>
      </c>
      <c r="S759">
        <v>17979</v>
      </c>
      <c r="T759">
        <v>59.8</v>
      </c>
      <c r="U759">
        <v>51.5</v>
      </c>
      <c r="V759">
        <v>4565</v>
      </c>
      <c r="W759">
        <v>61.8</v>
      </c>
      <c r="X759">
        <v>15.17</v>
      </c>
      <c r="Y759">
        <v>0</v>
      </c>
    </row>
    <row r="760" spans="1:25" x14ac:dyDescent="0.3">
      <c r="A760" t="s">
        <v>50</v>
      </c>
      <c r="B760">
        <f>_xlfn.XLOOKUP(Table4[[#This Row],[country]],Table2[country],Table2[country_id],FALSE)</f>
        <v>16</v>
      </c>
      <c r="C760" t="s">
        <v>32</v>
      </c>
      <c r="D760">
        <v>2022</v>
      </c>
      <c r="E760">
        <f>_xlfn.XLOOKUP(Table4[[#This Row],[year]],Table1[year],Table1[year_id])</f>
        <v>13</v>
      </c>
      <c r="F760" t="s">
        <v>30</v>
      </c>
      <c r="G760" t="s">
        <v>28</v>
      </c>
      <c r="H760" cm="1">
        <f t="array" ref="H760">_xlfn.XLOOKUP(Table4[[#This Row],[vehicle_segment]]&amp;Table4[[#This Row],[powertrain_type]],Table3[vehicle_segment]&amp;Table3[powertrain_type],Table3[vehicle_id])</f>
        <v>3</v>
      </c>
      <c r="I760" s="5">
        <v>8901</v>
      </c>
      <c r="J760" s="5">
        <v>88520</v>
      </c>
      <c r="K760" s="5">
        <v>7697</v>
      </c>
      <c r="L760" s="5">
        <v>105118</v>
      </c>
      <c r="M760">
        <v>8.4700000000000006</v>
      </c>
      <c r="N760">
        <v>3706</v>
      </c>
      <c r="O760">
        <v>18</v>
      </c>
      <c r="P760">
        <v>413</v>
      </c>
      <c r="Q760">
        <v>1.587</v>
      </c>
      <c r="R760">
        <v>0.192</v>
      </c>
      <c r="S760">
        <v>17979</v>
      </c>
      <c r="T760">
        <v>59.8</v>
      </c>
      <c r="U760">
        <v>51.5</v>
      </c>
      <c r="V760">
        <v>4565</v>
      </c>
      <c r="W760">
        <v>61.8</v>
      </c>
      <c r="X760">
        <v>16.72</v>
      </c>
      <c r="Y760">
        <v>0</v>
      </c>
    </row>
    <row r="761" spans="1:25" x14ac:dyDescent="0.3">
      <c r="A761" t="s">
        <v>50</v>
      </c>
      <c r="B761">
        <f>_xlfn.XLOOKUP(Table4[[#This Row],[country]],Table2[country],Table2[country_id],FALSE)</f>
        <v>16</v>
      </c>
      <c r="C761" t="s">
        <v>32</v>
      </c>
      <c r="D761">
        <v>2023</v>
      </c>
      <c r="E761">
        <f>_xlfn.XLOOKUP(Table4[[#This Row],[year]],Table1[year],Table1[year_id])</f>
        <v>14</v>
      </c>
      <c r="F761" t="s">
        <v>27</v>
      </c>
      <c r="G761" t="s">
        <v>28</v>
      </c>
      <c r="H761" cm="1">
        <f t="array" ref="H761">_xlfn.XLOOKUP(Table4[[#This Row],[vehicle_segment]]&amp;Table4[[#This Row],[powertrain_type]],Table3[vehicle_segment]&amp;Table3[powertrain_type],Table3[vehicle_id])</f>
        <v>1</v>
      </c>
      <c r="I761" s="5">
        <v>1743</v>
      </c>
      <c r="J761" s="5">
        <v>41951</v>
      </c>
      <c r="K761" s="5">
        <v>27968</v>
      </c>
      <c r="L761" s="5">
        <v>71662</v>
      </c>
      <c r="M761">
        <v>2.4300000000000002</v>
      </c>
      <c r="N761">
        <v>6012</v>
      </c>
      <c r="O761">
        <v>20.6</v>
      </c>
      <c r="P761">
        <v>435</v>
      </c>
      <c r="Q761">
        <v>1.573</v>
      </c>
      <c r="R761">
        <v>0.20100000000000001</v>
      </c>
      <c r="S761">
        <v>18919</v>
      </c>
      <c r="T761">
        <v>60.1</v>
      </c>
      <c r="U761">
        <v>52.1</v>
      </c>
      <c r="V761">
        <v>4615</v>
      </c>
      <c r="W761">
        <v>65.7</v>
      </c>
      <c r="X761">
        <v>36.71</v>
      </c>
      <c r="Y761">
        <v>0</v>
      </c>
    </row>
    <row r="762" spans="1:25" x14ac:dyDescent="0.3">
      <c r="A762" t="s">
        <v>50</v>
      </c>
      <c r="B762">
        <f>_xlfn.XLOOKUP(Table4[[#This Row],[country]],Table2[country],Table2[country_id],FALSE)</f>
        <v>16</v>
      </c>
      <c r="C762" t="s">
        <v>32</v>
      </c>
      <c r="D762">
        <v>2023</v>
      </c>
      <c r="E762">
        <f>_xlfn.XLOOKUP(Table4[[#This Row],[year]],Table1[year],Table1[year_id])</f>
        <v>14</v>
      </c>
      <c r="F762" t="s">
        <v>29</v>
      </c>
      <c r="G762" t="s">
        <v>28</v>
      </c>
      <c r="H762" cm="1">
        <f t="array" ref="H762">_xlfn.XLOOKUP(Table4[[#This Row],[vehicle_segment]]&amp;Table4[[#This Row],[powertrain_type]],Table3[vehicle_segment]&amp;Table3[powertrain_type],Table3[vehicle_id])</f>
        <v>2</v>
      </c>
      <c r="I762" s="5">
        <v>19746</v>
      </c>
      <c r="J762" s="5">
        <v>232642</v>
      </c>
      <c r="K762" s="5">
        <v>31724</v>
      </c>
      <c r="L762" s="5">
        <v>284112</v>
      </c>
      <c r="M762">
        <v>6.95</v>
      </c>
      <c r="N762">
        <v>6012</v>
      </c>
      <c r="O762">
        <v>20.6</v>
      </c>
      <c r="P762">
        <v>435</v>
      </c>
      <c r="Q762">
        <v>1.573</v>
      </c>
      <c r="R762">
        <v>0.20100000000000001</v>
      </c>
      <c r="S762">
        <v>18919</v>
      </c>
      <c r="T762">
        <v>60.1</v>
      </c>
      <c r="U762">
        <v>52.1</v>
      </c>
      <c r="V762">
        <v>4615</v>
      </c>
      <c r="W762">
        <v>65.7</v>
      </c>
      <c r="X762">
        <v>36.520000000000003</v>
      </c>
      <c r="Y762">
        <v>0</v>
      </c>
    </row>
    <row r="763" spans="1:25" x14ac:dyDescent="0.3">
      <c r="A763" t="s">
        <v>50</v>
      </c>
      <c r="B763">
        <f>_xlfn.XLOOKUP(Table4[[#This Row],[country]],Table2[country],Table2[country_id],FALSE)</f>
        <v>16</v>
      </c>
      <c r="C763" t="s">
        <v>32</v>
      </c>
      <c r="D763">
        <v>2023</v>
      </c>
      <c r="E763">
        <f>_xlfn.XLOOKUP(Table4[[#This Row],[year]],Table1[year],Table1[year_id])</f>
        <v>14</v>
      </c>
      <c r="F763" t="s">
        <v>30</v>
      </c>
      <c r="G763" t="s">
        <v>28</v>
      </c>
      <c r="H763" cm="1">
        <f t="array" ref="H763">_xlfn.XLOOKUP(Table4[[#This Row],[vehicle_segment]]&amp;Table4[[#This Row],[powertrain_type]],Table3[vehicle_segment]&amp;Table3[powertrain_type],Table3[vehicle_id])</f>
        <v>3</v>
      </c>
      <c r="I763" s="5">
        <v>12221</v>
      </c>
      <c r="J763" s="5">
        <v>100326</v>
      </c>
      <c r="K763" s="5">
        <v>8724</v>
      </c>
      <c r="L763" s="5">
        <v>121271</v>
      </c>
      <c r="M763">
        <v>10.08</v>
      </c>
      <c r="N763">
        <v>6012</v>
      </c>
      <c r="O763">
        <v>20.6</v>
      </c>
      <c r="P763">
        <v>435</v>
      </c>
      <c r="Q763">
        <v>1.573</v>
      </c>
      <c r="R763">
        <v>0.20100000000000001</v>
      </c>
      <c r="S763">
        <v>18919</v>
      </c>
      <c r="T763">
        <v>60.1</v>
      </c>
      <c r="U763">
        <v>52.1</v>
      </c>
      <c r="V763">
        <v>4615</v>
      </c>
      <c r="W763">
        <v>65.7</v>
      </c>
      <c r="X763">
        <v>37.299999999999997</v>
      </c>
      <c r="Y763">
        <v>0</v>
      </c>
    </row>
    <row r="764" spans="1:25" x14ac:dyDescent="0.3">
      <c r="A764" t="s">
        <v>50</v>
      </c>
      <c r="B764">
        <f>_xlfn.XLOOKUP(Table4[[#This Row],[country]],Table2[country],Table2[country_id],FALSE)</f>
        <v>16</v>
      </c>
      <c r="C764" t="s">
        <v>32</v>
      </c>
      <c r="D764">
        <v>2024</v>
      </c>
      <c r="E764">
        <f>_xlfn.XLOOKUP(Table4[[#This Row],[year]],Table1[year],Table1[year_id])</f>
        <v>15</v>
      </c>
      <c r="F764" t="s">
        <v>27</v>
      </c>
      <c r="G764" t="s">
        <v>28</v>
      </c>
      <c r="H764" cm="1">
        <f t="array" ref="H764">_xlfn.XLOOKUP(Table4[[#This Row],[vehicle_segment]]&amp;Table4[[#This Row],[powertrain_type]],Table3[vehicle_segment]&amp;Table3[powertrain_type],Table3[vehicle_id])</f>
        <v>1</v>
      </c>
      <c r="I764" s="5">
        <v>2028</v>
      </c>
      <c r="J764" s="5">
        <v>45012</v>
      </c>
      <c r="K764" s="5">
        <v>30008</v>
      </c>
      <c r="L764" s="5">
        <v>77048</v>
      </c>
      <c r="M764">
        <v>2.63</v>
      </c>
      <c r="N764">
        <v>7734</v>
      </c>
      <c r="O764">
        <v>21.9</v>
      </c>
      <c r="P764">
        <v>456</v>
      </c>
      <c r="Q764">
        <v>1.5169999999999999</v>
      </c>
      <c r="R764">
        <v>0.21</v>
      </c>
      <c r="S764">
        <v>19914</v>
      </c>
      <c r="T764">
        <v>60.4</v>
      </c>
      <c r="U764">
        <v>50.3</v>
      </c>
      <c r="V764">
        <v>4544</v>
      </c>
      <c r="W764">
        <v>66.5</v>
      </c>
      <c r="X764">
        <v>16.350000000000001</v>
      </c>
      <c r="Y764">
        <v>0</v>
      </c>
    </row>
    <row r="765" spans="1:25" x14ac:dyDescent="0.3">
      <c r="A765" t="s">
        <v>50</v>
      </c>
      <c r="B765">
        <f>_xlfn.XLOOKUP(Table4[[#This Row],[country]],Table2[country],Table2[country_id],FALSE)</f>
        <v>16</v>
      </c>
      <c r="C765" t="s">
        <v>32</v>
      </c>
      <c r="D765">
        <v>2024</v>
      </c>
      <c r="E765">
        <f>_xlfn.XLOOKUP(Table4[[#This Row],[year]],Table1[year],Table1[year_id])</f>
        <v>15</v>
      </c>
      <c r="F765" t="s">
        <v>29</v>
      </c>
      <c r="G765" t="s">
        <v>28</v>
      </c>
      <c r="H765" cm="1">
        <f t="array" ref="H765">_xlfn.XLOOKUP(Table4[[#This Row],[vehicle_segment]]&amp;Table4[[#This Row],[powertrain_type]],Table3[vehicle_segment]&amp;Table3[powertrain_type],Table3[vehicle_id])</f>
        <v>2</v>
      </c>
      <c r="I765" s="5">
        <v>22966</v>
      </c>
      <c r="J765" s="5">
        <v>248546</v>
      </c>
      <c r="K765" s="5">
        <v>33893</v>
      </c>
      <c r="L765" s="5">
        <v>305405</v>
      </c>
      <c r="M765">
        <v>7.52</v>
      </c>
      <c r="N765">
        <v>7734</v>
      </c>
      <c r="O765">
        <v>21.9</v>
      </c>
      <c r="P765">
        <v>456</v>
      </c>
      <c r="Q765">
        <v>1.5169999999999999</v>
      </c>
      <c r="R765">
        <v>0.21</v>
      </c>
      <c r="S765">
        <v>19914</v>
      </c>
      <c r="T765">
        <v>60.4</v>
      </c>
      <c r="U765">
        <v>50.3</v>
      </c>
      <c r="V765">
        <v>4544</v>
      </c>
      <c r="W765">
        <v>66.5</v>
      </c>
      <c r="X765">
        <v>16.309999999999999</v>
      </c>
      <c r="Y765">
        <v>0</v>
      </c>
    </row>
    <row r="766" spans="1:25" x14ac:dyDescent="0.3">
      <c r="A766" t="s">
        <v>50</v>
      </c>
      <c r="B766">
        <f>_xlfn.XLOOKUP(Table4[[#This Row],[country]],Table2[country],Table2[country_id],FALSE)</f>
        <v>16</v>
      </c>
      <c r="C766" t="s">
        <v>32</v>
      </c>
      <c r="D766">
        <v>2024</v>
      </c>
      <c r="E766">
        <f>_xlfn.XLOOKUP(Table4[[#This Row],[year]],Table1[year],Table1[year_id])</f>
        <v>15</v>
      </c>
      <c r="F766" t="s">
        <v>30</v>
      </c>
      <c r="G766" t="s">
        <v>28</v>
      </c>
      <c r="H766" cm="1">
        <f t="array" ref="H766">_xlfn.XLOOKUP(Table4[[#This Row],[vehicle_segment]]&amp;Table4[[#This Row],[powertrain_type]],Table3[vehicle_segment]&amp;Table3[powertrain_type],Table3[vehicle_id])</f>
        <v>3</v>
      </c>
      <c r="I766" s="5">
        <v>13898</v>
      </c>
      <c r="J766" s="5">
        <v>104478</v>
      </c>
      <c r="K766" s="5">
        <v>9085</v>
      </c>
      <c r="L766" s="5">
        <v>127461</v>
      </c>
      <c r="M766">
        <v>10.9</v>
      </c>
      <c r="N766">
        <v>7734</v>
      </c>
      <c r="O766">
        <v>21.9</v>
      </c>
      <c r="P766">
        <v>456</v>
      </c>
      <c r="Q766">
        <v>1.5169999999999999</v>
      </c>
      <c r="R766">
        <v>0.21</v>
      </c>
      <c r="S766">
        <v>19914</v>
      </c>
      <c r="T766">
        <v>60.4</v>
      </c>
      <c r="U766">
        <v>50.3</v>
      </c>
      <c r="V766">
        <v>4544</v>
      </c>
      <c r="W766">
        <v>66.5</v>
      </c>
      <c r="X766">
        <v>13.72</v>
      </c>
      <c r="Y766">
        <v>0</v>
      </c>
    </row>
    <row r="767" spans="1:25" x14ac:dyDescent="0.3">
      <c r="A767" t="s">
        <v>50</v>
      </c>
      <c r="B767">
        <f>_xlfn.XLOOKUP(Table4[[#This Row],[country]],Table2[country],Table2[country_id],FALSE)</f>
        <v>16</v>
      </c>
      <c r="C767" t="s">
        <v>32</v>
      </c>
      <c r="D767">
        <v>2025</v>
      </c>
      <c r="E767">
        <f>_xlfn.XLOOKUP(Table4[[#This Row],[year]],Table1[year],Table1[year_id])</f>
        <v>16</v>
      </c>
      <c r="F767" t="s">
        <v>27</v>
      </c>
      <c r="G767" t="s">
        <v>28</v>
      </c>
      <c r="H767" cm="1">
        <f t="array" ref="H767">_xlfn.XLOOKUP(Table4[[#This Row],[vehicle_segment]]&amp;Table4[[#This Row],[powertrain_type]],Table3[vehicle_segment]&amp;Table3[powertrain_type],Table3[vehicle_id])</f>
        <v>1</v>
      </c>
      <c r="I767" s="5">
        <v>2578</v>
      </c>
      <c r="J767" s="5">
        <v>47227</v>
      </c>
      <c r="K767" s="5">
        <v>31485</v>
      </c>
      <c r="L767" s="5">
        <v>81290</v>
      </c>
      <c r="M767">
        <v>3.17</v>
      </c>
      <c r="N767">
        <v>10596</v>
      </c>
      <c r="O767">
        <v>26.5</v>
      </c>
      <c r="P767">
        <v>472</v>
      </c>
      <c r="Q767">
        <v>1.48</v>
      </c>
      <c r="R767">
        <v>0.218</v>
      </c>
      <c r="S767">
        <v>20523</v>
      </c>
      <c r="T767">
        <v>60.6</v>
      </c>
      <c r="U767">
        <v>46.6</v>
      </c>
      <c r="V767">
        <v>4658</v>
      </c>
      <c r="W767">
        <v>70.400000000000006</v>
      </c>
      <c r="X767">
        <v>27.12</v>
      </c>
      <c r="Y767">
        <v>0</v>
      </c>
    </row>
    <row r="768" spans="1:25" x14ac:dyDescent="0.3">
      <c r="A768" t="s">
        <v>50</v>
      </c>
      <c r="B768">
        <f>_xlfn.XLOOKUP(Table4[[#This Row],[country]],Table2[country],Table2[country_id],FALSE)</f>
        <v>16</v>
      </c>
      <c r="C768" t="s">
        <v>32</v>
      </c>
      <c r="D768">
        <v>2025</v>
      </c>
      <c r="E768">
        <f>_xlfn.XLOOKUP(Table4[[#This Row],[year]],Table1[year],Table1[year_id])</f>
        <v>16</v>
      </c>
      <c r="F768" t="s">
        <v>29</v>
      </c>
      <c r="G768" t="s">
        <v>28</v>
      </c>
      <c r="H768" cm="1">
        <f t="array" ref="H768">_xlfn.XLOOKUP(Table4[[#This Row],[vehicle_segment]]&amp;Table4[[#This Row],[powertrain_type]],Table3[vehicle_segment]&amp;Table3[powertrain_type],Table3[vehicle_id])</f>
        <v>2</v>
      </c>
      <c r="I768" s="5">
        <v>28676</v>
      </c>
      <c r="J768" s="5">
        <v>253297</v>
      </c>
      <c r="K768" s="5">
        <v>34540</v>
      </c>
      <c r="L768" s="5">
        <v>316513</v>
      </c>
      <c r="M768">
        <v>9.06</v>
      </c>
      <c r="N768">
        <v>10596</v>
      </c>
      <c r="O768">
        <v>26.5</v>
      </c>
      <c r="P768">
        <v>472</v>
      </c>
      <c r="Q768">
        <v>1.48</v>
      </c>
      <c r="R768">
        <v>0.218</v>
      </c>
      <c r="S768">
        <v>20523</v>
      </c>
      <c r="T768">
        <v>60.6</v>
      </c>
      <c r="U768">
        <v>46.6</v>
      </c>
      <c r="V768">
        <v>4658</v>
      </c>
      <c r="W768">
        <v>70.400000000000006</v>
      </c>
      <c r="X768">
        <v>24.86</v>
      </c>
      <c r="Y768">
        <v>0</v>
      </c>
    </row>
    <row r="769" spans="1:25" x14ac:dyDescent="0.3">
      <c r="A769" t="s">
        <v>50</v>
      </c>
      <c r="B769">
        <f>_xlfn.XLOOKUP(Table4[[#This Row],[country]],Table2[country],Table2[country_id],FALSE)</f>
        <v>16</v>
      </c>
      <c r="C769" t="s">
        <v>32</v>
      </c>
      <c r="D769">
        <v>2025</v>
      </c>
      <c r="E769">
        <f>_xlfn.XLOOKUP(Table4[[#This Row],[year]],Table1[year],Table1[year_id])</f>
        <v>16</v>
      </c>
      <c r="F769" t="s">
        <v>30</v>
      </c>
      <c r="G769" t="s">
        <v>28</v>
      </c>
      <c r="H769" cm="1">
        <f t="array" ref="H769">_xlfn.XLOOKUP(Table4[[#This Row],[vehicle_segment]]&amp;Table4[[#This Row],[powertrain_type]],Table3[vehicle_segment]&amp;Table3[powertrain_type],Table3[vehicle_id])</f>
        <v>3</v>
      </c>
      <c r="I769" s="5">
        <v>17421</v>
      </c>
      <c r="J769" s="5">
        <v>105973</v>
      </c>
      <c r="K769" s="5">
        <v>9215</v>
      </c>
      <c r="L769" s="5">
        <v>132609</v>
      </c>
      <c r="M769">
        <v>13.14</v>
      </c>
      <c r="N769">
        <v>10596</v>
      </c>
      <c r="O769">
        <v>26.5</v>
      </c>
      <c r="P769">
        <v>472</v>
      </c>
      <c r="Q769">
        <v>1.48</v>
      </c>
      <c r="R769">
        <v>0.218</v>
      </c>
      <c r="S769">
        <v>20523</v>
      </c>
      <c r="T769">
        <v>60.6</v>
      </c>
      <c r="U769">
        <v>46.6</v>
      </c>
      <c r="V769">
        <v>4658</v>
      </c>
      <c r="W769">
        <v>70.400000000000006</v>
      </c>
      <c r="X769">
        <v>25.35</v>
      </c>
      <c r="Y769">
        <v>0</v>
      </c>
    </row>
    <row r="770" spans="1:25" x14ac:dyDescent="0.3">
      <c r="A770" t="s">
        <v>51</v>
      </c>
      <c r="B770">
        <f>_xlfn.XLOOKUP(Table4[[#This Row],[country]],Table2[country],Table2[country_id],FALSE)</f>
        <v>17</v>
      </c>
      <c r="C770" t="s">
        <v>32</v>
      </c>
      <c r="D770">
        <v>2010</v>
      </c>
      <c r="E770">
        <f>_xlfn.XLOOKUP(Table4[[#This Row],[year]],Table1[year],Table1[year_id])</f>
        <v>1</v>
      </c>
      <c r="F770" t="s">
        <v>27</v>
      </c>
      <c r="G770" t="s">
        <v>28</v>
      </c>
      <c r="H770" cm="1">
        <f t="array" ref="H770">_xlfn.XLOOKUP(Table4[[#This Row],[vehicle_segment]]&amp;Table4[[#This Row],[powertrain_type]],Table3[vehicle_segment]&amp;Table3[powertrain_type],Table3[vehicle_id])</f>
        <v>1</v>
      </c>
      <c r="I770" s="5">
        <v>8</v>
      </c>
      <c r="J770" s="5">
        <v>20810</v>
      </c>
      <c r="K770" s="5">
        <v>13878</v>
      </c>
      <c r="L770" s="5">
        <v>34696</v>
      </c>
      <c r="M770">
        <v>0.02</v>
      </c>
      <c r="N770">
        <v>49</v>
      </c>
      <c r="O770">
        <v>2.1</v>
      </c>
      <c r="P770">
        <v>121</v>
      </c>
      <c r="Q770">
        <v>1.41</v>
      </c>
      <c r="R770">
        <v>0.16900000000000001</v>
      </c>
      <c r="S770">
        <v>22798</v>
      </c>
      <c r="T770">
        <v>60.6</v>
      </c>
      <c r="U770">
        <v>18</v>
      </c>
      <c r="V770">
        <v>0</v>
      </c>
      <c r="W770">
        <v>49.4</v>
      </c>
      <c r="X770">
        <v>0</v>
      </c>
      <c r="Y770">
        <v>0</v>
      </c>
    </row>
    <row r="771" spans="1:25" x14ac:dyDescent="0.3">
      <c r="A771" t="s">
        <v>51</v>
      </c>
      <c r="B771">
        <f>_xlfn.XLOOKUP(Table4[[#This Row],[country]],Table2[country],Table2[country_id],FALSE)</f>
        <v>17</v>
      </c>
      <c r="C771" t="s">
        <v>32</v>
      </c>
      <c r="D771">
        <v>2010</v>
      </c>
      <c r="E771">
        <f>_xlfn.XLOOKUP(Table4[[#This Row],[year]],Table1[year],Table1[year_id])</f>
        <v>1</v>
      </c>
      <c r="F771" t="s">
        <v>29</v>
      </c>
      <c r="G771" t="s">
        <v>28</v>
      </c>
      <c r="H771" cm="1">
        <f t="array" ref="H771">_xlfn.XLOOKUP(Table4[[#This Row],[vehicle_segment]]&amp;Table4[[#This Row],[powertrain_type]],Table3[vehicle_segment]&amp;Table3[powertrain_type],Table3[vehicle_id])</f>
        <v>2</v>
      </c>
      <c r="I771" s="5">
        <v>28</v>
      </c>
      <c r="J771" s="5">
        <v>122492</v>
      </c>
      <c r="K771" s="5">
        <v>16703</v>
      </c>
      <c r="L771" s="5">
        <v>139223</v>
      </c>
      <c r="M771">
        <v>0.02</v>
      </c>
      <c r="N771">
        <v>49</v>
      </c>
      <c r="O771">
        <v>2.1</v>
      </c>
      <c r="P771">
        <v>121</v>
      </c>
      <c r="Q771">
        <v>1.41</v>
      </c>
      <c r="R771">
        <v>0.16900000000000001</v>
      </c>
      <c r="S771">
        <v>22798</v>
      </c>
      <c r="T771">
        <v>60.6</v>
      </c>
      <c r="U771">
        <v>18</v>
      </c>
      <c r="V771">
        <v>0</v>
      </c>
      <c r="W771">
        <v>49.4</v>
      </c>
      <c r="X771">
        <v>0</v>
      </c>
      <c r="Y771">
        <v>0</v>
      </c>
    </row>
    <row r="772" spans="1:25" x14ac:dyDescent="0.3">
      <c r="A772" t="s">
        <v>51</v>
      </c>
      <c r="B772">
        <f>_xlfn.XLOOKUP(Table4[[#This Row],[country]],Table2[country],Table2[country_id],FALSE)</f>
        <v>17</v>
      </c>
      <c r="C772" t="s">
        <v>32</v>
      </c>
      <c r="D772">
        <v>2010</v>
      </c>
      <c r="E772">
        <f>_xlfn.XLOOKUP(Table4[[#This Row],[year]],Table1[year],Table1[year_id])</f>
        <v>1</v>
      </c>
      <c r="F772" t="s">
        <v>30</v>
      </c>
      <c r="G772" t="s">
        <v>28</v>
      </c>
      <c r="H772" cm="1">
        <f t="array" ref="H772">_xlfn.XLOOKUP(Table4[[#This Row],[vehicle_segment]]&amp;Table4[[#This Row],[powertrain_type]],Table3[vehicle_segment]&amp;Table3[powertrain_type],Table3[vehicle_id])</f>
        <v>3</v>
      </c>
      <c r="I772" s="5">
        <v>17</v>
      </c>
      <c r="J772" s="5">
        <v>53142</v>
      </c>
      <c r="K772" s="5">
        <v>4621</v>
      </c>
      <c r="L772" s="5">
        <v>57780</v>
      </c>
      <c r="M772">
        <v>0.03</v>
      </c>
      <c r="N772">
        <v>49</v>
      </c>
      <c r="O772">
        <v>2.1</v>
      </c>
      <c r="P772">
        <v>121</v>
      </c>
      <c r="Q772">
        <v>1.41</v>
      </c>
      <c r="R772">
        <v>0.16900000000000001</v>
      </c>
      <c r="S772">
        <v>22798</v>
      </c>
      <c r="T772">
        <v>60.6</v>
      </c>
      <c r="U772">
        <v>18</v>
      </c>
      <c r="V772">
        <v>0</v>
      </c>
      <c r="W772">
        <v>49.4</v>
      </c>
      <c r="X772">
        <v>0</v>
      </c>
      <c r="Y772">
        <v>0</v>
      </c>
    </row>
    <row r="773" spans="1:25" x14ac:dyDescent="0.3">
      <c r="A773" t="s">
        <v>51</v>
      </c>
      <c r="B773">
        <f>_xlfn.XLOOKUP(Table4[[#This Row],[country]],Table2[country],Table2[country_id],FALSE)</f>
        <v>17</v>
      </c>
      <c r="C773" t="s">
        <v>32</v>
      </c>
      <c r="D773">
        <v>2011</v>
      </c>
      <c r="E773">
        <f>_xlfn.XLOOKUP(Table4[[#This Row],[year]],Table1[year],Table1[year_id])</f>
        <v>2</v>
      </c>
      <c r="F773" t="s">
        <v>27</v>
      </c>
      <c r="G773" t="s">
        <v>28</v>
      </c>
      <c r="H773" cm="1">
        <f t="array" ref="H773">_xlfn.XLOOKUP(Table4[[#This Row],[vehicle_segment]]&amp;Table4[[#This Row],[powertrain_type]],Table3[vehicle_segment]&amp;Table3[powertrain_type],Table3[vehicle_id])</f>
        <v>1</v>
      </c>
      <c r="I773" s="5">
        <v>6</v>
      </c>
      <c r="J773" s="5">
        <v>16483</v>
      </c>
      <c r="K773" s="5">
        <v>10988</v>
      </c>
      <c r="L773" s="5">
        <v>27477</v>
      </c>
      <c r="M773">
        <v>0.02</v>
      </c>
      <c r="N773">
        <v>429</v>
      </c>
      <c r="O773">
        <v>2.9</v>
      </c>
      <c r="P773">
        <v>128</v>
      </c>
      <c r="Q773">
        <v>1.38</v>
      </c>
      <c r="R773">
        <v>0.18099999999999999</v>
      </c>
      <c r="S773">
        <v>21749</v>
      </c>
      <c r="T773">
        <v>61.2</v>
      </c>
      <c r="U773">
        <v>17.7</v>
      </c>
      <c r="V773">
        <v>376</v>
      </c>
      <c r="W773">
        <v>50.1</v>
      </c>
      <c r="X773">
        <v>-25</v>
      </c>
      <c r="Y773">
        <v>0</v>
      </c>
    </row>
    <row r="774" spans="1:25" x14ac:dyDescent="0.3">
      <c r="A774" t="s">
        <v>51</v>
      </c>
      <c r="B774">
        <f>_xlfn.XLOOKUP(Table4[[#This Row],[country]],Table2[country],Table2[country_id],FALSE)</f>
        <v>17</v>
      </c>
      <c r="C774" t="s">
        <v>32</v>
      </c>
      <c r="D774">
        <v>2011</v>
      </c>
      <c r="E774">
        <f>_xlfn.XLOOKUP(Table4[[#This Row],[year]],Table1[year],Table1[year_id])</f>
        <v>2</v>
      </c>
      <c r="F774" t="s">
        <v>29</v>
      </c>
      <c r="G774" t="s">
        <v>28</v>
      </c>
      <c r="H774" cm="1">
        <f t="array" ref="H774">_xlfn.XLOOKUP(Table4[[#This Row],[vehicle_segment]]&amp;Table4[[#This Row],[powertrain_type]],Table3[vehicle_segment]&amp;Table3[powertrain_type],Table3[vehicle_id])</f>
        <v>2</v>
      </c>
      <c r="I774" s="5">
        <v>66</v>
      </c>
      <c r="J774" s="5">
        <v>97297</v>
      </c>
      <c r="K774" s="5">
        <v>13268</v>
      </c>
      <c r="L774" s="5">
        <v>110631</v>
      </c>
      <c r="M774">
        <v>0.06</v>
      </c>
      <c r="N774">
        <v>429</v>
      </c>
      <c r="O774">
        <v>2.9</v>
      </c>
      <c r="P774">
        <v>128</v>
      </c>
      <c r="Q774">
        <v>1.38</v>
      </c>
      <c r="R774">
        <v>0.18099999999999999</v>
      </c>
      <c r="S774">
        <v>21749</v>
      </c>
      <c r="T774">
        <v>61.2</v>
      </c>
      <c r="U774">
        <v>17.7</v>
      </c>
      <c r="V774">
        <v>376</v>
      </c>
      <c r="W774">
        <v>50.1</v>
      </c>
      <c r="X774">
        <v>135.71</v>
      </c>
      <c r="Y774">
        <v>0</v>
      </c>
    </row>
    <row r="775" spans="1:25" x14ac:dyDescent="0.3">
      <c r="A775" t="s">
        <v>51</v>
      </c>
      <c r="B775">
        <f>_xlfn.XLOOKUP(Table4[[#This Row],[country]],Table2[country],Table2[country_id],FALSE)</f>
        <v>17</v>
      </c>
      <c r="C775" t="s">
        <v>32</v>
      </c>
      <c r="D775">
        <v>2011</v>
      </c>
      <c r="E775">
        <f>_xlfn.XLOOKUP(Table4[[#This Row],[year]],Table1[year],Table1[year_id])</f>
        <v>2</v>
      </c>
      <c r="F775" t="s">
        <v>30</v>
      </c>
      <c r="G775" t="s">
        <v>28</v>
      </c>
      <c r="H775" cm="1">
        <f t="array" ref="H775">_xlfn.XLOOKUP(Table4[[#This Row],[vehicle_segment]]&amp;Table4[[#This Row],[powertrain_type]],Table3[vehicle_segment]&amp;Table3[powertrain_type],Table3[vehicle_id])</f>
        <v>3</v>
      </c>
      <c r="I775" s="5">
        <v>40</v>
      </c>
      <c r="J775" s="5">
        <v>42700</v>
      </c>
      <c r="K775" s="5">
        <v>3713</v>
      </c>
      <c r="L775" s="5">
        <v>46453</v>
      </c>
      <c r="M775">
        <v>0.09</v>
      </c>
      <c r="N775">
        <v>429</v>
      </c>
      <c r="O775">
        <v>2.9</v>
      </c>
      <c r="P775">
        <v>128</v>
      </c>
      <c r="Q775">
        <v>1.38</v>
      </c>
      <c r="R775">
        <v>0.18099999999999999</v>
      </c>
      <c r="S775">
        <v>21749</v>
      </c>
      <c r="T775">
        <v>61.2</v>
      </c>
      <c r="U775">
        <v>17.7</v>
      </c>
      <c r="V775">
        <v>376</v>
      </c>
      <c r="W775">
        <v>50.1</v>
      </c>
      <c r="X775">
        <v>135.29</v>
      </c>
      <c r="Y775">
        <v>0</v>
      </c>
    </row>
    <row r="776" spans="1:25" x14ac:dyDescent="0.3">
      <c r="A776" t="s">
        <v>51</v>
      </c>
      <c r="B776">
        <f>_xlfn.XLOOKUP(Table4[[#This Row],[country]],Table2[country],Table2[country_id],FALSE)</f>
        <v>17</v>
      </c>
      <c r="C776" t="s">
        <v>32</v>
      </c>
      <c r="D776">
        <v>2012</v>
      </c>
      <c r="E776">
        <f>_xlfn.XLOOKUP(Table4[[#This Row],[year]],Table1[year],Table1[year_id])</f>
        <v>3</v>
      </c>
      <c r="F776" t="s">
        <v>27</v>
      </c>
      <c r="G776" t="s">
        <v>28</v>
      </c>
      <c r="H776" cm="1">
        <f t="array" ref="H776">_xlfn.XLOOKUP(Table4[[#This Row],[vehicle_segment]]&amp;Table4[[#This Row],[powertrain_type]],Table3[vehicle_segment]&amp;Table3[powertrain_type],Table3[vehicle_id])</f>
        <v>1</v>
      </c>
      <c r="I776" s="5">
        <v>7</v>
      </c>
      <c r="J776" s="5">
        <v>14078</v>
      </c>
      <c r="K776" s="5">
        <v>9385</v>
      </c>
      <c r="L776" s="5">
        <v>23470</v>
      </c>
      <c r="M776">
        <v>0.03</v>
      </c>
      <c r="N776">
        <v>875</v>
      </c>
      <c r="O776">
        <v>4.2</v>
      </c>
      <c r="P776">
        <v>136</v>
      </c>
      <c r="Q776">
        <v>1.38</v>
      </c>
      <c r="R776">
        <v>0.192</v>
      </c>
      <c r="S776">
        <v>21225</v>
      </c>
      <c r="T776">
        <v>62</v>
      </c>
      <c r="U776">
        <v>17.100000000000001</v>
      </c>
      <c r="V776">
        <v>749</v>
      </c>
      <c r="W776">
        <v>51.5</v>
      </c>
      <c r="X776">
        <v>-6.46</v>
      </c>
      <c r="Y776">
        <v>0</v>
      </c>
    </row>
    <row r="777" spans="1:25" x14ac:dyDescent="0.3">
      <c r="A777" t="s">
        <v>51</v>
      </c>
      <c r="B777">
        <f>_xlfn.XLOOKUP(Table4[[#This Row],[country]],Table2[country],Table2[country_id],FALSE)</f>
        <v>17</v>
      </c>
      <c r="C777" t="s">
        <v>32</v>
      </c>
      <c r="D777">
        <v>2012</v>
      </c>
      <c r="E777">
        <f>_xlfn.XLOOKUP(Table4[[#This Row],[year]],Table1[year],Table1[year_id])</f>
        <v>3</v>
      </c>
      <c r="F777" t="s">
        <v>29</v>
      </c>
      <c r="G777" t="s">
        <v>28</v>
      </c>
      <c r="H777" cm="1">
        <f t="array" ref="H777">_xlfn.XLOOKUP(Table4[[#This Row],[vehicle_segment]]&amp;Table4[[#This Row],[powertrain_type]],Table3[vehicle_segment]&amp;Table3[powertrain_type],Table3[vehicle_id])</f>
        <v>2</v>
      </c>
      <c r="I777" s="5">
        <v>84</v>
      </c>
      <c r="J777" s="5">
        <v>81786</v>
      </c>
      <c r="K777" s="5">
        <v>11153</v>
      </c>
      <c r="L777" s="5">
        <v>93023</v>
      </c>
      <c r="M777">
        <v>0.09</v>
      </c>
      <c r="N777">
        <v>875</v>
      </c>
      <c r="O777">
        <v>4.2</v>
      </c>
      <c r="P777">
        <v>136</v>
      </c>
      <c r="Q777">
        <v>1.38</v>
      </c>
      <c r="R777">
        <v>0.192</v>
      </c>
      <c r="S777">
        <v>21225</v>
      </c>
      <c r="T777">
        <v>62</v>
      </c>
      <c r="U777">
        <v>17.100000000000001</v>
      </c>
      <c r="V777">
        <v>749</v>
      </c>
      <c r="W777">
        <v>51.5</v>
      </c>
      <c r="X777">
        <v>73.209999999999994</v>
      </c>
      <c r="Y777">
        <v>0</v>
      </c>
    </row>
    <row r="778" spans="1:25" x14ac:dyDescent="0.3">
      <c r="A778" t="s">
        <v>51</v>
      </c>
      <c r="B778">
        <f>_xlfn.XLOOKUP(Table4[[#This Row],[country]],Table2[country],Table2[country_id],FALSE)</f>
        <v>17</v>
      </c>
      <c r="C778" t="s">
        <v>32</v>
      </c>
      <c r="D778">
        <v>2012</v>
      </c>
      <c r="E778">
        <f>_xlfn.XLOOKUP(Table4[[#This Row],[year]],Table1[year],Table1[year_id])</f>
        <v>3</v>
      </c>
      <c r="F778" t="s">
        <v>30</v>
      </c>
      <c r="G778" t="s">
        <v>28</v>
      </c>
      <c r="H778" cm="1">
        <f t="array" ref="H778">_xlfn.XLOOKUP(Table4[[#This Row],[vehicle_segment]]&amp;Table4[[#This Row],[powertrain_type]],Table3[vehicle_segment]&amp;Table3[powertrain_type],Table3[vehicle_id])</f>
        <v>3</v>
      </c>
      <c r="I778" s="5">
        <v>50</v>
      </c>
      <c r="J778" s="5">
        <v>35212</v>
      </c>
      <c r="K778" s="5">
        <v>3062</v>
      </c>
      <c r="L778" s="5">
        <v>38324</v>
      </c>
      <c r="M778">
        <v>0.13</v>
      </c>
      <c r="N778">
        <v>875</v>
      </c>
      <c r="O778">
        <v>4.2</v>
      </c>
      <c r="P778">
        <v>136</v>
      </c>
      <c r="Q778">
        <v>1.38</v>
      </c>
      <c r="R778">
        <v>0.192</v>
      </c>
      <c r="S778">
        <v>21225</v>
      </c>
      <c r="T778">
        <v>62</v>
      </c>
      <c r="U778">
        <v>17.100000000000001</v>
      </c>
      <c r="V778">
        <v>749</v>
      </c>
      <c r="W778">
        <v>51.5</v>
      </c>
      <c r="X778">
        <v>71.5</v>
      </c>
      <c r="Y778">
        <v>0</v>
      </c>
    </row>
    <row r="779" spans="1:25" x14ac:dyDescent="0.3">
      <c r="A779" t="s">
        <v>51</v>
      </c>
      <c r="B779">
        <f>_xlfn.XLOOKUP(Table4[[#This Row],[country]],Table2[country],Table2[country_id],FALSE)</f>
        <v>17</v>
      </c>
      <c r="C779" t="s">
        <v>32</v>
      </c>
      <c r="D779">
        <v>2013</v>
      </c>
      <c r="E779">
        <f>_xlfn.XLOOKUP(Table4[[#This Row],[year]],Table1[year],Table1[year_id])</f>
        <v>4</v>
      </c>
      <c r="F779" t="s">
        <v>27</v>
      </c>
      <c r="G779" t="s">
        <v>28</v>
      </c>
      <c r="H779" cm="1">
        <f t="array" ref="H779">_xlfn.XLOOKUP(Table4[[#This Row],[vehicle_segment]]&amp;Table4[[#This Row],[powertrain_type]],Table3[vehicle_segment]&amp;Table3[powertrain_type],Table3[vehicle_id])</f>
        <v>1</v>
      </c>
      <c r="I779" s="5">
        <v>10</v>
      </c>
      <c r="J779" s="5">
        <v>10482</v>
      </c>
      <c r="K779" s="5">
        <v>6988</v>
      </c>
      <c r="L779" s="5">
        <v>17480</v>
      </c>
      <c r="M779">
        <v>0.06</v>
      </c>
      <c r="N779">
        <v>1243</v>
      </c>
      <c r="O779">
        <v>5.6</v>
      </c>
      <c r="P779">
        <v>147</v>
      </c>
      <c r="Q779">
        <v>1.38</v>
      </c>
      <c r="R779">
        <v>0.20399999999999999</v>
      </c>
      <c r="S779">
        <v>20646</v>
      </c>
      <c r="T779">
        <v>62.4</v>
      </c>
      <c r="U779">
        <v>16.7</v>
      </c>
      <c r="V779">
        <v>1095</v>
      </c>
      <c r="W779">
        <v>51.8</v>
      </c>
      <c r="X779">
        <v>7.72</v>
      </c>
      <c r="Y779">
        <v>0</v>
      </c>
    </row>
    <row r="780" spans="1:25" x14ac:dyDescent="0.3">
      <c r="A780" t="s">
        <v>51</v>
      </c>
      <c r="B780">
        <f>_xlfn.XLOOKUP(Table4[[#This Row],[country]],Table2[country],Table2[country_id],FALSE)</f>
        <v>17</v>
      </c>
      <c r="C780" t="s">
        <v>32</v>
      </c>
      <c r="D780">
        <v>2013</v>
      </c>
      <c r="E780">
        <f>_xlfn.XLOOKUP(Table4[[#This Row],[year]],Table1[year],Table1[year_id])</f>
        <v>4</v>
      </c>
      <c r="F780" t="s">
        <v>29</v>
      </c>
      <c r="G780" t="s">
        <v>28</v>
      </c>
      <c r="H780" cm="1">
        <f t="array" ref="H780">_xlfn.XLOOKUP(Table4[[#This Row],[vehicle_segment]]&amp;Table4[[#This Row],[powertrain_type]],Table3[vehicle_segment]&amp;Table3[powertrain_type],Table3[vehicle_id])</f>
        <v>2</v>
      </c>
      <c r="I780" s="5">
        <v>116</v>
      </c>
      <c r="J780" s="5">
        <v>59897</v>
      </c>
      <c r="K780" s="5">
        <v>8168</v>
      </c>
      <c r="L780" s="5">
        <v>68181</v>
      </c>
      <c r="M780">
        <v>0.17</v>
      </c>
      <c r="N780">
        <v>1243</v>
      </c>
      <c r="O780">
        <v>5.6</v>
      </c>
      <c r="P780">
        <v>147</v>
      </c>
      <c r="Q780">
        <v>1.38</v>
      </c>
      <c r="R780">
        <v>0.20399999999999999</v>
      </c>
      <c r="S780">
        <v>20646</v>
      </c>
      <c r="T780">
        <v>62.4</v>
      </c>
      <c r="U780">
        <v>16.7</v>
      </c>
      <c r="V780">
        <v>1095</v>
      </c>
      <c r="W780">
        <v>51.8</v>
      </c>
      <c r="X780">
        <v>60.61</v>
      </c>
      <c r="Y780">
        <v>0</v>
      </c>
    </row>
    <row r="781" spans="1:25" x14ac:dyDescent="0.3">
      <c r="A781" t="s">
        <v>51</v>
      </c>
      <c r="B781">
        <f>_xlfn.XLOOKUP(Table4[[#This Row],[country]],Table2[country],Table2[country_id],FALSE)</f>
        <v>17</v>
      </c>
      <c r="C781" t="s">
        <v>32</v>
      </c>
      <c r="D781">
        <v>2013</v>
      </c>
      <c r="E781">
        <f>_xlfn.XLOOKUP(Table4[[#This Row],[year]],Table1[year],Table1[year_id])</f>
        <v>4</v>
      </c>
      <c r="F781" t="s">
        <v>30</v>
      </c>
      <c r="G781" t="s">
        <v>28</v>
      </c>
      <c r="H781" cm="1">
        <f t="array" ref="H781">_xlfn.XLOOKUP(Table4[[#This Row],[vehicle_segment]]&amp;Table4[[#This Row],[powertrain_type]],Table3[vehicle_segment]&amp;Table3[powertrain_type],Table3[vehicle_id])</f>
        <v>3</v>
      </c>
      <c r="I781" s="5">
        <v>71</v>
      </c>
      <c r="J781" s="5">
        <v>26519</v>
      </c>
      <c r="K781" s="5">
        <v>2306</v>
      </c>
      <c r="L781" s="5">
        <v>28896</v>
      </c>
      <c r="M781">
        <v>0.25</v>
      </c>
      <c r="N781">
        <v>1243</v>
      </c>
      <c r="O781">
        <v>5.6</v>
      </c>
      <c r="P781">
        <v>147</v>
      </c>
      <c r="Q781">
        <v>1.38</v>
      </c>
      <c r="R781">
        <v>0.20399999999999999</v>
      </c>
      <c r="S781">
        <v>20646</v>
      </c>
      <c r="T781">
        <v>62.4</v>
      </c>
      <c r="U781">
        <v>16.7</v>
      </c>
      <c r="V781">
        <v>1095</v>
      </c>
      <c r="W781">
        <v>51.8</v>
      </c>
      <c r="X781">
        <v>61.04</v>
      </c>
      <c r="Y781">
        <v>0</v>
      </c>
    </row>
    <row r="782" spans="1:25" x14ac:dyDescent="0.3">
      <c r="A782" t="s">
        <v>51</v>
      </c>
      <c r="B782">
        <f>_xlfn.XLOOKUP(Table4[[#This Row],[country]],Table2[country],Table2[country_id],FALSE)</f>
        <v>17</v>
      </c>
      <c r="C782" t="s">
        <v>32</v>
      </c>
      <c r="D782">
        <v>2014</v>
      </c>
      <c r="E782">
        <f>_xlfn.XLOOKUP(Table4[[#This Row],[year]],Table1[year],Table1[year_id])</f>
        <v>5</v>
      </c>
      <c r="F782" t="s">
        <v>27</v>
      </c>
      <c r="G782" t="s">
        <v>28</v>
      </c>
      <c r="H782" cm="1">
        <f t="array" ref="H782">_xlfn.XLOOKUP(Table4[[#This Row],[vehicle_segment]]&amp;Table4[[#This Row],[powertrain_type]],Table3[vehicle_segment]&amp;Table3[powertrain_type],Table3[vehicle_id])</f>
        <v>1</v>
      </c>
      <c r="I782" s="5">
        <v>44</v>
      </c>
      <c r="J782" s="5">
        <v>13321</v>
      </c>
      <c r="K782" s="5">
        <v>8880</v>
      </c>
      <c r="L782" s="5">
        <v>22245</v>
      </c>
      <c r="M782">
        <v>0.2</v>
      </c>
      <c r="N782">
        <v>1363</v>
      </c>
      <c r="O782">
        <v>6.8</v>
      </c>
      <c r="P782">
        <v>152</v>
      </c>
      <c r="Q782">
        <v>1.357</v>
      </c>
      <c r="R782">
        <v>0.21199999999999999</v>
      </c>
      <c r="S782">
        <v>19761</v>
      </c>
      <c r="T782">
        <v>63.1</v>
      </c>
      <c r="U782">
        <v>16.2</v>
      </c>
      <c r="V782">
        <v>1508</v>
      </c>
      <c r="W782">
        <v>55.7</v>
      </c>
      <c r="X782">
        <v>94.28</v>
      </c>
      <c r="Y782">
        <v>0</v>
      </c>
    </row>
    <row r="783" spans="1:25" x14ac:dyDescent="0.3">
      <c r="A783" t="s">
        <v>51</v>
      </c>
      <c r="B783">
        <f>_xlfn.XLOOKUP(Table4[[#This Row],[country]],Table2[country],Table2[country_id],FALSE)</f>
        <v>17</v>
      </c>
      <c r="C783" t="s">
        <v>32</v>
      </c>
      <c r="D783">
        <v>2014</v>
      </c>
      <c r="E783">
        <f>_xlfn.XLOOKUP(Table4[[#This Row],[year]],Table1[year],Table1[year_id])</f>
        <v>5</v>
      </c>
      <c r="F783" t="s">
        <v>29</v>
      </c>
      <c r="G783" t="s">
        <v>28</v>
      </c>
      <c r="H783" cm="1">
        <f t="array" ref="H783">_xlfn.XLOOKUP(Table4[[#This Row],[vehicle_segment]]&amp;Table4[[#This Row],[powertrain_type]],Table3[vehicle_segment]&amp;Table3[powertrain_type],Table3[vehicle_id])</f>
        <v>2</v>
      </c>
      <c r="I783" s="5">
        <v>505</v>
      </c>
      <c r="J783" s="5">
        <v>77530</v>
      </c>
      <c r="K783" s="5">
        <v>10572</v>
      </c>
      <c r="L783" s="5">
        <v>88607</v>
      </c>
      <c r="M783">
        <v>0.56999999999999995</v>
      </c>
      <c r="N783">
        <v>1363</v>
      </c>
      <c r="O783">
        <v>6.8</v>
      </c>
      <c r="P783">
        <v>152</v>
      </c>
      <c r="Q783">
        <v>1.357</v>
      </c>
      <c r="R783">
        <v>0.21199999999999999</v>
      </c>
      <c r="S783">
        <v>19761</v>
      </c>
      <c r="T783">
        <v>63.1</v>
      </c>
      <c r="U783">
        <v>16.2</v>
      </c>
      <c r="V783">
        <v>1508</v>
      </c>
      <c r="W783">
        <v>55.7</v>
      </c>
      <c r="X783">
        <v>300</v>
      </c>
      <c r="Y783">
        <v>0</v>
      </c>
    </row>
    <row r="784" spans="1:25" x14ac:dyDescent="0.3">
      <c r="A784" t="s">
        <v>51</v>
      </c>
      <c r="B784">
        <f>_xlfn.XLOOKUP(Table4[[#This Row],[country]],Table2[country],Table2[country_id],FALSE)</f>
        <v>17</v>
      </c>
      <c r="C784" t="s">
        <v>32</v>
      </c>
      <c r="D784">
        <v>2014</v>
      </c>
      <c r="E784">
        <f>_xlfn.XLOOKUP(Table4[[#This Row],[year]],Table1[year],Table1[year_id])</f>
        <v>5</v>
      </c>
      <c r="F784" t="s">
        <v>30</v>
      </c>
      <c r="G784" t="s">
        <v>28</v>
      </c>
      <c r="H784" cm="1">
        <f t="array" ref="H784">_xlfn.XLOOKUP(Table4[[#This Row],[vehicle_segment]]&amp;Table4[[#This Row],[powertrain_type]],Table3[vehicle_segment]&amp;Table3[powertrain_type],Table3[vehicle_id])</f>
        <v>3</v>
      </c>
      <c r="I784" s="5">
        <v>310</v>
      </c>
      <c r="J784" s="5">
        <v>34206</v>
      </c>
      <c r="K784" s="5">
        <v>2974</v>
      </c>
      <c r="L784" s="5">
        <v>37490</v>
      </c>
      <c r="M784">
        <v>0.83</v>
      </c>
      <c r="N784">
        <v>1363</v>
      </c>
      <c r="O784">
        <v>6.8</v>
      </c>
      <c r="P784">
        <v>152</v>
      </c>
      <c r="Q784">
        <v>1.357</v>
      </c>
      <c r="R784">
        <v>0.21199999999999999</v>
      </c>
      <c r="S784">
        <v>19761</v>
      </c>
      <c r="T784">
        <v>63.1</v>
      </c>
      <c r="U784">
        <v>16.2</v>
      </c>
      <c r="V784">
        <v>1508</v>
      </c>
      <c r="W784">
        <v>55.7</v>
      </c>
      <c r="X784">
        <v>97.89</v>
      </c>
      <c r="Y784">
        <v>0</v>
      </c>
    </row>
    <row r="785" spans="1:25" x14ac:dyDescent="0.3">
      <c r="A785" t="s">
        <v>51</v>
      </c>
      <c r="B785">
        <f>_xlfn.XLOOKUP(Table4[[#This Row],[country]],Table2[country],Table2[country_id],FALSE)</f>
        <v>17</v>
      </c>
      <c r="C785" t="s">
        <v>32</v>
      </c>
      <c r="D785">
        <v>2015</v>
      </c>
      <c r="E785">
        <f>_xlfn.XLOOKUP(Table4[[#This Row],[year]],Table1[year],Table1[year_id])</f>
        <v>6</v>
      </c>
      <c r="F785" t="s">
        <v>27</v>
      </c>
      <c r="G785" t="s">
        <v>28</v>
      </c>
      <c r="H785" cm="1">
        <f t="array" ref="H785">_xlfn.XLOOKUP(Table4[[#This Row],[vehicle_segment]]&amp;Table4[[#This Row],[powertrain_type]],Table3[vehicle_segment]&amp;Table3[powertrain_type],Table3[vehicle_id])</f>
        <v>1</v>
      </c>
      <c r="I785" s="5">
        <v>76</v>
      </c>
      <c r="J785" s="5">
        <v>15697</v>
      </c>
      <c r="K785" s="5">
        <v>10464</v>
      </c>
      <c r="L785" s="5">
        <v>26237</v>
      </c>
      <c r="M785">
        <v>0.28999999999999998</v>
      </c>
      <c r="N785">
        <v>1501</v>
      </c>
      <c r="O785">
        <v>8.1999999999999993</v>
      </c>
      <c r="P785">
        <v>170</v>
      </c>
      <c r="Q785">
        <v>1.347</v>
      </c>
      <c r="R785">
        <v>0.217</v>
      </c>
      <c r="S785">
        <v>19169</v>
      </c>
      <c r="T785">
        <v>63.7</v>
      </c>
      <c r="U785">
        <v>16.399999999999999</v>
      </c>
      <c r="V785">
        <v>1870</v>
      </c>
      <c r="W785">
        <v>55.9</v>
      </c>
      <c r="X785">
        <v>121.43</v>
      </c>
      <c r="Y785">
        <v>0</v>
      </c>
    </row>
    <row r="786" spans="1:25" x14ac:dyDescent="0.3">
      <c r="A786" t="s">
        <v>51</v>
      </c>
      <c r="B786">
        <f>_xlfn.XLOOKUP(Table4[[#This Row],[country]],Table2[country],Table2[country_id],FALSE)</f>
        <v>17</v>
      </c>
      <c r="C786" t="s">
        <v>32</v>
      </c>
      <c r="D786">
        <v>2015</v>
      </c>
      <c r="E786">
        <f>_xlfn.XLOOKUP(Table4[[#This Row],[year]],Table1[year],Table1[year_id])</f>
        <v>6</v>
      </c>
      <c r="F786" t="s">
        <v>29</v>
      </c>
      <c r="G786" t="s">
        <v>28</v>
      </c>
      <c r="H786" cm="1">
        <f t="array" ref="H786">_xlfn.XLOOKUP(Table4[[#This Row],[vehicle_segment]]&amp;Table4[[#This Row],[powertrain_type]],Table3[vehicle_segment]&amp;Table3[powertrain_type],Table3[vehicle_id])</f>
        <v>2</v>
      </c>
      <c r="I786" s="5">
        <v>893</v>
      </c>
      <c r="J786" s="5">
        <v>93878</v>
      </c>
      <c r="K786" s="5">
        <v>12802</v>
      </c>
      <c r="L786" s="5">
        <v>107573</v>
      </c>
      <c r="M786">
        <v>0.83</v>
      </c>
      <c r="N786">
        <v>1501</v>
      </c>
      <c r="O786">
        <v>8.1999999999999993</v>
      </c>
      <c r="P786">
        <v>170</v>
      </c>
      <c r="Q786">
        <v>1.347</v>
      </c>
      <c r="R786">
        <v>0.217</v>
      </c>
      <c r="S786">
        <v>19169</v>
      </c>
      <c r="T786">
        <v>63.7</v>
      </c>
      <c r="U786">
        <v>16.399999999999999</v>
      </c>
      <c r="V786">
        <v>1870</v>
      </c>
      <c r="W786">
        <v>55.9</v>
      </c>
      <c r="X786">
        <v>76.83</v>
      </c>
      <c r="Y786">
        <v>0</v>
      </c>
    </row>
    <row r="787" spans="1:25" x14ac:dyDescent="0.3">
      <c r="A787" t="s">
        <v>51</v>
      </c>
      <c r="B787">
        <f>_xlfn.XLOOKUP(Table4[[#This Row],[country]],Table2[country],Table2[country_id],FALSE)</f>
        <v>17</v>
      </c>
      <c r="C787" t="s">
        <v>32</v>
      </c>
      <c r="D787">
        <v>2015</v>
      </c>
      <c r="E787">
        <f>_xlfn.XLOOKUP(Table4[[#This Row],[year]],Table1[year],Table1[year_id])</f>
        <v>6</v>
      </c>
      <c r="F787" t="s">
        <v>30</v>
      </c>
      <c r="G787" t="s">
        <v>28</v>
      </c>
      <c r="H787" cm="1">
        <f t="array" ref="H787">_xlfn.XLOOKUP(Table4[[#This Row],[vehicle_segment]]&amp;Table4[[#This Row],[powertrain_type]],Table3[vehicle_segment]&amp;Table3[powertrain_type],Table3[vehicle_id])</f>
        <v>3</v>
      </c>
      <c r="I787" s="5">
        <v>538</v>
      </c>
      <c r="J787" s="5">
        <v>40647</v>
      </c>
      <c r="K787" s="5">
        <v>3534</v>
      </c>
      <c r="L787" s="5">
        <v>44719</v>
      </c>
      <c r="M787">
        <v>1.2</v>
      </c>
      <c r="N787">
        <v>1501</v>
      </c>
      <c r="O787">
        <v>8.1999999999999993</v>
      </c>
      <c r="P787">
        <v>170</v>
      </c>
      <c r="Q787">
        <v>1.347</v>
      </c>
      <c r="R787">
        <v>0.217</v>
      </c>
      <c r="S787">
        <v>19169</v>
      </c>
      <c r="T787">
        <v>63.7</v>
      </c>
      <c r="U787">
        <v>16.399999999999999</v>
      </c>
      <c r="V787">
        <v>1870</v>
      </c>
      <c r="W787">
        <v>55.9</v>
      </c>
      <c r="X787">
        <v>73.55</v>
      </c>
      <c r="Y787">
        <v>0</v>
      </c>
    </row>
    <row r="788" spans="1:25" x14ac:dyDescent="0.3">
      <c r="A788" t="s">
        <v>51</v>
      </c>
      <c r="B788">
        <f>_xlfn.XLOOKUP(Table4[[#This Row],[country]],Table2[country],Table2[country_id],FALSE)</f>
        <v>17</v>
      </c>
      <c r="C788" t="s">
        <v>32</v>
      </c>
      <c r="D788">
        <v>2016</v>
      </c>
      <c r="E788">
        <f>_xlfn.XLOOKUP(Table4[[#This Row],[year]],Table1[year],Table1[year_id])</f>
        <v>7</v>
      </c>
      <c r="F788" t="s">
        <v>27</v>
      </c>
      <c r="G788" t="s">
        <v>28</v>
      </c>
      <c r="H788" cm="1">
        <f t="array" ref="H788">_xlfn.XLOOKUP(Table4[[#This Row],[vehicle_segment]]&amp;Table4[[#This Row],[powertrain_type]],Table3[vehicle_segment]&amp;Table3[powertrain_type],Table3[vehicle_id])</f>
        <v>1</v>
      </c>
      <c r="I788" s="5">
        <v>116</v>
      </c>
      <c r="J788" s="5">
        <v>18361</v>
      </c>
      <c r="K788" s="5">
        <v>12240</v>
      </c>
      <c r="L788" s="5">
        <v>30717</v>
      </c>
      <c r="M788">
        <v>0.38</v>
      </c>
      <c r="N788">
        <v>1739</v>
      </c>
      <c r="O788">
        <v>9.3000000000000007</v>
      </c>
      <c r="P788">
        <v>182</v>
      </c>
      <c r="Q788">
        <v>1.373</v>
      </c>
      <c r="R788">
        <v>0.218</v>
      </c>
      <c r="S788">
        <v>20325</v>
      </c>
      <c r="T788">
        <v>64.099999999999994</v>
      </c>
      <c r="U788">
        <v>16.5</v>
      </c>
      <c r="V788">
        <v>2291</v>
      </c>
      <c r="W788">
        <v>60</v>
      </c>
      <c r="X788">
        <v>126.37</v>
      </c>
      <c r="Y788">
        <v>0</v>
      </c>
    </row>
    <row r="789" spans="1:25" x14ac:dyDescent="0.3">
      <c r="A789" t="s">
        <v>51</v>
      </c>
      <c r="B789">
        <f>_xlfn.XLOOKUP(Table4[[#This Row],[country]],Table2[country],Table2[country_id],FALSE)</f>
        <v>17</v>
      </c>
      <c r="C789" t="s">
        <v>32</v>
      </c>
      <c r="D789">
        <v>2016</v>
      </c>
      <c r="E789">
        <f>_xlfn.XLOOKUP(Table4[[#This Row],[year]],Table1[year],Table1[year_id])</f>
        <v>7</v>
      </c>
      <c r="F789" t="s">
        <v>29</v>
      </c>
      <c r="G789" t="s">
        <v>28</v>
      </c>
      <c r="H789" cm="1">
        <f t="array" ref="H789">_xlfn.XLOOKUP(Table4[[#This Row],[vehicle_segment]]&amp;Table4[[#This Row],[powertrain_type]],Table3[vehicle_segment]&amp;Table3[powertrain_type],Table3[vehicle_id])</f>
        <v>2</v>
      </c>
      <c r="I789" s="5">
        <v>1340</v>
      </c>
      <c r="J789" s="5">
        <v>108005</v>
      </c>
      <c r="K789" s="5">
        <v>14728</v>
      </c>
      <c r="L789" s="5">
        <v>124073</v>
      </c>
      <c r="M789">
        <v>1.08</v>
      </c>
      <c r="N789">
        <v>1739</v>
      </c>
      <c r="O789">
        <v>9.3000000000000007</v>
      </c>
      <c r="P789">
        <v>182</v>
      </c>
      <c r="Q789">
        <v>1.373</v>
      </c>
      <c r="R789">
        <v>0.218</v>
      </c>
      <c r="S789">
        <v>20325</v>
      </c>
      <c r="T789">
        <v>64.099999999999994</v>
      </c>
      <c r="U789">
        <v>16.5</v>
      </c>
      <c r="V789">
        <v>2291</v>
      </c>
      <c r="W789">
        <v>60</v>
      </c>
      <c r="X789">
        <v>50.06</v>
      </c>
      <c r="Y789">
        <v>0</v>
      </c>
    </row>
    <row r="790" spans="1:25" x14ac:dyDescent="0.3">
      <c r="A790" t="s">
        <v>51</v>
      </c>
      <c r="B790">
        <f>_xlfn.XLOOKUP(Table4[[#This Row],[country]],Table2[country],Table2[country_id],FALSE)</f>
        <v>17</v>
      </c>
      <c r="C790" t="s">
        <v>32</v>
      </c>
      <c r="D790">
        <v>2016</v>
      </c>
      <c r="E790">
        <f>_xlfn.XLOOKUP(Table4[[#This Row],[year]],Table1[year],Table1[year_id])</f>
        <v>7</v>
      </c>
      <c r="F790" t="s">
        <v>30</v>
      </c>
      <c r="G790" t="s">
        <v>28</v>
      </c>
      <c r="H790" cm="1">
        <f t="array" ref="H790">_xlfn.XLOOKUP(Table4[[#This Row],[vehicle_segment]]&amp;Table4[[#This Row],[powertrain_type]],Table3[vehicle_segment]&amp;Table3[powertrain_type],Table3[vehicle_id])</f>
        <v>3</v>
      </c>
      <c r="I790" s="5">
        <v>794</v>
      </c>
      <c r="J790" s="5">
        <v>45891</v>
      </c>
      <c r="K790" s="5">
        <v>3990</v>
      </c>
      <c r="L790" s="5">
        <v>50675</v>
      </c>
      <c r="M790">
        <v>1.57</v>
      </c>
      <c r="N790">
        <v>1739</v>
      </c>
      <c r="O790">
        <v>9.3000000000000007</v>
      </c>
      <c r="P790">
        <v>182</v>
      </c>
      <c r="Q790">
        <v>1.373</v>
      </c>
      <c r="R790">
        <v>0.218</v>
      </c>
      <c r="S790">
        <v>20325</v>
      </c>
      <c r="T790">
        <v>64.099999999999994</v>
      </c>
      <c r="U790">
        <v>16.5</v>
      </c>
      <c r="V790">
        <v>2291</v>
      </c>
      <c r="W790">
        <v>60</v>
      </c>
      <c r="X790">
        <v>47.58</v>
      </c>
      <c r="Y790">
        <v>0</v>
      </c>
    </row>
    <row r="791" spans="1:25" x14ac:dyDescent="0.3">
      <c r="A791" t="s">
        <v>51</v>
      </c>
      <c r="B791">
        <f>_xlfn.XLOOKUP(Table4[[#This Row],[country]],Table2[country],Table2[country_id],FALSE)</f>
        <v>17</v>
      </c>
      <c r="C791" t="s">
        <v>32</v>
      </c>
      <c r="D791">
        <v>2017</v>
      </c>
      <c r="E791">
        <f>_xlfn.XLOOKUP(Table4[[#This Row],[year]],Table1[year],Table1[year_id])</f>
        <v>8</v>
      </c>
      <c r="F791" t="s">
        <v>27</v>
      </c>
      <c r="G791" t="s">
        <v>28</v>
      </c>
      <c r="H791" cm="1">
        <f t="array" ref="H791">_xlfn.XLOOKUP(Table4[[#This Row],[vehicle_segment]]&amp;Table4[[#This Row],[powertrain_type]],Table3[vehicle_segment]&amp;Table3[powertrain_type],Table3[vehicle_id])</f>
        <v>1</v>
      </c>
      <c r="I791" s="5">
        <v>157</v>
      </c>
      <c r="J791" s="5">
        <v>19738</v>
      </c>
      <c r="K791" s="5">
        <v>13159</v>
      </c>
      <c r="L791" s="5">
        <v>33054</v>
      </c>
      <c r="M791">
        <v>0.47</v>
      </c>
      <c r="N791">
        <v>1932</v>
      </c>
      <c r="O791">
        <v>10.7</v>
      </c>
      <c r="P791">
        <v>217</v>
      </c>
      <c r="Q791">
        <v>1.4370000000000001</v>
      </c>
      <c r="R791">
        <v>0.217</v>
      </c>
      <c r="S791">
        <v>21696</v>
      </c>
      <c r="T791">
        <v>64.5</v>
      </c>
      <c r="U791">
        <v>16.899999999999999</v>
      </c>
      <c r="V791">
        <v>2498</v>
      </c>
      <c r="W791">
        <v>62</v>
      </c>
      <c r="X791">
        <v>35.340000000000003</v>
      </c>
      <c r="Y791">
        <v>0</v>
      </c>
    </row>
    <row r="792" spans="1:25" x14ac:dyDescent="0.3">
      <c r="A792" t="s">
        <v>51</v>
      </c>
      <c r="B792">
        <f>_xlfn.XLOOKUP(Table4[[#This Row],[country]],Table2[country],Table2[country_id],FALSE)</f>
        <v>17</v>
      </c>
      <c r="C792" t="s">
        <v>32</v>
      </c>
      <c r="D792">
        <v>2017</v>
      </c>
      <c r="E792">
        <f>_xlfn.XLOOKUP(Table4[[#This Row],[year]],Table1[year],Table1[year_id])</f>
        <v>8</v>
      </c>
      <c r="F792" t="s">
        <v>29</v>
      </c>
      <c r="G792" t="s">
        <v>28</v>
      </c>
      <c r="H792" cm="1">
        <f t="array" ref="H792">_xlfn.XLOOKUP(Table4[[#This Row],[vehicle_segment]]&amp;Table4[[#This Row],[powertrain_type]],Table3[vehicle_segment]&amp;Table3[powertrain_type],Table3[vehicle_id])</f>
        <v>2</v>
      </c>
      <c r="I792" s="5">
        <v>1815</v>
      </c>
      <c r="J792" s="5">
        <v>115847</v>
      </c>
      <c r="K792" s="5">
        <v>15797</v>
      </c>
      <c r="L792" s="5">
        <v>133459</v>
      </c>
      <c r="M792">
        <v>1.36</v>
      </c>
      <c r="N792">
        <v>1932</v>
      </c>
      <c r="O792">
        <v>10.7</v>
      </c>
      <c r="P792">
        <v>217</v>
      </c>
      <c r="Q792">
        <v>1.4370000000000001</v>
      </c>
      <c r="R792">
        <v>0.217</v>
      </c>
      <c r="S792">
        <v>21696</v>
      </c>
      <c r="T792">
        <v>64.5</v>
      </c>
      <c r="U792">
        <v>16.899999999999999</v>
      </c>
      <c r="V792">
        <v>2498</v>
      </c>
      <c r="W792">
        <v>62</v>
      </c>
      <c r="X792">
        <v>35.450000000000003</v>
      </c>
      <c r="Y792">
        <v>0</v>
      </c>
    </row>
    <row r="793" spans="1:25" x14ac:dyDescent="0.3">
      <c r="A793" t="s">
        <v>51</v>
      </c>
      <c r="B793">
        <f>_xlfn.XLOOKUP(Table4[[#This Row],[country]],Table2[country],Table2[country_id],FALSE)</f>
        <v>17</v>
      </c>
      <c r="C793" t="s">
        <v>32</v>
      </c>
      <c r="D793">
        <v>2017</v>
      </c>
      <c r="E793">
        <f>_xlfn.XLOOKUP(Table4[[#This Row],[year]],Table1[year],Table1[year_id])</f>
        <v>8</v>
      </c>
      <c r="F793" t="s">
        <v>30</v>
      </c>
      <c r="G793" t="s">
        <v>28</v>
      </c>
      <c r="H793" cm="1">
        <f t="array" ref="H793">_xlfn.XLOOKUP(Table4[[#This Row],[vehicle_segment]]&amp;Table4[[#This Row],[powertrain_type]],Table3[vehicle_segment]&amp;Table3[powertrain_type],Table3[vehicle_id])</f>
        <v>3</v>
      </c>
      <c r="I793" s="5">
        <v>1088</v>
      </c>
      <c r="J793" s="5">
        <v>49744</v>
      </c>
      <c r="K793" s="5">
        <v>4326</v>
      </c>
      <c r="L793" s="5">
        <v>55158</v>
      </c>
      <c r="M793">
        <v>1.97</v>
      </c>
      <c r="N793">
        <v>1932</v>
      </c>
      <c r="O793">
        <v>10.7</v>
      </c>
      <c r="P793">
        <v>217</v>
      </c>
      <c r="Q793">
        <v>1.4370000000000001</v>
      </c>
      <c r="R793">
        <v>0.217</v>
      </c>
      <c r="S793">
        <v>21696</v>
      </c>
      <c r="T793">
        <v>64.5</v>
      </c>
      <c r="U793">
        <v>16.899999999999999</v>
      </c>
      <c r="V793">
        <v>2498</v>
      </c>
      <c r="W793">
        <v>62</v>
      </c>
      <c r="X793">
        <v>37.03</v>
      </c>
      <c r="Y793">
        <v>0</v>
      </c>
    </row>
    <row r="794" spans="1:25" x14ac:dyDescent="0.3">
      <c r="A794" t="s">
        <v>51</v>
      </c>
      <c r="B794">
        <f>_xlfn.XLOOKUP(Table4[[#This Row],[country]],Table2[country],Table2[country_id],FALSE)</f>
        <v>17</v>
      </c>
      <c r="C794" t="s">
        <v>32</v>
      </c>
      <c r="D794">
        <v>2018</v>
      </c>
      <c r="E794">
        <f>_xlfn.XLOOKUP(Table4[[#This Row],[year]],Table1[year],Table1[year_id])</f>
        <v>9</v>
      </c>
      <c r="F794" t="s">
        <v>27</v>
      </c>
      <c r="G794" t="s">
        <v>28</v>
      </c>
      <c r="H794" cm="1">
        <f t="array" ref="H794">_xlfn.XLOOKUP(Table4[[#This Row],[vehicle_segment]]&amp;Table4[[#This Row],[powertrain_type]],Table3[vehicle_segment]&amp;Table3[powertrain_type],Table3[vehicle_id])</f>
        <v>1</v>
      </c>
      <c r="I794" s="5">
        <v>395</v>
      </c>
      <c r="J794" s="5">
        <v>21907</v>
      </c>
      <c r="K794" s="5">
        <v>14604</v>
      </c>
      <c r="L794" s="5">
        <v>36906</v>
      </c>
      <c r="M794">
        <v>1.07</v>
      </c>
      <c r="N794">
        <v>2257</v>
      </c>
      <c r="O794">
        <v>11</v>
      </c>
      <c r="P794">
        <v>266</v>
      </c>
      <c r="Q794">
        <v>1.4470000000000001</v>
      </c>
      <c r="R794">
        <v>0.219</v>
      </c>
      <c r="S794">
        <v>21825</v>
      </c>
      <c r="T794">
        <v>64.599999999999994</v>
      </c>
      <c r="U794">
        <v>17.2</v>
      </c>
      <c r="V794">
        <v>2757</v>
      </c>
      <c r="W794">
        <v>64.400000000000006</v>
      </c>
      <c r="X794">
        <v>151.59</v>
      </c>
      <c r="Y794">
        <v>0</v>
      </c>
    </row>
    <row r="795" spans="1:25" x14ac:dyDescent="0.3">
      <c r="A795" t="s">
        <v>51</v>
      </c>
      <c r="B795">
        <f>_xlfn.XLOOKUP(Table4[[#This Row],[country]],Table2[country],Table2[country_id],FALSE)</f>
        <v>17</v>
      </c>
      <c r="C795" t="s">
        <v>32</v>
      </c>
      <c r="D795">
        <v>2018</v>
      </c>
      <c r="E795">
        <f>_xlfn.XLOOKUP(Table4[[#This Row],[year]],Table1[year],Table1[year_id])</f>
        <v>9</v>
      </c>
      <c r="F795" t="s">
        <v>29</v>
      </c>
      <c r="G795" t="s">
        <v>28</v>
      </c>
      <c r="H795" cm="1">
        <f t="array" ref="H795">_xlfn.XLOOKUP(Table4[[#This Row],[vehicle_segment]]&amp;Table4[[#This Row],[powertrain_type]],Table3[vehicle_segment]&amp;Table3[powertrain_type],Table3[vehicle_id])</f>
        <v>2</v>
      </c>
      <c r="I795" s="5">
        <v>4587</v>
      </c>
      <c r="J795" s="5">
        <v>127886</v>
      </c>
      <c r="K795" s="5">
        <v>17439</v>
      </c>
      <c r="L795" s="5">
        <v>149912</v>
      </c>
      <c r="M795">
        <v>3.06</v>
      </c>
      <c r="N795">
        <v>2257</v>
      </c>
      <c r="O795">
        <v>11</v>
      </c>
      <c r="P795">
        <v>266</v>
      </c>
      <c r="Q795">
        <v>1.4470000000000001</v>
      </c>
      <c r="R795">
        <v>0.219</v>
      </c>
      <c r="S795">
        <v>21825</v>
      </c>
      <c r="T795">
        <v>64.599999999999994</v>
      </c>
      <c r="U795">
        <v>17.2</v>
      </c>
      <c r="V795">
        <v>2757</v>
      </c>
      <c r="W795">
        <v>64.400000000000006</v>
      </c>
      <c r="X795">
        <v>152.72999999999999</v>
      </c>
      <c r="Y795">
        <v>0</v>
      </c>
    </row>
    <row r="796" spans="1:25" x14ac:dyDescent="0.3">
      <c r="A796" t="s">
        <v>51</v>
      </c>
      <c r="B796">
        <f>_xlfn.XLOOKUP(Table4[[#This Row],[country]],Table2[country],Table2[country_id],FALSE)</f>
        <v>17</v>
      </c>
      <c r="C796" t="s">
        <v>32</v>
      </c>
      <c r="D796">
        <v>2018</v>
      </c>
      <c r="E796">
        <f>_xlfn.XLOOKUP(Table4[[#This Row],[year]],Table1[year],Table1[year_id])</f>
        <v>9</v>
      </c>
      <c r="F796" t="s">
        <v>30</v>
      </c>
      <c r="G796" t="s">
        <v>28</v>
      </c>
      <c r="H796" cm="1">
        <f t="array" ref="H796">_xlfn.XLOOKUP(Table4[[#This Row],[vehicle_segment]]&amp;Table4[[#This Row],[powertrain_type]],Table3[vehicle_segment]&amp;Table3[powertrain_type],Table3[vehicle_id])</f>
        <v>3</v>
      </c>
      <c r="I796" s="5">
        <v>2754</v>
      </c>
      <c r="J796" s="5">
        <v>54575</v>
      </c>
      <c r="K796" s="5">
        <v>4746</v>
      </c>
      <c r="L796" s="5">
        <v>62075</v>
      </c>
      <c r="M796">
        <v>4.4400000000000004</v>
      </c>
      <c r="N796">
        <v>2257</v>
      </c>
      <c r="O796">
        <v>11</v>
      </c>
      <c r="P796">
        <v>266</v>
      </c>
      <c r="Q796">
        <v>1.4470000000000001</v>
      </c>
      <c r="R796">
        <v>0.219</v>
      </c>
      <c r="S796">
        <v>21825</v>
      </c>
      <c r="T796">
        <v>64.599999999999994</v>
      </c>
      <c r="U796">
        <v>17.2</v>
      </c>
      <c r="V796">
        <v>2757</v>
      </c>
      <c r="W796">
        <v>64.400000000000006</v>
      </c>
      <c r="X796">
        <v>153.12</v>
      </c>
      <c r="Y796">
        <v>0</v>
      </c>
    </row>
    <row r="797" spans="1:25" x14ac:dyDescent="0.3">
      <c r="A797" t="s">
        <v>51</v>
      </c>
      <c r="B797">
        <f>_xlfn.XLOOKUP(Table4[[#This Row],[country]],Table2[country],Table2[country_id],FALSE)</f>
        <v>17</v>
      </c>
      <c r="C797" t="s">
        <v>32</v>
      </c>
      <c r="D797">
        <v>2019</v>
      </c>
      <c r="E797">
        <f>_xlfn.XLOOKUP(Table4[[#This Row],[year]],Table1[year],Table1[year_id])</f>
        <v>10</v>
      </c>
      <c r="F797" t="s">
        <v>27</v>
      </c>
      <c r="G797" t="s">
        <v>28</v>
      </c>
      <c r="H797" cm="1">
        <f t="array" ref="H797">_xlfn.XLOOKUP(Table4[[#This Row],[vehicle_segment]]&amp;Table4[[#This Row],[powertrain_type]],Table3[vehicle_segment]&amp;Table3[powertrain_type],Table3[vehicle_id])</f>
        <v>1</v>
      </c>
      <c r="I797" s="5">
        <v>601</v>
      </c>
      <c r="J797" s="5">
        <v>22952</v>
      </c>
      <c r="K797" s="5">
        <v>15302</v>
      </c>
      <c r="L797" s="5">
        <v>38855</v>
      </c>
      <c r="M797">
        <v>1.55</v>
      </c>
      <c r="N797">
        <v>3013</v>
      </c>
      <c r="O797">
        <v>13.6</v>
      </c>
      <c r="P797">
        <v>295</v>
      </c>
      <c r="Q797">
        <v>1.5269999999999999</v>
      </c>
      <c r="R797">
        <v>0.219</v>
      </c>
      <c r="S797">
        <v>22947</v>
      </c>
      <c r="T797">
        <v>65.5</v>
      </c>
      <c r="U797">
        <v>16.5</v>
      </c>
      <c r="V797">
        <v>2984</v>
      </c>
      <c r="W797">
        <v>67.8</v>
      </c>
      <c r="X797">
        <v>52.15</v>
      </c>
      <c r="Y797">
        <v>0</v>
      </c>
    </row>
    <row r="798" spans="1:25" x14ac:dyDescent="0.3">
      <c r="A798" t="s">
        <v>51</v>
      </c>
      <c r="B798">
        <f>_xlfn.XLOOKUP(Table4[[#This Row],[country]],Table2[country],Table2[country_id],FALSE)</f>
        <v>17</v>
      </c>
      <c r="C798" t="s">
        <v>32</v>
      </c>
      <c r="D798">
        <v>2019</v>
      </c>
      <c r="E798">
        <f>_xlfn.XLOOKUP(Table4[[#This Row],[year]],Table1[year],Table1[year_id])</f>
        <v>10</v>
      </c>
      <c r="F798" t="s">
        <v>29</v>
      </c>
      <c r="G798" t="s">
        <v>28</v>
      </c>
      <c r="H798" cm="1">
        <f t="array" ref="H798">_xlfn.XLOOKUP(Table4[[#This Row],[vehicle_segment]]&amp;Table4[[#This Row],[powertrain_type]],Table3[vehicle_segment]&amp;Table3[powertrain_type],Table3[vehicle_id])</f>
        <v>2</v>
      </c>
      <c r="I798" s="5">
        <v>6792</v>
      </c>
      <c r="J798" s="5">
        <v>129248</v>
      </c>
      <c r="K798" s="5">
        <v>17625</v>
      </c>
      <c r="L798" s="5">
        <v>153665</v>
      </c>
      <c r="M798">
        <v>4.42</v>
      </c>
      <c r="N798">
        <v>3013</v>
      </c>
      <c r="O798">
        <v>13.6</v>
      </c>
      <c r="P798">
        <v>295</v>
      </c>
      <c r="Q798">
        <v>1.5269999999999999</v>
      </c>
      <c r="R798">
        <v>0.219</v>
      </c>
      <c r="S798">
        <v>22947</v>
      </c>
      <c r="T798">
        <v>65.5</v>
      </c>
      <c r="U798">
        <v>16.5</v>
      </c>
      <c r="V798">
        <v>2984</v>
      </c>
      <c r="W798">
        <v>67.8</v>
      </c>
      <c r="X798">
        <v>48.07</v>
      </c>
      <c r="Y798">
        <v>0</v>
      </c>
    </row>
    <row r="799" spans="1:25" x14ac:dyDescent="0.3">
      <c r="A799" t="s">
        <v>51</v>
      </c>
      <c r="B799">
        <f>_xlfn.XLOOKUP(Table4[[#This Row],[country]],Table2[country],Table2[country_id],FALSE)</f>
        <v>17</v>
      </c>
      <c r="C799" t="s">
        <v>32</v>
      </c>
      <c r="D799">
        <v>2019</v>
      </c>
      <c r="E799">
        <f>_xlfn.XLOOKUP(Table4[[#This Row],[year]],Table1[year],Table1[year_id])</f>
        <v>10</v>
      </c>
      <c r="F799" t="s">
        <v>30</v>
      </c>
      <c r="G799" t="s">
        <v>28</v>
      </c>
      <c r="H799" cm="1">
        <f t="array" ref="H799">_xlfn.XLOOKUP(Table4[[#This Row],[vehicle_segment]]&amp;Table4[[#This Row],[powertrain_type]],Table3[vehicle_segment]&amp;Table3[powertrain_type],Table3[vehicle_id])</f>
        <v>3</v>
      </c>
      <c r="I799" s="5">
        <v>4272</v>
      </c>
      <c r="J799" s="5">
        <v>57398</v>
      </c>
      <c r="K799" s="5">
        <v>4991</v>
      </c>
      <c r="L799" s="5">
        <v>66661</v>
      </c>
      <c r="M799">
        <v>6.41</v>
      </c>
      <c r="N799">
        <v>3013</v>
      </c>
      <c r="O799">
        <v>13.6</v>
      </c>
      <c r="P799">
        <v>295</v>
      </c>
      <c r="Q799">
        <v>1.5269999999999999</v>
      </c>
      <c r="R799">
        <v>0.219</v>
      </c>
      <c r="S799">
        <v>22947</v>
      </c>
      <c r="T799">
        <v>65.5</v>
      </c>
      <c r="U799">
        <v>16.5</v>
      </c>
      <c r="V799">
        <v>2984</v>
      </c>
      <c r="W799">
        <v>67.8</v>
      </c>
      <c r="X799">
        <v>55.12</v>
      </c>
      <c r="Y799">
        <v>0</v>
      </c>
    </row>
    <row r="800" spans="1:25" x14ac:dyDescent="0.3">
      <c r="A800" t="s">
        <v>51</v>
      </c>
      <c r="B800">
        <f>_xlfn.XLOOKUP(Table4[[#This Row],[country]],Table2[country],Table2[country_id],FALSE)</f>
        <v>17</v>
      </c>
      <c r="C800" t="s">
        <v>32</v>
      </c>
      <c r="D800">
        <v>2020</v>
      </c>
      <c r="E800">
        <f>_xlfn.XLOOKUP(Table4[[#This Row],[year]],Table1[year],Table1[year_id])</f>
        <v>11</v>
      </c>
      <c r="F800" t="s">
        <v>27</v>
      </c>
      <c r="G800" t="s">
        <v>28</v>
      </c>
      <c r="H800" cm="1">
        <f t="array" ref="H800">_xlfn.XLOOKUP(Table4[[#This Row],[vehicle_segment]]&amp;Table4[[#This Row],[powertrain_type]],Table3[vehicle_segment]&amp;Table3[powertrain_type],Table3[vehicle_id])</f>
        <v>1</v>
      </c>
      <c r="I800" s="5">
        <v>953</v>
      </c>
      <c r="J800" s="5">
        <v>15551</v>
      </c>
      <c r="K800" s="5">
        <v>10368</v>
      </c>
      <c r="L800" s="5">
        <v>26872</v>
      </c>
      <c r="M800">
        <v>3.55</v>
      </c>
      <c r="N800">
        <v>3578</v>
      </c>
      <c r="O800">
        <v>17.5</v>
      </c>
      <c r="P800">
        <v>340</v>
      </c>
      <c r="Q800">
        <v>1.64</v>
      </c>
      <c r="R800">
        <v>0.222</v>
      </c>
      <c r="S800">
        <v>23176</v>
      </c>
      <c r="T800">
        <v>65.8</v>
      </c>
      <c r="U800">
        <v>15.8</v>
      </c>
      <c r="V800">
        <v>3333</v>
      </c>
      <c r="W800">
        <v>69.7</v>
      </c>
      <c r="X800">
        <v>58.57</v>
      </c>
      <c r="Y800">
        <v>0</v>
      </c>
    </row>
    <row r="801" spans="1:25" x14ac:dyDescent="0.3">
      <c r="A801" t="s">
        <v>51</v>
      </c>
      <c r="B801">
        <f>_xlfn.XLOOKUP(Table4[[#This Row],[country]],Table2[country],Table2[country_id],FALSE)</f>
        <v>17</v>
      </c>
      <c r="C801" t="s">
        <v>32</v>
      </c>
      <c r="D801">
        <v>2020</v>
      </c>
      <c r="E801">
        <f>_xlfn.XLOOKUP(Table4[[#This Row],[year]],Table1[year],Table1[year_id])</f>
        <v>11</v>
      </c>
      <c r="F801" t="s">
        <v>29</v>
      </c>
      <c r="G801" t="s">
        <v>28</v>
      </c>
      <c r="H801" cm="1">
        <f t="array" ref="H801">_xlfn.XLOOKUP(Table4[[#This Row],[vehicle_segment]]&amp;Table4[[#This Row],[powertrain_type]],Table3[vehicle_segment]&amp;Table3[powertrain_type],Table3[vehicle_id])</f>
        <v>2</v>
      </c>
      <c r="I801" s="5">
        <v>10643</v>
      </c>
      <c r="J801" s="5">
        <v>83093</v>
      </c>
      <c r="K801" s="5">
        <v>11331</v>
      </c>
      <c r="L801" s="5">
        <v>105067</v>
      </c>
      <c r="M801">
        <v>10.130000000000001</v>
      </c>
      <c r="N801">
        <v>3578</v>
      </c>
      <c r="O801">
        <v>17.5</v>
      </c>
      <c r="P801">
        <v>340</v>
      </c>
      <c r="Q801">
        <v>1.64</v>
      </c>
      <c r="R801">
        <v>0.222</v>
      </c>
      <c r="S801">
        <v>23176</v>
      </c>
      <c r="T801">
        <v>65.8</v>
      </c>
      <c r="U801">
        <v>15.8</v>
      </c>
      <c r="V801">
        <v>3333</v>
      </c>
      <c r="W801">
        <v>69.7</v>
      </c>
      <c r="X801">
        <v>56.7</v>
      </c>
      <c r="Y801">
        <v>0</v>
      </c>
    </row>
    <row r="802" spans="1:25" x14ac:dyDescent="0.3">
      <c r="A802" t="s">
        <v>51</v>
      </c>
      <c r="B802">
        <f>_xlfn.XLOOKUP(Table4[[#This Row],[country]],Table2[country],Table2[country_id],FALSE)</f>
        <v>17</v>
      </c>
      <c r="C802" t="s">
        <v>32</v>
      </c>
      <c r="D802">
        <v>2020</v>
      </c>
      <c r="E802">
        <f>_xlfn.XLOOKUP(Table4[[#This Row],[year]],Table1[year],Table1[year_id])</f>
        <v>11</v>
      </c>
      <c r="F802" t="s">
        <v>30</v>
      </c>
      <c r="G802" t="s">
        <v>28</v>
      </c>
      <c r="H802" cm="1">
        <f t="array" ref="H802">_xlfn.XLOOKUP(Table4[[#This Row],[vehicle_segment]]&amp;Table4[[#This Row],[powertrain_type]],Table3[vehicle_segment]&amp;Table3[powertrain_type],Table3[vehicle_id])</f>
        <v>3</v>
      </c>
      <c r="I802" s="5">
        <v>6419</v>
      </c>
      <c r="J802" s="5">
        <v>34299</v>
      </c>
      <c r="K802" s="5">
        <v>2982</v>
      </c>
      <c r="L802" s="5">
        <v>43700</v>
      </c>
      <c r="M802">
        <v>14.69</v>
      </c>
      <c r="N802">
        <v>3578</v>
      </c>
      <c r="O802">
        <v>17.5</v>
      </c>
      <c r="P802">
        <v>340</v>
      </c>
      <c r="Q802">
        <v>1.64</v>
      </c>
      <c r="R802">
        <v>0.222</v>
      </c>
      <c r="S802">
        <v>23176</v>
      </c>
      <c r="T802">
        <v>65.8</v>
      </c>
      <c r="U802">
        <v>15.8</v>
      </c>
      <c r="V802">
        <v>3333</v>
      </c>
      <c r="W802">
        <v>69.7</v>
      </c>
      <c r="X802">
        <v>50.26</v>
      </c>
      <c r="Y802">
        <v>0</v>
      </c>
    </row>
    <row r="803" spans="1:25" x14ac:dyDescent="0.3">
      <c r="A803" t="s">
        <v>51</v>
      </c>
      <c r="B803">
        <f>_xlfn.XLOOKUP(Table4[[#This Row],[country]],Table2[country],Table2[country_id],FALSE)</f>
        <v>17</v>
      </c>
      <c r="C803" t="s">
        <v>32</v>
      </c>
      <c r="D803">
        <v>2021</v>
      </c>
      <c r="E803">
        <f>_xlfn.XLOOKUP(Table4[[#This Row],[year]],Table1[year],Table1[year_id])</f>
        <v>12</v>
      </c>
      <c r="F803" t="s">
        <v>27</v>
      </c>
      <c r="G803" t="s">
        <v>28</v>
      </c>
      <c r="H803" cm="1">
        <f t="array" ref="H803">_xlfn.XLOOKUP(Table4[[#This Row],[vehicle_segment]]&amp;Table4[[#This Row],[powertrain_type]],Table3[vehicle_segment]&amp;Table3[powertrain_type],Table3[vehicle_id])</f>
        <v>1</v>
      </c>
      <c r="I803" s="5">
        <v>1517</v>
      </c>
      <c r="J803" s="5">
        <v>16851</v>
      </c>
      <c r="K803" s="5">
        <v>11234</v>
      </c>
      <c r="L803" s="5">
        <v>29602</v>
      </c>
      <c r="M803">
        <v>5.12</v>
      </c>
      <c r="N803">
        <v>5374</v>
      </c>
      <c r="O803">
        <v>18.399999999999999</v>
      </c>
      <c r="P803">
        <v>373</v>
      </c>
      <c r="Q803">
        <v>1.8129999999999999</v>
      </c>
      <c r="R803">
        <v>0.224</v>
      </c>
      <c r="S803">
        <v>23680</v>
      </c>
      <c r="T803">
        <v>66.900000000000006</v>
      </c>
      <c r="U803">
        <v>15.4</v>
      </c>
      <c r="V803">
        <v>3685</v>
      </c>
      <c r="W803">
        <v>72.599999999999994</v>
      </c>
      <c r="X803">
        <v>59.18</v>
      </c>
      <c r="Y803">
        <v>0</v>
      </c>
    </row>
    <row r="804" spans="1:25" x14ac:dyDescent="0.3">
      <c r="A804" t="s">
        <v>51</v>
      </c>
      <c r="B804">
        <f>_xlfn.XLOOKUP(Table4[[#This Row],[country]],Table2[country],Table2[country_id],FALSE)</f>
        <v>17</v>
      </c>
      <c r="C804" t="s">
        <v>32</v>
      </c>
      <c r="D804">
        <v>2021</v>
      </c>
      <c r="E804">
        <f>_xlfn.XLOOKUP(Table4[[#This Row],[year]],Table1[year],Table1[year_id])</f>
        <v>12</v>
      </c>
      <c r="F804" t="s">
        <v>29</v>
      </c>
      <c r="G804" t="s">
        <v>28</v>
      </c>
      <c r="H804" cm="1">
        <f t="array" ref="H804">_xlfn.XLOOKUP(Table4[[#This Row],[vehicle_segment]]&amp;Table4[[#This Row],[powertrain_type]],Table3[vehicle_segment]&amp;Table3[powertrain_type],Table3[vehicle_id])</f>
        <v>2</v>
      </c>
      <c r="I804" s="5">
        <v>17313</v>
      </c>
      <c r="J804" s="5">
        <v>88830</v>
      </c>
      <c r="K804" s="5">
        <v>12113</v>
      </c>
      <c r="L804" s="5">
        <v>118256</v>
      </c>
      <c r="M804">
        <v>14.64</v>
      </c>
      <c r="N804">
        <v>5374</v>
      </c>
      <c r="O804">
        <v>18.399999999999999</v>
      </c>
      <c r="P804">
        <v>373</v>
      </c>
      <c r="Q804">
        <v>1.8129999999999999</v>
      </c>
      <c r="R804">
        <v>0.224</v>
      </c>
      <c r="S804">
        <v>23680</v>
      </c>
      <c r="T804">
        <v>66.900000000000006</v>
      </c>
      <c r="U804">
        <v>15.4</v>
      </c>
      <c r="V804">
        <v>3685</v>
      </c>
      <c r="W804">
        <v>72.599999999999994</v>
      </c>
      <c r="X804">
        <v>62.67</v>
      </c>
      <c r="Y804">
        <v>0</v>
      </c>
    </row>
    <row r="805" spans="1:25" x14ac:dyDescent="0.3">
      <c r="A805" t="s">
        <v>51</v>
      </c>
      <c r="B805">
        <f>_xlfn.XLOOKUP(Table4[[#This Row],[country]],Table2[country],Table2[country_id],FALSE)</f>
        <v>17</v>
      </c>
      <c r="C805" t="s">
        <v>32</v>
      </c>
      <c r="D805">
        <v>2021</v>
      </c>
      <c r="E805">
        <f>_xlfn.XLOOKUP(Table4[[#This Row],[year]],Table1[year],Table1[year_id])</f>
        <v>12</v>
      </c>
      <c r="F805" t="s">
        <v>30</v>
      </c>
      <c r="G805" t="s">
        <v>28</v>
      </c>
      <c r="H805" cm="1">
        <f t="array" ref="H805">_xlfn.XLOOKUP(Table4[[#This Row],[vehicle_segment]]&amp;Table4[[#This Row],[powertrain_type]],Table3[vehicle_segment]&amp;Table3[powertrain_type],Table3[vehicle_id])</f>
        <v>3</v>
      </c>
      <c r="I805" s="5">
        <v>10419</v>
      </c>
      <c r="J805" s="5">
        <v>35568</v>
      </c>
      <c r="K805" s="5">
        <v>3093</v>
      </c>
      <c r="L805" s="5">
        <v>49080</v>
      </c>
      <c r="M805">
        <v>21.23</v>
      </c>
      <c r="N805">
        <v>5374</v>
      </c>
      <c r="O805">
        <v>18.399999999999999</v>
      </c>
      <c r="P805">
        <v>373</v>
      </c>
      <c r="Q805">
        <v>1.8129999999999999</v>
      </c>
      <c r="R805">
        <v>0.224</v>
      </c>
      <c r="S805">
        <v>23680</v>
      </c>
      <c r="T805">
        <v>66.900000000000006</v>
      </c>
      <c r="U805">
        <v>15.4</v>
      </c>
      <c r="V805">
        <v>3685</v>
      </c>
      <c r="W805">
        <v>72.599999999999994</v>
      </c>
      <c r="X805">
        <v>62.32</v>
      </c>
      <c r="Y805">
        <v>0</v>
      </c>
    </row>
    <row r="806" spans="1:25" x14ac:dyDescent="0.3">
      <c r="A806" t="s">
        <v>51</v>
      </c>
      <c r="B806">
        <f>_xlfn.XLOOKUP(Table4[[#This Row],[country]],Table2[country],Table2[country_id],FALSE)</f>
        <v>17</v>
      </c>
      <c r="C806" t="s">
        <v>32</v>
      </c>
      <c r="D806">
        <v>2022</v>
      </c>
      <c r="E806">
        <f>_xlfn.XLOOKUP(Table4[[#This Row],[year]],Table1[year],Table1[year_id])</f>
        <v>13</v>
      </c>
      <c r="F806" t="s">
        <v>27</v>
      </c>
      <c r="G806" t="s">
        <v>28</v>
      </c>
      <c r="H806" cm="1">
        <f t="array" ref="H806">_xlfn.XLOOKUP(Table4[[#This Row],[vehicle_segment]]&amp;Table4[[#This Row],[powertrain_type]],Table3[vehicle_segment]&amp;Table3[powertrain_type],Table3[vehicle_id])</f>
        <v>1</v>
      </c>
      <c r="I806" s="5">
        <v>1663</v>
      </c>
      <c r="J806" s="5">
        <v>14831</v>
      </c>
      <c r="K806" s="5">
        <v>9888</v>
      </c>
      <c r="L806" s="5">
        <v>26382</v>
      </c>
      <c r="M806">
        <v>6.3</v>
      </c>
      <c r="N806">
        <v>6903</v>
      </c>
      <c r="O806">
        <v>21.5</v>
      </c>
      <c r="P806">
        <v>407</v>
      </c>
      <c r="Q806">
        <v>1.893</v>
      </c>
      <c r="R806">
        <v>0.23</v>
      </c>
      <c r="S806">
        <v>24734</v>
      </c>
      <c r="T806">
        <v>66.900000000000006</v>
      </c>
      <c r="U806">
        <v>15.8</v>
      </c>
      <c r="V806">
        <v>4001</v>
      </c>
      <c r="W806">
        <v>76.099999999999994</v>
      </c>
      <c r="X806">
        <v>9.6199999999999992</v>
      </c>
      <c r="Y806">
        <v>0</v>
      </c>
    </row>
    <row r="807" spans="1:25" x14ac:dyDescent="0.3">
      <c r="A807" t="s">
        <v>51</v>
      </c>
      <c r="B807">
        <f>_xlfn.XLOOKUP(Table4[[#This Row],[country]],Table2[country],Table2[country_id],FALSE)</f>
        <v>17</v>
      </c>
      <c r="C807" t="s">
        <v>32</v>
      </c>
      <c r="D807">
        <v>2022</v>
      </c>
      <c r="E807">
        <f>_xlfn.XLOOKUP(Table4[[#This Row],[year]],Table1[year],Table1[year_id])</f>
        <v>13</v>
      </c>
      <c r="F807" t="s">
        <v>29</v>
      </c>
      <c r="G807" t="s">
        <v>28</v>
      </c>
      <c r="H807" cm="1">
        <f t="array" ref="H807">_xlfn.XLOOKUP(Table4[[#This Row],[vehicle_segment]]&amp;Table4[[#This Row],[powertrain_type]],Table3[vehicle_segment]&amp;Table3[powertrain_type],Table3[vehicle_id])</f>
        <v>2</v>
      </c>
      <c r="I807" s="5">
        <v>18855</v>
      </c>
      <c r="J807" s="5">
        <v>75537</v>
      </c>
      <c r="K807" s="5">
        <v>10301</v>
      </c>
      <c r="L807" s="5">
        <v>104693</v>
      </c>
      <c r="M807">
        <v>18.010000000000002</v>
      </c>
      <c r="N807">
        <v>6903</v>
      </c>
      <c r="O807">
        <v>21.5</v>
      </c>
      <c r="P807">
        <v>407</v>
      </c>
      <c r="Q807">
        <v>1.893</v>
      </c>
      <c r="R807">
        <v>0.23</v>
      </c>
      <c r="S807">
        <v>24734</v>
      </c>
      <c r="T807">
        <v>66.900000000000006</v>
      </c>
      <c r="U807">
        <v>15.8</v>
      </c>
      <c r="V807">
        <v>4001</v>
      </c>
      <c r="W807">
        <v>76.099999999999994</v>
      </c>
      <c r="X807">
        <v>8.91</v>
      </c>
      <c r="Y807">
        <v>0</v>
      </c>
    </row>
    <row r="808" spans="1:25" x14ac:dyDescent="0.3">
      <c r="A808" t="s">
        <v>51</v>
      </c>
      <c r="B808">
        <f>_xlfn.XLOOKUP(Table4[[#This Row],[country]],Table2[country],Table2[country_id],FALSE)</f>
        <v>17</v>
      </c>
      <c r="C808" t="s">
        <v>32</v>
      </c>
      <c r="D808">
        <v>2022</v>
      </c>
      <c r="E808">
        <f>_xlfn.XLOOKUP(Table4[[#This Row],[year]],Table1[year],Table1[year_id])</f>
        <v>13</v>
      </c>
      <c r="F808" t="s">
        <v>30</v>
      </c>
      <c r="G808" t="s">
        <v>28</v>
      </c>
      <c r="H808" cm="1">
        <f t="array" ref="H808">_xlfn.XLOOKUP(Table4[[#This Row],[vehicle_segment]]&amp;Table4[[#This Row],[powertrain_type]],Table3[vehicle_segment]&amp;Table3[powertrain_type],Table3[vehicle_id])</f>
        <v>3</v>
      </c>
      <c r="I808" s="5">
        <v>11655</v>
      </c>
      <c r="J808" s="5">
        <v>30336</v>
      </c>
      <c r="K808" s="5">
        <v>2638</v>
      </c>
      <c r="L808" s="5">
        <v>44629</v>
      </c>
      <c r="M808">
        <v>26.12</v>
      </c>
      <c r="N808">
        <v>6903</v>
      </c>
      <c r="O808">
        <v>21.5</v>
      </c>
      <c r="P808">
        <v>407</v>
      </c>
      <c r="Q808">
        <v>1.893</v>
      </c>
      <c r="R808">
        <v>0.23</v>
      </c>
      <c r="S808">
        <v>24734</v>
      </c>
      <c r="T808">
        <v>66.900000000000006</v>
      </c>
      <c r="U808">
        <v>15.8</v>
      </c>
      <c r="V808">
        <v>4001</v>
      </c>
      <c r="W808">
        <v>76.099999999999994</v>
      </c>
      <c r="X808">
        <v>11.86</v>
      </c>
      <c r="Y808">
        <v>0</v>
      </c>
    </row>
    <row r="809" spans="1:25" x14ac:dyDescent="0.3">
      <c r="A809" t="s">
        <v>51</v>
      </c>
      <c r="B809">
        <f>_xlfn.XLOOKUP(Table4[[#This Row],[country]],Table2[country],Table2[country_id],FALSE)</f>
        <v>17</v>
      </c>
      <c r="C809" t="s">
        <v>32</v>
      </c>
      <c r="D809">
        <v>2023</v>
      </c>
      <c r="E809">
        <f>_xlfn.XLOOKUP(Table4[[#This Row],[year]],Table1[year],Table1[year_id])</f>
        <v>14</v>
      </c>
      <c r="F809" t="s">
        <v>27</v>
      </c>
      <c r="G809" t="s">
        <v>28</v>
      </c>
      <c r="H809" cm="1">
        <f t="array" ref="H809">_xlfn.XLOOKUP(Table4[[#This Row],[vehicle_segment]]&amp;Table4[[#This Row],[powertrain_type]],Table3[vehicle_segment]&amp;Table3[powertrain_type],Table3[vehicle_id])</f>
        <v>1</v>
      </c>
      <c r="I809" s="5">
        <v>2234</v>
      </c>
      <c r="J809" s="5">
        <v>17279</v>
      </c>
      <c r="K809" s="5">
        <v>11519</v>
      </c>
      <c r="L809" s="5">
        <v>31032</v>
      </c>
      <c r="M809">
        <v>7.2</v>
      </c>
      <c r="N809">
        <v>10197</v>
      </c>
      <c r="O809">
        <v>21.9</v>
      </c>
      <c r="P809">
        <v>441</v>
      </c>
      <c r="Q809">
        <v>1.903</v>
      </c>
      <c r="R809">
        <v>0.23300000000000001</v>
      </c>
      <c r="S809">
        <v>26212</v>
      </c>
      <c r="T809">
        <v>67.099999999999994</v>
      </c>
      <c r="U809">
        <v>15.7</v>
      </c>
      <c r="V809">
        <v>4041</v>
      </c>
      <c r="W809">
        <v>77.8</v>
      </c>
      <c r="X809">
        <v>34.340000000000003</v>
      </c>
      <c r="Y809">
        <v>0</v>
      </c>
    </row>
    <row r="810" spans="1:25" x14ac:dyDescent="0.3">
      <c r="A810" t="s">
        <v>51</v>
      </c>
      <c r="B810">
        <f>_xlfn.XLOOKUP(Table4[[#This Row],[country]],Table2[country],Table2[country_id],FALSE)</f>
        <v>17</v>
      </c>
      <c r="C810" t="s">
        <v>32</v>
      </c>
      <c r="D810">
        <v>2023</v>
      </c>
      <c r="E810">
        <f>_xlfn.XLOOKUP(Table4[[#This Row],[year]],Table1[year],Table1[year_id])</f>
        <v>14</v>
      </c>
      <c r="F810" t="s">
        <v>29</v>
      </c>
      <c r="G810" t="s">
        <v>28</v>
      </c>
      <c r="H810" cm="1">
        <f t="array" ref="H810">_xlfn.XLOOKUP(Table4[[#This Row],[vehicle_segment]]&amp;Table4[[#This Row],[powertrain_type]],Table3[vehicle_segment]&amp;Table3[powertrain_type],Table3[vehicle_id])</f>
        <v>2</v>
      </c>
      <c r="I810" s="5">
        <v>25210</v>
      </c>
      <c r="J810" s="5">
        <v>85664</v>
      </c>
      <c r="K810" s="5">
        <v>11682</v>
      </c>
      <c r="L810" s="5">
        <v>122556</v>
      </c>
      <c r="M810">
        <v>20.57</v>
      </c>
      <c r="N810">
        <v>10197</v>
      </c>
      <c r="O810">
        <v>21.9</v>
      </c>
      <c r="P810">
        <v>441</v>
      </c>
      <c r="Q810">
        <v>1.903</v>
      </c>
      <c r="R810">
        <v>0.23300000000000001</v>
      </c>
      <c r="S810">
        <v>26212</v>
      </c>
      <c r="T810">
        <v>67.099999999999994</v>
      </c>
      <c r="U810">
        <v>15.7</v>
      </c>
      <c r="V810">
        <v>4041</v>
      </c>
      <c r="W810">
        <v>77.8</v>
      </c>
      <c r="X810">
        <v>33.700000000000003</v>
      </c>
      <c r="Y810">
        <v>0</v>
      </c>
    </row>
    <row r="811" spans="1:25" x14ac:dyDescent="0.3">
      <c r="A811" t="s">
        <v>51</v>
      </c>
      <c r="B811">
        <f>_xlfn.XLOOKUP(Table4[[#This Row],[country]],Table2[country],Table2[country_id],FALSE)</f>
        <v>17</v>
      </c>
      <c r="C811" t="s">
        <v>32</v>
      </c>
      <c r="D811">
        <v>2023</v>
      </c>
      <c r="E811">
        <f>_xlfn.XLOOKUP(Table4[[#This Row],[year]],Table1[year],Table1[year_id])</f>
        <v>14</v>
      </c>
      <c r="F811" t="s">
        <v>30</v>
      </c>
      <c r="G811" t="s">
        <v>28</v>
      </c>
      <c r="H811" cm="1">
        <f t="array" ref="H811">_xlfn.XLOOKUP(Table4[[#This Row],[vehicle_segment]]&amp;Table4[[#This Row],[powertrain_type]],Table3[vehicle_segment]&amp;Table3[powertrain_type],Table3[vehicle_id])</f>
        <v>3</v>
      </c>
      <c r="I811" s="5">
        <v>15526</v>
      </c>
      <c r="J811" s="5">
        <v>33606</v>
      </c>
      <c r="K811" s="5">
        <v>2922</v>
      </c>
      <c r="L811" s="5">
        <v>52054</v>
      </c>
      <c r="M811">
        <v>29.83</v>
      </c>
      <c r="N811">
        <v>10197</v>
      </c>
      <c r="O811">
        <v>21.9</v>
      </c>
      <c r="P811">
        <v>441</v>
      </c>
      <c r="Q811">
        <v>1.903</v>
      </c>
      <c r="R811">
        <v>0.23300000000000001</v>
      </c>
      <c r="S811">
        <v>26212</v>
      </c>
      <c r="T811">
        <v>67.099999999999994</v>
      </c>
      <c r="U811">
        <v>15.7</v>
      </c>
      <c r="V811">
        <v>4041</v>
      </c>
      <c r="W811">
        <v>77.8</v>
      </c>
      <c r="X811">
        <v>33.21</v>
      </c>
      <c r="Y811">
        <v>0</v>
      </c>
    </row>
    <row r="812" spans="1:25" x14ac:dyDescent="0.3">
      <c r="A812" t="s">
        <v>51</v>
      </c>
      <c r="B812">
        <f>_xlfn.XLOOKUP(Table4[[#This Row],[country]],Table2[country],Table2[country_id],FALSE)</f>
        <v>17</v>
      </c>
      <c r="C812" t="s">
        <v>32</v>
      </c>
      <c r="D812">
        <v>2024</v>
      </c>
      <c r="E812">
        <f>_xlfn.XLOOKUP(Table4[[#This Row],[year]],Table1[year],Table1[year_id])</f>
        <v>15</v>
      </c>
      <c r="F812" t="s">
        <v>27</v>
      </c>
      <c r="G812" t="s">
        <v>28</v>
      </c>
      <c r="H812" cm="1">
        <f t="array" ref="H812">_xlfn.XLOOKUP(Table4[[#This Row],[vehicle_segment]]&amp;Table4[[#This Row],[powertrain_type]],Table3[vehicle_segment]&amp;Table3[powertrain_type],Table3[vehicle_id])</f>
        <v>1</v>
      </c>
      <c r="I812" s="5">
        <v>2794</v>
      </c>
      <c r="J812" s="5">
        <v>18281</v>
      </c>
      <c r="K812" s="5">
        <v>12188</v>
      </c>
      <c r="L812" s="5">
        <v>33263</v>
      </c>
      <c r="M812">
        <v>8.4</v>
      </c>
      <c r="N812">
        <v>13503</v>
      </c>
      <c r="O812">
        <v>25.2</v>
      </c>
      <c r="P812">
        <v>455</v>
      </c>
      <c r="Q812">
        <v>1.83</v>
      </c>
      <c r="R812">
        <v>0.23499999999999999</v>
      </c>
      <c r="S812">
        <v>27719</v>
      </c>
      <c r="T812">
        <v>67.599999999999994</v>
      </c>
      <c r="U812">
        <v>14.9</v>
      </c>
      <c r="V812">
        <v>4012</v>
      </c>
      <c r="W812">
        <v>81.7</v>
      </c>
      <c r="X812">
        <v>25.07</v>
      </c>
      <c r="Y812">
        <v>0</v>
      </c>
    </row>
    <row r="813" spans="1:25" x14ac:dyDescent="0.3">
      <c r="A813" t="s">
        <v>51</v>
      </c>
      <c r="B813">
        <f>_xlfn.XLOOKUP(Table4[[#This Row],[country]],Table2[country],Table2[country_id],FALSE)</f>
        <v>17</v>
      </c>
      <c r="C813" t="s">
        <v>32</v>
      </c>
      <c r="D813">
        <v>2024</v>
      </c>
      <c r="E813">
        <f>_xlfn.XLOOKUP(Table4[[#This Row],[year]],Table1[year],Table1[year_id])</f>
        <v>15</v>
      </c>
      <c r="F813" t="s">
        <v>29</v>
      </c>
      <c r="G813" t="s">
        <v>28</v>
      </c>
      <c r="H813" cm="1">
        <f t="array" ref="H813">_xlfn.XLOOKUP(Table4[[#This Row],[vehicle_segment]]&amp;Table4[[#This Row],[powertrain_type]],Table3[vehicle_segment]&amp;Table3[powertrain_type],Table3[vehicle_id])</f>
        <v>2</v>
      </c>
      <c r="I813" s="5">
        <v>31173</v>
      </c>
      <c r="J813" s="5">
        <v>86870</v>
      </c>
      <c r="K813" s="5">
        <v>11846</v>
      </c>
      <c r="L813" s="5">
        <v>129889</v>
      </c>
      <c r="M813">
        <v>24</v>
      </c>
      <c r="N813">
        <v>13503</v>
      </c>
      <c r="O813">
        <v>25.2</v>
      </c>
      <c r="P813">
        <v>455</v>
      </c>
      <c r="Q813">
        <v>1.83</v>
      </c>
      <c r="R813">
        <v>0.23499999999999999</v>
      </c>
      <c r="S813">
        <v>27719</v>
      </c>
      <c r="T813">
        <v>67.599999999999994</v>
      </c>
      <c r="U813">
        <v>14.9</v>
      </c>
      <c r="V813">
        <v>4012</v>
      </c>
      <c r="W813">
        <v>81.7</v>
      </c>
      <c r="X813">
        <v>23.65</v>
      </c>
      <c r="Y813">
        <v>0</v>
      </c>
    </row>
    <row r="814" spans="1:25" x14ac:dyDescent="0.3">
      <c r="A814" t="s">
        <v>51</v>
      </c>
      <c r="B814">
        <f>_xlfn.XLOOKUP(Table4[[#This Row],[country]],Table2[country],Table2[country_id],FALSE)</f>
        <v>17</v>
      </c>
      <c r="C814" t="s">
        <v>32</v>
      </c>
      <c r="D814">
        <v>2024</v>
      </c>
      <c r="E814">
        <f>_xlfn.XLOOKUP(Table4[[#This Row],[year]],Table1[year],Table1[year_id])</f>
        <v>15</v>
      </c>
      <c r="F814" t="s">
        <v>30</v>
      </c>
      <c r="G814" t="s">
        <v>28</v>
      </c>
      <c r="H814" cm="1">
        <f t="array" ref="H814">_xlfn.XLOOKUP(Table4[[#This Row],[vehicle_segment]]&amp;Table4[[#This Row],[powertrain_type]],Table3[vehicle_segment]&amp;Table3[powertrain_type],Table3[vehicle_id])</f>
        <v>3</v>
      </c>
      <c r="I814" s="5">
        <v>18839</v>
      </c>
      <c r="J814" s="5">
        <v>32473</v>
      </c>
      <c r="K814" s="5">
        <v>2824</v>
      </c>
      <c r="L814" s="5">
        <v>54136</v>
      </c>
      <c r="M814">
        <v>34.799999999999997</v>
      </c>
      <c r="N814">
        <v>13503</v>
      </c>
      <c r="O814">
        <v>25.2</v>
      </c>
      <c r="P814">
        <v>455</v>
      </c>
      <c r="Q814">
        <v>1.83</v>
      </c>
      <c r="R814">
        <v>0.23499999999999999</v>
      </c>
      <c r="S814">
        <v>27719</v>
      </c>
      <c r="T814">
        <v>67.599999999999994</v>
      </c>
      <c r="U814">
        <v>14.9</v>
      </c>
      <c r="V814">
        <v>4012</v>
      </c>
      <c r="W814">
        <v>81.7</v>
      </c>
      <c r="X814">
        <v>21.34</v>
      </c>
      <c r="Y814">
        <v>0</v>
      </c>
    </row>
    <row r="815" spans="1:25" x14ac:dyDescent="0.3">
      <c r="A815" t="s">
        <v>51</v>
      </c>
      <c r="B815">
        <f>_xlfn.XLOOKUP(Table4[[#This Row],[country]],Table2[country],Table2[country_id],FALSE)</f>
        <v>17</v>
      </c>
      <c r="C815" t="s">
        <v>32</v>
      </c>
      <c r="D815">
        <v>2025</v>
      </c>
      <c r="E815">
        <f>_xlfn.XLOOKUP(Table4[[#This Row],[year]],Table1[year],Table1[year_id])</f>
        <v>16</v>
      </c>
      <c r="F815" t="s">
        <v>27</v>
      </c>
      <c r="G815" t="s">
        <v>28</v>
      </c>
      <c r="H815" cm="1">
        <f t="array" ref="H815">_xlfn.XLOOKUP(Table4[[#This Row],[vehicle_segment]]&amp;Table4[[#This Row],[powertrain_type]],Table3[vehicle_segment]&amp;Table3[powertrain_type],Table3[vehicle_id])</f>
        <v>1</v>
      </c>
      <c r="I815" s="5">
        <v>3052</v>
      </c>
      <c r="J815" s="5">
        <v>18297</v>
      </c>
      <c r="K815" s="5">
        <v>12198</v>
      </c>
      <c r="L815" s="5">
        <v>33547</v>
      </c>
      <c r="M815">
        <v>9.1</v>
      </c>
      <c r="N815">
        <v>17905</v>
      </c>
      <c r="O815">
        <v>25.3</v>
      </c>
      <c r="P815">
        <v>480</v>
      </c>
      <c r="Q815">
        <v>1.71</v>
      </c>
      <c r="R815">
        <v>0.23300000000000001</v>
      </c>
      <c r="S815">
        <v>28316</v>
      </c>
      <c r="T815">
        <v>68</v>
      </c>
      <c r="U815">
        <v>14</v>
      </c>
      <c r="V815">
        <v>3961</v>
      </c>
      <c r="W815">
        <v>85.3</v>
      </c>
      <c r="X815">
        <v>9.23</v>
      </c>
      <c r="Y815">
        <v>0</v>
      </c>
    </row>
    <row r="816" spans="1:25" x14ac:dyDescent="0.3">
      <c r="A816" t="s">
        <v>51</v>
      </c>
      <c r="B816">
        <f>_xlfn.XLOOKUP(Table4[[#This Row],[country]],Table2[country],Table2[country_id],FALSE)</f>
        <v>17</v>
      </c>
      <c r="C816" t="s">
        <v>32</v>
      </c>
      <c r="D816">
        <v>2025</v>
      </c>
      <c r="E816">
        <f>_xlfn.XLOOKUP(Table4[[#This Row],[year]],Table1[year],Table1[year_id])</f>
        <v>16</v>
      </c>
      <c r="F816" t="s">
        <v>29</v>
      </c>
      <c r="G816" t="s">
        <v>28</v>
      </c>
      <c r="H816" cm="1">
        <f t="array" ref="H816">_xlfn.XLOOKUP(Table4[[#This Row],[vehicle_segment]]&amp;Table4[[#This Row],[powertrain_type]],Table3[vehicle_segment]&amp;Table3[powertrain_type],Table3[vehicle_id])</f>
        <v>2</v>
      </c>
      <c r="I816" s="5">
        <v>34942</v>
      </c>
      <c r="J816" s="5">
        <v>87563</v>
      </c>
      <c r="K816" s="5">
        <v>11940</v>
      </c>
      <c r="L816" s="5">
        <v>134445</v>
      </c>
      <c r="M816">
        <v>25.99</v>
      </c>
      <c r="N816">
        <v>17905</v>
      </c>
      <c r="O816">
        <v>25.3</v>
      </c>
      <c r="P816">
        <v>480</v>
      </c>
      <c r="Q816">
        <v>1.71</v>
      </c>
      <c r="R816">
        <v>0.23300000000000001</v>
      </c>
      <c r="S816">
        <v>28316</v>
      </c>
      <c r="T816">
        <v>68</v>
      </c>
      <c r="U816">
        <v>14</v>
      </c>
      <c r="V816">
        <v>3961</v>
      </c>
      <c r="W816">
        <v>85.3</v>
      </c>
      <c r="X816">
        <v>12.09</v>
      </c>
      <c r="Y816">
        <v>0</v>
      </c>
    </row>
    <row r="817" spans="1:25" x14ac:dyDescent="0.3">
      <c r="A817" t="s">
        <v>51</v>
      </c>
      <c r="B817">
        <f>_xlfn.XLOOKUP(Table4[[#This Row],[country]],Table2[country],Table2[country_id],FALSE)</f>
        <v>17</v>
      </c>
      <c r="C817" t="s">
        <v>32</v>
      </c>
      <c r="D817">
        <v>2025</v>
      </c>
      <c r="E817">
        <f>_xlfn.XLOOKUP(Table4[[#This Row],[year]],Table1[year],Table1[year_id])</f>
        <v>16</v>
      </c>
      <c r="F817" t="s">
        <v>30</v>
      </c>
      <c r="G817" t="s">
        <v>28</v>
      </c>
      <c r="H817" cm="1">
        <f t="array" ref="H817">_xlfn.XLOOKUP(Table4[[#This Row],[vehicle_segment]]&amp;Table4[[#This Row],[powertrain_type]],Table3[vehicle_segment]&amp;Table3[powertrain_type],Table3[vehicle_id])</f>
        <v>3</v>
      </c>
      <c r="I817" s="5">
        <v>21237</v>
      </c>
      <c r="J817" s="5">
        <v>32307</v>
      </c>
      <c r="K817" s="5">
        <v>2809</v>
      </c>
      <c r="L817" s="5">
        <v>56353</v>
      </c>
      <c r="M817">
        <v>37.69</v>
      </c>
      <c r="N817">
        <v>17905</v>
      </c>
      <c r="O817">
        <v>25.3</v>
      </c>
      <c r="P817">
        <v>480</v>
      </c>
      <c r="Q817">
        <v>1.71</v>
      </c>
      <c r="R817">
        <v>0.23300000000000001</v>
      </c>
      <c r="S817">
        <v>28316</v>
      </c>
      <c r="T817">
        <v>68</v>
      </c>
      <c r="U817">
        <v>14</v>
      </c>
      <c r="V817">
        <v>3961</v>
      </c>
      <c r="W817">
        <v>85.3</v>
      </c>
      <c r="X817">
        <v>12.73</v>
      </c>
      <c r="Y817">
        <v>0</v>
      </c>
    </row>
    <row r="818" spans="1:25" x14ac:dyDescent="0.3">
      <c r="A818" t="s">
        <v>52</v>
      </c>
      <c r="B818">
        <f>_xlfn.XLOOKUP(Table4[[#This Row],[country]],Table2[country],Table2[country_id],FALSE)</f>
        <v>18</v>
      </c>
      <c r="C818" t="s">
        <v>105</v>
      </c>
      <c r="D818">
        <v>2010</v>
      </c>
      <c r="E818">
        <f>_xlfn.XLOOKUP(Table4[[#This Row],[year]],Table1[year],Table1[year_id])</f>
        <v>1</v>
      </c>
      <c r="F818" t="s">
        <v>27</v>
      </c>
      <c r="G818" t="s">
        <v>28</v>
      </c>
      <c r="H818" cm="1">
        <f t="array" ref="H818">_xlfn.XLOOKUP(Table4[[#This Row],[vehicle_segment]]&amp;Table4[[#This Row],[powertrain_type]],Table3[vehicle_segment]&amp;Table3[powertrain_type],Table3[vehicle_id])</f>
        <v>1</v>
      </c>
      <c r="I818" s="5">
        <v>8</v>
      </c>
      <c r="J818" s="5">
        <v>132527</v>
      </c>
      <c r="K818" s="5">
        <v>88351</v>
      </c>
      <c r="L818" s="5">
        <v>220886</v>
      </c>
      <c r="M818">
        <v>0</v>
      </c>
      <c r="N818">
        <v>94</v>
      </c>
      <c r="O818">
        <v>4.7</v>
      </c>
      <c r="P818">
        <v>122</v>
      </c>
      <c r="Q818">
        <v>1.4</v>
      </c>
      <c r="R818">
        <v>7.8E-2</v>
      </c>
      <c r="S818">
        <v>22535</v>
      </c>
      <c r="T818">
        <v>82.4</v>
      </c>
      <c r="U818">
        <v>99.3</v>
      </c>
      <c r="V818">
        <v>0</v>
      </c>
      <c r="W818">
        <v>41.8</v>
      </c>
      <c r="X818">
        <v>0</v>
      </c>
      <c r="Y818">
        <v>0</v>
      </c>
    </row>
    <row r="819" spans="1:25" x14ac:dyDescent="0.3">
      <c r="A819" t="s">
        <v>52</v>
      </c>
      <c r="B819">
        <f>_xlfn.XLOOKUP(Table4[[#This Row],[country]],Table2[country],Table2[country_id],FALSE)</f>
        <v>18</v>
      </c>
      <c r="C819" t="s">
        <v>105</v>
      </c>
      <c r="D819">
        <v>2010</v>
      </c>
      <c r="E819">
        <f>_xlfn.XLOOKUP(Table4[[#This Row],[year]],Table1[year],Table1[year_id])</f>
        <v>1</v>
      </c>
      <c r="F819" t="s">
        <v>29</v>
      </c>
      <c r="G819" t="s">
        <v>28</v>
      </c>
      <c r="H819" cm="1">
        <f t="array" ref="H819">_xlfn.XLOOKUP(Table4[[#This Row],[vehicle_segment]]&amp;Table4[[#This Row],[powertrain_type]],Table3[vehicle_segment]&amp;Table3[powertrain_type],Table3[vehicle_id])</f>
        <v>2</v>
      </c>
      <c r="I819" s="5">
        <v>88</v>
      </c>
      <c r="J819" s="5">
        <v>776204</v>
      </c>
      <c r="K819" s="5">
        <v>105846</v>
      </c>
      <c r="L819" s="5">
        <v>882138</v>
      </c>
      <c r="M819">
        <v>0.01</v>
      </c>
      <c r="N819">
        <v>94</v>
      </c>
      <c r="O819">
        <v>4.7</v>
      </c>
      <c r="P819">
        <v>122</v>
      </c>
      <c r="Q819">
        <v>1.4</v>
      </c>
      <c r="R819">
        <v>7.8E-2</v>
      </c>
      <c r="S819">
        <v>22535</v>
      </c>
      <c r="T819">
        <v>82.4</v>
      </c>
      <c r="U819">
        <v>99.3</v>
      </c>
      <c r="V819">
        <v>0</v>
      </c>
      <c r="W819">
        <v>41.8</v>
      </c>
      <c r="X819">
        <v>0</v>
      </c>
      <c r="Y819">
        <v>0</v>
      </c>
    </row>
    <row r="820" spans="1:25" x14ac:dyDescent="0.3">
      <c r="A820" t="s">
        <v>52</v>
      </c>
      <c r="B820">
        <f>_xlfn.XLOOKUP(Table4[[#This Row],[country]],Table2[country],Table2[country_id],FALSE)</f>
        <v>18</v>
      </c>
      <c r="C820" t="s">
        <v>105</v>
      </c>
      <c r="D820">
        <v>2010</v>
      </c>
      <c r="E820">
        <f>_xlfn.XLOOKUP(Table4[[#This Row],[year]],Table1[year],Table1[year_id])</f>
        <v>1</v>
      </c>
      <c r="F820" t="s">
        <v>30</v>
      </c>
      <c r="G820" t="s">
        <v>28</v>
      </c>
      <c r="H820" cm="1">
        <f t="array" ref="H820">_xlfn.XLOOKUP(Table4[[#This Row],[vehicle_segment]]&amp;Table4[[#This Row],[powertrain_type]],Table3[vehicle_segment]&amp;Table3[powertrain_type],Table3[vehicle_id])</f>
        <v>3</v>
      </c>
      <c r="I820" s="5">
        <v>53</v>
      </c>
      <c r="J820" s="5">
        <v>338527</v>
      </c>
      <c r="K820" s="5">
        <v>29437</v>
      </c>
      <c r="L820" s="5">
        <v>368017</v>
      </c>
      <c r="M820">
        <v>0.01</v>
      </c>
      <c r="N820">
        <v>94</v>
      </c>
      <c r="O820">
        <v>4.7</v>
      </c>
      <c r="P820">
        <v>122</v>
      </c>
      <c r="Q820">
        <v>1.4</v>
      </c>
      <c r="R820">
        <v>7.8E-2</v>
      </c>
      <c r="S820">
        <v>22535</v>
      </c>
      <c r="T820">
        <v>82.4</v>
      </c>
      <c r="U820">
        <v>99.3</v>
      </c>
      <c r="V820">
        <v>0</v>
      </c>
      <c r="W820">
        <v>41.8</v>
      </c>
      <c r="X820">
        <v>0</v>
      </c>
      <c r="Y820">
        <v>0</v>
      </c>
    </row>
    <row r="821" spans="1:25" x14ac:dyDescent="0.3">
      <c r="A821" t="s">
        <v>52</v>
      </c>
      <c r="B821">
        <f>_xlfn.XLOOKUP(Table4[[#This Row],[country]],Table2[country],Table2[country_id],FALSE)</f>
        <v>18</v>
      </c>
      <c r="C821" t="s">
        <v>105</v>
      </c>
      <c r="D821">
        <v>2011</v>
      </c>
      <c r="E821">
        <f>_xlfn.XLOOKUP(Table4[[#This Row],[year]],Table1[year],Table1[year_id])</f>
        <v>2</v>
      </c>
      <c r="F821" t="s">
        <v>27</v>
      </c>
      <c r="G821" t="s">
        <v>28</v>
      </c>
      <c r="H821" cm="1">
        <f t="array" ref="H821">_xlfn.XLOOKUP(Table4[[#This Row],[vehicle_segment]]&amp;Table4[[#This Row],[powertrain_type]],Table3[vehicle_segment]&amp;Table3[powertrain_type],Table3[vehicle_id])</f>
        <v>1</v>
      </c>
      <c r="I821" s="5">
        <v>16</v>
      </c>
      <c r="J821" s="5">
        <v>135049</v>
      </c>
      <c r="K821" s="5">
        <v>90033</v>
      </c>
      <c r="L821" s="5">
        <v>225098</v>
      </c>
      <c r="M821">
        <v>0.01</v>
      </c>
      <c r="N821">
        <v>226</v>
      </c>
      <c r="O821">
        <v>7.8</v>
      </c>
      <c r="P821">
        <v>127</v>
      </c>
      <c r="Q821">
        <v>1.347</v>
      </c>
      <c r="R821">
        <v>8.4000000000000005E-2</v>
      </c>
      <c r="S821">
        <v>22707</v>
      </c>
      <c r="T821">
        <v>82</v>
      </c>
      <c r="U821">
        <v>98.5</v>
      </c>
      <c r="V821">
        <v>1253</v>
      </c>
      <c r="W821">
        <v>44.6</v>
      </c>
      <c r="X821">
        <v>100</v>
      </c>
      <c r="Y821">
        <v>0</v>
      </c>
    </row>
    <row r="822" spans="1:25" x14ac:dyDescent="0.3">
      <c r="A822" t="s">
        <v>52</v>
      </c>
      <c r="B822">
        <f>_xlfn.XLOOKUP(Table4[[#This Row],[country]],Table2[country],Table2[country_id],FALSE)</f>
        <v>18</v>
      </c>
      <c r="C822" t="s">
        <v>105</v>
      </c>
      <c r="D822">
        <v>2011</v>
      </c>
      <c r="E822">
        <f>_xlfn.XLOOKUP(Table4[[#This Row],[year]],Table1[year],Table1[year_id])</f>
        <v>2</v>
      </c>
      <c r="F822" t="s">
        <v>29</v>
      </c>
      <c r="G822" t="s">
        <v>28</v>
      </c>
      <c r="H822" cm="1">
        <f t="array" ref="H822">_xlfn.XLOOKUP(Table4[[#This Row],[vehicle_segment]]&amp;Table4[[#This Row],[powertrain_type]],Table3[vehicle_segment]&amp;Table3[powertrain_type],Table3[vehicle_id])</f>
        <v>2</v>
      </c>
      <c r="I822" s="5">
        <v>180</v>
      </c>
      <c r="J822" s="5">
        <v>793239</v>
      </c>
      <c r="K822" s="5">
        <v>108169</v>
      </c>
      <c r="L822" s="5">
        <v>901588</v>
      </c>
      <c r="M822">
        <v>0.02</v>
      </c>
      <c r="N822">
        <v>226</v>
      </c>
      <c r="O822">
        <v>7.8</v>
      </c>
      <c r="P822">
        <v>127</v>
      </c>
      <c r="Q822">
        <v>1.347</v>
      </c>
      <c r="R822">
        <v>8.4000000000000005E-2</v>
      </c>
      <c r="S822">
        <v>22707</v>
      </c>
      <c r="T822">
        <v>82</v>
      </c>
      <c r="U822">
        <v>98.5</v>
      </c>
      <c r="V822">
        <v>1253</v>
      </c>
      <c r="W822">
        <v>44.6</v>
      </c>
      <c r="X822">
        <v>104.55</v>
      </c>
      <c r="Y822">
        <v>0</v>
      </c>
    </row>
    <row r="823" spans="1:25" x14ac:dyDescent="0.3">
      <c r="A823" t="s">
        <v>52</v>
      </c>
      <c r="B823">
        <f>_xlfn.XLOOKUP(Table4[[#This Row],[country]],Table2[country],Table2[country_id],FALSE)</f>
        <v>18</v>
      </c>
      <c r="C823" t="s">
        <v>105</v>
      </c>
      <c r="D823">
        <v>2011</v>
      </c>
      <c r="E823">
        <f>_xlfn.XLOOKUP(Table4[[#This Row],[year]],Table1[year],Table1[year_id])</f>
        <v>2</v>
      </c>
      <c r="F823" t="s">
        <v>30</v>
      </c>
      <c r="G823" t="s">
        <v>28</v>
      </c>
      <c r="H823" cm="1">
        <f t="array" ref="H823">_xlfn.XLOOKUP(Table4[[#This Row],[vehicle_segment]]&amp;Table4[[#This Row],[powertrain_type]],Table3[vehicle_segment]&amp;Table3[powertrain_type],Table3[vehicle_id])</f>
        <v>3</v>
      </c>
      <c r="I823" s="5">
        <v>110</v>
      </c>
      <c r="J823" s="5">
        <v>347858</v>
      </c>
      <c r="K823" s="5">
        <v>30249</v>
      </c>
      <c r="L823" s="5">
        <v>378217</v>
      </c>
      <c r="M823">
        <v>0.03</v>
      </c>
      <c r="N823">
        <v>226</v>
      </c>
      <c r="O823">
        <v>7.8</v>
      </c>
      <c r="P823">
        <v>127</v>
      </c>
      <c r="Q823">
        <v>1.347</v>
      </c>
      <c r="R823">
        <v>8.4000000000000005E-2</v>
      </c>
      <c r="S823">
        <v>22707</v>
      </c>
      <c r="T823">
        <v>82</v>
      </c>
      <c r="U823">
        <v>98.5</v>
      </c>
      <c r="V823">
        <v>1253</v>
      </c>
      <c r="W823">
        <v>44.6</v>
      </c>
      <c r="X823">
        <v>107.55</v>
      </c>
      <c r="Y823">
        <v>0</v>
      </c>
    </row>
    <row r="824" spans="1:25" x14ac:dyDescent="0.3">
      <c r="A824" t="s">
        <v>52</v>
      </c>
      <c r="B824">
        <f>_xlfn.XLOOKUP(Table4[[#This Row],[country]],Table2[country],Table2[country_id],FALSE)</f>
        <v>18</v>
      </c>
      <c r="C824" t="s">
        <v>105</v>
      </c>
      <c r="D824">
        <v>2012</v>
      </c>
      <c r="E824">
        <f>_xlfn.XLOOKUP(Table4[[#This Row],[year]],Table1[year],Table1[year_id])</f>
        <v>3</v>
      </c>
      <c r="F824" t="s">
        <v>27</v>
      </c>
      <c r="G824" t="s">
        <v>28</v>
      </c>
      <c r="H824" cm="1">
        <f t="array" ref="H824">_xlfn.XLOOKUP(Table4[[#This Row],[vehicle_segment]]&amp;Table4[[#This Row],[powertrain_type]],Table3[vehicle_segment]&amp;Table3[powertrain_type],Table3[vehicle_id])</f>
        <v>1</v>
      </c>
      <c r="I824" s="5">
        <v>25</v>
      </c>
      <c r="J824" s="5">
        <v>141188</v>
      </c>
      <c r="K824" s="5">
        <v>94126</v>
      </c>
      <c r="L824" s="5">
        <v>235339</v>
      </c>
      <c r="M824">
        <v>0.01</v>
      </c>
      <c r="N824">
        <v>362</v>
      </c>
      <c r="O824">
        <v>11.6</v>
      </c>
      <c r="P824">
        <v>127</v>
      </c>
      <c r="Q824">
        <v>1.3029999999999999</v>
      </c>
      <c r="R824">
        <v>8.8999999999999996E-2</v>
      </c>
      <c r="S824">
        <v>24299</v>
      </c>
      <c r="T824">
        <v>81.7</v>
      </c>
      <c r="U824">
        <v>99.2</v>
      </c>
      <c r="V824">
        <v>2566</v>
      </c>
      <c r="W824">
        <v>46.1</v>
      </c>
      <c r="X824">
        <v>76.78</v>
      </c>
      <c r="Y824">
        <v>0</v>
      </c>
    </row>
    <row r="825" spans="1:25" x14ac:dyDescent="0.3">
      <c r="A825" t="s">
        <v>52</v>
      </c>
      <c r="B825">
        <f>_xlfn.XLOOKUP(Table4[[#This Row],[country]],Table2[country],Table2[country_id],FALSE)</f>
        <v>18</v>
      </c>
      <c r="C825" t="s">
        <v>105</v>
      </c>
      <c r="D825">
        <v>2012</v>
      </c>
      <c r="E825">
        <f>_xlfn.XLOOKUP(Table4[[#This Row],[year]],Table1[year],Table1[year_id])</f>
        <v>3</v>
      </c>
      <c r="F825" t="s">
        <v>29</v>
      </c>
      <c r="G825" t="s">
        <v>28</v>
      </c>
      <c r="H825" cm="1">
        <f t="array" ref="H825">_xlfn.XLOOKUP(Table4[[#This Row],[vehicle_segment]]&amp;Table4[[#This Row],[powertrain_type]],Table3[vehicle_segment]&amp;Table3[powertrain_type],Table3[vehicle_id])</f>
        <v>2</v>
      </c>
      <c r="I825" s="5">
        <v>276</v>
      </c>
      <c r="J825" s="5">
        <v>808794</v>
      </c>
      <c r="K825" s="5">
        <v>110290</v>
      </c>
      <c r="L825" s="5">
        <v>919360</v>
      </c>
      <c r="M825">
        <v>0.03</v>
      </c>
      <c r="N825">
        <v>362</v>
      </c>
      <c r="O825">
        <v>11.6</v>
      </c>
      <c r="P825">
        <v>127</v>
      </c>
      <c r="Q825">
        <v>1.3029999999999999</v>
      </c>
      <c r="R825">
        <v>8.8999999999999996E-2</v>
      </c>
      <c r="S825">
        <v>24299</v>
      </c>
      <c r="T825">
        <v>81.7</v>
      </c>
      <c r="U825">
        <v>99.2</v>
      </c>
      <c r="V825">
        <v>2566</v>
      </c>
      <c r="W825">
        <v>46.1</v>
      </c>
      <c r="X825">
        <v>53.33</v>
      </c>
      <c r="Y825">
        <v>0</v>
      </c>
    </row>
    <row r="826" spans="1:25" x14ac:dyDescent="0.3">
      <c r="A826" t="s">
        <v>52</v>
      </c>
      <c r="B826">
        <f>_xlfn.XLOOKUP(Table4[[#This Row],[country]],Table2[country],Table2[country_id],FALSE)</f>
        <v>18</v>
      </c>
      <c r="C826" t="s">
        <v>105</v>
      </c>
      <c r="D826">
        <v>2012</v>
      </c>
      <c r="E826">
        <f>_xlfn.XLOOKUP(Table4[[#This Row],[year]],Table1[year],Table1[year_id])</f>
        <v>3</v>
      </c>
      <c r="F826" t="s">
        <v>30</v>
      </c>
      <c r="G826" t="s">
        <v>28</v>
      </c>
      <c r="H826" cm="1">
        <f t="array" ref="H826">_xlfn.XLOOKUP(Table4[[#This Row],[vehicle_segment]]&amp;Table4[[#This Row],[powertrain_type]],Table3[vehicle_segment]&amp;Table3[powertrain_type],Table3[vehicle_id])</f>
        <v>3</v>
      </c>
      <c r="I826" s="5">
        <v>172</v>
      </c>
      <c r="J826" s="5">
        <v>362744</v>
      </c>
      <c r="K826" s="5">
        <v>31543</v>
      </c>
      <c r="L826" s="5">
        <v>394459</v>
      </c>
      <c r="M826">
        <v>0.04</v>
      </c>
      <c r="N826">
        <v>362</v>
      </c>
      <c r="O826">
        <v>11.6</v>
      </c>
      <c r="P826">
        <v>127</v>
      </c>
      <c r="Q826">
        <v>1.3029999999999999</v>
      </c>
      <c r="R826">
        <v>8.8999999999999996E-2</v>
      </c>
      <c r="S826">
        <v>24299</v>
      </c>
      <c r="T826">
        <v>81.7</v>
      </c>
      <c r="U826">
        <v>99.2</v>
      </c>
      <c r="V826">
        <v>2566</v>
      </c>
      <c r="W826">
        <v>46.1</v>
      </c>
      <c r="X826">
        <v>56.36</v>
      </c>
      <c r="Y826">
        <v>0</v>
      </c>
    </row>
    <row r="827" spans="1:25" x14ac:dyDescent="0.3">
      <c r="A827" t="s">
        <v>52</v>
      </c>
      <c r="B827">
        <f>_xlfn.XLOOKUP(Table4[[#This Row],[country]],Table2[country],Table2[country_id],FALSE)</f>
        <v>18</v>
      </c>
      <c r="C827" t="s">
        <v>105</v>
      </c>
      <c r="D827">
        <v>2013</v>
      </c>
      <c r="E827">
        <f>_xlfn.XLOOKUP(Table4[[#This Row],[year]],Table1[year],Table1[year_id])</f>
        <v>4</v>
      </c>
      <c r="F827" t="s">
        <v>27</v>
      </c>
      <c r="G827" t="s">
        <v>28</v>
      </c>
      <c r="H827" cm="1">
        <f t="array" ref="H827">_xlfn.XLOOKUP(Table4[[#This Row],[vehicle_segment]]&amp;Table4[[#This Row],[powertrain_type]],Table3[vehicle_segment]&amp;Table3[powertrain_type],Table3[vehicle_id])</f>
        <v>1</v>
      </c>
      <c r="I827" s="5">
        <v>95</v>
      </c>
      <c r="J827" s="5">
        <v>135405</v>
      </c>
      <c r="K827" s="5">
        <v>90270</v>
      </c>
      <c r="L827" s="5">
        <v>225770</v>
      </c>
      <c r="M827">
        <v>0.04</v>
      </c>
      <c r="N827">
        <v>522</v>
      </c>
      <c r="O827">
        <v>14.1</v>
      </c>
      <c r="P827">
        <v>147</v>
      </c>
      <c r="Q827">
        <v>1.26</v>
      </c>
      <c r="R827">
        <v>9.4E-2</v>
      </c>
      <c r="S827">
        <v>25261</v>
      </c>
      <c r="T827">
        <v>81.599999999999994</v>
      </c>
      <c r="U827">
        <v>101.7</v>
      </c>
      <c r="V827">
        <v>3736</v>
      </c>
      <c r="W827">
        <v>48.8</v>
      </c>
      <c r="X827">
        <v>128.15</v>
      </c>
      <c r="Y827">
        <v>0</v>
      </c>
    </row>
    <row r="828" spans="1:25" x14ac:dyDescent="0.3">
      <c r="A828" t="s">
        <v>52</v>
      </c>
      <c r="B828">
        <f>_xlfn.XLOOKUP(Table4[[#This Row],[country]],Table2[country],Table2[country_id],FALSE)</f>
        <v>18</v>
      </c>
      <c r="C828" t="s">
        <v>105</v>
      </c>
      <c r="D828">
        <v>2013</v>
      </c>
      <c r="E828">
        <f>_xlfn.XLOOKUP(Table4[[#This Row],[year]],Table1[year],Table1[year_id])</f>
        <v>4</v>
      </c>
      <c r="F828" t="s">
        <v>29</v>
      </c>
      <c r="G828" t="s">
        <v>28</v>
      </c>
      <c r="H828" cm="1">
        <f t="array" ref="H828">_xlfn.XLOOKUP(Table4[[#This Row],[vehicle_segment]]&amp;Table4[[#This Row],[powertrain_type]],Table3[vehicle_segment]&amp;Table3[powertrain_type],Table3[vehicle_id])</f>
        <v>2</v>
      </c>
      <c r="I828" s="5">
        <v>1054</v>
      </c>
      <c r="J828" s="5">
        <v>771844</v>
      </c>
      <c r="K828" s="5">
        <v>105252</v>
      </c>
      <c r="L828" s="5">
        <v>878150</v>
      </c>
      <c r="M828">
        <v>0.12</v>
      </c>
      <c r="N828">
        <v>522</v>
      </c>
      <c r="O828">
        <v>14.1</v>
      </c>
      <c r="P828">
        <v>147</v>
      </c>
      <c r="Q828">
        <v>1.26</v>
      </c>
      <c r="R828">
        <v>9.4E-2</v>
      </c>
      <c r="S828">
        <v>25261</v>
      </c>
      <c r="T828">
        <v>81.599999999999994</v>
      </c>
      <c r="U828">
        <v>101.7</v>
      </c>
      <c r="V828">
        <v>3736</v>
      </c>
      <c r="W828">
        <v>48.8</v>
      </c>
      <c r="X828">
        <v>281.88</v>
      </c>
      <c r="Y828">
        <v>0</v>
      </c>
    </row>
    <row r="829" spans="1:25" x14ac:dyDescent="0.3">
      <c r="A829" t="s">
        <v>52</v>
      </c>
      <c r="B829">
        <f>_xlfn.XLOOKUP(Table4[[#This Row],[country]],Table2[country],Table2[country_id],FALSE)</f>
        <v>18</v>
      </c>
      <c r="C829" t="s">
        <v>105</v>
      </c>
      <c r="D829">
        <v>2013</v>
      </c>
      <c r="E829">
        <f>_xlfn.XLOOKUP(Table4[[#This Row],[year]],Table1[year],Table1[year_id])</f>
        <v>4</v>
      </c>
      <c r="F829" t="s">
        <v>30</v>
      </c>
      <c r="G829" t="s">
        <v>28</v>
      </c>
      <c r="H829" cm="1">
        <f t="array" ref="H829">_xlfn.XLOOKUP(Table4[[#This Row],[vehicle_segment]]&amp;Table4[[#This Row],[powertrain_type]],Table3[vehicle_segment]&amp;Table3[powertrain_type],Table3[vehicle_id])</f>
        <v>3</v>
      </c>
      <c r="I829" s="5">
        <v>669</v>
      </c>
      <c r="J829" s="5">
        <v>353288</v>
      </c>
      <c r="K829" s="5">
        <v>30721</v>
      </c>
      <c r="L829" s="5">
        <v>384678</v>
      </c>
      <c r="M829">
        <v>0.17</v>
      </c>
      <c r="N829">
        <v>522</v>
      </c>
      <c r="O829">
        <v>14.1</v>
      </c>
      <c r="P829">
        <v>147</v>
      </c>
      <c r="Q829">
        <v>1.26</v>
      </c>
      <c r="R829">
        <v>9.4E-2</v>
      </c>
      <c r="S829">
        <v>25261</v>
      </c>
      <c r="T829">
        <v>81.599999999999994</v>
      </c>
      <c r="U829">
        <v>101.7</v>
      </c>
      <c r="V829">
        <v>3736</v>
      </c>
      <c r="W829">
        <v>48.8</v>
      </c>
      <c r="X829">
        <v>288.95</v>
      </c>
      <c r="Y829">
        <v>0</v>
      </c>
    </row>
    <row r="830" spans="1:25" x14ac:dyDescent="0.3">
      <c r="A830" t="s">
        <v>52</v>
      </c>
      <c r="B830">
        <f>_xlfn.XLOOKUP(Table4[[#This Row],[country]],Table2[country],Table2[country_id],FALSE)</f>
        <v>18</v>
      </c>
      <c r="C830" t="s">
        <v>105</v>
      </c>
      <c r="D830">
        <v>2014</v>
      </c>
      <c r="E830">
        <f>_xlfn.XLOOKUP(Table4[[#This Row],[year]],Table1[year],Table1[year_id])</f>
        <v>5</v>
      </c>
      <c r="F830" t="s">
        <v>27</v>
      </c>
      <c r="G830" t="s">
        <v>28</v>
      </c>
      <c r="H830" cm="1">
        <f t="array" ref="H830">_xlfn.XLOOKUP(Table4[[#This Row],[vehicle_segment]]&amp;Table4[[#This Row],[powertrain_type]],Table3[vehicle_segment]&amp;Table3[powertrain_type],Table3[vehicle_id])</f>
        <v>1</v>
      </c>
      <c r="I830" s="5">
        <v>159</v>
      </c>
      <c r="J830" s="5">
        <v>150940</v>
      </c>
      <c r="K830" s="5">
        <v>100627</v>
      </c>
      <c r="L830" s="5">
        <v>251726</v>
      </c>
      <c r="M830">
        <v>0.06</v>
      </c>
      <c r="N830">
        <v>1746</v>
      </c>
      <c r="O830">
        <v>15.5</v>
      </c>
      <c r="P830">
        <v>161</v>
      </c>
      <c r="Q830">
        <v>1.2370000000000001</v>
      </c>
      <c r="R830">
        <v>9.7000000000000003E-2</v>
      </c>
      <c r="S830">
        <v>26036</v>
      </c>
      <c r="T830">
        <v>81.5</v>
      </c>
      <c r="U830">
        <v>102.4</v>
      </c>
      <c r="V830">
        <v>4893</v>
      </c>
      <c r="W830">
        <v>50.9</v>
      </c>
      <c r="X830">
        <v>114.99</v>
      </c>
      <c r="Y830">
        <v>0</v>
      </c>
    </row>
    <row r="831" spans="1:25" x14ac:dyDescent="0.3">
      <c r="A831" t="s">
        <v>52</v>
      </c>
      <c r="B831">
        <f>_xlfn.XLOOKUP(Table4[[#This Row],[country]],Table2[country],Table2[country_id],FALSE)</f>
        <v>18</v>
      </c>
      <c r="C831" t="s">
        <v>105</v>
      </c>
      <c r="D831">
        <v>2014</v>
      </c>
      <c r="E831">
        <f>_xlfn.XLOOKUP(Table4[[#This Row],[year]],Table1[year],Table1[year_id])</f>
        <v>5</v>
      </c>
      <c r="F831" t="s">
        <v>29</v>
      </c>
      <c r="G831" t="s">
        <v>28</v>
      </c>
      <c r="H831" cm="1">
        <f t="array" ref="H831">_xlfn.XLOOKUP(Table4[[#This Row],[vehicle_segment]]&amp;Table4[[#This Row],[powertrain_type]],Table3[vehicle_segment]&amp;Table3[powertrain_type],Table3[vehicle_id])</f>
        <v>2</v>
      </c>
      <c r="I831" s="5">
        <v>1813</v>
      </c>
      <c r="J831" s="5">
        <v>884602</v>
      </c>
      <c r="K831" s="5">
        <v>120627</v>
      </c>
      <c r="L831" s="5">
        <v>1007042</v>
      </c>
      <c r="M831">
        <v>0.18</v>
      </c>
      <c r="N831">
        <v>1746</v>
      </c>
      <c r="O831">
        <v>15.5</v>
      </c>
      <c r="P831">
        <v>161</v>
      </c>
      <c r="Q831">
        <v>1.2370000000000001</v>
      </c>
      <c r="R831">
        <v>9.7000000000000003E-2</v>
      </c>
      <c r="S831">
        <v>26036</v>
      </c>
      <c r="T831">
        <v>81.5</v>
      </c>
      <c r="U831">
        <v>102.4</v>
      </c>
      <c r="V831">
        <v>4893</v>
      </c>
      <c r="W831">
        <v>50.9</v>
      </c>
      <c r="X831">
        <v>72.010000000000005</v>
      </c>
      <c r="Y831">
        <v>0</v>
      </c>
    </row>
    <row r="832" spans="1:25" x14ac:dyDescent="0.3">
      <c r="A832" t="s">
        <v>52</v>
      </c>
      <c r="B832">
        <f>_xlfn.XLOOKUP(Table4[[#This Row],[country]],Table2[country],Table2[country_id],FALSE)</f>
        <v>18</v>
      </c>
      <c r="C832" t="s">
        <v>105</v>
      </c>
      <c r="D832">
        <v>2014</v>
      </c>
      <c r="E832">
        <f>_xlfn.XLOOKUP(Table4[[#This Row],[year]],Table1[year],Table1[year_id])</f>
        <v>5</v>
      </c>
      <c r="F832" t="s">
        <v>30</v>
      </c>
      <c r="G832" t="s">
        <v>28</v>
      </c>
      <c r="H832" cm="1">
        <f t="array" ref="H832">_xlfn.XLOOKUP(Table4[[#This Row],[vehicle_segment]]&amp;Table4[[#This Row],[powertrain_type]],Table3[vehicle_segment]&amp;Table3[powertrain_type],Table3[vehicle_id])</f>
        <v>3</v>
      </c>
      <c r="I832" s="5">
        <v>1113</v>
      </c>
      <c r="J832" s="5">
        <v>391455</v>
      </c>
      <c r="K832" s="5">
        <v>34040</v>
      </c>
      <c r="L832" s="5">
        <v>426608</v>
      </c>
      <c r="M832">
        <v>0.26</v>
      </c>
      <c r="N832">
        <v>1746</v>
      </c>
      <c r="O832">
        <v>15.5</v>
      </c>
      <c r="P832">
        <v>161</v>
      </c>
      <c r="Q832">
        <v>1.2370000000000001</v>
      </c>
      <c r="R832">
        <v>9.7000000000000003E-2</v>
      </c>
      <c r="S832">
        <v>26036</v>
      </c>
      <c r="T832">
        <v>81.5</v>
      </c>
      <c r="U832">
        <v>102.4</v>
      </c>
      <c r="V832">
        <v>4893</v>
      </c>
      <c r="W832">
        <v>50.9</v>
      </c>
      <c r="X832">
        <v>66.37</v>
      </c>
      <c r="Y832">
        <v>0</v>
      </c>
    </row>
    <row r="833" spans="1:25" x14ac:dyDescent="0.3">
      <c r="A833" t="s">
        <v>52</v>
      </c>
      <c r="B833">
        <f>_xlfn.XLOOKUP(Table4[[#This Row],[country]],Table2[country],Table2[country_id],FALSE)</f>
        <v>18</v>
      </c>
      <c r="C833" t="s">
        <v>105</v>
      </c>
      <c r="D833">
        <v>2015</v>
      </c>
      <c r="E833">
        <f>_xlfn.XLOOKUP(Table4[[#This Row],[year]],Table1[year],Table1[year_id])</f>
        <v>6</v>
      </c>
      <c r="F833" t="s">
        <v>27</v>
      </c>
      <c r="G833" t="s">
        <v>28</v>
      </c>
      <c r="H833" cm="1">
        <f t="array" ref="H833">_xlfn.XLOOKUP(Table4[[#This Row],[vehicle_segment]]&amp;Table4[[#This Row],[powertrain_type]],Table3[vehicle_segment]&amp;Table3[powertrain_type],Table3[vehicle_id])</f>
        <v>1</v>
      </c>
      <c r="I833" s="5">
        <v>383</v>
      </c>
      <c r="J833" s="5">
        <v>172691</v>
      </c>
      <c r="K833" s="5">
        <v>115128</v>
      </c>
      <c r="L833" s="5">
        <v>288202</v>
      </c>
      <c r="M833">
        <v>0.13</v>
      </c>
      <c r="N833">
        <v>2993</v>
      </c>
      <c r="O833">
        <v>20.3</v>
      </c>
      <c r="P833">
        <v>171</v>
      </c>
      <c r="Q833">
        <v>1.22</v>
      </c>
      <c r="R833">
        <v>0.1</v>
      </c>
      <c r="S833">
        <v>27373</v>
      </c>
      <c r="T833">
        <v>81.599999999999994</v>
      </c>
      <c r="U833">
        <v>103.3</v>
      </c>
      <c r="V833">
        <v>5367</v>
      </c>
      <c r="W833">
        <v>51.5</v>
      </c>
      <c r="X833">
        <v>140.88</v>
      </c>
      <c r="Y833">
        <v>0</v>
      </c>
    </row>
    <row r="834" spans="1:25" x14ac:dyDescent="0.3">
      <c r="A834" t="s">
        <v>52</v>
      </c>
      <c r="B834">
        <f>_xlfn.XLOOKUP(Table4[[#This Row],[country]],Table2[country],Table2[country_id],FALSE)</f>
        <v>18</v>
      </c>
      <c r="C834" t="s">
        <v>105</v>
      </c>
      <c r="D834">
        <v>2015</v>
      </c>
      <c r="E834">
        <f>_xlfn.XLOOKUP(Table4[[#This Row],[year]],Table1[year],Table1[year_id])</f>
        <v>6</v>
      </c>
      <c r="F834" t="s">
        <v>29</v>
      </c>
      <c r="G834" t="s">
        <v>28</v>
      </c>
      <c r="H834" cm="1">
        <f t="array" ref="H834">_xlfn.XLOOKUP(Table4[[#This Row],[vehicle_segment]]&amp;Table4[[#This Row],[powertrain_type]],Table3[vehicle_segment]&amp;Table3[powertrain_type],Table3[vehicle_id])</f>
        <v>2</v>
      </c>
      <c r="I834" s="5">
        <v>4455</v>
      </c>
      <c r="J834" s="5">
        <v>1027725</v>
      </c>
      <c r="K834" s="5">
        <v>140144</v>
      </c>
      <c r="L834" s="5">
        <v>1172324</v>
      </c>
      <c r="M834">
        <v>0.38</v>
      </c>
      <c r="N834">
        <v>2993</v>
      </c>
      <c r="O834">
        <v>20.3</v>
      </c>
      <c r="P834">
        <v>171</v>
      </c>
      <c r="Q834">
        <v>1.22</v>
      </c>
      <c r="R834">
        <v>0.1</v>
      </c>
      <c r="S834">
        <v>27373</v>
      </c>
      <c r="T834">
        <v>81.599999999999994</v>
      </c>
      <c r="U834">
        <v>103.3</v>
      </c>
      <c r="V834">
        <v>5367</v>
      </c>
      <c r="W834">
        <v>51.5</v>
      </c>
      <c r="X834">
        <v>145.72999999999999</v>
      </c>
      <c r="Y834">
        <v>0</v>
      </c>
    </row>
    <row r="835" spans="1:25" x14ac:dyDescent="0.3">
      <c r="A835" t="s">
        <v>52</v>
      </c>
      <c r="B835">
        <f>_xlfn.XLOOKUP(Table4[[#This Row],[country]],Table2[country],Table2[country_id],FALSE)</f>
        <v>18</v>
      </c>
      <c r="C835" t="s">
        <v>105</v>
      </c>
      <c r="D835">
        <v>2015</v>
      </c>
      <c r="E835">
        <f>_xlfn.XLOOKUP(Table4[[#This Row],[year]],Table1[year],Table1[year_id])</f>
        <v>6</v>
      </c>
      <c r="F835" t="s">
        <v>30</v>
      </c>
      <c r="G835" t="s">
        <v>28</v>
      </c>
      <c r="H835" cm="1">
        <f t="array" ref="H835">_xlfn.XLOOKUP(Table4[[#This Row],[vehicle_segment]]&amp;Table4[[#This Row],[powertrain_type]],Table3[vehicle_segment]&amp;Table3[powertrain_type],Table3[vehicle_id])</f>
        <v>3</v>
      </c>
      <c r="I835" s="5">
        <v>2636</v>
      </c>
      <c r="J835" s="5">
        <v>437685</v>
      </c>
      <c r="K835" s="5">
        <v>38060</v>
      </c>
      <c r="L835" s="5">
        <v>478381</v>
      </c>
      <c r="M835">
        <v>0.55000000000000004</v>
      </c>
      <c r="N835">
        <v>2993</v>
      </c>
      <c r="O835">
        <v>20.3</v>
      </c>
      <c r="P835">
        <v>171</v>
      </c>
      <c r="Q835">
        <v>1.22</v>
      </c>
      <c r="R835">
        <v>0.1</v>
      </c>
      <c r="S835">
        <v>27373</v>
      </c>
      <c r="T835">
        <v>81.599999999999994</v>
      </c>
      <c r="U835">
        <v>103.3</v>
      </c>
      <c r="V835">
        <v>5367</v>
      </c>
      <c r="W835">
        <v>51.5</v>
      </c>
      <c r="X835">
        <v>136.84</v>
      </c>
      <c r="Y835">
        <v>0</v>
      </c>
    </row>
    <row r="836" spans="1:25" x14ac:dyDescent="0.3">
      <c r="A836" t="s">
        <v>52</v>
      </c>
      <c r="B836">
        <f>_xlfn.XLOOKUP(Table4[[#This Row],[country]],Table2[country],Table2[country_id],FALSE)</f>
        <v>18</v>
      </c>
      <c r="C836" t="s">
        <v>105</v>
      </c>
      <c r="D836">
        <v>2016</v>
      </c>
      <c r="E836">
        <f>_xlfn.XLOOKUP(Table4[[#This Row],[year]],Table1[year],Table1[year_id])</f>
        <v>7</v>
      </c>
      <c r="F836" t="s">
        <v>27</v>
      </c>
      <c r="G836" t="s">
        <v>28</v>
      </c>
      <c r="H836" cm="1">
        <f t="array" ref="H836">_xlfn.XLOOKUP(Table4[[#This Row],[vehicle_segment]]&amp;Table4[[#This Row],[powertrain_type]],Table3[vehicle_segment]&amp;Table3[powertrain_type],Table3[vehicle_id])</f>
        <v>1</v>
      </c>
      <c r="I836" s="5">
        <v>601</v>
      </c>
      <c r="J836" s="5">
        <v>163106</v>
      </c>
      <c r="K836" s="5">
        <v>108738</v>
      </c>
      <c r="L836" s="5">
        <v>272445</v>
      </c>
      <c r="M836">
        <v>0.22</v>
      </c>
      <c r="N836">
        <v>5735</v>
      </c>
      <c r="O836">
        <v>23.8</v>
      </c>
      <c r="P836">
        <v>193</v>
      </c>
      <c r="Q836">
        <v>1.2330000000000001</v>
      </c>
      <c r="R836">
        <v>0.10100000000000001</v>
      </c>
      <c r="S836">
        <v>28247</v>
      </c>
      <c r="T836">
        <v>81.8</v>
      </c>
      <c r="U836">
        <v>102.6</v>
      </c>
      <c r="V836">
        <v>5706</v>
      </c>
      <c r="W836">
        <v>55.9</v>
      </c>
      <c r="X836">
        <v>56.92</v>
      </c>
      <c r="Y836">
        <v>0</v>
      </c>
    </row>
    <row r="837" spans="1:25" x14ac:dyDescent="0.3">
      <c r="A837" t="s">
        <v>52</v>
      </c>
      <c r="B837">
        <f>_xlfn.XLOOKUP(Table4[[#This Row],[country]],Table2[country],Table2[country_id],FALSE)</f>
        <v>18</v>
      </c>
      <c r="C837" t="s">
        <v>105</v>
      </c>
      <c r="D837">
        <v>2016</v>
      </c>
      <c r="E837">
        <f>_xlfn.XLOOKUP(Table4[[#This Row],[year]],Table1[year],Table1[year_id])</f>
        <v>7</v>
      </c>
      <c r="F837" t="s">
        <v>29</v>
      </c>
      <c r="G837" t="s">
        <v>28</v>
      </c>
      <c r="H837" cm="1">
        <f t="array" ref="H837">_xlfn.XLOOKUP(Table4[[#This Row],[vehicle_segment]]&amp;Table4[[#This Row],[powertrain_type]],Table3[vehicle_segment]&amp;Table3[powertrain_type],Table3[vehicle_id])</f>
        <v>2</v>
      </c>
      <c r="I837" s="5">
        <v>6875</v>
      </c>
      <c r="J837" s="5">
        <v>954205</v>
      </c>
      <c r="K837" s="5">
        <v>130119</v>
      </c>
      <c r="L837" s="5">
        <v>1091199</v>
      </c>
      <c r="M837">
        <v>0.63</v>
      </c>
      <c r="N837">
        <v>5735</v>
      </c>
      <c r="O837">
        <v>23.8</v>
      </c>
      <c r="P837">
        <v>193</v>
      </c>
      <c r="Q837">
        <v>1.2330000000000001</v>
      </c>
      <c r="R837">
        <v>0.10100000000000001</v>
      </c>
      <c r="S837">
        <v>28247</v>
      </c>
      <c r="T837">
        <v>81.8</v>
      </c>
      <c r="U837">
        <v>102.6</v>
      </c>
      <c r="V837">
        <v>5706</v>
      </c>
      <c r="W837">
        <v>55.9</v>
      </c>
      <c r="X837">
        <v>54.32</v>
      </c>
      <c r="Y837">
        <v>0</v>
      </c>
    </row>
    <row r="838" spans="1:25" x14ac:dyDescent="0.3">
      <c r="A838" t="s">
        <v>52</v>
      </c>
      <c r="B838">
        <f>_xlfn.XLOOKUP(Table4[[#This Row],[country]],Table2[country],Table2[country_id],FALSE)</f>
        <v>18</v>
      </c>
      <c r="C838" t="s">
        <v>105</v>
      </c>
      <c r="D838">
        <v>2016</v>
      </c>
      <c r="E838">
        <f>_xlfn.XLOOKUP(Table4[[#This Row],[year]],Table1[year],Table1[year_id])</f>
        <v>7</v>
      </c>
      <c r="F838" t="s">
        <v>30</v>
      </c>
      <c r="G838" t="s">
        <v>28</v>
      </c>
      <c r="H838" cm="1">
        <f t="array" ref="H838">_xlfn.XLOOKUP(Table4[[#This Row],[vehicle_segment]]&amp;Table4[[#This Row],[powertrain_type]],Table3[vehicle_segment]&amp;Table3[powertrain_type],Table3[vehicle_id])</f>
        <v>3</v>
      </c>
      <c r="I838" s="5">
        <v>4139</v>
      </c>
      <c r="J838" s="5">
        <v>413048</v>
      </c>
      <c r="K838" s="5">
        <v>35917</v>
      </c>
      <c r="L838" s="5">
        <v>453104</v>
      </c>
      <c r="M838">
        <v>0.91</v>
      </c>
      <c r="N838">
        <v>5735</v>
      </c>
      <c r="O838">
        <v>23.8</v>
      </c>
      <c r="P838">
        <v>193</v>
      </c>
      <c r="Q838">
        <v>1.2330000000000001</v>
      </c>
      <c r="R838">
        <v>0.10100000000000001</v>
      </c>
      <c r="S838">
        <v>28247</v>
      </c>
      <c r="T838">
        <v>81.8</v>
      </c>
      <c r="U838">
        <v>102.6</v>
      </c>
      <c r="V838">
        <v>5706</v>
      </c>
      <c r="W838">
        <v>55.9</v>
      </c>
      <c r="X838">
        <v>57.02</v>
      </c>
      <c r="Y838">
        <v>0</v>
      </c>
    </row>
    <row r="839" spans="1:25" x14ac:dyDescent="0.3">
      <c r="A839" t="s">
        <v>52</v>
      </c>
      <c r="B839">
        <f>_xlfn.XLOOKUP(Table4[[#This Row],[country]],Table2[country],Table2[country_id],FALSE)</f>
        <v>18</v>
      </c>
      <c r="C839" t="s">
        <v>105</v>
      </c>
      <c r="D839">
        <v>2017</v>
      </c>
      <c r="E839">
        <f>_xlfn.XLOOKUP(Table4[[#This Row],[year]],Table1[year],Table1[year_id])</f>
        <v>8</v>
      </c>
      <c r="F839" t="s">
        <v>27</v>
      </c>
      <c r="G839" t="s">
        <v>28</v>
      </c>
      <c r="H839" cm="1">
        <f t="array" ref="H839">_xlfn.XLOOKUP(Table4[[#This Row],[vehicle_segment]]&amp;Table4[[#This Row],[powertrain_type]],Table3[vehicle_segment]&amp;Table3[powertrain_type],Table3[vehicle_id])</f>
        <v>1</v>
      </c>
      <c r="I839" s="5">
        <v>1104</v>
      </c>
      <c r="J839" s="5">
        <v>163948</v>
      </c>
      <c r="K839" s="5">
        <v>109298</v>
      </c>
      <c r="L839" s="5">
        <v>274350</v>
      </c>
      <c r="M839">
        <v>0.4</v>
      </c>
      <c r="N839">
        <v>9749</v>
      </c>
      <c r="O839">
        <v>27.1</v>
      </c>
      <c r="P839">
        <v>213</v>
      </c>
      <c r="Q839">
        <v>1.25</v>
      </c>
      <c r="R839">
        <v>0.10100000000000001</v>
      </c>
      <c r="S839">
        <v>29706</v>
      </c>
      <c r="T839">
        <v>81.599999999999994</v>
      </c>
      <c r="U839">
        <v>102.7</v>
      </c>
      <c r="V839">
        <v>6151</v>
      </c>
      <c r="W839">
        <v>60.3</v>
      </c>
      <c r="X839">
        <v>83.69</v>
      </c>
      <c r="Y839">
        <v>0</v>
      </c>
    </row>
    <row r="840" spans="1:25" x14ac:dyDescent="0.3">
      <c r="A840" t="s">
        <v>52</v>
      </c>
      <c r="B840">
        <f>_xlfn.XLOOKUP(Table4[[#This Row],[country]],Table2[country],Table2[country_id],FALSE)</f>
        <v>18</v>
      </c>
      <c r="C840" t="s">
        <v>105</v>
      </c>
      <c r="D840">
        <v>2017</v>
      </c>
      <c r="E840">
        <f>_xlfn.XLOOKUP(Table4[[#This Row],[year]],Table1[year],Table1[year_id])</f>
        <v>8</v>
      </c>
      <c r="F840" t="s">
        <v>29</v>
      </c>
      <c r="G840" t="s">
        <v>28</v>
      </c>
      <c r="H840" cm="1">
        <f t="array" ref="H840">_xlfn.XLOOKUP(Table4[[#This Row],[vehicle_segment]]&amp;Table4[[#This Row],[powertrain_type]],Table3[vehicle_segment]&amp;Table3[powertrain_type],Table3[vehicle_id])</f>
        <v>2</v>
      </c>
      <c r="I840" s="5">
        <v>12482</v>
      </c>
      <c r="J840" s="5">
        <v>944137</v>
      </c>
      <c r="K840" s="5">
        <v>128746</v>
      </c>
      <c r="L840" s="5">
        <v>1085365</v>
      </c>
      <c r="M840">
        <v>1.1499999999999999</v>
      </c>
      <c r="N840">
        <v>9749</v>
      </c>
      <c r="O840">
        <v>27.1</v>
      </c>
      <c r="P840">
        <v>213</v>
      </c>
      <c r="Q840">
        <v>1.25</v>
      </c>
      <c r="R840">
        <v>0.10100000000000001</v>
      </c>
      <c r="S840">
        <v>29706</v>
      </c>
      <c r="T840">
        <v>81.599999999999994</v>
      </c>
      <c r="U840">
        <v>102.7</v>
      </c>
      <c r="V840">
        <v>6151</v>
      </c>
      <c r="W840">
        <v>60.3</v>
      </c>
      <c r="X840">
        <v>81.56</v>
      </c>
      <c r="Y840">
        <v>0</v>
      </c>
    </row>
    <row r="841" spans="1:25" x14ac:dyDescent="0.3">
      <c r="A841" t="s">
        <v>52</v>
      </c>
      <c r="B841">
        <f>_xlfn.XLOOKUP(Table4[[#This Row],[country]],Table2[country],Table2[country_id],FALSE)</f>
        <v>18</v>
      </c>
      <c r="C841" t="s">
        <v>105</v>
      </c>
      <c r="D841">
        <v>2017</v>
      </c>
      <c r="E841">
        <f>_xlfn.XLOOKUP(Table4[[#This Row],[year]],Table1[year],Table1[year_id])</f>
        <v>8</v>
      </c>
      <c r="F841" t="s">
        <v>30</v>
      </c>
      <c r="G841" t="s">
        <v>28</v>
      </c>
      <c r="H841" cm="1">
        <f t="array" ref="H841">_xlfn.XLOOKUP(Table4[[#This Row],[vehicle_segment]]&amp;Table4[[#This Row],[powertrain_type]],Table3[vehicle_segment]&amp;Table3[powertrain_type],Table3[vehicle_id])</f>
        <v>3</v>
      </c>
      <c r="I841" s="5">
        <v>7561</v>
      </c>
      <c r="J841" s="5">
        <v>410177</v>
      </c>
      <c r="K841" s="5">
        <v>35668</v>
      </c>
      <c r="L841" s="5">
        <v>453406</v>
      </c>
      <c r="M841">
        <v>1.67</v>
      </c>
      <c r="N841">
        <v>9749</v>
      </c>
      <c r="O841">
        <v>27.1</v>
      </c>
      <c r="P841">
        <v>213</v>
      </c>
      <c r="Q841">
        <v>1.25</v>
      </c>
      <c r="R841">
        <v>0.10100000000000001</v>
      </c>
      <c r="S841">
        <v>29706</v>
      </c>
      <c r="T841">
        <v>81.599999999999994</v>
      </c>
      <c r="U841">
        <v>102.7</v>
      </c>
      <c r="V841">
        <v>6151</v>
      </c>
      <c r="W841">
        <v>60.3</v>
      </c>
      <c r="X841">
        <v>82.68</v>
      </c>
      <c r="Y841">
        <v>0</v>
      </c>
    </row>
    <row r="842" spans="1:25" x14ac:dyDescent="0.3">
      <c r="A842" t="s">
        <v>52</v>
      </c>
      <c r="B842">
        <f>_xlfn.XLOOKUP(Table4[[#This Row],[country]],Table2[country],Table2[country_id],FALSE)</f>
        <v>18</v>
      </c>
      <c r="C842" t="s">
        <v>105</v>
      </c>
      <c r="D842">
        <v>2018</v>
      </c>
      <c r="E842">
        <f>_xlfn.XLOOKUP(Table4[[#This Row],[year]],Table1[year],Table1[year_id])</f>
        <v>9</v>
      </c>
      <c r="F842" t="s">
        <v>27</v>
      </c>
      <c r="G842" t="s">
        <v>28</v>
      </c>
      <c r="H842" cm="1">
        <f t="array" ref="H842">_xlfn.XLOOKUP(Table4[[#This Row],[vehicle_segment]]&amp;Table4[[#This Row],[powertrain_type]],Table3[vehicle_segment]&amp;Table3[powertrain_type],Table3[vehicle_id])</f>
        <v>1</v>
      </c>
      <c r="I842" s="5">
        <v>1696</v>
      </c>
      <c r="J842" s="5">
        <v>160513</v>
      </c>
      <c r="K842" s="5">
        <v>107009</v>
      </c>
      <c r="L842" s="5">
        <v>269218</v>
      </c>
      <c r="M842">
        <v>0.63</v>
      </c>
      <c r="N842">
        <v>22623</v>
      </c>
      <c r="O842">
        <v>29.5</v>
      </c>
      <c r="P842">
        <v>266</v>
      </c>
      <c r="Q842">
        <v>1.27</v>
      </c>
      <c r="R842">
        <v>0.10100000000000001</v>
      </c>
      <c r="S842">
        <v>30357</v>
      </c>
      <c r="T842">
        <v>81.400000000000006</v>
      </c>
      <c r="U842">
        <v>101.5</v>
      </c>
      <c r="V842">
        <v>6456</v>
      </c>
      <c r="W842">
        <v>62.5</v>
      </c>
      <c r="X842">
        <v>53.62</v>
      </c>
      <c r="Y842">
        <v>0</v>
      </c>
    </row>
    <row r="843" spans="1:25" x14ac:dyDescent="0.3">
      <c r="A843" t="s">
        <v>52</v>
      </c>
      <c r="B843">
        <f>_xlfn.XLOOKUP(Table4[[#This Row],[country]],Table2[country],Table2[country_id],FALSE)</f>
        <v>18</v>
      </c>
      <c r="C843" t="s">
        <v>105</v>
      </c>
      <c r="D843">
        <v>2018</v>
      </c>
      <c r="E843">
        <f>_xlfn.XLOOKUP(Table4[[#This Row],[year]],Table1[year],Table1[year_id])</f>
        <v>9</v>
      </c>
      <c r="F843" t="s">
        <v>29</v>
      </c>
      <c r="G843" t="s">
        <v>28</v>
      </c>
      <c r="H843" cm="1">
        <f t="array" ref="H843">_xlfn.XLOOKUP(Table4[[#This Row],[vehicle_segment]]&amp;Table4[[#This Row],[powertrain_type]],Table3[vehicle_segment]&amp;Table3[powertrain_type],Table3[vehicle_id])</f>
        <v>2</v>
      </c>
      <c r="I843" s="5">
        <v>19841</v>
      </c>
      <c r="J843" s="5">
        <v>952523</v>
      </c>
      <c r="K843" s="5">
        <v>129890</v>
      </c>
      <c r="L843" s="5">
        <v>1102254</v>
      </c>
      <c r="M843">
        <v>1.8</v>
      </c>
      <c r="N843">
        <v>22623</v>
      </c>
      <c r="O843">
        <v>29.5</v>
      </c>
      <c r="P843">
        <v>266</v>
      </c>
      <c r="Q843">
        <v>1.27</v>
      </c>
      <c r="R843">
        <v>0.10100000000000001</v>
      </c>
      <c r="S843">
        <v>30357</v>
      </c>
      <c r="T843">
        <v>81.400000000000006</v>
      </c>
      <c r="U843">
        <v>101.5</v>
      </c>
      <c r="V843">
        <v>6456</v>
      </c>
      <c r="W843">
        <v>62.5</v>
      </c>
      <c r="X843">
        <v>58.96</v>
      </c>
      <c r="Y843">
        <v>0</v>
      </c>
    </row>
    <row r="844" spans="1:25" x14ac:dyDescent="0.3">
      <c r="A844" t="s">
        <v>52</v>
      </c>
      <c r="B844">
        <f>_xlfn.XLOOKUP(Table4[[#This Row],[country]],Table2[country],Table2[country_id],FALSE)</f>
        <v>18</v>
      </c>
      <c r="C844" t="s">
        <v>105</v>
      </c>
      <c r="D844">
        <v>2018</v>
      </c>
      <c r="E844">
        <f>_xlfn.XLOOKUP(Table4[[#This Row],[year]],Table1[year],Table1[year_id])</f>
        <v>9</v>
      </c>
      <c r="F844" t="s">
        <v>30</v>
      </c>
      <c r="G844" t="s">
        <v>28</v>
      </c>
      <c r="H844" cm="1">
        <f t="array" ref="H844">_xlfn.XLOOKUP(Table4[[#This Row],[vehicle_segment]]&amp;Table4[[#This Row],[powertrain_type]],Table3[vehicle_segment]&amp;Table3[powertrain_type],Table3[vehicle_id])</f>
        <v>3</v>
      </c>
      <c r="I844" s="5">
        <v>11922</v>
      </c>
      <c r="J844" s="5">
        <v>409273</v>
      </c>
      <c r="K844" s="5">
        <v>35589</v>
      </c>
      <c r="L844" s="5">
        <v>456784</v>
      </c>
      <c r="M844">
        <v>2.61</v>
      </c>
      <c r="N844">
        <v>22623</v>
      </c>
      <c r="O844">
        <v>29.5</v>
      </c>
      <c r="P844">
        <v>266</v>
      </c>
      <c r="Q844">
        <v>1.27</v>
      </c>
      <c r="R844">
        <v>0.10100000000000001</v>
      </c>
      <c r="S844">
        <v>30357</v>
      </c>
      <c r="T844">
        <v>81.400000000000006</v>
      </c>
      <c r="U844">
        <v>101.5</v>
      </c>
      <c r="V844">
        <v>6456</v>
      </c>
      <c r="W844">
        <v>62.5</v>
      </c>
      <c r="X844">
        <v>57.68</v>
      </c>
      <c r="Y844">
        <v>0</v>
      </c>
    </row>
    <row r="845" spans="1:25" x14ac:dyDescent="0.3">
      <c r="A845" t="s">
        <v>52</v>
      </c>
      <c r="B845">
        <f>_xlfn.XLOOKUP(Table4[[#This Row],[country]],Table2[country],Table2[country_id],FALSE)</f>
        <v>18</v>
      </c>
      <c r="C845" t="s">
        <v>105</v>
      </c>
      <c r="D845">
        <v>2019</v>
      </c>
      <c r="E845">
        <f>_xlfn.XLOOKUP(Table4[[#This Row],[year]],Table1[year],Table1[year_id])</f>
        <v>10</v>
      </c>
      <c r="F845" t="s">
        <v>27</v>
      </c>
      <c r="G845" t="s">
        <v>28</v>
      </c>
      <c r="H845" cm="1">
        <f t="array" ref="H845">_xlfn.XLOOKUP(Table4[[#This Row],[vehicle_segment]]&amp;Table4[[#This Row],[powertrain_type]],Table3[vehicle_segment]&amp;Table3[powertrain_type],Table3[vehicle_id])</f>
        <v>1</v>
      </c>
      <c r="I845" s="5">
        <v>2242</v>
      </c>
      <c r="J845" s="5">
        <v>158104</v>
      </c>
      <c r="K845" s="5">
        <v>105403</v>
      </c>
      <c r="L845" s="5">
        <v>265749</v>
      </c>
      <c r="M845">
        <v>0.84</v>
      </c>
      <c r="N845">
        <v>31425</v>
      </c>
      <c r="O845">
        <v>32.299999999999997</v>
      </c>
      <c r="P845">
        <v>298</v>
      </c>
      <c r="Q845">
        <v>1.327</v>
      </c>
      <c r="R845">
        <v>9.9000000000000005E-2</v>
      </c>
      <c r="S845">
        <v>31971</v>
      </c>
      <c r="T845">
        <v>81.7</v>
      </c>
      <c r="U845">
        <v>98.4</v>
      </c>
      <c r="V845">
        <v>6351</v>
      </c>
      <c r="W845">
        <v>66.099999999999994</v>
      </c>
      <c r="X845">
        <v>32.19</v>
      </c>
      <c r="Y845">
        <v>0</v>
      </c>
    </row>
    <row r="846" spans="1:25" x14ac:dyDescent="0.3">
      <c r="A846" t="s">
        <v>52</v>
      </c>
      <c r="B846">
        <f>_xlfn.XLOOKUP(Table4[[#This Row],[country]],Table2[country],Table2[country_id],FALSE)</f>
        <v>18</v>
      </c>
      <c r="C846" t="s">
        <v>105</v>
      </c>
      <c r="D846">
        <v>2019</v>
      </c>
      <c r="E846">
        <f>_xlfn.XLOOKUP(Table4[[#This Row],[year]],Table1[year],Table1[year_id])</f>
        <v>10</v>
      </c>
      <c r="F846" t="s">
        <v>29</v>
      </c>
      <c r="G846" t="s">
        <v>28</v>
      </c>
      <c r="H846" cm="1">
        <f t="array" ref="H846">_xlfn.XLOOKUP(Table4[[#This Row],[vehicle_segment]]&amp;Table4[[#This Row],[powertrain_type]],Table3[vehicle_segment]&amp;Table3[powertrain_type],Table3[vehicle_id])</f>
        <v>2</v>
      </c>
      <c r="I846" s="5">
        <v>25517</v>
      </c>
      <c r="J846" s="5">
        <v>909285</v>
      </c>
      <c r="K846" s="5">
        <v>123993</v>
      </c>
      <c r="L846" s="5">
        <v>1058795</v>
      </c>
      <c r="M846">
        <v>2.41</v>
      </c>
      <c r="N846">
        <v>31425</v>
      </c>
      <c r="O846">
        <v>32.299999999999997</v>
      </c>
      <c r="P846">
        <v>298</v>
      </c>
      <c r="Q846">
        <v>1.327</v>
      </c>
      <c r="R846">
        <v>9.9000000000000005E-2</v>
      </c>
      <c r="S846">
        <v>31971</v>
      </c>
      <c r="T846">
        <v>81.7</v>
      </c>
      <c r="U846">
        <v>98.4</v>
      </c>
      <c r="V846">
        <v>6351</v>
      </c>
      <c r="W846">
        <v>66.099999999999994</v>
      </c>
      <c r="X846">
        <v>28.61</v>
      </c>
      <c r="Y846">
        <v>0</v>
      </c>
    </row>
    <row r="847" spans="1:25" x14ac:dyDescent="0.3">
      <c r="A847" t="s">
        <v>52</v>
      </c>
      <c r="B847">
        <f>_xlfn.XLOOKUP(Table4[[#This Row],[country]],Table2[country],Table2[country_id],FALSE)</f>
        <v>18</v>
      </c>
      <c r="C847" t="s">
        <v>105</v>
      </c>
      <c r="D847">
        <v>2019</v>
      </c>
      <c r="E847">
        <f>_xlfn.XLOOKUP(Table4[[#This Row],[year]],Table1[year],Table1[year_id])</f>
        <v>10</v>
      </c>
      <c r="F847" t="s">
        <v>30</v>
      </c>
      <c r="G847" t="s">
        <v>28</v>
      </c>
      <c r="H847" cm="1">
        <f t="array" ref="H847">_xlfn.XLOOKUP(Table4[[#This Row],[vehicle_segment]]&amp;Table4[[#This Row],[powertrain_type]],Table3[vehicle_segment]&amp;Table3[powertrain_type],Table3[vehicle_id])</f>
        <v>3</v>
      </c>
      <c r="I847" s="5">
        <v>15642</v>
      </c>
      <c r="J847" s="5">
        <v>397430</v>
      </c>
      <c r="K847" s="5">
        <v>34559</v>
      </c>
      <c r="L847" s="5">
        <v>447631</v>
      </c>
      <c r="M847">
        <v>3.49</v>
      </c>
      <c r="N847">
        <v>31425</v>
      </c>
      <c r="O847">
        <v>32.299999999999997</v>
      </c>
      <c r="P847">
        <v>298</v>
      </c>
      <c r="Q847">
        <v>1.327</v>
      </c>
      <c r="R847">
        <v>9.9000000000000005E-2</v>
      </c>
      <c r="S847">
        <v>31971</v>
      </c>
      <c r="T847">
        <v>81.7</v>
      </c>
      <c r="U847">
        <v>98.4</v>
      </c>
      <c r="V847">
        <v>6351</v>
      </c>
      <c r="W847">
        <v>66.099999999999994</v>
      </c>
      <c r="X847">
        <v>31.2</v>
      </c>
      <c r="Y847">
        <v>0</v>
      </c>
    </row>
    <row r="848" spans="1:25" x14ac:dyDescent="0.3">
      <c r="A848" t="s">
        <v>52</v>
      </c>
      <c r="B848">
        <f>_xlfn.XLOOKUP(Table4[[#This Row],[country]],Table2[country],Table2[country_id],FALSE)</f>
        <v>18</v>
      </c>
      <c r="C848" t="s">
        <v>105</v>
      </c>
      <c r="D848">
        <v>2020</v>
      </c>
      <c r="E848">
        <f>_xlfn.XLOOKUP(Table4[[#This Row],[year]],Table1[year],Table1[year_id])</f>
        <v>11</v>
      </c>
      <c r="F848" t="s">
        <v>27</v>
      </c>
      <c r="G848" t="s">
        <v>28</v>
      </c>
      <c r="H848" cm="1">
        <f t="array" ref="H848">_xlfn.XLOOKUP(Table4[[#This Row],[vehicle_segment]]&amp;Table4[[#This Row],[powertrain_type]],Table3[vehicle_segment]&amp;Table3[powertrain_type],Table3[vehicle_id])</f>
        <v>1</v>
      </c>
      <c r="I848" s="5">
        <v>2353</v>
      </c>
      <c r="J848" s="5">
        <v>168775</v>
      </c>
      <c r="K848" s="5">
        <v>112517</v>
      </c>
      <c r="L848" s="5">
        <v>283645</v>
      </c>
      <c r="M848">
        <v>0.83</v>
      </c>
      <c r="N848">
        <v>56558</v>
      </c>
      <c r="O848">
        <v>33.6</v>
      </c>
      <c r="P848">
        <v>344</v>
      </c>
      <c r="Q848">
        <v>1.41</v>
      </c>
      <c r="R848">
        <v>0.10100000000000001</v>
      </c>
      <c r="S848">
        <v>31531</v>
      </c>
      <c r="T848">
        <v>81.400000000000006</v>
      </c>
      <c r="U848">
        <v>96</v>
      </c>
      <c r="V848">
        <v>6386</v>
      </c>
      <c r="W848">
        <v>67.900000000000006</v>
      </c>
      <c r="X848">
        <v>4.95</v>
      </c>
      <c r="Y848">
        <v>0</v>
      </c>
    </row>
    <row r="849" spans="1:25" x14ac:dyDescent="0.3">
      <c r="A849" t="s">
        <v>52</v>
      </c>
      <c r="B849">
        <f>_xlfn.XLOOKUP(Table4[[#This Row],[country]],Table2[country],Table2[country_id],FALSE)</f>
        <v>18</v>
      </c>
      <c r="C849" t="s">
        <v>105</v>
      </c>
      <c r="D849">
        <v>2020</v>
      </c>
      <c r="E849">
        <f>_xlfn.XLOOKUP(Table4[[#This Row],[year]],Table1[year],Table1[year_id])</f>
        <v>11</v>
      </c>
      <c r="F849" t="s">
        <v>29</v>
      </c>
      <c r="G849" t="s">
        <v>28</v>
      </c>
      <c r="H849" cm="1">
        <f t="array" ref="H849">_xlfn.XLOOKUP(Table4[[#This Row],[vehicle_segment]]&amp;Table4[[#This Row],[powertrain_type]],Table3[vehicle_segment]&amp;Table3[powertrain_type],Table3[vehicle_id])</f>
        <v>2</v>
      </c>
      <c r="I849" s="5">
        <v>26865</v>
      </c>
      <c r="J849" s="5">
        <v>973863</v>
      </c>
      <c r="K849" s="5">
        <v>132800</v>
      </c>
      <c r="L849" s="5">
        <v>1133528</v>
      </c>
      <c r="M849">
        <v>2.37</v>
      </c>
      <c r="N849">
        <v>56558</v>
      </c>
      <c r="O849">
        <v>33.6</v>
      </c>
      <c r="P849">
        <v>344</v>
      </c>
      <c r="Q849">
        <v>1.41</v>
      </c>
      <c r="R849">
        <v>0.10100000000000001</v>
      </c>
      <c r="S849">
        <v>31531</v>
      </c>
      <c r="T849">
        <v>81.400000000000006</v>
      </c>
      <c r="U849">
        <v>96</v>
      </c>
      <c r="V849">
        <v>6386</v>
      </c>
      <c r="W849">
        <v>67.900000000000006</v>
      </c>
      <c r="X849">
        <v>5.28</v>
      </c>
      <c r="Y849">
        <v>0</v>
      </c>
    </row>
    <row r="850" spans="1:25" x14ac:dyDescent="0.3">
      <c r="A850" t="s">
        <v>52</v>
      </c>
      <c r="B850">
        <f>_xlfn.XLOOKUP(Table4[[#This Row],[country]],Table2[country],Table2[country_id],FALSE)</f>
        <v>18</v>
      </c>
      <c r="C850" t="s">
        <v>105</v>
      </c>
      <c r="D850">
        <v>2020</v>
      </c>
      <c r="E850">
        <f>_xlfn.XLOOKUP(Table4[[#This Row],[year]],Table1[year],Table1[year_id])</f>
        <v>11</v>
      </c>
      <c r="F850" t="s">
        <v>30</v>
      </c>
      <c r="G850" t="s">
        <v>28</v>
      </c>
      <c r="H850" cm="1">
        <f t="array" ref="H850">_xlfn.XLOOKUP(Table4[[#This Row],[vehicle_segment]]&amp;Table4[[#This Row],[powertrain_type]],Table3[vehicle_segment]&amp;Table3[powertrain_type],Table3[vehicle_id])</f>
        <v>3</v>
      </c>
      <c r="I850" s="5">
        <v>16229</v>
      </c>
      <c r="J850" s="5">
        <v>419556</v>
      </c>
      <c r="K850" s="5">
        <v>36483</v>
      </c>
      <c r="L850" s="5">
        <v>472268</v>
      </c>
      <c r="M850">
        <v>3.44</v>
      </c>
      <c r="N850">
        <v>56558</v>
      </c>
      <c r="O850">
        <v>33.6</v>
      </c>
      <c r="P850">
        <v>344</v>
      </c>
      <c r="Q850">
        <v>1.41</v>
      </c>
      <c r="R850">
        <v>0.10100000000000001</v>
      </c>
      <c r="S850">
        <v>31531</v>
      </c>
      <c r="T850">
        <v>81.400000000000006</v>
      </c>
      <c r="U850">
        <v>96</v>
      </c>
      <c r="V850">
        <v>6386</v>
      </c>
      <c r="W850">
        <v>67.900000000000006</v>
      </c>
      <c r="X850">
        <v>3.75</v>
      </c>
      <c r="Y850">
        <v>0</v>
      </c>
    </row>
    <row r="851" spans="1:25" x14ac:dyDescent="0.3">
      <c r="A851" t="s">
        <v>52</v>
      </c>
      <c r="B851">
        <f>_xlfn.XLOOKUP(Table4[[#This Row],[country]],Table2[country],Table2[country_id],FALSE)</f>
        <v>18</v>
      </c>
      <c r="C851" t="s">
        <v>105</v>
      </c>
      <c r="D851">
        <v>2021</v>
      </c>
      <c r="E851">
        <f>_xlfn.XLOOKUP(Table4[[#This Row],[year]],Table1[year],Table1[year_id])</f>
        <v>12</v>
      </c>
      <c r="F851" t="s">
        <v>27</v>
      </c>
      <c r="G851" t="s">
        <v>28</v>
      </c>
      <c r="H851" cm="1">
        <f t="array" ref="H851">_xlfn.XLOOKUP(Table4[[#This Row],[vehicle_segment]]&amp;Table4[[#This Row],[powertrain_type]],Table3[vehicle_segment]&amp;Table3[powertrain_type],Table3[vehicle_id])</f>
        <v>1</v>
      </c>
      <c r="I851" s="5">
        <v>4968</v>
      </c>
      <c r="J851" s="5">
        <v>151579</v>
      </c>
      <c r="K851" s="5">
        <v>101053</v>
      </c>
      <c r="L851" s="5">
        <v>257600</v>
      </c>
      <c r="M851">
        <v>1.93</v>
      </c>
      <c r="N851">
        <v>91122</v>
      </c>
      <c r="O851">
        <v>38.200000000000003</v>
      </c>
      <c r="P851">
        <v>371</v>
      </c>
      <c r="Q851">
        <v>1.5269999999999999</v>
      </c>
      <c r="R851">
        <v>0.10299999999999999</v>
      </c>
      <c r="S851">
        <v>32350</v>
      </c>
      <c r="T851">
        <v>81.2</v>
      </c>
      <c r="U851">
        <v>94.6</v>
      </c>
      <c r="V851">
        <v>5930</v>
      </c>
      <c r="W851">
        <v>72.099999999999994</v>
      </c>
      <c r="X851">
        <v>111.13</v>
      </c>
      <c r="Y851">
        <v>0</v>
      </c>
    </row>
    <row r="852" spans="1:25" x14ac:dyDescent="0.3">
      <c r="A852" t="s">
        <v>52</v>
      </c>
      <c r="B852">
        <f>_xlfn.XLOOKUP(Table4[[#This Row],[country]],Table2[country],Table2[country_id],FALSE)</f>
        <v>18</v>
      </c>
      <c r="C852" t="s">
        <v>105</v>
      </c>
      <c r="D852">
        <v>2021</v>
      </c>
      <c r="E852">
        <f>_xlfn.XLOOKUP(Table4[[#This Row],[year]],Table1[year],Table1[year_id])</f>
        <v>12</v>
      </c>
      <c r="F852" t="s">
        <v>29</v>
      </c>
      <c r="G852" t="s">
        <v>28</v>
      </c>
      <c r="H852" cm="1">
        <f t="array" ref="H852">_xlfn.XLOOKUP(Table4[[#This Row],[vehicle_segment]]&amp;Table4[[#This Row],[powertrain_type]],Table3[vehicle_segment]&amp;Table3[powertrain_type],Table3[vehicle_id])</f>
        <v>2</v>
      </c>
      <c r="I852" s="5">
        <v>56488</v>
      </c>
      <c r="J852" s="5">
        <v>852459</v>
      </c>
      <c r="K852" s="5">
        <v>116244</v>
      </c>
      <c r="L852" s="5">
        <v>1025191</v>
      </c>
      <c r="M852">
        <v>5.51</v>
      </c>
      <c r="N852">
        <v>91122</v>
      </c>
      <c r="O852">
        <v>38.200000000000003</v>
      </c>
      <c r="P852">
        <v>371</v>
      </c>
      <c r="Q852">
        <v>1.5269999999999999</v>
      </c>
      <c r="R852">
        <v>0.10299999999999999</v>
      </c>
      <c r="S852">
        <v>32350</v>
      </c>
      <c r="T852">
        <v>81.2</v>
      </c>
      <c r="U852">
        <v>94.6</v>
      </c>
      <c r="V852">
        <v>5930</v>
      </c>
      <c r="W852">
        <v>72.099999999999994</v>
      </c>
      <c r="X852">
        <v>110.27</v>
      </c>
      <c r="Y852">
        <v>0</v>
      </c>
    </row>
    <row r="853" spans="1:25" x14ac:dyDescent="0.3">
      <c r="A853" t="s">
        <v>52</v>
      </c>
      <c r="B853">
        <f>_xlfn.XLOOKUP(Table4[[#This Row],[country]],Table2[country],Table2[country_id],FALSE)</f>
        <v>18</v>
      </c>
      <c r="C853" t="s">
        <v>105</v>
      </c>
      <c r="D853">
        <v>2021</v>
      </c>
      <c r="E853">
        <f>_xlfn.XLOOKUP(Table4[[#This Row],[year]],Table1[year],Table1[year_id])</f>
        <v>12</v>
      </c>
      <c r="F853" t="s">
        <v>30</v>
      </c>
      <c r="G853" t="s">
        <v>28</v>
      </c>
      <c r="H853" cm="1">
        <f t="array" ref="H853">_xlfn.XLOOKUP(Table4[[#This Row],[vehicle_segment]]&amp;Table4[[#This Row],[powertrain_type]],Table3[vehicle_segment]&amp;Table3[powertrain_type],Table3[vehicle_id])</f>
        <v>3</v>
      </c>
      <c r="I853" s="5">
        <v>33891</v>
      </c>
      <c r="J853" s="5">
        <v>359081</v>
      </c>
      <c r="K853" s="5">
        <v>31224</v>
      </c>
      <c r="L853" s="5">
        <v>424196</v>
      </c>
      <c r="M853">
        <v>7.99</v>
      </c>
      <c r="N853">
        <v>91122</v>
      </c>
      <c r="O853">
        <v>38.200000000000003</v>
      </c>
      <c r="P853">
        <v>371</v>
      </c>
      <c r="Q853">
        <v>1.5269999999999999</v>
      </c>
      <c r="R853">
        <v>0.10299999999999999</v>
      </c>
      <c r="S853">
        <v>32350</v>
      </c>
      <c r="T853">
        <v>81.2</v>
      </c>
      <c r="U853">
        <v>94.6</v>
      </c>
      <c r="V853">
        <v>5930</v>
      </c>
      <c r="W853">
        <v>72.099999999999994</v>
      </c>
      <c r="X853">
        <v>108.83</v>
      </c>
      <c r="Y853">
        <v>0</v>
      </c>
    </row>
    <row r="854" spans="1:25" x14ac:dyDescent="0.3">
      <c r="A854" t="s">
        <v>52</v>
      </c>
      <c r="B854">
        <f>_xlfn.XLOOKUP(Table4[[#This Row],[country]],Table2[country],Table2[country_id],FALSE)</f>
        <v>18</v>
      </c>
      <c r="C854" t="s">
        <v>105</v>
      </c>
      <c r="D854">
        <v>2022</v>
      </c>
      <c r="E854">
        <f>_xlfn.XLOOKUP(Table4[[#This Row],[year]],Table1[year],Table1[year_id])</f>
        <v>13</v>
      </c>
      <c r="F854" t="s">
        <v>27</v>
      </c>
      <c r="G854" t="s">
        <v>28</v>
      </c>
      <c r="H854" cm="1">
        <f t="array" ref="H854">_xlfn.XLOOKUP(Table4[[#This Row],[vehicle_segment]]&amp;Table4[[#This Row],[powertrain_type]],Table3[vehicle_segment]&amp;Table3[powertrain_type],Table3[vehicle_id])</f>
        <v>1</v>
      </c>
      <c r="I854" s="5">
        <v>9271</v>
      </c>
      <c r="J854" s="5">
        <v>149487</v>
      </c>
      <c r="K854" s="5">
        <v>99658</v>
      </c>
      <c r="L854" s="5">
        <v>258416</v>
      </c>
      <c r="M854">
        <v>3.59</v>
      </c>
      <c r="N854">
        <v>127353</v>
      </c>
      <c r="O854">
        <v>38</v>
      </c>
      <c r="P854">
        <v>402</v>
      </c>
      <c r="Q854">
        <v>1.573</v>
      </c>
      <c r="R854">
        <v>0.111</v>
      </c>
      <c r="S854">
        <v>32123</v>
      </c>
      <c r="T854">
        <v>81.3</v>
      </c>
      <c r="U854">
        <v>93.9</v>
      </c>
      <c r="V854">
        <v>5455</v>
      </c>
      <c r="W854">
        <v>74.599999999999994</v>
      </c>
      <c r="X854">
        <v>86.61</v>
      </c>
      <c r="Y854">
        <v>0</v>
      </c>
    </row>
    <row r="855" spans="1:25" x14ac:dyDescent="0.3">
      <c r="A855" t="s">
        <v>52</v>
      </c>
      <c r="B855">
        <f>_xlfn.XLOOKUP(Table4[[#This Row],[country]],Table2[country],Table2[country_id],FALSE)</f>
        <v>18</v>
      </c>
      <c r="C855" t="s">
        <v>105</v>
      </c>
      <c r="D855">
        <v>2022</v>
      </c>
      <c r="E855">
        <f>_xlfn.XLOOKUP(Table4[[#This Row],[year]],Table1[year],Table1[year_id])</f>
        <v>13</v>
      </c>
      <c r="F855" t="s">
        <v>29</v>
      </c>
      <c r="G855" t="s">
        <v>28</v>
      </c>
      <c r="H855" cm="1">
        <f t="array" ref="H855">_xlfn.XLOOKUP(Table4[[#This Row],[vehicle_segment]]&amp;Table4[[#This Row],[powertrain_type]],Table3[vehicle_segment]&amp;Table3[powertrain_type],Table3[vehicle_id])</f>
        <v>2</v>
      </c>
      <c r="I855" s="5">
        <v>103921</v>
      </c>
      <c r="J855" s="5">
        <v>800753</v>
      </c>
      <c r="K855" s="5">
        <v>109194</v>
      </c>
      <c r="L855" s="5">
        <v>1013868</v>
      </c>
      <c r="M855">
        <v>10.25</v>
      </c>
      <c r="N855">
        <v>127353</v>
      </c>
      <c r="O855">
        <v>38</v>
      </c>
      <c r="P855">
        <v>402</v>
      </c>
      <c r="Q855">
        <v>1.573</v>
      </c>
      <c r="R855">
        <v>0.111</v>
      </c>
      <c r="S855">
        <v>32123</v>
      </c>
      <c r="T855">
        <v>81.3</v>
      </c>
      <c r="U855">
        <v>93.9</v>
      </c>
      <c r="V855">
        <v>5455</v>
      </c>
      <c r="W855">
        <v>74.599999999999994</v>
      </c>
      <c r="X855">
        <v>83.97</v>
      </c>
      <c r="Y855">
        <v>0</v>
      </c>
    </row>
    <row r="856" spans="1:25" x14ac:dyDescent="0.3">
      <c r="A856" t="s">
        <v>52</v>
      </c>
      <c r="B856">
        <f>_xlfn.XLOOKUP(Table4[[#This Row],[country]],Table2[country],Table2[country_id],FALSE)</f>
        <v>18</v>
      </c>
      <c r="C856" t="s">
        <v>105</v>
      </c>
      <c r="D856">
        <v>2022</v>
      </c>
      <c r="E856">
        <f>_xlfn.XLOOKUP(Table4[[#This Row],[year]],Table1[year],Table1[year_id])</f>
        <v>13</v>
      </c>
      <c r="F856" t="s">
        <v>30</v>
      </c>
      <c r="G856" t="s">
        <v>28</v>
      </c>
      <c r="H856" cm="1">
        <f t="array" ref="H856">_xlfn.XLOOKUP(Table4[[#This Row],[vehicle_segment]]&amp;Table4[[#This Row],[powertrain_type]],Table3[vehicle_segment]&amp;Table3[powertrain_type],Table3[vehicle_id])</f>
        <v>3</v>
      </c>
      <c r="I856" s="5">
        <v>63946</v>
      </c>
      <c r="J856" s="5">
        <v>337000</v>
      </c>
      <c r="K856" s="5">
        <v>29304</v>
      </c>
      <c r="L856" s="5">
        <v>430250</v>
      </c>
      <c r="M856">
        <v>14.86</v>
      </c>
      <c r="N856">
        <v>127353</v>
      </c>
      <c r="O856">
        <v>38</v>
      </c>
      <c r="P856">
        <v>402</v>
      </c>
      <c r="Q856">
        <v>1.573</v>
      </c>
      <c r="R856">
        <v>0.111</v>
      </c>
      <c r="S856">
        <v>32123</v>
      </c>
      <c r="T856">
        <v>81.3</v>
      </c>
      <c r="U856">
        <v>93.9</v>
      </c>
      <c r="V856">
        <v>5455</v>
      </c>
      <c r="W856">
        <v>74.599999999999994</v>
      </c>
      <c r="X856">
        <v>88.68</v>
      </c>
      <c r="Y856">
        <v>0</v>
      </c>
    </row>
    <row r="857" spans="1:25" x14ac:dyDescent="0.3">
      <c r="A857" t="s">
        <v>52</v>
      </c>
      <c r="B857">
        <f>_xlfn.XLOOKUP(Table4[[#This Row],[country]],Table2[country],Table2[country_id],FALSE)</f>
        <v>18</v>
      </c>
      <c r="C857" t="s">
        <v>105</v>
      </c>
      <c r="D857">
        <v>2023</v>
      </c>
      <c r="E857">
        <f>_xlfn.XLOOKUP(Table4[[#This Row],[year]],Table1[year],Table1[year_id])</f>
        <v>14</v>
      </c>
      <c r="F857" t="s">
        <v>27</v>
      </c>
      <c r="G857" t="s">
        <v>28</v>
      </c>
      <c r="H857" cm="1">
        <f t="array" ref="H857">_xlfn.XLOOKUP(Table4[[#This Row],[vehicle_segment]]&amp;Table4[[#This Row],[powertrain_type]],Table3[vehicle_segment]&amp;Table3[powertrain_type],Table3[vehicle_id])</f>
        <v>1</v>
      </c>
      <c r="I857" s="5">
        <v>9985</v>
      </c>
      <c r="J857" s="5">
        <v>147944</v>
      </c>
      <c r="K857" s="5">
        <v>98630</v>
      </c>
      <c r="L857" s="5">
        <v>256559</v>
      </c>
      <c r="M857">
        <v>3.89</v>
      </c>
      <c r="N857">
        <v>172705</v>
      </c>
      <c r="O857">
        <v>39.6</v>
      </c>
      <c r="P857">
        <v>430</v>
      </c>
      <c r="Q857">
        <v>1.587</v>
      </c>
      <c r="R857">
        <v>0.11700000000000001</v>
      </c>
      <c r="S857">
        <v>33307</v>
      </c>
      <c r="T857">
        <v>81.400000000000006</v>
      </c>
      <c r="U857">
        <v>91.9</v>
      </c>
      <c r="V857">
        <v>5356</v>
      </c>
      <c r="W857">
        <v>76.2</v>
      </c>
      <c r="X857">
        <v>7.7</v>
      </c>
      <c r="Y857">
        <v>0</v>
      </c>
    </row>
    <row r="858" spans="1:25" x14ac:dyDescent="0.3">
      <c r="A858" t="s">
        <v>52</v>
      </c>
      <c r="B858">
        <f>_xlfn.XLOOKUP(Table4[[#This Row],[country]],Table2[country],Table2[country_id],FALSE)</f>
        <v>18</v>
      </c>
      <c r="C858" t="s">
        <v>105</v>
      </c>
      <c r="D858">
        <v>2023</v>
      </c>
      <c r="E858">
        <f>_xlfn.XLOOKUP(Table4[[#This Row],[year]],Table1[year],Table1[year_id])</f>
        <v>14</v>
      </c>
      <c r="F858" t="s">
        <v>29</v>
      </c>
      <c r="G858" t="s">
        <v>28</v>
      </c>
      <c r="H858" cm="1">
        <f t="array" ref="H858">_xlfn.XLOOKUP(Table4[[#This Row],[vehicle_segment]]&amp;Table4[[#This Row],[powertrain_type]],Table3[vehicle_segment]&amp;Table3[powertrain_type],Table3[vehicle_id])</f>
        <v>2</v>
      </c>
      <c r="I858" s="5">
        <v>115542</v>
      </c>
      <c r="J858" s="5">
        <v>812687</v>
      </c>
      <c r="K858" s="5">
        <v>110821</v>
      </c>
      <c r="L858" s="5">
        <v>1039050</v>
      </c>
      <c r="M858">
        <v>11.12</v>
      </c>
      <c r="N858">
        <v>172705</v>
      </c>
      <c r="O858">
        <v>39.6</v>
      </c>
      <c r="P858">
        <v>430</v>
      </c>
      <c r="Q858">
        <v>1.587</v>
      </c>
      <c r="R858">
        <v>0.11700000000000001</v>
      </c>
      <c r="S858">
        <v>33307</v>
      </c>
      <c r="T858">
        <v>81.400000000000006</v>
      </c>
      <c r="U858">
        <v>91.9</v>
      </c>
      <c r="V858">
        <v>5356</v>
      </c>
      <c r="W858">
        <v>76.2</v>
      </c>
      <c r="X858">
        <v>11.18</v>
      </c>
      <c r="Y858">
        <v>0</v>
      </c>
    </row>
    <row r="859" spans="1:25" x14ac:dyDescent="0.3">
      <c r="A859" t="s">
        <v>52</v>
      </c>
      <c r="B859">
        <f>_xlfn.XLOOKUP(Table4[[#This Row],[country]],Table2[country],Table2[country_id],FALSE)</f>
        <v>18</v>
      </c>
      <c r="C859" t="s">
        <v>105</v>
      </c>
      <c r="D859">
        <v>2023</v>
      </c>
      <c r="E859">
        <f>_xlfn.XLOOKUP(Table4[[#This Row],[year]],Table1[year],Table1[year_id])</f>
        <v>14</v>
      </c>
      <c r="F859" t="s">
        <v>30</v>
      </c>
      <c r="G859" t="s">
        <v>28</v>
      </c>
      <c r="H859" cm="1">
        <f t="array" ref="H859">_xlfn.XLOOKUP(Table4[[#This Row],[vehicle_segment]]&amp;Table4[[#This Row],[powertrain_type]],Table3[vehicle_segment]&amp;Table3[powertrain_type],Table3[vehicle_id])</f>
        <v>3</v>
      </c>
      <c r="I859" s="5">
        <v>68756</v>
      </c>
      <c r="J859" s="5">
        <v>329053</v>
      </c>
      <c r="K859" s="5">
        <v>28613</v>
      </c>
      <c r="L859" s="5">
        <v>426422</v>
      </c>
      <c r="M859">
        <v>16.12</v>
      </c>
      <c r="N859">
        <v>172705</v>
      </c>
      <c r="O859">
        <v>39.6</v>
      </c>
      <c r="P859">
        <v>430</v>
      </c>
      <c r="Q859">
        <v>1.587</v>
      </c>
      <c r="R859">
        <v>0.11700000000000001</v>
      </c>
      <c r="S859">
        <v>33307</v>
      </c>
      <c r="T859">
        <v>81.400000000000006</v>
      </c>
      <c r="U859">
        <v>91.9</v>
      </c>
      <c r="V859">
        <v>5356</v>
      </c>
      <c r="W859">
        <v>76.2</v>
      </c>
      <c r="X859">
        <v>7.52</v>
      </c>
      <c r="Y859">
        <v>0</v>
      </c>
    </row>
    <row r="860" spans="1:25" x14ac:dyDescent="0.3">
      <c r="A860" t="s">
        <v>52</v>
      </c>
      <c r="B860">
        <f>_xlfn.XLOOKUP(Table4[[#This Row],[country]],Table2[country],Table2[country_id],FALSE)</f>
        <v>18</v>
      </c>
      <c r="C860" t="s">
        <v>105</v>
      </c>
      <c r="D860">
        <v>2024</v>
      </c>
      <c r="E860">
        <f>_xlfn.XLOOKUP(Table4[[#This Row],[year]],Table1[year],Table1[year_id])</f>
        <v>15</v>
      </c>
      <c r="F860" t="s">
        <v>27</v>
      </c>
      <c r="G860" t="s">
        <v>28</v>
      </c>
      <c r="H860" cm="1">
        <f t="array" ref="H860">_xlfn.XLOOKUP(Table4[[#This Row],[vehicle_segment]]&amp;Table4[[#This Row],[powertrain_type]],Table3[vehicle_segment]&amp;Table3[powertrain_type],Table3[vehicle_id])</f>
        <v>1</v>
      </c>
      <c r="I860" s="5">
        <v>11947</v>
      </c>
      <c r="J860" s="5">
        <v>144313</v>
      </c>
      <c r="K860" s="5">
        <v>96208</v>
      </c>
      <c r="L860" s="5">
        <v>252468</v>
      </c>
      <c r="M860">
        <v>4.7300000000000004</v>
      </c>
      <c r="N860">
        <v>211626</v>
      </c>
      <c r="O860">
        <v>42.4</v>
      </c>
      <c r="P860">
        <v>456</v>
      </c>
      <c r="Q860">
        <v>1.5469999999999999</v>
      </c>
      <c r="R860">
        <v>0.125</v>
      </c>
      <c r="S860">
        <v>34764</v>
      </c>
      <c r="T860">
        <v>81.5</v>
      </c>
      <c r="U860">
        <v>88.9</v>
      </c>
      <c r="V860">
        <v>5171</v>
      </c>
      <c r="W860">
        <v>79.099999999999994</v>
      </c>
      <c r="X860">
        <v>19.649999999999999</v>
      </c>
      <c r="Y860">
        <v>0</v>
      </c>
    </row>
    <row r="861" spans="1:25" x14ac:dyDescent="0.3">
      <c r="A861" t="s">
        <v>52</v>
      </c>
      <c r="B861">
        <f>_xlfn.XLOOKUP(Table4[[#This Row],[country]],Table2[country],Table2[country_id],FALSE)</f>
        <v>18</v>
      </c>
      <c r="C861" t="s">
        <v>105</v>
      </c>
      <c r="D861">
        <v>2024</v>
      </c>
      <c r="E861">
        <f>_xlfn.XLOOKUP(Table4[[#This Row],[year]],Table1[year],Table1[year_id])</f>
        <v>15</v>
      </c>
      <c r="F861" t="s">
        <v>29</v>
      </c>
      <c r="G861" t="s">
        <v>28</v>
      </c>
      <c r="H861" cm="1">
        <f t="array" ref="H861">_xlfn.XLOOKUP(Table4[[#This Row],[vehicle_segment]]&amp;Table4[[#This Row],[powertrain_type]],Table3[vehicle_segment]&amp;Table3[powertrain_type],Table3[vehicle_id])</f>
        <v>2</v>
      </c>
      <c r="I861" s="5">
        <v>138551</v>
      </c>
      <c r="J861" s="5">
        <v>779889</v>
      </c>
      <c r="K861" s="5">
        <v>106348</v>
      </c>
      <c r="L861" s="5">
        <v>1024788</v>
      </c>
      <c r="M861">
        <v>13.52</v>
      </c>
      <c r="N861">
        <v>211626</v>
      </c>
      <c r="O861">
        <v>42.4</v>
      </c>
      <c r="P861">
        <v>456</v>
      </c>
      <c r="Q861">
        <v>1.5469999999999999</v>
      </c>
      <c r="R861">
        <v>0.125</v>
      </c>
      <c r="S861">
        <v>34764</v>
      </c>
      <c r="T861">
        <v>81.5</v>
      </c>
      <c r="U861">
        <v>88.9</v>
      </c>
      <c r="V861">
        <v>5171</v>
      </c>
      <c r="W861">
        <v>79.099999999999994</v>
      </c>
      <c r="X861">
        <v>19.91</v>
      </c>
      <c r="Y861">
        <v>0</v>
      </c>
    </row>
    <row r="862" spans="1:25" x14ac:dyDescent="0.3">
      <c r="A862" t="s">
        <v>52</v>
      </c>
      <c r="B862">
        <f>_xlfn.XLOOKUP(Table4[[#This Row],[country]],Table2[country],Table2[country_id],FALSE)</f>
        <v>18</v>
      </c>
      <c r="C862" t="s">
        <v>105</v>
      </c>
      <c r="D862">
        <v>2024</v>
      </c>
      <c r="E862">
        <f>_xlfn.XLOOKUP(Table4[[#This Row],[year]],Table1[year],Table1[year_id])</f>
        <v>15</v>
      </c>
      <c r="F862" t="s">
        <v>30</v>
      </c>
      <c r="G862" t="s">
        <v>28</v>
      </c>
      <c r="H862" cm="1">
        <f t="array" ref="H862">_xlfn.XLOOKUP(Table4[[#This Row],[vehicle_segment]]&amp;Table4[[#This Row],[powertrain_type]],Table3[vehicle_segment]&amp;Table3[powertrain_type],Table3[vehicle_id])</f>
        <v>3</v>
      </c>
      <c r="I862" s="5">
        <v>82777</v>
      </c>
      <c r="J862" s="5">
        <v>312313</v>
      </c>
      <c r="K862" s="5">
        <v>27158</v>
      </c>
      <c r="L862" s="5">
        <v>422248</v>
      </c>
      <c r="M862">
        <v>19.600000000000001</v>
      </c>
      <c r="N862">
        <v>211626</v>
      </c>
      <c r="O862">
        <v>42.4</v>
      </c>
      <c r="P862">
        <v>456</v>
      </c>
      <c r="Q862">
        <v>1.5469999999999999</v>
      </c>
      <c r="R862">
        <v>0.125</v>
      </c>
      <c r="S862">
        <v>34764</v>
      </c>
      <c r="T862">
        <v>81.5</v>
      </c>
      <c r="U862">
        <v>88.9</v>
      </c>
      <c r="V862">
        <v>5171</v>
      </c>
      <c r="W862">
        <v>79.099999999999994</v>
      </c>
      <c r="X862">
        <v>20.39</v>
      </c>
      <c r="Y862">
        <v>0</v>
      </c>
    </row>
    <row r="863" spans="1:25" x14ac:dyDescent="0.3">
      <c r="A863" t="s">
        <v>52</v>
      </c>
      <c r="B863">
        <f>_xlfn.XLOOKUP(Table4[[#This Row],[country]],Table2[country],Table2[country_id],FALSE)</f>
        <v>18</v>
      </c>
      <c r="C863" t="s">
        <v>105</v>
      </c>
      <c r="D863">
        <v>2025</v>
      </c>
      <c r="E863">
        <f>_xlfn.XLOOKUP(Table4[[#This Row],[year]],Table1[year],Table1[year_id])</f>
        <v>16</v>
      </c>
      <c r="F863" t="s">
        <v>27</v>
      </c>
      <c r="G863" t="s">
        <v>28</v>
      </c>
      <c r="H863" cm="1">
        <f t="array" ref="H863">_xlfn.XLOOKUP(Table4[[#This Row],[vehicle_segment]]&amp;Table4[[#This Row],[powertrain_type]],Table3[vehicle_segment]&amp;Table3[powertrain_type],Table3[vehicle_id])</f>
        <v>1</v>
      </c>
      <c r="I863" s="5">
        <v>13924</v>
      </c>
      <c r="J863" s="5">
        <v>145444</v>
      </c>
      <c r="K863" s="5">
        <v>96962</v>
      </c>
      <c r="L863" s="5">
        <v>256330</v>
      </c>
      <c r="M863">
        <v>5.43</v>
      </c>
      <c r="N863">
        <v>249268</v>
      </c>
      <c r="O863">
        <v>44.6</v>
      </c>
      <c r="P863">
        <v>480</v>
      </c>
      <c r="Q863">
        <v>1.51</v>
      </c>
      <c r="R863">
        <v>0.13</v>
      </c>
      <c r="S863">
        <v>35678</v>
      </c>
      <c r="T863">
        <v>81.400000000000006</v>
      </c>
      <c r="U863">
        <v>87.1</v>
      </c>
      <c r="V863">
        <v>5060</v>
      </c>
      <c r="W863">
        <v>83.3</v>
      </c>
      <c r="X863">
        <v>16.55</v>
      </c>
      <c r="Y863">
        <v>0</v>
      </c>
    </row>
    <row r="864" spans="1:25" x14ac:dyDescent="0.3">
      <c r="A864" t="s">
        <v>52</v>
      </c>
      <c r="B864">
        <f>_xlfn.XLOOKUP(Table4[[#This Row],[country]],Table2[country],Table2[country_id],FALSE)</f>
        <v>18</v>
      </c>
      <c r="C864" t="s">
        <v>105</v>
      </c>
      <c r="D864">
        <v>2025</v>
      </c>
      <c r="E864">
        <f>_xlfn.XLOOKUP(Table4[[#This Row],[year]],Table1[year],Table1[year_id])</f>
        <v>16</v>
      </c>
      <c r="F864" t="s">
        <v>29</v>
      </c>
      <c r="G864" t="s">
        <v>28</v>
      </c>
      <c r="H864" cm="1">
        <f t="array" ref="H864">_xlfn.XLOOKUP(Table4[[#This Row],[vehicle_segment]]&amp;Table4[[#This Row],[powertrain_type]],Table3[vehicle_segment]&amp;Table3[powertrain_type],Table3[vehicle_id])</f>
        <v>2</v>
      </c>
      <c r="I864" s="5">
        <v>161254</v>
      </c>
      <c r="J864" s="5">
        <v>772425</v>
      </c>
      <c r="K864" s="5">
        <v>105331</v>
      </c>
      <c r="L864" s="5">
        <v>1039010</v>
      </c>
      <c r="M864">
        <v>15.52</v>
      </c>
      <c r="N864">
        <v>249268</v>
      </c>
      <c r="O864">
        <v>44.6</v>
      </c>
      <c r="P864">
        <v>480</v>
      </c>
      <c r="Q864">
        <v>1.51</v>
      </c>
      <c r="R864">
        <v>0.13</v>
      </c>
      <c r="S864">
        <v>35678</v>
      </c>
      <c r="T864">
        <v>81.400000000000006</v>
      </c>
      <c r="U864">
        <v>87.1</v>
      </c>
      <c r="V864">
        <v>5060</v>
      </c>
      <c r="W864">
        <v>83.3</v>
      </c>
      <c r="X864">
        <v>16.39</v>
      </c>
      <c r="Y864">
        <v>0</v>
      </c>
    </row>
    <row r="865" spans="1:25" x14ac:dyDescent="0.3">
      <c r="A865" t="s">
        <v>52</v>
      </c>
      <c r="B865">
        <f>_xlfn.XLOOKUP(Table4[[#This Row],[country]],Table2[country],Table2[country_id],FALSE)</f>
        <v>18</v>
      </c>
      <c r="C865" t="s">
        <v>105</v>
      </c>
      <c r="D865">
        <v>2025</v>
      </c>
      <c r="E865">
        <f>_xlfn.XLOOKUP(Table4[[#This Row],[year]],Table1[year],Table1[year_id])</f>
        <v>16</v>
      </c>
      <c r="F865" t="s">
        <v>30</v>
      </c>
      <c r="G865" t="s">
        <v>28</v>
      </c>
      <c r="H865" cm="1">
        <f t="array" ref="H865">_xlfn.XLOOKUP(Table4[[#This Row],[vehicle_segment]]&amp;Table4[[#This Row],[powertrain_type]],Table3[vehicle_segment]&amp;Table3[powertrain_type],Table3[vehicle_id])</f>
        <v>3</v>
      </c>
      <c r="I865" s="5">
        <v>97283</v>
      </c>
      <c r="J865" s="5">
        <v>308206</v>
      </c>
      <c r="K865" s="5">
        <v>26801</v>
      </c>
      <c r="L865" s="5">
        <v>432290</v>
      </c>
      <c r="M865">
        <v>22.5</v>
      </c>
      <c r="N865">
        <v>249268</v>
      </c>
      <c r="O865">
        <v>44.6</v>
      </c>
      <c r="P865">
        <v>480</v>
      </c>
      <c r="Q865">
        <v>1.51</v>
      </c>
      <c r="R865">
        <v>0.13</v>
      </c>
      <c r="S865">
        <v>35678</v>
      </c>
      <c r="T865">
        <v>81.400000000000006</v>
      </c>
      <c r="U865">
        <v>87.1</v>
      </c>
      <c r="V865">
        <v>5060</v>
      </c>
      <c r="W865">
        <v>83.3</v>
      </c>
      <c r="X865">
        <v>17.52</v>
      </c>
      <c r="Y865">
        <v>0</v>
      </c>
    </row>
    <row r="866" spans="1:25" x14ac:dyDescent="0.3">
      <c r="A866" t="s">
        <v>53</v>
      </c>
      <c r="B866">
        <f>_xlfn.XLOOKUP(Table4[[#This Row],[country]],Table2[country],Table2[country_id],FALSE)</f>
        <v>19</v>
      </c>
      <c r="C866" t="s">
        <v>32</v>
      </c>
      <c r="D866">
        <v>2010</v>
      </c>
      <c r="E866">
        <f>_xlfn.XLOOKUP(Table4[[#This Row],[year]],Table1[year],Table1[year_id])</f>
        <v>1</v>
      </c>
      <c r="F866" t="s">
        <v>27</v>
      </c>
      <c r="G866" t="s">
        <v>28</v>
      </c>
      <c r="H866" cm="1">
        <f t="array" ref="H866">_xlfn.XLOOKUP(Table4[[#This Row],[vehicle_segment]]&amp;Table4[[#This Row],[powertrain_type]],Table3[vehicle_segment]&amp;Table3[powertrain_type],Table3[vehicle_id])</f>
        <v>1</v>
      </c>
      <c r="I866" s="5">
        <v>5</v>
      </c>
      <c r="J866" s="5">
        <v>87781</v>
      </c>
      <c r="K866" s="5">
        <v>58520</v>
      </c>
      <c r="L866" s="5">
        <v>146306</v>
      </c>
      <c r="M866">
        <v>0</v>
      </c>
      <c r="N866">
        <v>51</v>
      </c>
      <c r="O866">
        <v>2.2000000000000002</v>
      </c>
      <c r="P866">
        <v>125</v>
      </c>
      <c r="Q866">
        <v>1.21</v>
      </c>
      <c r="R866">
        <v>0.18099999999999999</v>
      </c>
      <c r="S866">
        <v>30720</v>
      </c>
      <c r="T866">
        <v>78.7</v>
      </c>
      <c r="U866">
        <v>89.9</v>
      </c>
      <c r="V866">
        <v>0</v>
      </c>
      <c r="W866">
        <v>47.5</v>
      </c>
      <c r="X866">
        <v>0</v>
      </c>
      <c r="Y866">
        <v>0</v>
      </c>
    </row>
    <row r="867" spans="1:25" x14ac:dyDescent="0.3">
      <c r="A867" t="s">
        <v>53</v>
      </c>
      <c r="B867">
        <f>_xlfn.XLOOKUP(Table4[[#This Row],[country]],Table2[country],Table2[country_id],FALSE)</f>
        <v>19</v>
      </c>
      <c r="C867" t="s">
        <v>32</v>
      </c>
      <c r="D867">
        <v>2010</v>
      </c>
      <c r="E867">
        <f>_xlfn.XLOOKUP(Table4[[#This Row],[year]],Table1[year],Table1[year_id])</f>
        <v>1</v>
      </c>
      <c r="F867" t="s">
        <v>29</v>
      </c>
      <c r="G867" t="s">
        <v>28</v>
      </c>
      <c r="H867" cm="1">
        <f t="array" ref="H867">_xlfn.XLOOKUP(Table4[[#This Row],[vehicle_segment]]&amp;Table4[[#This Row],[powertrain_type]],Table3[vehicle_segment]&amp;Table3[powertrain_type],Table3[vehicle_id])</f>
        <v>2</v>
      </c>
      <c r="I867" s="5">
        <v>57</v>
      </c>
      <c r="J867" s="5">
        <v>503052</v>
      </c>
      <c r="K867" s="5">
        <v>68598</v>
      </c>
      <c r="L867" s="5">
        <v>571707</v>
      </c>
      <c r="M867">
        <v>0.01</v>
      </c>
      <c r="N867">
        <v>51</v>
      </c>
      <c r="O867">
        <v>2.2000000000000002</v>
      </c>
      <c r="P867">
        <v>125</v>
      </c>
      <c r="Q867">
        <v>1.21</v>
      </c>
      <c r="R867">
        <v>0.18099999999999999</v>
      </c>
      <c r="S867">
        <v>30720</v>
      </c>
      <c r="T867">
        <v>78.7</v>
      </c>
      <c r="U867">
        <v>89.9</v>
      </c>
      <c r="V867">
        <v>0</v>
      </c>
      <c r="W867">
        <v>47.5</v>
      </c>
      <c r="X867">
        <v>0</v>
      </c>
      <c r="Y867">
        <v>0</v>
      </c>
    </row>
    <row r="868" spans="1:25" x14ac:dyDescent="0.3">
      <c r="A868" t="s">
        <v>53</v>
      </c>
      <c r="B868">
        <f>_xlfn.XLOOKUP(Table4[[#This Row],[country]],Table2[country],Table2[country_id],FALSE)</f>
        <v>19</v>
      </c>
      <c r="C868" t="s">
        <v>32</v>
      </c>
      <c r="D868">
        <v>2010</v>
      </c>
      <c r="E868">
        <f>_xlfn.XLOOKUP(Table4[[#This Row],[year]],Table1[year],Table1[year_id])</f>
        <v>1</v>
      </c>
      <c r="F868" t="s">
        <v>30</v>
      </c>
      <c r="G868" t="s">
        <v>28</v>
      </c>
      <c r="H868" cm="1">
        <f t="array" ref="H868">_xlfn.XLOOKUP(Table4[[#This Row],[vehicle_segment]]&amp;Table4[[#This Row],[powertrain_type]],Table3[vehicle_segment]&amp;Table3[powertrain_type],Table3[vehicle_id])</f>
        <v>3</v>
      </c>
      <c r="I868" s="5">
        <v>36</v>
      </c>
      <c r="J868" s="5">
        <v>225706</v>
      </c>
      <c r="K868" s="5">
        <v>19627</v>
      </c>
      <c r="L868" s="5">
        <v>245369</v>
      </c>
      <c r="M868">
        <v>0.01</v>
      </c>
      <c r="N868">
        <v>51</v>
      </c>
      <c r="O868">
        <v>2.2000000000000002</v>
      </c>
      <c r="P868">
        <v>125</v>
      </c>
      <c r="Q868">
        <v>1.21</v>
      </c>
      <c r="R868">
        <v>0.18099999999999999</v>
      </c>
      <c r="S868">
        <v>30720</v>
      </c>
      <c r="T868">
        <v>78.7</v>
      </c>
      <c r="U868">
        <v>89.9</v>
      </c>
      <c r="V868">
        <v>0</v>
      </c>
      <c r="W868">
        <v>47.5</v>
      </c>
      <c r="X868">
        <v>0</v>
      </c>
      <c r="Y868">
        <v>0</v>
      </c>
    </row>
    <row r="869" spans="1:25" x14ac:dyDescent="0.3">
      <c r="A869" t="s">
        <v>53</v>
      </c>
      <c r="B869">
        <f>_xlfn.XLOOKUP(Table4[[#This Row],[country]],Table2[country],Table2[country_id],FALSE)</f>
        <v>19</v>
      </c>
      <c r="C869" t="s">
        <v>32</v>
      </c>
      <c r="D869">
        <v>2011</v>
      </c>
      <c r="E869">
        <f>_xlfn.XLOOKUP(Table4[[#This Row],[year]],Table1[year],Table1[year_id])</f>
        <v>2</v>
      </c>
      <c r="F869" t="s">
        <v>27</v>
      </c>
      <c r="G869" t="s">
        <v>28</v>
      </c>
      <c r="H869" cm="1">
        <f t="array" ref="H869">_xlfn.XLOOKUP(Table4[[#This Row],[vehicle_segment]]&amp;Table4[[#This Row],[powertrain_type]],Table3[vehicle_segment]&amp;Table3[powertrain_type],Table3[vehicle_id])</f>
        <v>1</v>
      </c>
      <c r="I869" s="5">
        <v>9</v>
      </c>
      <c r="J869" s="5">
        <v>79589</v>
      </c>
      <c r="K869" s="5">
        <v>53059</v>
      </c>
      <c r="L869" s="5">
        <v>132657</v>
      </c>
      <c r="M869">
        <v>0.01</v>
      </c>
      <c r="N869">
        <v>194</v>
      </c>
      <c r="O869">
        <v>2.6</v>
      </c>
      <c r="P869">
        <v>129</v>
      </c>
      <c r="Q869">
        <v>1.1870000000000001</v>
      </c>
      <c r="R869">
        <v>0.191</v>
      </c>
      <c r="S869">
        <v>29742</v>
      </c>
      <c r="T869">
        <v>78.7</v>
      </c>
      <c r="U869">
        <v>87.8</v>
      </c>
      <c r="V869">
        <v>684</v>
      </c>
      <c r="W869">
        <v>49</v>
      </c>
      <c r="X869">
        <v>80</v>
      </c>
      <c r="Y869">
        <v>0</v>
      </c>
    </row>
    <row r="870" spans="1:25" x14ac:dyDescent="0.3">
      <c r="A870" t="s">
        <v>53</v>
      </c>
      <c r="B870">
        <f>_xlfn.XLOOKUP(Table4[[#This Row],[country]],Table2[country],Table2[country_id],FALSE)</f>
        <v>19</v>
      </c>
      <c r="C870" t="s">
        <v>32</v>
      </c>
      <c r="D870">
        <v>2011</v>
      </c>
      <c r="E870">
        <f>_xlfn.XLOOKUP(Table4[[#This Row],[year]],Table1[year],Table1[year_id])</f>
        <v>2</v>
      </c>
      <c r="F870" t="s">
        <v>29</v>
      </c>
      <c r="G870" t="s">
        <v>28</v>
      </c>
      <c r="H870" cm="1">
        <f t="array" ref="H870">_xlfn.XLOOKUP(Table4[[#This Row],[vehicle_segment]]&amp;Table4[[#This Row],[powertrain_type]],Table3[vehicle_segment]&amp;Table3[powertrain_type],Table3[vehicle_id])</f>
        <v>2</v>
      </c>
      <c r="I870" s="5">
        <v>109</v>
      </c>
      <c r="J870" s="5">
        <v>478930</v>
      </c>
      <c r="K870" s="5">
        <v>65309</v>
      </c>
      <c r="L870" s="5">
        <v>544348</v>
      </c>
      <c r="M870">
        <v>0.02</v>
      </c>
      <c r="N870">
        <v>194</v>
      </c>
      <c r="O870">
        <v>2.6</v>
      </c>
      <c r="P870">
        <v>129</v>
      </c>
      <c r="Q870">
        <v>1.1870000000000001</v>
      </c>
      <c r="R870">
        <v>0.191</v>
      </c>
      <c r="S870">
        <v>29742</v>
      </c>
      <c r="T870">
        <v>78.7</v>
      </c>
      <c r="U870">
        <v>87.8</v>
      </c>
      <c r="V870">
        <v>684</v>
      </c>
      <c r="W870">
        <v>49</v>
      </c>
      <c r="X870">
        <v>91.23</v>
      </c>
      <c r="Y870">
        <v>0</v>
      </c>
    </row>
    <row r="871" spans="1:25" x14ac:dyDescent="0.3">
      <c r="A871" t="s">
        <v>53</v>
      </c>
      <c r="B871">
        <f>_xlfn.XLOOKUP(Table4[[#This Row],[country]],Table2[country],Table2[country_id],FALSE)</f>
        <v>19</v>
      </c>
      <c r="C871" t="s">
        <v>32</v>
      </c>
      <c r="D871">
        <v>2011</v>
      </c>
      <c r="E871">
        <f>_xlfn.XLOOKUP(Table4[[#This Row],[year]],Table1[year],Table1[year_id])</f>
        <v>2</v>
      </c>
      <c r="F871" t="s">
        <v>30</v>
      </c>
      <c r="G871" t="s">
        <v>28</v>
      </c>
      <c r="H871" cm="1">
        <f t="array" ref="H871">_xlfn.XLOOKUP(Table4[[#This Row],[vehicle_segment]]&amp;Table4[[#This Row],[powertrain_type]],Table3[vehicle_segment]&amp;Table3[powertrain_type],Table3[vehicle_id])</f>
        <v>3</v>
      </c>
      <c r="I871" s="5">
        <v>65</v>
      </c>
      <c r="J871" s="5">
        <v>206014</v>
      </c>
      <c r="K871" s="5">
        <v>17914</v>
      </c>
      <c r="L871" s="5">
        <v>223993</v>
      </c>
      <c r="M871">
        <v>0.03</v>
      </c>
      <c r="N871">
        <v>194</v>
      </c>
      <c r="O871">
        <v>2.6</v>
      </c>
      <c r="P871">
        <v>129</v>
      </c>
      <c r="Q871">
        <v>1.1870000000000001</v>
      </c>
      <c r="R871">
        <v>0.191</v>
      </c>
      <c r="S871">
        <v>29742</v>
      </c>
      <c r="T871">
        <v>78.7</v>
      </c>
      <c r="U871">
        <v>87.8</v>
      </c>
      <c r="V871">
        <v>684</v>
      </c>
      <c r="W871">
        <v>49</v>
      </c>
      <c r="X871">
        <v>80.56</v>
      </c>
      <c r="Y871">
        <v>0</v>
      </c>
    </row>
    <row r="872" spans="1:25" x14ac:dyDescent="0.3">
      <c r="A872" t="s">
        <v>53</v>
      </c>
      <c r="B872">
        <f>_xlfn.XLOOKUP(Table4[[#This Row],[country]],Table2[country],Table2[country_id],FALSE)</f>
        <v>19</v>
      </c>
      <c r="C872" t="s">
        <v>32</v>
      </c>
      <c r="D872">
        <v>2012</v>
      </c>
      <c r="E872">
        <f>_xlfn.XLOOKUP(Table4[[#This Row],[year]],Table1[year],Table1[year_id])</f>
        <v>3</v>
      </c>
      <c r="F872" t="s">
        <v>27</v>
      </c>
      <c r="G872" t="s">
        <v>28</v>
      </c>
      <c r="H872" cm="1">
        <f t="array" ref="H872">_xlfn.XLOOKUP(Table4[[#This Row],[vehicle_segment]]&amp;Table4[[#This Row],[powertrain_type]],Table3[vehicle_segment]&amp;Table3[powertrain_type],Table3[vehicle_id])</f>
        <v>1</v>
      </c>
      <c r="I872" s="5">
        <v>17</v>
      </c>
      <c r="J872" s="5">
        <v>70979</v>
      </c>
      <c r="K872" s="5">
        <v>47320</v>
      </c>
      <c r="L872" s="5">
        <v>118316</v>
      </c>
      <c r="M872">
        <v>0.01</v>
      </c>
      <c r="N872">
        <v>343</v>
      </c>
      <c r="O872">
        <v>2.9</v>
      </c>
      <c r="P872">
        <v>146</v>
      </c>
      <c r="Q872">
        <v>1.173</v>
      </c>
      <c r="R872">
        <v>0.19800000000000001</v>
      </c>
      <c r="S872">
        <v>28432</v>
      </c>
      <c r="T872">
        <v>78.7</v>
      </c>
      <c r="U872">
        <v>85.6</v>
      </c>
      <c r="V872">
        <v>1392</v>
      </c>
      <c r="W872">
        <v>49.2</v>
      </c>
      <c r="X872">
        <v>84.39</v>
      </c>
      <c r="Y872">
        <v>0</v>
      </c>
    </row>
    <row r="873" spans="1:25" x14ac:dyDescent="0.3">
      <c r="A873" t="s">
        <v>53</v>
      </c>
      <c r="B873">
        <f>_xlfn.XLOOKUP(Table4[[#This Row],[country]],Table2[country],Table2[country_id],FALSE)</f>
        <v>19</v>
      </c>
      <c r="C873" t="s">
        <v>32</v>
      </c>
      <c r="D873">
        <v>2012</v>
      </c>
      <c r="E873">
        <f>_xlfn.XLOOKUP(Table4[[#This Row],[year]],Table1[year],Table1[year_id])</f>
        <v>3</v>
      </c>
      <c r="F873" t="s">
        <v>29</v>
      </c>
      <c r="G873" t="s">
        <v>28</v>
      </c>
      <c r="H873" cm="1">
        <f t="array" ref="H873">_xlfn.XLOOKUP(Table4[[#This Row],[vehicle_segment]]&amp;Table4[[#This Row],[powertrain_type]],Table3[vehicle_segment]&amp;Table3[powertrain_type],Table3[vehicle_id])</f>
        <v>2</v>
      </c>
      <c r="I873" s="5">
        <v>197</v>
      </c>
      <c r="J873" s="5">
        <v>432966</v>
      </c>
      <c r="K873" s="5">
        <v>59041</v>
      </c>
      <c r="L873" s="5">
        <v>492204</v>
      </c>
      <c r="M873">
        <v>0.04</v>
      </c>
      <c r="N873">
        <v>343</v>
      </c>
      <c r="O873">
        <v>2.9</v>
      </c>
      <c r="P873">
        <v>146</v>
      </c>
      <c r="Q873">
        <v>1.173</v>
      </c>
      <c r="R873">
        <v>0.19800000000000001</v>
      </c>
      <c r="S873">
        <v>28432</v>
      </c>
      <c r="T873">
        <v>78.7</v>
      </c>
      <c r="U873">
        <v>85.6</v>
      </c>
      <c r="V873">
        <v>1392</v>
      </c>
      <c r="W873">
        <v>49.2</v>
      </c>
      <c r="X873">
        <v>80.73</v>
      </c>
      <c r="Y873">
        <v>0</v>
      </c>
    </row>
    <row r="874" spans="1:25" x14ac:dyDescent="0.3">
      <c r="A874" t="s">
        <v>53</v>
      </c>
      <c r="B874">
        <f>_xlfn.XLOOKUP(Table4[[#This Row],[country]],Table2[country],Table2[country_id],FALSE)</f>
        <v>19</v>
      </c>
      <c r="C874" t="s">
        <v>32</v>
      </c>
      <c r="D874">
        <v>2012</v>
      </c>
      <c r="E874">
        <f>_xlfn.XLOOKUP(Table4[[#This Row],[year]],Table1[year],Table1[year_id])</f>
        <v>3</v>
      </c>
      <c r="F874" t="s">
        <v>30</v>
      </c>
      <c r="G874" t="s">
        <v>28</v>
      </c>
      <c r="H874" cm="1">
        <f t="array" ref="H874">_xlfn.XLOOKUP(Table4[[#This Row],[vehicle_segment]]&amp;Table4[[#This Row],[powertrain_type]],Table3[vehicle_segment]&amp;Table3[powertrain_type],Table3[vehicle_id])</f>
        <v>3</v>
      </c>
      <c r="I874" s="5">
        <v>115</v>
      </c>
      <c r="J874" s="5">
        <v>181784</v>
      </c>
      <c r="K874" s="5">
        <v>15807</v>
      </c>
      <c r="L874" s="5">
        <v>197706</v>
      </c>
      <c r="M874">
        <v>0.06</v>
      </c>
      <c r="N874">
        <v>343</v>
      </c>
      <c r="O874">
        <v>2.9</v>
      </c>
      <c r="P874">
        <v>146</v>
      </c>
      <c r="Q874">
        <v>1.173</v>
      </c>
      <c r="R874">
        <v>0.19800000000000001</v>
      </c>
      <c r="S874">
        <v>28432</v>
      </c>
      <c r="T874">
        <v>78.7</v>
      </c>
      <c r="U874">
        <v>85.6</v>
      </c>
      <c r="V874">
        <v>1392</v>
      </c>
      <c r="W874">
        <v>49.2</v>
      </c>
      <c r="X874">
        <v>78.73</v>
      </c>
      <c r="Y874">
        <v>0</v>
      </c>
    </row>
    <row r="875" spans="1:25" x14ac:dyDescent="0.3">
      <c r="A875" t="s">
        <v>53</v>
      </c>
      <c r="B875">
        <f>_xlfn.XLOOKUP(Table4[[#This Row],[country]],Table2[country],Table2[country_id],FALSE)</f>
        <v>19</v>
      </c>
      <c r="C875" t="s">
        <v>32</v>
      </c>
      <c r="D875">
        <v>2013</v>
      </c>
      <c r="E875">
        <f>_xlfn.XLOOKUP(Table4[[#This Row],[year]],Table1[year],Table1[year_id])</f>
        <v>4</v>
      </c>
      <c r="F875" t="s">
        <v>27</v>
      </c>
      <c r="G875" t="s">
        <v>28</v>
      </c>
      <c r="H875" cm="1">
        <f t="array" ref="H875">_xlfn.XLOOKUP(Table4[[#This Row],[vehicle_segment]]&amp;Table4[[#This Row],[powertrain_type]],Table3[vehicle_segment]&amp;Table3[powertrain_type],Table3[vehicle_id])</f>
        <v>1</v>
      </c>
      <c r="I875" s="5">
        <v>48</v>
      </c>
      <c r="J875" s="5">
        <v>63243</v>
      </c>
      <c r="K875" s="5">
        <v>42162</v>
      </c>
      <c r="L875" s="5">
        <v>105453</v>
      </c>
      <c r="M875">
        <v>0.05</v>
      </c>
      <c r="N875">
        <v>513</v>
      </c>
      <c r="O875">
        <v>3.6</v>
      </c>
      <c r="P875">
        <v>151</v>
      </c>
      <c r="Q875">
        <v>1.17</v>
      </c>
      <c r="R875">
        <v>0.20599999999999999</v>
      </c>
      <c r="S875">
        <v>27959</v>
      </c>
      <c r="T875">
        <v>79.3</v>
      </c>
      <c r="U875">
        <v>84.3</v>
      </c>
      <c r="V875">
        <v>2102</v>
      </c>
      <c r="W875">
        <v>53.6</v>
      </c>
      <c r="X875">
        <v>112.53</v>
      </c>
      <c r="Y875">
        <v>0</v>
      </c>
    </row>
    <row r="876" spans="1:25" x14ac:dyDescent="0.3">
      <c r="A876" t="s">
        <v>53</v>
      </c>
      <c r="B876">
        <f>_xlfn.XLOOKUP(Table4[[#This Row],[country]],Table2[country],Table2[country_id],FALSE)</f>
        <v>19</v>
      </c>
      <c r="C876" t="s">
        <v>32</v>
      </c>
      <c r="D876">
        <v>2013</v>
      </c>
      <c r="E876">
        <f>_xlfn.XLOOKUP(Table4[[#This Row],[year]],Table1[year],Table1[year_id])</f>
        <v>4</v>
      </c>
      <c r="F876" t="s">
        <v>29</v>
      </c>
      <c r="G876" t="s">
        <v>28</v>
      </c>
      <c r="H876" cm="1">
        <f t="array" ref="H876">_xlfn.XLOOKUP(Table4[[#This Row],[vehicle_segment]]&amp;Table4[[#This Row],[powertrain_type]],Table3[vehicle_segment]&amp;Table3[powertrain_type],Table3[vehicle_id])</f>
        <v>2</v>
      </c>
      <c r="I876" s="5">
        <v>559</v>
      </c>
      <c r="J876" s="5">
        <v>377628</v>
      </c>
      <c r="K876" s="5">
        <v>51495</v>
      </c>
      <c r="L876" s="5">
        <v>429682</v>
      </c>
      <c r="M876">
        <v>0.13</v>
      </c>
      <c r="N876">
        <v>513</v>
      </c>
      <c r="O876">
        <v>3.6</v>
      </c>
      <c r="P876">
        <v>151</v>
      </c>
      <c r="Q876">
        <v>1.17</v>
      </c>
      <c r="R876">
        <v>0.20599999999999999</v>
      </c>
      <c r="S876">
        <v>27959</v>
      </c>
      <c r="T876">
        <v>79.3</v>
      </c>
      <c r="U876">
        <v>84.3</v>
      </c>
      <c r="V876">
        <v>2102</v>
      </c>
      <c r="W876">
        <v>53.6</v>
      </c>
      <c r="X876">
        <v>183.76</v>
      </c>
      <c r="Y876">
        <v>0</v>
      </c>
    </row>
    <row r="877" spans="1:25" x14ac:dyDescent="0.3">
      <c r="A877" t="s">
        <v>53</v>
      </c>
      <c r="B877">
        <f>_xlfn.XLOOKUP(Table4[[#This Row],[country]],Table2[country],Table2[country_id],FALSE)</f>
        <v>19</v>
      </c>
      <c r="C877" t="s">
        <v>32</v>
      </c>
      <c r="D877">
        <v>2013</v>
      </c>
      <c r="E877">
        <f>_xlfn.XLOOKUP(Table4[[#This Row],[year]],Table1[year],Table1[year_id])</f>
        <v>4</v>
      </c>
      <c r="F877" t="s">
        <v>30</v>
      </c>
      <c r="G877" t="s">
        <v>28</v>
      </c>
      <c r="H877" cm="1">
        <f t="array" ref="H877">_xlfn.XLOOKUP(Table4[[#This Row],[vehicle_segment]]&amp;Table4[[#This Row],[powertrain_type]],Table3[vehicle_segment]&amp;Table3[powertrain_type],Table3[vehicle_id])</f>
        <v>3</v>
      </c>
      <c r="I877" s="5">
        <v>334</v>
      </c>
      <c r="J877" s="5">
        <v>162708</v>
      </c>
      <c r="K877" s="5">
        <v>14148</v>
      </c>
      <c r="L877" s="5">
        <v>177190</v>
      </c>
      <c r="M877">
        <v>0.19</v>
      </c>
      <c r="N877">
        <v>513</v>
      </c>
      <c r="O877">
        <v>3.6</v>
      </c>
      <c r="P877">
        <v>151</v>
      </c>
      <c r="Q877">
        <v>1.17</v>
      </c>
      <c r="R877">
        <v>0.20599999999999999</v>
      </c>
      <c r="S877">
        <v>27959</v>
      </c>
      <c r="T877">
        <v>79.3</v>
      </c>
      <c r="U877">
        <v>84.3</v>
      </c>
      <c r="V877">
        <v>2102</v>
      </c>
      <c r="W877">
        <v>53.6</v>
      </c>
      <c r="X877">
        <v>190.43</v>
      </c>
      <c r="Y877">
        <v>0</v>
      </c>
    </row>
    <row r="878" spans="1:25" x14ac:dyDescent="0.3">
      <c r="A878" t="s">
        <v>53</v>
      </c>
      <c r="B878">
        <f>_xlfn.XLOOKUP(Table4[[#This Row],[country]],Table2[country],Table2[country_id],FALSE)</f>
        <v>19</v>
      </c>
      <c r="C878" t="s">
        <v>32</v>
      </c>
      <c r="D878">
        <v>2014</v>
      </c>
      <c r="E878">
        <f>_xlfn.XLOOKUP(Table4[[#This Row],[year]],Table1[year],Table1[year_id])</f>
        <v>5</v>
      </c>
      <c r="F878" t="s">
        <v>27</v>
      </c>
      <c r="G878" t="s">
        <v>28</v>
      </c>
      <c r="H878" cm="1">
        <f t="array" ref="H878">_xlfn.XLOOKUP(Table4[[#This Row],[vehicle_segment]]&amp;Table4[[#This Row],[powertrain_type]],Table3[vehicle_segment]&amp;Table3[powertrain_type],Table3[vehicle_id])</f>
        <v>1</v>
      </c>
      <c r="I878" s="5">
        <v>84</v>
      </c>
      <c r="J878" s="5">
        <v>79781</v>
      </c>
      <c r="K878" s="5">
        <v>53187</v>
      </c>
      <c r="L878" s="5">
        <v>133052</v>
      </c>
      <c r="M878">
        <v>0.06</v>
      </c>
      <c r="N878">
        <v>1289</v>
      </c>
      <c r="O878">
        <v>4.4000000000000004</v>
      </c>
      <c r="P878">
        <v>159</v>
      </c>
      <c r="Q878">
        <v>1.17</v>
      </c>
      <c r="R878">
        <v>0.216</v>
      </c>
      <c r="S878">
        <v>26581</v>
      </c>
      <c r="T878">
        <v>79.7</v>
      </c>
      <c r="U878">
        <v>82.6</v>
      </c>
      <c r="V878">
        <v>2788</v>
      </c>
      <c r="W878">
        <v>54.9</v>
      </c>
      <c r="X878">
        <v>110.55</v>
      </c>
      <c r="Y878">
        <v>0</v>
      </c>
    </row>
    <row r="879" spans="1:25" x14ac:dyDescent="0.3">
      <c r="A879" t="s">
        <v>53</v>
      </c>
      <c r="B879">
        <f>_xlfn.XLOOKUP(Table4[[#This Row],[country]],Table2[country],Table2[country_id],FALSE)</f>
        <v>19</v>
      </c>
      <c r="C879" t="s">
        <v>32</v>
      </c>
      <c r="D879">
        <v>2014</v>
      </c>
      <c r="E879">
        <f>_xlfn.XLOOKUP(Table4[[#This Row],[year]],Table1[year],Table1[year_id])</f>
        <v>5</v>
      </c>
      <c r="F879" t="s">
        <v>29</v>
      </c>
      <c r="G879" t="s">
        <v>28</v>
      </c>
      <c r="H879" cm="1">
        <f t="array" ref="H879">_xlfn.XLOOKUP(Table4[[#This Row],[vehicle_segment]]&amp;Table4[[#This Row],[powertrain_type]],Table3[vehicle_segment]&amp;Table3[powertrain_type],Table3[vehicle_id])</f>
        <v>2</v>
      </c>
      <c r="I879" s="5">
        <v>963</v>
      </c>
      <c r="J879" s="5">
        <v>470168</v>
      </c>
      <c r="K879" s="5">
        <v>64114</v>
      </c>
      <c r="L879" s="5">
        <v>535245</v>
      </c>
      <c r="M879">
        <v>0.18</v>
      </c>
      <c r="N879">
        <v>1289</v>
      </c>
      <c r="O879">
        <v>4.4000000000000004</v>
      </c>
      <c r="P879">
        <v>159</v>
      </c>
      <c r="Q879">
        <v>1.17</v>
      </c>
      <c r="R879">
        <v>0.216</v>
      </c>
      <c r="S879">
        <v>26581</v>
      </c>
      <c r="T879">
        <v>79.7</v>
      </c>
      <c r="U879">
        <v>82.6</v>
      </c>
      <c r="V879">
        <v>2788</v>
      </c>
      <c r="W879">
        <v>54.9</v>
      </c>
      <c r="X879">
        <v>72.27</v>
      </c>
      <c r="Y879">
        <v>0</v>
      </c>
    </row>
    <row r="880" spans="1:25" x14ac:dyDescent="0.3">
      <c r="A880" t="s">
        <v>53</v>
      </c>
      <c r="B880">
        <f>_xlfn.XLOOKUP(Table4[[#This Row],[country]],Table2[country],Table2[country_id],FALSE)</f>
        <v>19</v>
      </c>
      <c r="C880" t="s">
        <v>32</v>
      </c>
      <c r="D880">
        <v>2014</v>
      </c>
      <c r="E880">
        <f>_xlfn.XLOOKUP(Table4[[#This Row],[year]],Table1[year],Table1[year_id])</f>
        <v>5</v>
      </c>
      <c r="F880" t="s">
        <v>30</v>
      </c>
      <c r="G880" t="s">
        <v>28</v>
      </c>
      <c r="H880" cm="1">
        <f t="array" ref="H880">_xlfn.XLOOKUP(Table4[[#This Row],[vehicle_segment]]&amp;Table4[[#This Row],[powertrain_type]],Table3[vehicle_segment]&amp;Table3[powertrain_type],Table3[vehicle_id])</f>
        <v>3</v>
      </c>
      <c r="I880" s="5">
        <v>582</v>
      </c>
      <c r="J880" s="5">
        <v>204450</v>
      </c>
      <c r="K880" s="5">
        <v>17778</v>
      </c>
      <c r="L880" s="5">
        <v>222810</v>
      </c>
      <c r="M880">
        <v>0.26</v>
      </c>
      <c r="N880">
        <v>1289</v>
      </c>
      <c r="O880">
        <v>4.4000000000000004</v>
      </c>
      <c r="P880">
        <v>159</v>
      </c>
      <c r="Q880">
        <v>1.17</v>
      </c>
      <c r="R880">
        <v>0.216</v>
      </c>
      <c r="S880">
        <v>26581</v>
      </c>
      <c r="T880">
        <v>79.7</v>
      </c>
      <c r="U880">
        <v>82.6</v>
      </c>
      <c r="V880">
        <v>2788</v>
      </c>
      <c r="W880">
        <v>54.9</v>
      </c>
      <c r="X880">
        <v>74.25</v>
      </c>
      <c r="Y880">
        <v>0</v>
      </c>
    </row>
    <row r="881" spans="1:25" x14ac:dyDescent="0.3">
      <c r="A881" t="s">
        <v>53</v>
      </c>
      <c r="B881">
        <f>_xlfn.XLOOKUP(Table4[[#This Row],[country]],Table2[country],Table2[country_id],FALSE)</f>
        <v>19</v>
      </c>
      <c r="C881" t="s">
        <v>32</v>
      </c>
      <c r="D881">
        <v>2015</v>
      </c>
      <c r="E881">
        <f>_xlfn.XLOOKUP(Table4[[#This Row],[year]],Table1[year],Table1[year_id])</f>
        <v>6</v>
      </c>
      <c r="F881" t="s">
        <v>27</v>
      </c>
      <c r="G881" t="s">
        <v>28</v>
      </c>
      <c r="H881" cm="1">
        <f t="array" ref="H881">_xlfn.XLOOKUP(Table4[[#This Row],[vehicle_segment]]&amp;Table4[[#This Row],[powertrain_type]],Table3[vehicle_segment]&amp;Table3[powertrain_type],Table3[vehicle_id])</f>
        <v>1</v>
      </c>
      <c r="I881" s="5">
        <v>156</v>
      </c>
      <c r="J881" s="5">
        <v>92038</v>
      </c>
      <c r="K881" s="5">
        <v>61358</v>
      </c>
      <c r="L881" s="5">
        <v>153552</v>
      </c>
      <c r="M881">
        <v>0.1</v>
      </c>
      <c r="N881">
        <v>2016</v>
      </c>
      <c r="O881">
        <v>5.0999999999999996</v>
      </c>
      <c r="P881">
        <v>172</v>
      </c>
      <c r="Q881">
        <v>1.173</v>
      </c>
      <c r="R881">
        <v>0.221</v>
      </c>
      <c r="S881">
        <v>25880</v>
      </c>
      <c r="T881">
        <v>79.8</v>
      </c>
      <c r="U881">
        <v>83</v>
      </c>
      <c r="V881">
        <v>3514</v>
      </c>
      <c r="W881">
        <v>56.1</v>
      </c>
      <c r="X881">
        <v>109.36</v>
      </c>
      <c r="Y881">
        <v>0</v>
      </c>
    </row>
    <row r="882" spans="1:25" x14ac:dyDescent="0.3">
      <c r="A882" t="s">
        <v>53</v>
      </c>
      <c r="B882">
        <f>_xlfn.XLOOKUP(Table4[[#This Row],[country]],Table2[country],Table2[country_id],FALSE)</f>
        <v>19</v>
      </c>
      <c r="C882" t="s">
        <v>32</v>
      </c>
      <c r="D882">
        <v>2015</v>
      </c>
      <c r="E882">
        <f>_xlfn.XLOOKUP(Table4[[#This Row],[year]],Table1[year],Table1[year_id])</f>
        <v>6</v>
      </c>
      <c r="F882" t="s">
        <v>29</v>
      </c>
      <c r="G882" t="s">
        <v>28</v>
      </c>
      <c r="H882" cm="1">
        <f t="array" ref="H882">_xlfn.XLOOKUP(Table4[[#This Row],[vehicle_segment]]&amp;Table4[[#This Row],[powertrain_type]],Table3[vehicle_segment]&amp;Table3[powertrain_type],Table3[vehicle_id])</f>
        <v>2</v>
      </c>
      <c r="I882" s="5">
        <v>1785</v>
      </c>
      <c r="J882" s="5">
        <v>540115</v>
      </c>
      <c r="K882" s="5">
        <v>73652</v>
      </c>
      <c r="L882" s="5">
        <v>615552</v>
      </c>
      <c r="M882">
        <v>0.28999999999999998</v>
      </c>
      <c r="N882">
        <v>2016</v>
      </c>
      <c r="O882">
        <v>5.0999999999999996</v>
      </c>
      <c r="P882">
        <v>172</v>
      </c>
      <c r="Q882">
        <v>1.173</v>
      </c>
      <c r="R882">
        <v>0.221</v>
      </c>
      <c r="S882">
        <v>25880</v>
      </c>
      <c r="T882">
        <v>79.8</v>
      </c>
      <c r="U882">
        <v>83</v>
      </c>
      <c r="V882">
        <v>3514</v>
      </c>
      <c r="W882">
        <v>56.1</v>
      </c>
      <c r="X882">
        <v>85.36</v>
      </c>
      <c r="Y882">
        <v>0</v>
      </c>
    </row>
    <row r="883" spans="1:25" x14ac:dyDescent="0.3">
      <c r="A883" t="s">
        <v>53</v>
      </c>
      <c r="B883">
        <f>_xlfn.XLOOKUP(Table4[[#This Row],[country]],Table2[country],Table2[country_id],FALSE)</f>
        <v>19</v>
      </c>
      <c r="C883" t="s">
        <v>32</v>
      </c>
      <c r="D883">
        <v>2015</v>
      </c>
      <c r="E883">
        <f>_xlfn.XLOOKUP(Table4[[#This Row],[year]],Table1[year],Table1[year_id])</f>
        <v>6</v>
      </c>
      <c r="F883" t="s">
        <v>30</v>
      </c>
      <c r="G883" t="s">
        <v>28</v>
      </c>
      <c r="H883" cm="1">
        <f t="array" ref="H883">_xlfn.XLOOKUP(Table4[[#This Row],[vehicle_segment]]&amp;Table4[[#This Row],[powertrain_type]],Table3[vehicle_segment]&amp;Table3[powertrain_type],Table3[vehicle_id])</f>
        <v>3</v>
      </c>
      <c r="I883" s="5">
        <v>1071</v>
      </c>
      <c r="J883" s="5">
        <v>233344</v>
      </c>
      <c r="K883" s="5">
        <v>20291</v>
      </c>
      <c r="L883" s="5">
        <v>254706</v>
      </c>
      <c r="M883">
        <v>0.42</v>
      </c>
      <c r="N883">
        <v>2016</v>
      </c>
      <c r="O883">
        <v>5.0999999999999996</v>
      </c>
      <c r="P883">
        <v>172</v>
      </c>
      <c r="Q883">
        <v>1.173</v>
      </c>
      <c r="R883">
        <v>0.221</v>
      </c>
      <c r="S883">
        <v>25880</v>
      </c>
      <c r="T883">
        <v>79.8</v>
      </c>
      <c r="U883">
        <v>83</v>
      </c>
      <c r="V883">
        <v>3514</v>
      </c>
      <c r="W883">
        <v>56.1</v>
      </c>
      <c r="X883">
        <v>84.02</v>
      </c>
      <c r="Y883">
        <v>0</v>
      </c>
    </row>
    <row r="884" spans="1:25" x14ac:dyDescent="0.3">
      <c r="A884" t="s">
        <v>53</v>
      </c>
      <c r="B884">
        <f>_xlfn.XLOOKUP(Table4[[#This Row],[country]],Table2[country],Table2[country_id],FALSE)</f>
        <v>19</v>
      </c>
      <c r="C884" t="s">
        <v>32</v>
      </c>
      <c r="D884">
        <v>2016</v>
      </c>
      <c r="E884">
        <f>_xlfn.XLOOKUP(Table4[[#This Row],[year]],Table1[year],Table1[year_id])</f>
        <v>7</v>
      </c>
      <c r="F884" t="s">
        <v>27</v>
      </c>
      <c r="G884" t="s">
        <v>28</v>
      </c>
      <c r="H884" cm="1">
        <f t="array" ref="H884">_xlfn.XLOOKUP(Table4[[#This Row],[vehicle_segment]]&amp;Table4[[#This Row],[powertrain_type]],Table3[vehicle_segment]&amp;Table3[powertrain_type],Table3[vehicle_id])</f>
        <v>1</v>
      </c>
      <c r="I884" s="5">
        <v>230</v>
      </c>
      <c r="J884" s="5">
        <v>103535</v>
      </c>
      <c r="K884" s="5">
        <v>69023</v>
      </c>
      <c r="L884" s="5">
        <v>172788</v>
      </c>
      <c r="M884">
        <v>0.13</v>
      </c>
      <c r="N884">
        <v>2922</v>
      </c>
      <c r="O884">
        <v>5.9</v>
      </c>
      <c r="P884">
        <v>186</v>
      </c>
      <c r="Q884">
        <v>1.2</v>
      </c>
      <c r="R884">
        <v>0.22</v>
      </c>
      <c r="S884">
        <v>26400</v>
      </c>
      <c r="T884">
        <v>79.8</v>
      </c>
      <c r="U884">
        <v>82</v>
      </c>
      <c r="V884">
        <v>3964</v>
      </c>
      <c r="W884">
        <v>57.4</v>
      </c>
      <c r="X884">
        <v>47.44</v>
      </c>
      <c r="Y884">
        <v>0</v>
      </c>
    </row>
    <row r="885" spans="1:25" x14ac:dyDescent="0.3">
      <c r="A885" t="s">
        <v>53</v>
      </c>
      <c r="B885">
        <f>_xlfn.XLOOKUP(Table4[[#This Row],[country]],Table2[country],Table2[country_id],FALSE)</f>
        <v>19</v>
      </c>
      <c r="C885" t="s">
        <v>32</v>
      </c>
      <c r="D885">
        <v>2016</v>
      </c>
      <c r="E885">
        <f>_xlfn.XLOOKUP(Table4[[#This Row],[year]],Table1[year],Table1[year_id])</f>
        <v>7</v>
      </c>
      <c r="F885" t="s">
        <v>29</v>
      </c>
      <c r="G885" t="s">
        <v>28</v>
      </c>
      <c r="H885" cm="1">
        <f t="array" ref="H885">_xlfn.XLOOKUP(Table4[[#This Row],[vehicle_segment]]&amp;Table4[[#This Row],[powertrain_type]],Table3[vehicle_segment]&amp;Table3[powertrain_type],Table3[vehicle_id])</f>
        <v>2</v>
      </c>
      <c r="I885" s="5">
        <v>2653</v>
      </c>
      <c r="J885" s="5">
        <v>612062</v>
      </c>
      <c r="K885" s="5">
        <v>83463</v>
      </c>
      <c r="L885" s="5">
        <v>698178</v>
      </c>
      <c r="M885">
        <v>0.38</v>
      </c>
      <c r="N885">
        <v>2922</v>
      </c>
      <c r="O885">
        <v>5.9</v>
      </c>
      <c r="P885">
        <v>186</v>
      </c>
      <c r="Q885">
        <v>1.2</v>
      </c>
      <c r="R885">
        <v>0.22</v>
      </c>
      <c r="S885">
        <v>26400</v>
      </c>
      <c r="T885">
        <v>79.8</v>
      </c>
      <c r="U885">
        <v>82</v>
      </c>
      <c r="V885">
        <v>3964</v>
      </c>
      <c r="W885">
        <v>57.4</v>
      </c>
      <c r="X885">
        <v>48.63</v>
      </c>
      <c r="Y885">
        <v>0</v>
      </c>
    </row>
    <row r="886" spans="1:25" x14ac:dyDescent="0.3">
      <c r="A886" t="s">
        <v>53</v>
      </c>
      <c r="B886">
        <f>_xlfn.XLOOKUP(Table4[[#This Row],[country]],Table2[country],Table2[country_id],FALSE)</f>
        <v>19</v>
      </c>
      <c r="C886" t="s">
        <v>32</v>
      </c>
      <c r="D886">
        <v>2016</v>
      </c>
      <c r="E886">
        <f>_xlfn.XLOOKUP(Table4[[#This Row],[year]],Table1[year],Table1[year_id])</f>
        <v>7</v>
      </c>
      <c r="F886" t="s">
        <v>30</v>
      </c>
      <c r="G886" t="s">
        <v>28</v>
      </c>
      <c r="H886" cm="1">
        <f t="array" ref="H886">_xlfn.XLOOKUP(Table4[[#This Row],[vehicle_segment]]&amp;Table4[[#This Row],[powertrain_type]],Table3[vehicle_segment]&amp;Table3[powertrain_type],Table3[vehicle_id])</f>
        <v>3</v>
      </c>
      <c r="I886" s="5">
        <v>1589</v>
      </c>
      <c r="J886" s="5">
        <v>263788</v>
      </c>
      <c r="K886" s="5">
        <v>22938</v>
      </c>
      <c r="L886" s="5">
        <v>288315</v>
      </c>
      <c r="M886">
        <v>0.55000000000000004</v>
      </c>
      <c r="N886">
        <v>2922</v>
      </c>
      <c r="O886">
        <v>5.9</v>
      </c>
      <c r="P886">
        <v>186</v>
      </c>
      <c r="Q886">
        <v>1.2</v>
      </c>
      <c r="R886">
        <v>0.22</v>
      </c>
      <c r="S886">
        <v>26400</v>
      </c>
      <c r="T886">
        <v>79.8</v>
      </c>
      <c r="U886">
        <v>82</v>
      </c>
      <c r="V886">
        <v>3964</v>
      </c>
      <c r="W886">
        <v>57.4</v>
      </c>
      <c r="X886">
        <v>48.37</v>
      </c>
      <c r="Y886">
        <v>0</v>
      </c>
    </row>
    <row r="887" spans="1:25" x14ac:dyDescent="0.3">
      <c r="A887" t="s">
        <v>53</v>
      </c>
      <c r="B887">
        <f>_xlfn.XLOOKUP(Table4[[#This Row],[country]],Table2[country],Table2[country_id],FALSE)</f>
        <v>19</v>
      </c>
      <c r="C887" t="s">
        <v>32</v>
      </c>
      <c r="D887">
        <v>2017</v>
      </c>
      <c r="E887">
        <f>_xlfn.XLOOKUP(Table4[[#This Row],[year]],Table1[year],Table1[year_id])</f>
        <v>8</v>
      </c>
      <c r="F887" t="s">
        <v>27</v>
      </c>
      <c r="G887" t="s">
        <v>28</v>
      </c>
      <c r="H887" cm="1">
        <f t="array" ref="H887">_xlfn.XLOOKUP(Table4[[#This Row],[vehicle_segment]]&amp;Table4[[#This Row],[powertrain_type]],Table3[vehicle_segment]&amp;Table3[powertrain_type],Table3[vehicle_id])</f>
        <v>1</v>
      </c>
      <c r="I887" s="5">
        <v>483</v>
      </c>
      <c r="J887" s="5">
        <v>111517</v>
      </c>
      <c r="K887" s="5">
        <v>74345</v>
      </c>
      <c r="L887" s="5">
        <v>186345</v>
      </c>
      <c r="M887">
        <v>0.26</v>
      </c>
      <c r="N887">
        <v>3895</v>
      </c>
      <c r="O887">
        <v>7.8</v>
      </c>
      <c r="P887">
        <v>225</v>
      </c>
      <c r="Q887">
        <v>1.2370000000000001</v>
      </c>
      <c r="R887">
        <v>0.216</v>
      </c>
      <c r="S887">
        <v>27770</v>
      </c>
      <c r="T887">
        <v>80.2</v>
      </c>
      <c r="U887">
        <v>83.6</v>
      </c>
      <c r="V887">
        <v>4460</v>
      </c>
      <c r="W887">
        <v>61.7</v>
      </c>
      <c r="X887">
        <v>110</v>
      </c>
      <c r="Y887">
        <v>0</v>
      </c>
    </row>
    <row r="888" spans="1:25" x14ac:dyDescent="0.3">
      <c r="A888" t="s">
        <v>53</v>
      </c>
      <c r="B888">
        <f>_xlfn.XLOOKUP(Table4[[#This Row],[country]],Table2[country],Table2[country_id],FALSE)</f>
        <v>19</v>
      </c>
      <c r="C888" t="s">
        <v>32</v>
      </c>
      <c r="D888">
        <v>2017</v>
      </c>
      <c r="E888">
        <f>_xlfn.XLOOKUP(Table4[[#This Row],[year]],Table1[year],Table1[year_id])</f>
        <v>8</v>
      </c>
      <c r="F888" t="s">
        <v>29</v>
      </c>
      <c r="G888" t="s">
        <v>28</v>
      </c>
      <c r="H888" cm="1">
        <f t="array" ref="H888">_xlfn.XLOOKUP(Table4[[#This Row],[vehicle_segment]]&amp;Table4[[#This Row],[powertrain_type]],Table3[vehicle_segment]&amp;Table3[powertrain_type],Table3[vehicle_id])</f>
        <v>2</v>
      </c>
      <c r="I888" s="5">
        <v>5682</v>
      </c>
      <c r="J888" s="5">
        <v>670676</v>
      </c>
      <c r="K888" s="5">
        <v>91456</v>
      </c>
      <c r="L888" s="5">
        <v>767814</v>
      </c>
      <c r="M888">
        <v>0.74</v>
      </c>
      <c r="N888">
        <v>3895</v>
      </c>
      <c r="O888">
        <v>7.8</v>
      </c>
      <c r="P888">
        <v>225</v>
      </c>
      <c r="Q888">
        <v>1.2370000000000001</v>
      </c>
      <c r="R888">
        <v>0.216</v>
      </c>
      <c r="S888">
        <v>27770</v>
      </c>
      <c r="T888">
        <v>80.2</v>
      </c>
      <c r="U888">
        <v>83.6</v>
      </c>
      <c r="V888">
        <v>4460</v>
      </c>
      <c r="W888">
        <v>61.7</v>
      </c>
      <c r="X888">
        <v>114.17</v>
      </c>
      <c r="Y888">
        <v>0</v>
      </c>
    </row>
    <row r="889" spans="1:25" x14ac:dyDescent="0.3">
      <c r="A889" t="s">
        <v>53</v>
      </c>
      <c r="B889">
        <f>_xlfn.XLOOKUP(Table4[[#This Row],[country]],Table2[country],Table2[country_id],FALSE)</f>
        <v>19</v>
      </c>
      <c r="C889" t="s">
        <v>32</v>
      </c>
      <c r="D889">
        <v>2017</v>
      </c>
      <c r="E889">
        <f>_xlfn.XLOOKUP(Table4[[#This Row],[year]],Table1[year],Table1[year_id])</f>
        <v>8</v>
      </c>
      <c r="F889" t="s">
        <v>30</v>
      </c>
      <c r="G889" t="s">
        <v>28</v>
      </c>
      <c r="H889" cm="1">
        <f t="array" ref="H889">_xlfn.XLOOKUP(Table4[[#This Row],[vehicle_segment]]&amp;Table4[[#This Row],[powertrain_type]],Table3[vehicle_segment]&amp;Table3[powertrain_type],Table3[vehicle_id])</f>
        <v>3</v>
      </c>
      <c r="I889" s="5">
        <v>3417</v>
      </c>
      <c r="J889" s="5">
        <v>289810</v>
      </c>
      <c r="K889" s="5">
        <v>25201</v>
      </c>
      <c r="L889" s="5">
        <v>318428</v>
      </c>
      <c r="M889">
        <v>1.07</v>
      </c>
      <c r="N889">
        <v>3895</v>
      </c>
      <c r="O889">
        <v>7.8</v>
      </c>
      <c r="P889">
        <v>225</v>
      </c>
      <c r="Q889">
        <v>1.2370000000000001</v>
      </c>
      <c r="R889">
        <v>0.216</v>
      </c>
      <c r="S889">
        <v>27770</v>
      </c>
      <c r="T889">
        <v>80.2</v>
      </c>
      <c r="U889">
        <v>83.6</v>
      </c>
      <c r="V889">
        <v>4460</v>
      </c>
      <c r="W889">
        <v>61.7</v>
      </c>
      <c r="X889">
        <v>115.04</v>
      </c>
      <c r="Y889">
        <v>0</v>
      </c>
    </row>
    <row r="890" spans="1:25" x14ac:dyDescent="0.3">
      <c r="A890" t="s">
        <v>53</v>
      </c>
      <c r="B890">
        <f>_xlfn.XLOOKUP(Table4[[#This Row],[country]],Table2[country],Table2[country_id],FALSE)</f>
        <v>19</v>
      </c>
      <c r="C890" t="s">
        <v>32</v>
      </c>
      <c r="D890">
        <v>2018</v>
      </c>
      <c r="E890">
        <f>_xlfn.XLOOKUP(Table4[[#This Row],[year]],Table1[year],Table1[year_id])</f>
        <v>9</v>
      </c>
      <c r="F890" t="s">
        <v>27</v>
      </c>
      <c r="G890" t="s">
        <v>28</v>
      </c>
      <c r="H890" cm="1">
        <f t="array" ref="H890">_xlfn.XLOOKUP(Table4[[#This Row],[vehicle_segment]]&amp;Table4[[#This Row],[powertrain_type]],Table3[vehicle_segment]&amp;Table3[powertrain_type],Table3[vehicle_id])</f>
        <v>1</v>
      </c>
      <c r="I890" s="5">
        <v>711</v>
      </c>
      <c r="J890" s="5">
        <v>112464</v>
      </c>
      <c r="K890" s="5">
        <v>74976</v>
      </c>
      <c r="L890" s="5">
        <v>188151</v>
      </c>
      <c r="M890">
        <v>0.38</v>
      </c>
      <c r="N890">
        <v>5672</v>
      </c>
      <c r="O890">
        <v>9.1</v>
      </c>
      <c r="P890">
        <v>262</v>
      </c>
      <c r="Q890">
        <v>1.2729999999999999</v>
      </c>
      <c r="R890">
        <v>0.217</v>
      </c>
      <c r="S890">
        <v>28848</v>
      </c>
      <c r="T890">
        <v>80.2</v>
      </c>
      <c r="U890">
        <v>83.7</v>
      </c>
      <c r="V890">
        <v>5013</v>
      </c>
      <c r="W890">
        <v>63.6</v>
      </c>
      <c r="X890">
        <v>47.2</v>
      </c>
      <c r="Y890">
        <v>0</v>
      </c>
    </row>
    <row r="891" spans="1:25" x14ac:dyDescent="0.3">
      <c r="A891" t="s">
        <v>53</v>
      </c>
      <c r="B891">
        <f>_xlfn.XLOOKUP(Table4[[#This Row],[country]],Table2[country],Table2[country_id],FALSE)</f>
        <v>19</v>
      </c>
      <c r="C891" t="s">
        <v>32</v>
      </c>
      <c r="D891">
        <v>2018</v>
      </c>
      <c r="E891">
        <f>_xlfn.XLOOKUP(Table4[[#This Row],[year]],Table1[year],Table1[year_id])</f>
        <v>9</v>
      </c>
      <c r="F891" t="s">
        <v>29</v>
      </c>
      <c r="G891" t="s">
        <v>28</v>
      </c>
      <c r="H891" cm="1">
        <f t="array" ref="H891">_xlfn.XLOOKUP(Table4[[#This Row],[vehicle_segment]]&amp;Table4[[#This Row],[powertrain_type]],Table3[vehicle_segment]&amp;Table3[powertrain_type],Table3[vehicle_id])</f>
        <v>2</v>
      </c>
      <c r="I891" s="5">
        <v>8223</v>
      </c>
      <c r="J891" s="5">
        <v>662790</v>
      </c>
      <c r="K891" s="5">
        <v>90380</v>
      </c>
      <c r="L891" s="5">
        <v>761393</v>
      </c>
      <c r="M891">
        <v>1.08</v>
      </c>
      <c r="N891">
        <v>5672</v>
      </c>
      <c r="O891">
        <v>9.1</v>
      </c>
      <c r="P891">
        <v>262</v>
      </c>
      <c r="Q891">
        <v>1.2729999999999999</v>
      </c>
      <c r="R891">
        <v>0.217</v>
      </c>
      <c r="S891">
        <v>28848</v>
      </c>
      <c r="T891">
        <v>80.2</v>
      </c>
      <c r="U891">
        <v>83.7</v>
      </c>
      <c r="V891">
        <v>5013</v>
      </c>
      <c r="W891">
        <v>63.6</v>
      </c>
      <c r="X891">
        <v>44.72</v>
      </c>
      <c r="Y891">
        <v>0</v>
      </c>
    </row>
    <row r="892" spans="1:25" x14ac:dyDescent="0.3">
      <c r="A892" t="s">
        <v>53</v>
      </c>
      <c r="B892">
        <f>_xlfn.XLOOKUP(Table4[[#This Row],[country]],Table2[country],Table2[country_id],FALSE)</f>
        <v>19</v>
      </c>
      <c r="C892" t="s">
        <v>32</v>
      </c>
      <c r="D892">
        <v>2018</v>
      </c>
      <c r="E892">
        <f>_xlfn.XLOOKUP(Table4[[#This Row],[year]],Table1[year],Table1[year_id])</f>
        <v>9</v>
      </c>
      <c r="F892" t="s">
        <v>30</v>
      </c>
      <c r="G892" t="s">
        <v>28</v>
      </c>
      <c r="H892" cm="1">
        <f t="array" ref="H892">_xlfn.XLOOKUP(Table4[[#This Row],[vehicle_segment]]&amp;Table4[[#This Row],[powertrain_type]],Table3[vehicle_segment]&amp;Table3[powertrain_type],Table3[vehicle_id])</f>
        <v>3</v>
      </c>
      <c r="I892" s="5">
        <v>4873</v>
      </c>
      <c r="J892" s="5">
        <v>281824</v>
      </c>
      <c r="K892" s="5">
        <v>24506</v>
      </c>
      <c r="L892" s="5">
        <v>311203</v>
      </c>
      <c r="M892">
        <v>1.57</v>
      </c>
      <c r="N892">
        <v>5672</v>
      </c>
      <c r="O892">
        <v>9.1</v>
      </c>
      <c r="P892">
        <v>262</v>
      </c>
      <c r="Q892">
        <v>1.2729999999999999</v>
      </c>
      <c r="R892">
        <v>0.217</v>
      </c>
      <c r="S892">
        <v>28848</v>
      </c>
      <c r="T892">
        <v>80.2</v>
      </c>
      <c r="U892">
        <v>83.7</v>
      </c>
      <c r="V892">
        <v>5013</v>
      </c>
      <c r="W892">
        <v>63.6</v>
      </c>
      <c r="X892">
        <v>42.61</v>
      </c>
      <c r="Y892">
        <v>0</v>
      </c>
    </row>
    <row r="893" spans="1:25" x14ac:dyDescent="0.3">
      <c r="A893" t="s">
        <v>53</v>
      </c>
      <c r="B893">
        <f>_xlfn.XLOOKUP(Table4[[#This Row],[country]],Table2[country],Table2[country_id],FALSE)</f>
        <v>19</v>
      </c>
      <c r="C893" t="s">
        <v>32</v>
      </c>
      <c r="D893">
        <v>2019</v>
      </c>
      <c r="E893">
        <f>_xlfn.XLOOKUP(Table4[[#This Row],[year]],Table1[year],Table1[year_id])</f>
        <v>10</v>
      </c>
      <c r="F893" t="s">
        <v>27</v>
      </c>
      <c r="G893" t="s">
        <v>28</v>
      </c>
      <c r="H893" cm="1">
        <f t="array" ref="H893">_xlfn.XLOOKUP(Table4[[#This Row],[vehicle_segment]]&amp;Table4[[#This Row],[powertrain_type]],Table3[vehicle_segment]&amp;Table3[powertrain_type],Table3[vehicle_id])</f>
        <v>1</v>
      </c>
      <c r="I893" s="5">
        <v>957</v>
      </c>
      <c r="J893" s="5">
        <v>110233</v>
      </c>
      <c r="K893" s="5">
        <v>73488</v>
      </c>
      <c r="L893" s="5">
        <v>184678</v>
      </c>
      <c r="M893">
        <v>0.52</v>
      </c>
      <c r="N893">
        <v>8112</v>
      </c>
      <c r="O893">
        <v>9.1999999999999993</v>
      </c>
      <c r="P893">
        <v>290</v>
      </c>
      <c r="Q893">
        <v>1.34</v>
      </c>
      <c r="R893">
        <v>0.219</v>
      </c>
      <c r="S893">
        <v>29815</v>
      </c>
      <c r="T893">
        <v>80.5</v>
      </c>
      <c r="U893">
        <v>79.099999999999994</v>
      </c>
      <c r="V893">
        <v>5540</v>
      </c>
      <c r="W893">
        <v>67.599999999999994</v>
      </c>
      <c r="X893">
        <v>34.6</v>
      </c>
      <c r="Y893">
        <v>0</v>
      </c>
    </row>
    <row r="894" spans="1:25" x14ac:dyDescent="0.3">
      <c r="A894" t="s">
        <v>53</v>
      </c>
      <c r="B894">
        <f>_xlfn.XLOOKUP(Table4[[#This Row],[country]],Table2[country],Table2[country_id],FALSE)</f>
        <v>19</v>
      </c>
      <c r="C894" t="s">
        <v>32</v>
      </c>
      <c r="D894">
        <v>2019</v>
      </c>
      <c r="E894">
        <f>_xlfn.XLOOKUP(Table4[[#This Row],[year]],Table1[year],Table1[year_id])</f>
        <v>10</v>
      </c>
      <c r="F894" t="s">
        <v>29</v>
      </c>
      <c r="G894" t="s">
        <v>28</v>
      </c>
      <c r="H894" cm="1">
        <f t="array" ref="H894">_xlfn.XLOOKUP(Table4[[#This Row],[vehicle_segment]]&amp;Table4[[#This Row],[powertrain_type]],Table3[vehicle_segment]&amp;Table3[powertrain_type],Table3[vehicle_id])</f>
        <v>2</v>
      </c>
      <c r="I894" s="5">
        <v>10973</v>
      </c>
      <c r="J894" s="5">
        <v>642819</v>
      </c>
      <c r="K894" s="5">
        <v>87657</v>
      </c>
      <c r="L894" s="5">
        <v>741449</v>
      </c>
      <c r="M894">
        <v>1.48</v>
      </c>
      <c r="N894">
        <v>8112</v>
      </c>
      <c r="O894">
        <v>9.1999999999999993</v>
      </c>
      <c r="P894">
        <v>290</v>
      </c>
      <c r="Q894">
        <v>1.34</v>
      </c>
      <c r="R894">
        <v>0.219</v>
      </c>
      <c r="S894">
        <v>29815</v>
      </c>
      <c r="T894">
        <v>80.5</v>
      </c>
      <c r="U894">
        <v>79.099999999999994</v>
      </c>
      <c r="V894">
        <v>5540</v>
      </c>
      <c r="W894">
        <v>67.599999999999994</v>
      </c>
      <c r="X894">
        <v>33.44</v>
      </c>
      <c r="Y894">
        <v>0</v>
      </c>
    </row>
    <row r="895" spans="1:25" x14ac:dyDescent="0.3">
      <c r="A895" t="s">
        <v>53</v>
      </c>
      <c r="B895">
        <f>_xlfn.XLOOKUP(Table4[[#This Row],[country]],Table2[country],Table2[country_id],FALSE)</f>
        <v>19</v>
      </c>
      <c r="C895" t="s">
        <v>32</v>
      </c>
      <c r="D895">
        <v>2019</v>
      </c>
      <c r="E895">
        <f>_xlfn.XLOOKUP(Table4[[#This Row],[year]],Table1[year],Table1[year_id])</f>
        <v>10</v>
      </c>
      <c r="F895" t="s">
        <v>30</v>
      </c>
      <c r="G895" t="s">
        <v>28</v>
      </c>
      <c r="H895" cm="1">
        <f t="array" ref="H895">_xlfn.XLOOKUP(Table4[[#This Row],[vehicle_segment]]&amp;Table4[[#This Row],[powertrain_type]],Table3[vehicle_segment]&amp;Table3[powertrain_type],Table3[vehicle_id])</f>
        <v>3</v>
      </c>
      <c r="I895" s="5">
        <v>6702</v>
      </c>
      <c r="J895" s="5">
        <v>281138</v>
      </c>
      <c r="K895" s="5">
        <v>24447</v>
      </c>
      <c r="L895" s="5">
        <v>312287</v>
      </c>
      <c r="M895">
        <v>2.15</v>
      </c>
      <c r="N895">
        <v>8112</v>
      </c>
      <c r="O895">
        <v>9.1999999999999993</v>
      </c>
      <c r="P895">
        <v>290</v>
      </c>
      <c r="Q895">
        <v>1.34</v>
      </c>
      <c r="R895">
        <v>0.219</v>
      </c>
      <c r="S895">
        <v>29815</v>
      </c>
      <c r="T895">
        <v>80.5</v>
      </c>
      <c r="U895">
        <v>79.099999999999994</v>
      </c>
      <c r="V895">
        <v>5540</v>
      </c>
      <c r="W895">
        <v>67.599999999999994</v>
      </c>
      <c r="X895">
        <v>37.53</v>
      </c>
      <c r="Y895">
        <v>0</v>
      </c>
    </row>
    <row r="896" spans="1:25" x14ac:dyDescent="0.3">
      <c r="A896" t="s">
        <v>53</v>
      </c>
      <c r="B896">
        <f>_xlfn.XLOOKUP(Table4[[#This Row],[country]],Table2[country],Table2[country_id],FALSE)</f>
        <v>19</v>
      </c>
      <c r="C896" t="s">
        <v>32</v>
      </c>
      <c r="D896">
        <v>2020</v>
      </c>
      <c r="E896">
        <f>_xlfn.XLOOKUP(Table4[[#This Row],[year]],Table1[year],Table1[year_id])</f>
        <v>11</v>
      </c>
      <c r="F896" t="s">
        <v>27</v>
      </c>
      <c r="G896" t="s">
        <v>28</v>
      </c>
      <c r="H896" cm="1">
        <f t="array" ref="H896">_xlfn.XLOOKUP(Table4[[#This Row],[vehicle_segment]]&amp;Table4[[#This Row],[powertrain_type]],Table3[vehicle_segment]&amp;Table3[powertrain_type],Table3[vehicle_id])</f>
        <v>1</v>
      </c>
      <c r="I896" s="5">
        <v>1863</v>
      </c>
      <c r="J896" s="5">
        <v>76196</v>
      </c>
      <c r="K896" s="5">
        <v>50798</v>
      </c>
      <c r="L896" s="5">
        <v>128857</v>
      </c>
      <c r="M896">
        <v>1.45</v>
      </c>
      <c r="N896">
        <v>10324</v>
      </c>
      <c r="O896">
        <v>12.5</v>
      </c>
      <c r="P896">
        <v>342</v>
      </c>
      <c r="Q896">
        <v>1.48</v>
      </c>
      <c r="R896">
        <v>0.24</v>
      </c>
      <c r="S896">
        <v>29562</v>
      </c>
      <c r="T896">
        <v>80.8</v>
      </c>
      <c r="U896">
        <v>75.2</v>
      </c>
      <c r="V896">
        <v>6020</v>
      </c>
      <c r="W896">
        <v>69.5</v>
      </c>
      <c r="X896">
        <v>94.67</v>
      </c>
      <c r="Y896">
        <v>0</v>
      </c>
    </row>
    <row r="897" spans="1:25" x14ac:dyDescent="0.3">
      <c r="A897" t="s">
        <v>53</v>
      </c>
      <c r="B897">
        <f>_xlfn.XLOOKUP(Table4[[#This Row],[country]],Table2[country],Table2[country_id],FALSE)</f>
        <v>19</v>
      </c>
      <c r="C897" t="s">
        <v>32</v>
      </c>
      <c r="D897">
        <v>2020</v>
      </c>
      <c r="E897">
        <f>_xlfn.XLOOKUP(Table4[[#This Row],[year]],Table1[year],Table1[year_id])</f>
        <v>11</v>
      </c>
      <c r="F897" t="s">
        <v>29</v>
      </c>
      <c r="G897" t="s">
        <v>28</v>
      </c>
      <c r="H897" cm="1">
        <f t="array" ref="H897">_xlfn.XLOOKUP(Table4[[#This Row],[vehicle_segment]]&amp;Table4[[#This Row],[powertrain_type]],Table3[vehicle_segment]&amp;Table3[powertrain_type],Table3[vehicle_id])</f>
        <v>2</v>
      </c>
      <c r="I897" s="5">
        <v>21262</v>
      </c>
      <c r="J897" s="5">
        <v>434320</v>
      </c>
      <c r="K897" s="5">
        <v>59225</v>
      </c>
      <c r="L897" s="5">
        <v>514807</v>
      </c>
      <c r="M897">
        <v>4.13</v>
      </c>
      <c r="N897">
        <v>10324</v>
      </c>
      <c r="O897">
        <v>12.5</v>
      </c>
      <c r="P897">
        <v>342</v>
      </c>
      <c r="Q897">
        <v>1.48</v>
      </c>
      <c r="R897">
        <v>0.24</v>
      </c>
      <c r="S897">
        <v>29562</v>
      </c>
      <c r="T897">
        <v>80.8</v>
      </c>
      <c r="U897">
        <v>75.2</v>
      </c>
      <c r="V897">
        <v>6020</v>
      </c>
      <c r="W897">
        <v>69.5</v>
      </c>
      <c r="X897">
        <v>93.77</v>
      </c>
      <c r="Y897">
        <v>0</v>
      </c>
    </row>
    <row r="898" spans="1:25" x14ac:dyDescent="0.3">
      <c r="A898" t="s">
        <v>53</v>
      </c>
      <c r="B898">
        <f>_xlfn.XLOOKUP(Table4[[#This Row],[country]],Table2[country],Table2[country_id],FALSE)</f>
        <v>19</v>
      </c>
      <c r="C898" t="s">
        <v>32</v>
      </c>
      <c r="D898">
        <v>2020</v>
      </c>
      <c r="E898">
        <f>_xlfn.XLOOKUP(Table4[[#This Row],[year]],Table1[year],Table1[year_id])</f>
        <v>11</v>
      </c>
      <c r="F898" t="s">
        <v>30</v>
      </c>
      <c r="G898" t="s">
        <v>28</v>
      </c>
      <c r="H898" cm="1">
        <f t="array" ref="H898">_xlfn.XLOOKUP(Table4[[#This Row],[vehicle_segment]]&amp;Table4[[#This Row],[powertrain_type]],Table3[vehicle_segment]&amp;Table3[powertrain_type],Table3[vehicle_id])</f>
        <v>3</v>
      </c>
      <c r="I898" s="5">
        <v>12601</v>
      </c>
      <c r="J898" s="5">
        <v>181987</v>
      </c>
      <c r="K898" s="5">
        <v>15825</v>
      </c>
      <c r="L898" s="5">
        <v>210413</v>
      </c>
      <c r="M898">
        <v>5.99</v>
      </c>
      <c r="N898">
        <v>10324</v>
      </c>
      <c r="O898">
        <v>12.5</v>
      </c>
      <c r="P898">
        <v>342</v>
      </c>
      <c r="Q898">
        <v>1.48</v>
      </c>
      <c r="R898">
        <v>0.24</v>
      </c>
      <c r="S898">
        <v>29562</v>
      </c>
      <c r="T898">
        <v>80.8</v>
      </c>
      <c r="U898">
        <v>75.2</v>
      </c>
      <c r="V898">
        <v>6020</v>
      </c>
      <c r="W898">
        <v>69.5</v>
      </c>
      <c r="X898">
        <v>88.02</v>
      </c>
      <c r="Y898">
        <v>0</v>
      </c>
    </row>
    <row r="899" spans="1:25" x14ac:dyDescent="0.3">
      <c r="A899" t="s">
        <v>53</v>
      </c>
      <c r="B899">
        <f>_xlfn.XLOOKUP(Table4[[#This Row],[country]],Table2[country],Table2[country_id],FALSE)</f>
        <v>19</v>
      </c>
      <c r="C899" t="s">
        <v>32</v>
      </c>
      <c r="D899">
        <v>2021</v>
      </c>
      <c r="E899">
        <f>_xlfn.XLOOKUP(Table4[[#This Row],[year]],Table1[year],Table1[year_id])</f>
        <v>12</v>
      </c>
      <c r="F899" t="s">
        <v>27</v>
      </c>
      <c r="G899" t="s">
        <v>28</v>
      </c>
      <c r="H899" cm="1">
        <f t="array" ref="H899">_xlfn.XLOOKUP(Table4[[#This Row],[vehicle_segment]]&amp;Table4[[#This Row],[powertrain_type]],Table3[vehicle_segment]&amp;Table3[powertrain_type],Table3[vehicle_id])</f>
        <v>1</v>
      </c>
      <c r="I899" s="5">
        <v>3409</v>
      </c>
      <c r="J899" s="5">
        <v>78002</v>
      </c>
      <c r="K899" s="5">
        <v>52001</v>
      </c>
      <c r="L899" s="5">
        <v>133412</v>
      </c>
      <c r="M899">
        <v>2.56</v>
      </c>
      <c r="N899">
        <v>15373</v>
      </c>
      <c r="O899">
        <v>14.9</v>
      </c>
      <c r="P899">
        <v>363</v>
      </c>
      <c r="Q899">
        <v>1.673</v>
      </c>
      <c r="R899">
        <v>0.28000000000000003</v>
      </c>
      <c r="S899">
        <v>30251</v>
      </c>
      <c r="T899">
        <v>81.2</v>
      </c>
      <c r="U899">
        <v>72</v>
      </c>
      <c r="V899">
        <v>6568</v>
      </c>
      <c r="W899">
        <v>72.8</v>
      </c>
      <c r="X899">
        <v>82.98</v>
      </c>
      <c r="Y899">
        <v>0</v>
      </c>
    </row>
    <row r="900" spans="1:25" x14ac:dyDescent="0.3">
      <c r="A900" t="s">
        <v>53</v>
      </c>
      <c r="B900">
        <f>_xlfn.XLOOKUP(Table4[[#This Row],[country]],Table2[country],Table2[country_id],FALSE)</f>
        <v>19</v>
      </c>
      <c r="C900" t="s">
        <v>32</v>
      </c>
      <c r="D900">
        <v>2021</v>
      </c>
      <c r="E900">
        <f>_xlfn.XLOOKUP(Table4[[#This Row],[year]],Table1[year],Table1[year_id])</f>
        <v>12</v>
      </c>
      <c r="F900" t="s">
        <v>29</v>
      </c>
      <c r="G900" t="s">
        <v>28</v>
      </c>
      <c r="H900" cm="1">
        <f t="array" ref="H900">_xlfn.XLOOKUP(Table4[[#This Row],[vehicle_segment]]&amp;Table4[[#This Row],[powertrain_type]],Table3[vehicle_segment]&amp;Table3[powertrain_type],Table3[vehicle_id])</f>
        <v>2</v>
      </c>
      <c r="I900" s="5">
        <v>38644</v>
      </c>
      <c r="J900" s="5">
        <v>431842</v>
      </c>
      <c r="K900" s="5">
        <v>58888</v>
      </c>
      <c r="L900" s="5">
        <v>529374</v>
      </c>
      <c r="M900">
        <v>7.3</v>
      </c>
      <c r="N900">
        <v>15373</v>
      </c>
      <c r="O900">
        <v>14.9</v>
      </c>
      <c r="P900">
        <v>363</v>
      </c>
      <c r="Q900">
        <v>1.673</v>
      </c>
      <c r="R900">
        <v>0.28000000000000003</v>
      </c>
      <c r="S900">
        <v>30251</v>
      </c>
      <c r="T900">
        <v>81.2</v>
      </c>
      <c r="U900">
        <v>72</v>
      </c>
      <c r="V900">
        <v>6568</v>
      </c>
      <c r="W900">
        <v>72.8</v>
      </c>
      <c r="X900">
        <v>81.75</v>
      </c>
      <c r="Y900">
        <v>0</v>
      </c>
    </row>
    <row r="901" spans="1:25" x14ac:dyDescent="0.3">
      <c r="A901" t="s">
        <v>53</v>
      </c>
      <c r="B901">
        <f>_xlfn.XLOOKUP(Table4[[#This Row],[country]],Table2[country],Table2[country_id],FALSE)</f>
        <v>19</v>
      </c>
      <c r="C901" t="s">
        <v>32</v>
      </c>
      <c r="D901">
        <v>2021</v>
      </c>
      <c r="E901">
        <f>_xlfn.XLOOKUP(Table4[[#This Row],[year]],Table1[year],Table1[year_id])</f>
        <v>12</v>
      </c>
      <c r="F901" t="s">
        <v>30</v>
      </c>
      <c r="G901" t="s">
        <v>28</v>
      </c>
      <c r="H901" cm="1">
        <f t="array" ref="H901">_xlfn.XLOOKUP(Table4[[#This Row],[vehicle_segment]]&amp;Table4[[#This Row],[powertrain_type]],Table3[vehicle_segment]&amp;Table3[powertrain_type],Table3[vehicle_id])</f>
        <v>3</v>
      </c>
      <c r="I901" s="5">
        <v>23271</v>
      </c>
      <c r="J901" s="5">
        <v>180855</v>
      </c>
      <c r="K901" s="5">
        <v>15726</v>
      </c>
      <c r="L901" s="5">
        <v>219852</v>
      </c>
      <c r="M901">
        <v>10.58</v>
      </c>
      <c r="N901">
        <v>15373</v>
      </c>
      <c r="O901">
        <v>14.9</v>
      </c>
      <c r="P901">
        <v>363</v>
      </c>
      <c r="Q901">
        <v>1.673</v>
      </c>
      <c r="R901">
        <v>0.28000000000000003</v>
      </c>
      <c r="S901">
        <v>30251</v>
      </c>
      <c r="T901">
        <v>81.2</v>
      </c>
      <c r="U901">
        <v>72</v>
      </c>
      <c r="V901">
        <v>6568</v>
      </c>
      <c r="W901">
        <v>72.8</v>
      </c>
      <c r="X901">
        <v>84.68</v>
      </c>
      <c r="Y901">
        <v>0</v>
      </c>
    </row>
    <row r="902" spans="1:25" x14ac:dyDescent="0.3">
      <c r="A902" t="s">
        <v>53</v>
      </c>
      <c r="B902">
        <f>_xlfn.XLOOKUP(Table4[[#This Row],[country]],Table2[country],Table2[country_id],FALSE)</f>
        <v>19</v>
      </c>
      <c r="C902" t="s">
        <v>32</v>
      </c>
      <c r="D902">
        <v>2022</v>
      </c>
      <c r="E902">
        <f>_xlfn.XLOOKUP(Table4[[#This Row],[year]],Table1[year],Table1[year_id])</f>
        <v>13</v>
      </c>
      <c r="F902" t="s">
        <v>27</v>
      </c>
      <c r="G902" t="s">
        <v>28</v>
      </c>
      <c r="H902" cm="1">
        <f t="array" ref="H902">_xlfn.XLOOKUP(Table4[[#This Row],[vehicle_segment]]&amp;Table4[[#This Row],[powertrain_type]],Table3[vehicle_segment]&amp;Table3[powertrain_type],Table3[vehicle_id])</f>
        <v>1</v>
      </c>
      <c r="I902" s="5">
        <v>3540</v>
      </c>
      <c r="J902" s="5">
        <v>71603</v>
      </c>
      <c r="K902" s="5">
        <v>47736</v>
      </c>
      <c r="L902" s="5">
        <v>122879</v>
      </c>
      <c r="M902">
        <v>2.88</v>
      </c>
      <c r="N902">
        <v>23376</v>
      </c>
      <c r="O902">
        <v>15.3</v>
      </c>
      <c r="P902">
        <v>398</v>
      </c>
      <c r="Q902">
        <v>1.7969999999999999</v>
      </c>
      <c r="R902">
        <v>0.307</v>
      </c>
      <c r="S902">
        <v>29259</v>
      </c>
      <c r="T902">
        <v>81.2</v>
      </c>
      <c r="U902">
        <v>75.2</v>
      </c>
      <c r="V902">
        <v>7044</v>
      </c>
      <c r="W902">
        <v>75.7</v>
      </c>
      <c r="X902">
        <v>3.84</v>
      </c>
      <c r="Y902">
        <v>0</v>
      </c>
    </row>
    <row r="903" spans="1:25" x14ac:dyDescent="0.3">
      <c r="A903" t="s">
        <v>53</v>
      </c>
      <c r="B903">
        <f>_xlfn.XLOOKUP(Table4[[#This Row],[country]],Table2[country],Table2[country_id],FALSE)</f>
        <v>19</v>
      </c>
      <c r="C903" t="s">
        <v>32</v>
      </c>
      <c r="D903">
        <v>2022</v>
      </c>
      <c r="E903">
        <f>_xlfn.XLOOKUP(Table4[[#This Row],[year]],Table1[year],Table1[year_id])</f>
        <v>13</v>
      </c>
      <c r="F903" t="s">
        <v>29</v>
      </c>
      <c r="G903" t="s">
        <v>28</v>
      </c>
      <c r="H903" cm="1">
        <f t="array" ref="H903">_xlfn.XLOOKUP(Table4[[#This Row],[vehicle_segment]]&amp;Table4[[#This Row],[powertrain_type]],Table3[vehicle_segment]&amp;Table3[powertrain_type],Table3[vehicle_id])</f>
        <v>2</v>
      </c>
      <c r="I903" s="5">
        <v>40060</v>
      </c>
      <c r="J903" s="5">
        <v>393097</v>
      </c>
      <c r="K903" s="5">
        <v>53604</v>
      </c>
      <c r="L903" s="5">
        <v>486761</v>
      </c>
      <c r="M903">
        <v>8.23</v>
      </c>
      <c r="N903">
        <v>23376</v>
      </c>
      <c r="O903">
        <v>15.3</v>
      </c>
      <c r="P903">
        <v>398</v>
      </c>
      <c r="Q903">
        <v>1.7969999999999999</v>
      </c>
      <c r="R903">
        <v>0.307</v>
      </c>
      <c r="S903">
        <v>29259</v>
      </c>
      <c r="T903">
        <v>81.2</v>
      </c>
      <c r="U903">
        <v>75.2</v>
      </c>
      <c r="V903">
        <v>7044</v>
      </c>
      <c r="W903">
        <v>75.7</v>
      </c>
      <c r="X903">
        <v>3.66</v>
      </c>
      <c r="Y903">
        <v>0</v>
      </c>
    </row>
    <row r="904" spans="1:25" x14ac:dyDescent="0.3">
      <c r="A904" t="s">
        <v>53</v>
      </c>
      <c r="B904">
        <f>_xlfn.XLOOKUP(Table4[[#This Row],[country]],Table2[country],Table2[country_id],FALSE)</f>
        <v>19</v>
      </c>
      <c r="C904" t="s">
        <v>32</v>
      </c>
      <c r="D904">
        <v>2022</v>
      </c>
      <c r="E904">
        <f>_xlfn.XLOOKUP(Table4[[#This Row],[year]],Table1[year],Table1[year_id])</f>
        <v>13</v>
      </c>
      <c r="F904" t="s">
        <v>30</v>
      </c>
      <c r="G904" t="s">
        <v>28</v>
      </c>
      <c r="H904" cm="1">
        <f t="array" ref="H904">_xlfn.XLOOKUP(Table4[[#This Row],[vehicle_segment]]&amp;Table4[[#This Row],[powertrain_type]],Table3[vehicle_segment]&amp;Table3[powertrain_type],Table3[vehicle_id])</f>
        <v>3</v>
      </c>
      <c r="I904" s="5">
        <v>24337</v>
      </c>
      <c r="J904" s="5">
        <v>165236</v>
      </c>
      <c r="K904" s="5">
        <v>14368</v>
      </c>
      <c r="L904" s="5">
        <v>203941</v>
      </c>
      <c r="M904">
        <v>11.93</v>
      </c>
      <c r="N904">
        <v>23376</v>
      </c>
      <c r="O904">
        <v>15.3</v>
      </c>
      <c r="P904">
        <v>398</v>
      </c>
      <c r="Q904">
        <v>1.7969999999999999</v>
      </c>
      <c r="R904">
        <v>0.307</v>
      </c>
      <c r="S904">
        <v>29259</v>
      </c>
      <c r="T904">
        <v>81.2</v>
      </c>
      <c r="U904">
        <v>75.2</v>
      </c>
      <c r="V904">
        <v>7044</v>
      </c>
      <c r="W904">
        <v>75.7</v>
      </c>
      <c r="X904">
        <v>4.58</v>
      </c>
      <c r="Y904">
        <v>0</v>
      </c>
    </row>
    <row r="905" spans="1:25" x14ac:dyDescent="0.3">
      <c r="A905" t="s">
        <v>53</v>
      </c>
      <c r="B905">
        <f>_xlfn.XLOOKUP(Table4[[#This Row],[country]],Table2[country],Table2[country_id],FALSE)</f>
        <v>19</v>
      </c>
      <c r="C905" t="s">
        <v>32</v>
      </c>
      <c r="D905">
        <v>2023</v>
      </c>
      <c r="E905">
        <f>_xlfn.XLOOKUP(Table4[[#This Row],[year]],Table1[year],Table1[year_id])</f>
        <v>14</v>
      </c>
      <c r="F905" t="s">
        <v>27</v>
      </c>
      <c r="G905" t="s">
        <v>28</v>
      </c>
      <c r="H905" cm="1">
        <f t="array" ref="H905">_xlfn.XLOOKUP(Table4[[#This Row],[vehicle_segment]]&amp;Table4[[#This Row],[powertrain_type]],Table3[vehicle_segment]&amp;Table3[powertrain_type],Table3[vehicle_id])</f>
        <v>1</v>
      </c>
      <c r="I905" s="5">
        <v>4203</v>
      </c>
      <c r="J905" s="5">
        <v>83449</v>
      </c>
      <c r="K905" s="5">
        <v>55632</v>
      </c>
      <c r="L905" s="5">
        <v>143284</v>
      </c>
      <c r="M905">
        <v>2.93</v>
      </c>
      <c r="N905">
        <v>32345</v>
      </c>
      <c r="O905">
        <v>17.5</v>
      </c>
      <c r="P905">
        <v>431</v>
      </c>
      <c r="Q905">
        <v>1.8129999999999999</v>
      </c>
      <c r="R905">
        <v>0.309</v>
      </c>
      <c r="S905">
        <v>32207</v>
      </c>
      <c r="T905">
        <v>81.2</v>
      </c>
      <c r="U905">
        <v>75.599999999999994</v>
      </c>
      <c r="V905">
        <v>7094</v>
      </c>
      <c r="W905">
        <v>78.400000000000006</v>
      </c>
      <c r="X905">
        <v>18.73</v>
      </c>
      <c r="Y905">
        <v>0</v>
      </c>
    </row>
    <row r="906" spans="1:25" x14ac:dyDescent="0.3">
      <c r="A906" t="s">
        <v>53</v>
      </c>
      <c r="B906">
        <f>_xlfn.XLOOKUP(Table4[[#This Row],[country]],Table2[country],Table2[country_id],FALSE)</f>
        <v>19</v>
      </c>
      <c r="C906" t="s">
        <v>32</v>
      </c>
      <c r="D906">
        <v>2023</v>
      </c>
      <c r="E906">
        <f>_xlfn.XLOOKUP(Table4[[#This Row],[year]],Table1[year],Table1[year_id])</f>
        <v>14</v>
      </c>
      <c r="F906" t="s">
        <v>29</v>
      </c>
      <c r="G906" t="s">
        <v>28</v>
      </c>
      <c r="H906" cm="1">
        <f t="array" ref="H906">_xlfn.XLOOKUP(Table4[[#This Row],[vehicle_segment]]&amp;Table4[[#This Row],[powertrain_type]],Table3[vehicle_segment]&amp;Table3[powertrain_type],Table3[vehicle_id])</f>
        <v>2</v>
      </c>
      <c r="I906" s="5">
        <v>48369</v>
      </c>
      <c r="J906" s="5">
        <v>465367</v>
      </c>
      <c r="K906" s="5">
        <v>63459</v>
      </c>
      <c r="L906" s="5">
        <v>577195</v>
      </c>
      <c r="M906">
        <v>8.3800000000000008</v>
      </c>
      <c r="N906">
        <v>32345</v>
      </c>
      <c r="O906">
        <v>17.5</v>
      </c>
      <c r="P906">
        <v>431</v>
      </c>
      <c r="Q906">
        <v>1.8129999999999999</v>
      </c>
      <c r="R906">
        <v>0.309</v>
      </c>
      <c r="S906">
        <v>32207</v>
      </c>
      <c r="T906">
        <v>81.2</v>
      </c>
      <c r="U906">
        <v>75.599999999999994</v>
      </c>
      <c r="V906">
        <v>7094</v>
      </c>
      <c r="W906">
        <v>78.400000000000006</v>
      </c>
      <c r="X906">
        <v>20.74</v>
      </c>
      <c r="Y906">
        <v>0</v>
      </c>
    </row>
    <row r="907" spans="1:25" x14ac:dyDescent="0.3">
      <c r="A907" t="s">
        <v>53</v>
      </c>
      <c r="B907">
        <f>_xlfn.XLOOKUP(Table4[[#This Row],[country]],Table2[country],Table2[country_id],FALSE)</f>
        <v>19</v>
      </c>
      <c r="C907" t="s">
        <v>32</v>
      </c>
      <c r="D907">
        <v>2023</v>
      </c>
      <c r="E907">
        <f>_xlfn.XLOOKUP(Table4[[#This Row],[year]],Table1[year],Table1[year_id])</f>
        <v>14</v>
      </c>
      <c r="F907" t="s">
        <v>30</v>
      </c>
      <c r="G907" t="s">
        <v>28</v>
      </c>
      <c r="H907" cm="1">
        <f t="array" ref="H907">_xlfn.XLOOKUP(Table4[[#This Row],[vehicle_segment]]&amp;Table4[[#This Row],[powertrain_type]],Table3[vehicle_segment]&amp;Table3[powertrain_type],Table3[vehicle_id])</f>
        <v>3</v>
      </c>
      <c r="I907" s="5">
        <v>29006</v>
      </c>
      <c r="J907" s="5">
        <v>192930</v>
      </c>
      <c r="K907" s="5">
        <v>16777</v>
      </c>
      <c r="L907" s="5">
        <v>238713</v>
      </c>
      <c r="M907">
        <v>12.15</v>
      </c>
      <c r="N907">
        <v>32345</v>
      </c>
      <c r="O907">
        <v>17.5</v>
      </c>
      <c r="P907">
        <v>431</v>
      </c>
      <c r="Q907">
        <v>1.8129999999999999</v>
      </c>
      <c r="R907">
        <v>0.309</v>
      </c>
      <c r="S907">
        <v>32207</v>
      </c>
      <c r="T907">
        <v>81.2</v>
      </c>
      <c r="U907">
        <v>75.599999999999994</v>
      </c>
      <c r="V907">
        <v>7094</v>
      </c>
      <c r="W907">
        <v>78.400000000000006</v>
      </c>
      <c r="X907">
        <v>19.18</v>
      </c>
      <c r="Y907">
        <v>0</v>
      </c>
    </row>
    <row r="908" spans="1:25" x14ac:dyDescent="0.3">
      <c r="A908" t="s">
        <v>53</v>
      </c>
      <c r="B908">
        <f>_xlfn.XLOOKUP(Table4[[#This Row],[country]],Table2[country],Table2[country_id],FALSE)</f>
        <v>19</v>
      </c>
      <c r="C908" t="s">
        <v>32</v>
      </c>
      <c r="D908">
        <v>2024</v>
      </c>
      <c r="E908">
        <f>_xlfn.XLOOKUP(Table4[[#This Row],[year]],Table1[year],Table1[year_id])</f>
        <v>15</v>
      </c>
      <c r="F908" t="s">
        <v>27</v>
      </c>
      <c r="G908" t="s">
        <v>28</v>
      </c>
      <c r="H908" cm="1">
        <f t="array" ref="H908">_xlfn.XLOOKUP(Table4[[#This Row],[vehicle_segment]]&amp;Table4[[#This Row],[powertrain_type]],Table3[vehicle_segment]&amp;Table3[powertrain_type],Table3[vehicle_id])</f>
        <v>1</v>
      </c>
      <c r="I908" s="5">
        <v>5138</v>
      </c>
      <c r="J908" s="5">
        <v>83531</v>
      </c>
      <c r="K908" s="5">
        <v>55687</v>
      </c>
      <c r="L908" s="5">
        <v>144356</v>
      </c>
      <c r="M908">
        <v>3.56</v>
      </c>
      <c r="N908">
        <v>42696</v>
      </c>
      <c r="O908">
        <v>20.6</v>
      </c>
      <c r="P908">
        <v>461</v>
      </c>
      <c r="Q908">
        <v>1.72</v>
      </c>
      <c r="R908">
        <v>0.28100000000000003</v>
      </c>
      <c r="S908">
        <v>33322</v>
      </c>
      <c r="T908">
        <v>81.3</v>
      </c>
      <c r="U908">
        <v>74.2</v>
      </c>
      <c r="V908">
        <v>7109</v>
      </c>
      <c r="W908">
        <v>80.099999999999994</v>
      </c>
      <c r="X908">
        <v>22.25</v>
      </c>
      <c r="Y908">
        <v>0</v>
      </c>
    </row>
    <row r="909" spans="1:25" x14ac:dyDescent="0.3">
      <c r="A909" t="s">
        <v>53</v>
      </c>
      <c r="B909">
        <f>_xlfn.XLOOKUP(Table4[[#This Row],[country]],Table2[country],Table2[country_id],FALSE)</f>
        <v>19</v>
      </c>
      <c r="C909" t="s">
        <v>32</v>
      </c>
      <c r="D909">
        <v>2024</v>
      </c>
      <c r="E909">
        <f>_xlfn.XLOOKUP(Table4[[#This Row],[year]],Table1[year],Table1[year_id])</f>
        <v>15</v>
      </c>
      <c r="F909" t="s">
        <v>29</v>
      </c>
      <c r="G909" t="s">
        <v>28</v>
      </c>
      <c r="H909" cm="1">
        <f t="array" ref="H909">_xlfn.XLOOKUP(Table4[[#This Row],[vehicle_segment]]&amp;Table4[[#This Row],[powertrain_type]],Table3[vehicle_segment]&amp;Table3[powertrain_type],Table3[vehicle_id])</f>
        <v>2</v>
      </c>
      <c r="I909" s="5">
        <v>60168</v>
      </c>
      <c r="J909" s="5">
        <v>467681</v>
      </c>
      <c r="K909" s="5">
        <v>63775</v>
      </c>
      <c r="L909" s="5">
        <v>591624</v>
      </c>
      <c r="M909">
        <v>10.17</v>
      </c>
      <c r="N909">
        <v>42696</v>
      </c>
      <c r="O909">
        <v>20.6</v>
      </c>
      <c r="P909">
        <v>461</v>
      </c>
      <c r="Q909">
        <v>1.72</v>
      </c>
      <c r="R909">
        <v>0.28100000000000003</v>
      </c>
      <c r="S909">
        <v>33322</v>
      </c>
      <c r="T909">
        <v>81.3</v>
      </c>
      <c r="U909">
        <v>74.2</v>
      </c>
      <c r="V909">
        <v>7109</v>
      </c>
      <c r="W909">
        <v>80.099999999999994</v>
      </c>
      <c r="X909">
        <v>24.39</v>
      </c>
      <c r="Y909">
        <v>0</v>
      </c>
    </row>
    <row r="910" spans="1:25" x14ac:dyDescent="0.3">
      <c r="A910" t="s">
        <v>53</v>
      </c>
      <c r="B910">
        <f>_xlfn.XLOOKUP(Table4[[#This Row],[country]],Table2[country],Table2[country_id],FALSE)</f>
        <v>19</v>
      </c>
      <c r="C910" t="s">
        <v>32</v>
      </c>
      <c r="D910">
        <v>2024</v>
      </c>
      <c r="E910">
        <f>_xlfn.XLOOKUP(Table4[[#This Row],[year]],Table1[year],Table1[year_id])</f>
        <v>15</v>
      </c>
      <c r="F910" t="s">
        <v>30</v>
      </c>
      <c r="G910" t="s">
        <v>28</v>
      </c>
      <c r="H910" cm="1">
        <f t="array" ref="H910">_xlfn.XLOOKUP(Table4[[#This Row],[vehicle_segment]]&amp;Table4[[#This Row],[powertrain_type]],Table3[vehicle_segment]&amp;Table3[powertrain_type],Table3[vehicle_id])</f>
        <v>3</v>
      </c>
      <c r="I910" s="5">
        <v>35282</v>
      </c>
      <c r="J910" s="5">
        <v>187658</v>
      </c>
      <c r="K910" s="5">
        <v>16318</v>
      </c>
      <c r="L910" s="5">
        <v>239258</v>
      </c>
      <c r="M910">
        <v>14.75</v>
      </c>
      <c r="N910">
        <v>42696</v>
      </c>
      <c r="O910">
        <v>20.6</v>
      </c>
      <c r="P910">
        <v>461</v>
      </c>
      <c r="Q910">
        <v>1.72</v>
      </c>
      <c r="R910">
        <v>0.28100000000000003</v>
      </c>
      <c r="S910">
        <v>33322</v>
      </c>
      <c r="T910">
        <v>81.3</v>
      </c>
      <c r="U910">
        <v>74.2</v>
      </c>
      <c r="V910">
        <v>7109</v>
      </c>
      <c r="W910">
        <v>80.099999999999994</v>
      </c>
      <c r="X910">
        <v>21.64</v>
      </c>
      <c r="Y910">
        <v>0</v>
      </c>
    </row>
    <row r="911" spans="1:25" x14ac:dyDescent="0.3">
      <c r="A911" t="s">
        <v>53</v>
      </c>
      <c r="B911">
        <f>_xlfn.XLOOKUP(Table4[[#This Row],[country]],Table2[country],Table2[country_id],FALSE)</f>
        <v>19</v>
      </c>
      <c r="C911" t="s">
        <v>32</v>
      </c>
      <c r="D911">
        <v>2025</v>
      </c>
      <c r="E911">
        <f>_xlfn.XLOOKUP(Table4[[#This Row],[year]],Table1[year],Table1[year_id])</f>
        <v>16</v>
      </c>
      <c r="F911" t="s">
        <v>27</v>
      </c>
      <c r="G911" t="s">
        <v>28</v>
      </c>
      <c r="H911" cm="1">
        <f t="array" ref="H911">_xlfn.XLOOKUP(Table4[[#This Row],[vehicle_segment]]&amp;Table4[[#This Row],[powertrain_type]],Table3[vehicle_segment]&amp;Table3[powertrain_type],Table3[vehicle_id])</f>
        <v>1</v>
      </c>
      <c r="I911" s="5">
        <v>6460</v>
      </c>
      <c r="J911" s="5">
        <v>89337</v>
      </c>
      <c r="K911" s="5">
        <v>59558</v>
      </c>
      <c r="L911" s="5">
        <v>155355</v>
      </c>
      <c r="M911">
        <v>4.16</v>
      </c>
      <c r="N911">
        <v>50087</v>
      </c>
      <c r="O911">
        <v>22.6</v>
      </c>
      <c r="P911">
        <v>477</v>
      </c>
      <c r="Q911">
        <v>1.59</v>
      </c>
      <c r="R911">
        <v>0.25600000000000001</v>
      </c>
      <c r="S911">
        <v>34583</v>
      </c>
      <c r="T911">
        <v>81.2</v>
      </c>
      <c r="U911">
        <v>70.5</v>
      </c>
      <c r="V911">
        <v>6986</v>
      </c>
      <c r="W911">
        <v>83.4</v>
      </c>
      <c r="X911">
        <v>25.73</v>
      </c>
      <c r="Y911">
        <v>0</v>
      </c>
    </row>
    <row r="912" spans="1:25" x14ac:dyDescent="0.3">
      <c r="A912" t="s">
        <v>53</v>
      </c>
      <c r="B912">
        <f>_xlfn.XLOOKUP(Table4[[#This Row],[country]],Table2[country],Table2[country_id],FALSE)</f>
        <v>19</v>
      </c>
      <c r="C912" t="s">
        <v>32</v>
      </c>
      <c r="D912">
        <v>2025</v>
      </c>
      <c r="E912">
        <f>_xlfn.XLOOKUP(Table4[[#This Row],[year]],Table1[year],Table1[year_id])</f>
        <v>16</v>
      </c>
      <c r="F912" t="s">
        <v>29</v>
      </c>
      <c r="G912" t="s">
        <v>28</v>
      </c>
      <c r="H912" cm="1">
        <f t="array" ref="H912">_xlfn.XLOOKUP(Table4[[#This Row],[vehicle_segment]]&amp;Table4[[#This Row],[powertrain_type]],Table3[vehicle_segment]&amp;Table3[powertrain_type],Table3[vehicle_id])</f>
        <v>2</v>
      </c>
      <c r="I912" s="5">
        <v>73568</v>
      </c>
      <c r="J912" s="5">
        <v>480205</v>
      </c>
      <c r="K912" s="5">
        <v>65483</v>
      </c>
      <c r="L912" s="5">
        <v>619256</v>
      </c>
      <c r="M912">
        <v>11.88</v>
      </c>
      <c r="N912">
        <v>50087</v>
      </c>
      <c r="O912">
        <v>22.6</v>
      </c>
      <c r="P912">
        <v>477</v>
      </c>
      <c r="Q912">
        <v>1.59</v>
      </c>
      <c r="R912">
        <v>0.25600000000000001</v>
      </c>
      <c r="S912">
        <v>34583</v>
      </c>
      <c r="T912">
        <v>81.2</v>
      </c>
      <c r="U912">
        <v>70.5</v>
      </c>
      <c r="V912">
        <v>6986</v>
      </c>
      <c r="W912">
        <v>83.4</v>
      </c>
      <c r="X912">
        <v>22.27</v>
      </c>
      <c r="Y912">
        <v>0</v>
      </c>
    </row>
    <row r="913" spans="1:25" x14ac:dyDescent="0.3">
      <c r="A913" t="s">
        <v>53</v>
      </c>
      <c r="B913">
        <f>_xlfn.XLOOKUP(Table4[[#This Row],[country]],Table2[country],Table2[country_id],FALSE)</f>
        <v>19</v>
      </c>
      <c r="C913" t="s">
        <v>32</v>
      </c>
      <c r="D913">
        <v>2025</v>
      </c>
      <c r="E913">
        <f>_xlfn.XLOOKUP(Table4[[#This Row],[year]],Table1[year],Table1[year_id])</f>
        <v>16</v>
      </c>
      <c r="F913" t="s">
        <v>30</v>
      </c>
      <c r="G913" t="s">
        <v>28</v>
      </c>
      <c r="H913" cm="1">
        <f t="array" ref="H913">_xlfn.XLOOKUP(Table4[[#This Row],[vehicle_segment]]&amp;Table4[[#This Row],[powertrain_type]],Table3[vehicle_segment]&amp;Table3[powertrain_type],Table3[vehicle_id])</f>
        <v>3</v>
      </c>
      <c r="I913" s="5">
        <v>43923</v>
      </c>
      <c r="J913" s="5">
        <v>194172</v>
      </c>
      <c r="K913" s="5">
        <v>16885</v>
      </c>
      <c r="L913" s="5">
        <v>254980</v>
      </c>
      <c r="M913">
        <v>17.23</v>
      </c>
      <c r="N913">
        <v>50087</v>
      </c>
      <c r="O913">
        <v>22.6</v>
      </c>
      <c r="P913">
        <v>477</v>
      </c>
      <c r="Q913">
        <v>1.59</v>
      </c>
      <c r="R913">
        <v>0.25600000000000001</v>
      </c>
      <c r="S913">
        <v>34583</v>
      </c>
      <c r="T913">
        <v>81.2</v>
      </c>
      <c r="U913">
        <v>70.5</v>
      </c>
      <c r="V913">
        <v>6986</v>
      </c>
      <c r="W913">
        <v>83.4</v>
      </c>
      <c r="X913">
        <v>24.49</v>
      </c>
      <c r="Y913">
        <v>0</v>
      </c>
    </row>
    <row r="914" spans="1:25" x14ac:dyDescent="0.3">
      <c r="A914" t="s">
        <v>54</v>
      </c>
      <c r="B914">
        <f>_xlfn.XLOOKUP(Table4[[#This Row],[country]],Table2[country],Table2[country_id],FALSE)</f>
        <v>20</v>
      </c>
      <c r="C914" t="s">
        <v>32</v>
      </c>
      <c r="D914">
        <v>2010</v>
      </c>
      <c r="E914">
        <f>_xlfn.XLOOKUP(Table4[[#This Row],[year]],Table1[year],Table1[year_id])</f>
        <v>1</v>
      </c>
      <c r="F914" t="s">
        <v>27</v>
      </c>
      <c r="G914" t="s">
        <v>28</v>
      </c>
      <c r="H914" cm="1">
        <f t="array" ref="H914">_xlfn.XLOOKUP(Table4[[#This Row],[vehicle_segment]]&amp;Table4[[#This Row],[powertrain_type]],Table3[vehicle_segment]&amp;Table3[powertrain_type],Table3[vehicle_id])</f>
        <v>1</v>
      </c>
      <c r="I914" s="5">
        <v>5</v>
      </c>
      <c r="J914" s="5">
        <v>27387</v>
      </c>
      <c r="K914" s="5">
        <v>18258</v>
      </c>
      <c r="L914" s="5">
        <v>45650</v>
      </c>
      <c r="M914">
        <v>0.01</v>
      </c>
      <c r="N914">
        <v>109</v>
      </c>
      <c r="O914">
        <v>2.9</v>
      </c>
      <c r="P914">
        <v>121</v>
      </c>
      <c r="Q914">
        <v>1.56</v>
      </c>
      <c r="R914">
        <v>0.13200000000000001</v>
      </c>
      <c r="S914">
        <v>52754</v>
      </c>
      <c r="T914">
        <v>85.1</v>
      </c>
      <c r="U914">
        <v>19.5</v>
      </c>
      <c r="V914">
        <v>0</v>
      </c>
      <c r="W914">
        <v>64.5</v>
      </c>
      <c r="X914">
        <v>0</v>
      </c>
      <c r="Y914">
        <v>0</v>
      </c>
    </row>
    <row r="915" spans="1:25" x14ac:dyDescent="0.3">
      <c r="A915" t="s">
        <v>54</v>
      </c>
      <c r="B915">
        <f>_xlfn.XLOOKUP(Table4[[#This Row],[country]],Table2[country],Table2[country_id],FALSE)</f>
        <v>20</v>
      </c>
      <c r="C915" t="s">
        <v>32</v>
      </c>
      <c r="D915">
        <v>2010</v>
      </c>
      <c r="E915">
        <f>_xlfn.XLOOKUP(Table4[[#This Row],[year]],Table1[year],Table1[year_id])</f>
        <v>1</v>
      </c>
      <c r="F915" t="s">
        <v>29</v>
      </c>
      <c r="G915" t="s">
        <v>28</v>
      </c>
      <c r="H915" cm="1">
        <f t="array" ref="H915">_xlfn.XLOOKUP(Table4[[#This Row],[vehicle_segment]]&amp;Table4[[#This Row],[powertrain_type]],Table3[vehicle_segment]&amp;Table3[powertrain_type],Table3[vehicle_id])</f>
        <v>2</v>
      </c>
      <c r="I915" s="5">
        <v>54</v>
      </c>
      <c r="J915" s="5">
        <v>157706</v>
      </c>
      <c r="K915" s="5">
        <v>21505</v>
      </c>
      <c r="L915" s="5">
        <v>179265</v>
      </c>
      <c r="M915">
        <v>0.03</v>
      </c>
      <c r="N915">
        <v>109</v>
      </c>
      <c r="O915">
        <v>2.9</v>
      </c>
      <c r="P915">
        <v>121</v>
      </c>
      <c r="Q915">
        <v>1.56</v>
      </c>
      <c r="R915">
        <v>0.13200000000000001</v>
      </c>
      <c r="S915">
        <v>52754</v>
      </c>
      <c r="T915">
        <v>85.1</v>
      </c>
      <c r="U915">
        <v>19.5</v>
      </c>
      <c r="V915">
        <v>0</v>
      </c>
      <c r="W915">
        <v>64.5</v>
      </c>
      <c r="X915">
        <v>0</v>
      </c>
      <c r="Y915">
        <v>0</v>
      </c>
    </row>
    <row r="916" spans="1:25" x14ac:dyDescent="0.3">
      <c r="A916" t="s">
        <v>54</v>
      </c>
      <c r="B916">
        <f>_xlfn.XLOOKUP(Table4[[#This Row],[country]],Table2[country],Table2[country_id],FALSE)</f>
        <v>20</v>
      </c>
      <c r="C916" t="s">
        <v>32</v>
      </c>
      <c r="D916">
        <v>2010</v>
      </c>
      <c r="E916">
        <f>_xlfn.XLOOKUP(Table4[[#This Row],[year]],Table1[year],Table1[year_id])</f>
        <v>1</v>
      </c>
      <c r="F916" t="s">
        <v>30</v>
      </c>
      <c r="G916" t="s">
        <v>28</v>
      </c>
      <c r="H916" cm="1">
        <f t="array" ref="H916">_xlfn.XLOOKUP(Table4[[#This Row],[vehicle_segment]]&amp;Table4[[#This Row],[powertrain_type]],Table3[vehicle_segment]&amp;Table3[powertrain_type],Table3[vehicle_id])</f>
        <v>3</v>
      </c>
      <c r="I916" s="5">
        <v>32</v>
      </c>
      <c r="J916" s="5">
        <v>67925</v>
      </c>
      <c r="K916" s="5">
        <v>5907</v>
      </c>
      <c r="L916" s="5">
        <v>73864</v>
      </c>
      <c r="M916">
        <v>0.04</v>
      </c>
      <c r="N916">
        <v>109</v>
      </c>
      <c r="O916">
        <v>2.9</v>
      </c>
      <c r="P916">
        <v>121</v>
      </c>
      <c r="Q916">
        <v>1.56</v>
      </c>
      <c r="R916">
        <v>0.13200000000000001</v>
      </c>
      <c r="S916">
        <v>52754</v>
      </c>
      <c r="T916">
        <v>85.1</v>
      </c>
      <c r="U916">
        <v>19.5</v>
      </c>
      <c r="V916">
        <v>0</v>
      </c>
      <c r="W916">
        <v>64.5</v>
      </c>
      <c r="X916">
        <v>0</v>
      </c>
      <c r="Y916">
        <v>0</v>
      </c>
    </row>
    <row r="917" spans="1:25" x14ac:dyDescent="0.3">
      <c r="A917" t="s">
        <v>54</v>
      </c>
      <c r="B917">
        <f>_xlfn.XLOOKUP(Table4[[#This Row],[country]],Table2[country],Table2[country_id],FALSE)</f>
        <v>20</v>
      </c>
      <c r="C917" t="s">
        <v>32</v>
      </c>
      <c r="D917">
        <v>2011</v>
      </c>
      <c r="E917">
        <f>_xlfn.XLOOKUP(Table4[[#This Row],[year]],Table1[year],Table1[year_id])</f>
        <v>2</v>
      </c>
      <c r="F917" t="s">
        <v>27</v>
      </c>
      <c r="G917" t="s">
        <v>28</v>
      </c>
      <c r="H917" cm="1">
        <f t="array" ref="H917">_xlfn.XLOOKUP(Table4[[#This Row],[vehicle_segment]]&amp;Table4[[#This Row],[powertrain_type]],Table3[vehicle_segment]&amp;Table3[powertrain_type],Table3[vehicle_id])</f>
        <v>1</v>
      </c>
      <c r="I917" s="5">
        <v>29</v>
      </c>
      <c r="J917" s="5">
        <v>25180</v>
      </c>
      <c r="K917" s="5">
        <v>16786</v>
      </c>
      <c r="L917" s="5">
        <v>41995</v>
      </c>
      <c r="M917">
        <v>7.0000000000000007E-2</v>
      </c>
      <c r="N917">
        <v>432</v>
      </c>
      <c r="O917">
        <v>4.8</v>
      </c>
      <c r="P917">
        <v>131</v>
      </c>
      <c r="Q917">
        <v>1.5129999999999999</v>
      </c>
      <c r="R917">
        <v>0.124</v>
      </c>
      <c r="S917">
        <v>51125</v>
      </c>
      <c r="T917">
        <v>84.7</v>
      </c>
      <c r="U917">
        <v>19.5</v>
      </c>
      <c r="V917">
        <v>2235</v>
      </c>
      <c r="W917">
        <v>66</v>
      </c>
      <c r="X917">
        <v>300</v>
      </c>
      <c r="Y917">
        <v>0</v>
      </c>
    </row>
    <row r="918" spans="1:25" x14ac:dyDescent="0.3">
      <c r="A918" t="s">
        <v>54</v>
      </c>
      <c r="B918">
        <f>_xlfn.XLOOKUP(Table4[[#This Row],[country]],Table2[country],Table2[country_id],FALSE)</f>
        <v>20</v>
      </c>
      <c r="C918" t="s">
        <v>32</v>
      </c>
      <c r="D918">
        <v>2011</v>
      </c>
      <c r="E918">
        <f>_xlfn.XLOOKUP(Table4[[#This Row],[year]],Table1[year],Table1[year_id])</f>
        <v>2</v>
      </c>
      <c r="F918" t="s">
        <v>29</v>
      </c>
      <c r="G918" t="s">
        <v>28</v>
      </c>
      <c r="H918" cm="1">
        <f t="array" ref="H918">_xlfn.XLOOKUP(Table4[[#This Row],[vehicle_segment]]&amp;Table4[[#This Row],[powertrain_type]],Table3[vehicle_segment]&amp;Table3[powertrain_type],Table3[vehicle_id])</f>
        <v>2</v>
      </c>
      <c r="I918" s="5">
        <v>336</v>
      </c>
      <c r="J918" s="5">
        <v>147374</v>
      </c>
      <c r="K918" s="5">
        <v>20096</v>
      </c>
      <c r="L918" s="5">
        <v>167806</v>
      </c>
      <c r="M918">
        <v>0.2</v>
      </c>
      <c r="N918">
        <v>432</v>
      </c>
      <c r="O918">
        <v>4.8</v>
      </c>
      <c r="P918">
        <v>131</v>
      </c>
      <c r="Q918">
        <v>1.5129999999999999</v>
      </c>
      <c r="R918">
        <v>0.124</v>
      </c>
      <c r="S918">
        <v>51125</v>
      </c>
      <c r="T918">
        <v>84.7</v>
      </c>
      <c r="U918">
        <v>19.5</v>
      </c>
      <c r="V918">
        <v>2235</v>
      </c>
      <c r="W918">
        <v>66</v>
      </c>
      <c r="X918">
        <v>300</v>
      </c>
      <c r="Y918">
        <v>0</v>
      </c>
    </row>
    <row r="919" spans="1:25" x14ac:dyDescent="0.3">
      <c r="A919" t="s">
        <v>54</v>
      </c>
      <c r="B919">
        <f>_xlfn.XLOOKUP(Table4[[#This Row],[country]],Table2[country],Table2[country_id],FALSE)</f>
        <v>20</v>
      </c>
      <c r="C919" t="s">
        <v>32</v>
      </c>
      <c r="D919">
        <v>2011</v>
      </c>
      <c r="E919">
        <f>_xlfn.XLOOKUP(Table4[[#This Row],[year]],Table1[year],Table1[year_id])</f>
        <v>2</v>
      </c>
      <c r="F919" t="s">
        <v>30</v>
      </c>
      <c r="G919" t="s">
        <v>28</v>
      </c>
      <c r="H919" cm="1">
        <f t="array" ref="H919">_xlfn.XLOOKUP(Table4[[#This Row],[vehicle_segment]]&amp;Table4[[#This Row],[powertrain_type]],Table3[vehicle_segment]&amp;Table3[powertrain_type],Table3[vehicle_id])</f>
        <v>3</v>
      </c>
      <c r="I919" s="5">
        <v>203</v>
      </c>
      <c r="J919" s="5">
        <v>64347</v>
      </c>
      <c r="K919" s="5">
        <v>5595</v>
      </c>
      <c r="L919" s="5">
        <v>70145</v>
      </c>
      <c r="M919">
        <v>0.28999999999999998</v>
      </c>
      <c r="N919">
        <v>432</v>
      </c>
      <c r="O919">
        <v>4.8</v>
      </c>
      <c r="P919">
        <v>131</v>
      </c>
      <c r="Q919">
        <v>1.5129999999999999</v>
      </c>
      <c r="R919">
        <v>0.124</v>
      </c>
      <c r="S919">
        <v>51125</v>
      </c>
      <c r="T919">
        <v>84.7</v>
      </c>
      <c r="U919">
        <v>19.5</v>
      </c>
      <c r="V919">
        <v>2235</v>
      </c>
      <c r="W919">
        <v>66</v>
      </c>
      <c r="X919">
        <v>300</v>
      </c>
      <c r="Y919">
        <v>0</v>
      </c>
    </row>
    <row r="920" spans="1:25" x14ac:dyDescent="0.3">
      <c r="A920" t="s">
        <v>54</v>
      </c>
      <c r="B920">
        <f>_xlfn.XLOOKUP(Table4[[#This Row],[country]],Table2[country],Table2[country_id],FALSE)</f>
        <v>20</v>
      </c>
      <c r="C920" t="s">
        <v>32</v>
      </c>
      <c r="D920">
        <v>2012</v>
      </c>
      <c r="E920">
        <f>_xlfn.XLOOKUP(Table4[[#This Row],[year]],Table1[year],Table1[year_id])</f>
        <v>3</v>
      </c>
      <c r="F920" t="s">
        <v>27</v>
      </c>
      <c r="G920" t="s">
        <v>28</v>
      </c>
      <c r="H920" cm="1">
        <f t="array" ref="H920">_xlfn.XLOOKUP(Table4[[#This Row],[vehicle_segment]]&amp;Table4[[#This Row],[powertrain_type]],Table3[vehicle_segment]&amp;Table3[powertrain_type],Table3[vehicle_id])</f>
        <v>1</v>
      </c>
      <c r="I920" s="5">
        <v>54</v>
      </c>
      <c r="J920" s="5">
        <v>24205</v>
      </c>
      <c r="K920" s="5">
        <v>16136</v>
      </c>
      <c r="L920" s="5">
        <v>40395</v>
      </c>
      <c r="M920">
        <v>0.13</v>
      </c>
      <c r="N920">
        <v>720</v>
      </c>
      <c r="O920">
        <v>6.9</v>
      </c>
      <c r="P920">
        <v>150</v>
      </c>
      <c r="Q920">
        <v>1.4830000000000001</v>
      </c>
      <c r="R920">
        <v>0.11700000000000001</v>
      </c>
      <c r="S920">
        <v>52345</v>
      </c>
      <c r="T920">
        <v>85.1</v>
      </c>
      <c r="U920">
        <v>19.399999999999999</v>
      </c>
      <c r="V920">
        <v>4560</v>
      </c>
      <c r="W920">
        <v>68.900000000000006</v>
      </c>
      <c r="X920">
        <v>228.63</v>
      </c>
      <c r="Y920">
        <v>0</v>
      </c>
    </row>
    <row r="921" spans="1:25" x14ac:dyDescent="0.3">
      <c r="A921" t="s">
        <v>54</v>
      </c>
      <c r="B921">
        <f>_xlfn.XLOOKUP(Table4[[#This Row],[country]],Table2[country],Table2[country_id],FALSE)</f>
        <v>20</v>
      </c>
      <c r="C921" t="s">
        <v>32</v>
      </c>
      <c r="D921">
        <v>2012</v>
      </c>
      <c r="E921">
        <f>_xlfn.XLOOKUP(Table4[[#This Row],[year]],Table1[year],Table1[year_id])</f>
        <v>3</v>
      </c>
      <c r="F921" t="s">
        <v>29</v>
      </c>
      <c r="G921" t="s">
        <v>28</v>
      </c>
      <c r="H921" cm="1">
        <f t="array" ref="H921">_xlfn.XLOOKUP(Table4[[#This Row],[vehicle_segment]]&amp;Table4[[#This Row],[powertrain_type]],Table3[vehicle_segment]&amp;Table3[powertrain_type],Table3[vehicle_id])</f>
        <v>2</v>
      </c>
      <c r="I921" s="5">
        <v>614</v>
      </c>
      <c r="J921" s="5">
        <v>141675</v>
      </c>
      <c r="K921" s="5">
        <v>19319</v>
      </c>
      <c r="L921" s="5">
        <v>161608</v>
      </c>
      <c r="M921">
        <v>0.38</v>
      </c>
      <c r="N921">
        <v>720</v>
      </c>
      <c r="O921">
        <v>6.9</v>
      </c>
      <c r="P921">
        <v>150</v>
      </c>
      <c r="Q921">
        <v>1.4830000000000001</v>
      </c>
      <c r="R921">
        <v>0.11700000000000001</v>
      </c>
      <c r="S921">
        <v>52345</v>
      </c>
      <c r="T921">
        <v>85.1</v>
      </c>
      <c r="U921">
        <v>19.399999999999999</v>
      </c>
      <c r="V921">
        <v>4560</v>
      </c>
      <c r="W921">
        <v>68.900000000000006</v>
      </c>
      <c r="X921">
        <v>82.74</v>
      </c>
      <c r="Y921">
        <v>0</v>
      </c>
    </row>
    <row r="922" spans="1:25" x14ac:dyDescent="0.3">
      <c r="A922" t="s">
        <v>54</v>
      </c>
      <c r="B922">
        <f>_xlfn.XLOOKUP(Table4[[#This Row],[country]],Table2[country],Table2[country_id],FALSE)</f>
        <v>20</v>
      </c>
      <c r="C922" t="s">
        <v>32</v>
      </c>
      <c r="D922">
        <v>2012</v>
      </c>
      <c r="E922">
        <f>_xlfn.XLOOKUP(Table4[[#This Row],[year]],Table1[year],Table1[year_id])</f>
        <v>3</v>
      </c>
      <c r="F922" t="s">
        <v>30</v>
      </c>
      <c r="G922" t="s">
        <v>28</v>
      </c>
      <c r="H922" cm="1">
        <f t="array" ref="H922">_xlfn.XLOOKUP(Table4[[#This Row],[vehicle_segment]]&amp;Table4[[#This Row],[powertrain_type]],Table3[vehicle_segment]&amp;Table3[powertrain_type],Table3[vehicle_id])</f>
        <v>3</v>
      </c>
      <c r="I922" s="5">
        <v>372</v>
      </c>
      <c r="J922" s="5">
        <v>61715</v>
      </c>
      <c r="K922" s="5">
        <v>5367</v>
      </c>
      <c r="L922" s="5">
        <v>67454</v>
      </c>
      <c r="M922">
        <v>0.55000000000000004</v>
      </c>
      <c r="N922">
        <v>720</v>
      </c>
      <c r="O922">
        <v>6.9</v>
      </c>
      <c r="P922">
        <v>150</v>
      </c>
      <c r="Q922">
        <v>1.4830000000000001</v>
      </c>
      <c r="R922">
        <v>0.11700000000000001</v>
      </c>
      <c r="S922">
        <v>52345</v>
      </c>
      <c r="T922">
        <v>85.1</v>
      </c>
      <c r="U922">
        <v>19.399999999999999</v>
      </c>
      <c r="V922">
        <v>4560</v>
      </c>
      <c r="W922">
        <v>68.900000000000006</v>
      </c>
      <c r="X922">
        <v>83.25</v>
      </c>
      <c r="Y922">
        <v>0</v>
      </c>
    </row>
    <row r="923" spans="1:25" x14ac:dyDescent="0.3">
      <c r="A923" t="s">
        <v>54</v>
      </c>
      <c r="B923">
        <f>_xlfn.XLOOKUP(Table4[[#This Row],[country]],Table2[country],Table2[country_id],FALSE)</f>
        <v>20</v>
      </c>
      <c r="C923" t="s">
        <v>32</v>
      </c>
      <c r="D923">
        <v>2013</v>
      </c>
      <c r="E923">
        <f>_xlfn.XLOOKUP(Table4[[#This Row],[year]],Table1[year],Table1[year_id])</f>
        <v>4</v>
      </c>
      <c r="F923" t="s">
        <v>27</v>
      </c>
      <c r="G923" t="s">
        <v>28</v>
      </c>
      <c r="H923" cm="1">
        <f t="array" ref="H923">_xlfn.XLOOKUP(Table4[[#This Row],[vehicle_segment]]&amp;Table4[[#This Row],[powertrain_type]],Table3[vehicle_segment]&amp;Table3[powertrain_type],Table3[vehicle_id])</f>
        <v>1</v>
      </c>
      <c r="I923" s="5">
        <v>131</v>
      </c>
      <c r="J923" s="5">
        <v>23731</v>
      </c>
      <c r="K923" s="5">
        <v>15820</v>
      </c>
      <c r="L923" s="5">
        <v>39682</v>
      </c>
      <c r="M923">
        <v>0.33</v>
      </c>
      <c r="N923">
        <v>974</v>
      </c>
      <c r="O923">
        <v>8.8000000000000007</v>
      </c>
      <c r="P923">
        <v>160</v>
      </c>
      <c r="Q923">
        <v>1.4470000000000001</v>
      </c>
      <c r="R923">
        <v>0.111</v>
      </c>
      <c r="S923">
        <v>52102</v>
      </c>
      <c r="T923">
        <v>85.5</v>
      </c>
      <c r="U923">
        <v>19.2</v>
      </c>
      <c r="V923">
        <v>4548</v>
      </c>
      <c r="W923">
        <v>71.8</v>
      </c>
      <c r="X923">
        <v>197.01</v>
      </c>
      <c r="Y923">
        <v>0</v>
      </c>
    </row>
    <row r="924" spans="1:25" x14ac:dyDescent="0.3">
      <c r="A924" t="s">
        <v>54</v>
      </c>
      <c r="B924">
        <f>_xlfn.XLOOKUP(Table4[[#This Row],[country]],Table2[country],Table2[country_id],FALSE)</f>
        <v>20</v>
      </c>
      <c r="C924" t="s">
        <v>32</v>
      </c>
      <c r="D924">
        <v>2013</v>
      </c>
      <c r="E924">
        <f>_xlfn.XLOOKUP(Table4[[#This Row],[year]],Table1[year],Table1[year_id])</f>
        <v>4</v>
      </c>
      <c r="F924" t="s">
        <v>29</v>
      </c>
      <c r="G924" t="s">
        <v>28</v>
      </c>
      <c r="H924" cm="1">
        <f t="array" ref="H924">_xlfn.XLOOKUP(Table4[[#This Row],[vehicle_segment]]&amp;Table4[[#This Row],[powertrain_type]],Table3[vehicle_segment]&amp;Table3[powertrain_type],Table3[vehicle_id])</f>
        <v>2</v>
      </c>
      <c r="I924" s="5">
        <v>1546</v>
      </c>
      <c r="J924" s="5">
        <v>143390</v>
      </c>
      <c r="K924" s="5">
        <v>19553</v>
      </c>
      <c r="L924" s="5">
        <v>164489</v>
      </c>
      <c r="M924">
        <v>0.94</v>
      </c>
      <c r="N924">
        <v>974</v>
      </c>
      <c r="O924">
        <v>8.8000000000000007</v>
      </c>
      <c r="P924">
        <v>160</v>
      </c>
      <c r="Q924">
        <v>1.4470000000000001</v>
      </c>
      <c r="R924">
        <v>0.111</v>
      </c>
      <c r="S924">
        <v>52102</v>
      </c>
      <c r="T924">
        <v>85.5</v>
      </c>
      <c r="U924">
        <v>19.2</v>
      </c>
      <c r="V924">
        <v>4548</v>
      </c>
      <c r="W924">
        <v>71.8</v>
      </c>
      <c r="X924">
        <v>151.79</v>
      </c>
      <c r="Y924">
        <v>0</v>
      </c>
    </row>
    <row r="925" spans="1:25" x14ac:dyDescent="0.3">
      <c r="A925" t="s">
        <v>54</v>
      </c>
      <c r="B925">
        <f>_xlfn.XLOOKUP(Table4[[#This Row],[country]],Table2[country],Table2[country_id],FALSE)</f>
        <v>20</v>
      </c>
      <c r="C925" t="s">
        <v>32</v>
      </c>
      <c r="D925">
        <v>2013</v>
      </c>
      <c r="E925">
        <f>_xlfn.XLOOKUP(Table4[[#This Row],[year]],Table1[year],Table1[year_id])</f>
        <v>4</v>
      </c>
      <c r="F925" t="s">
        <v>30</v>
      </c>
      <c r="G925" t="s">
        <v>28</v>
      </c>
      <c r="H925" cm="1">
        <f t="array" ref="H925">_xlfn.XLOOKUP(Table4[[#This Row],[vehicle_segment]]&amp;Table4[[#This Row],[powertrain_type]],Table3[vehicle_segment]&amp;Table3[powertrain_type],Table3[vehicle_id])</f>
        <v>3</v>
      </c>
      <c r="I925" s="5">
        <v>909</v>
      </c>
      <c r="J925" s="5">
        <v>60510</v>
      </c>
      <c r="K925" s="5">
        <v>5262</v>
      </c>
      <c r="L925" s="5">
        <v>66681</v>
      </c>
      <c r="M925">
        <v>1.36</v>
      </c>
      <c r="N925">
        <v>974</v>
      </c>
      <c r="O925">
        <v>8.8000000000000007</v>
      </c>
      <c r="P925">
        <v>160</v>
      </c>
      <c r="Q925">
        <v>1.4470000000000001</v>
      </c>
      <c r="R925">
        <v>0.111</v>
      </c>
      <c r="S925">
        <v>52102</v>
      </c>
      <c r="T925">
        <v>85.5</v>
      </c>
      <c r="U925">
        <v>19.2</v>
      </c>
      <c r="V925">
        <v>4548</v>
      </c>
      <c r="W925">
        <v>71.8</v>
      </c>
      <c r="X925">
        <v>144.35</v>
      </c>
      <c r="Y925">
        <v>0</v>
      </c>
    </row>
    <row r="926" spans="1:25" x14ac:dyDescent="0.3">
      <c r="A926" t="s">
        <v>54</v>
      </c>
      <c r="B926">
        <f>_xlfn.XLOOKUP(Table4[[#This Row],[country]],Table2[country],Table2[country_id],FALSE)</f>
        <v>20</v>
      </c>
      <c r="C926" t="s">
        <v>32</v>
      </c>
      <c r="D926">
        <v>2014</v>
      </c>
      <c r="E926">
        <f>_xlfn.XLOOKUP(Table4[[#This Row],[year]],Table1[year],Table1[year_id])</f>
        <v>5</v>
      </c>
      <c r="F926" t="s">
        <v>27</v>
      </c>
      <c r="G926" t="s">
        <v>28</v>
      </c>
      <c r="H926" cm="1">
        <f t="array" ref="H926">_xlfn.XLOOKUP(Table4[[#This Row],[vehicle_segment]]&amp;Table4[[#This Row],[powertrain_type]],Table3[vehicle_segment]&amp;Table3[powertrain_type],Table3[vehicle_id])</f>
        <v>1</v>
      </c>
      <c r="I926" s="5">
        <v>208</v>
      </c>
      <c r="J926" s="5">
        <v>27668</v>
      </c>
      <c r="K926" s="5">
        <v>18445</v>
      </c>
      <c r="L926" s="5">
        <v>46321</v>
      </c>
      <c r="M926">
        <v>0.45</v>
      </c>
      <c r="N926">
        <v>1843</v>
      </c>
      <c r="O926">
        <v>11.2</v>
      </c>
      <c r="P926">
        <v>154</v>
      </c>
      <c r="Q926">
        <v>1.4370000000000001</v>
      </c>
      <c r="R926">
        <v>0.106</v>
      </c>
      <c r="S926">
        <v>50923</v>
      </c>
      <c r="T926">
        <v>85.7</v>
      </c>
      <c r="U926">
        <v>19.100000000000001</v>
      </c>
      <c r="V926">
        <v>4539</v>
      </c>
      <c r="W926">
        <v>72.900000000000006</v>
      </c>
      <c r="X926">
        <v>58.78</v>
      </c>
      <c r="Y926">
        <v>0</v>
      </c>
    </row>
    <row r="927" spans="1:25" x14ac:dyDescent="0.3">
      <c r="A927" t="s">
        <v>54</v>
      </c>
      <c r="B927">
        <f>_xlfn.XLOOKUP(Table4[[#This Row],[country]],Table2[country],Table2[country_id],FALSE)</f>
        <v>20</v>
      </c>
      <c r="C927" t="s">
        <v>32</v>
      </c>
      <c r="D927">
        <v>2014</v>
      </c>
      <c r="E927">
        <f>_xlfn.XLOOKUP(Table4[[#This Row],[year]],Table1[year],Table1[year_id])</f>
        <v>5</v>
      </c>
      <c r="F927" t="s">
        <v>29</v>
      </c>
      <c r="G927" t="s">
        <v>28</v>
      </c>
      <c r="H927" cm="1">
        <f t="array" ref="H927">_xlfn.XLOOKUP(Table4[[#This Row],[vehicle_segment]]&amp;Table4[[#This Row],[powertrain_type]],Table3[vehicle_segment]&amp;Table3[powertrain_type],Table3[vehicle_id])</f>
        <v>2</v>
      </c>
      <c r="I927" s="5">
        <v>2394</v>
      </c>
      <c r="J927" s="5">
        <v>162453</v>
      </c>
      <c r="K927" s="5">
        <v>22153</v>
      </c>
      <c r="L927" s="5">
        <v>187000</v>
      </c>
      <c r="M927">
        <v>1.28</v>
      </c>
      <c r="N927">
        <v>1843</v>
      </c>
      <c r="O927">
        <v>11.2</v>
      </c>
      <c r="P927">
        <v>154</v>
      </c>
      <c r="Q927">
        <v>1.4370000000000001</v>
      </c>
      <c r="R927">
        <v>0.106</v>
      </c>
      <c r="S927">
        <v>50923</v>
      </c>
      <c r="T927">
        <v>85.7</v>
      </c>
      <c r="U927">
        <v>19.100000000000001</v>
      </c>
      <c r="V927">
        <v>4539</v>
      </c>
      <c r="W927">
        <v>72.900000000000006</v>
      </c>
      <c r="X927">
        <v>54.85</v>
      </c>
      <c r="Y927">
        <v>0</v>
      </c>
    </row>
    <row r="928" spans="1:25" x14ac:dyDescent="0.3">
      <c r="A928" t="s">
        <v>54</v>
      </c>
      <c r="B928">
        <f>_xlfn.XLOOKUP(Table4[[#This Row],[country]],Table2[country],Table2[country_id],FALSE)</f>
        <v>20</v>
      </c>
      <c r="C928" t="s">
        <v>32</v>
      </c>
      <c r="D928">
        <v>2014</v>
      </c>
      <c r="E928">
        <f>_xlfn.XLOOKUP(Table4[[#This Row],[year]],Table1[year],Table1[year_id])</f>
        <v>5</v>
      </c>
      <c r="F928" t="s">
        <v>30</v>
      </c>
      <c r="G928" t="s">
        <v>28</v>
      </c>
      <c r="H928" cm="1">
        <f t="array" ref="H928">_xlfn.XLOOKUP(Table4[[#This Row],[vehicle_segment]]&amp;Table4[[#This Row],[powertrain_type]],Table3[vehicle_segment]&amp;Table3[powertrain_type],Table3[vehicle_id])</f>
        <v>3</v>
      </c>
      <c r="I928" s="5">
        <v>1398</v>
      </c>
      <c r="J928" s="5">
        <v>68033</v>
      </c>
      <c r="K928" s="5">
        <v>5916</v>
      </c>
      <c r="L928" s="5">
        <v>75347</v>
      </c>
      <c r="M928">
        <v>1.86</v>
      </c>
      <c r="N928">
        <v>1843</v>
      </c>
      <c r="O928">
        <v>11.2</v>
      </c>
      <c r="P928">
        <v>154</v>
      </c>
      <c r="Q928">
        <v>1.4370000000000001</v>
      </c>
      <c r="R928">
        <v>0.106</v>
      </c>
      <c r="S928">
        <v>50923</v>
      </c>
      <c r="T928">
        <v>85.7</v>
      </c>
      <c r="U928">
        <v>19.100000000000001</v>
      </c>
      <c r="V928">
        <v>4539</v>
      </c>
      <c r="W928">
        <v>72.900000000000006</v>
      </c>
      <c r="X928">
        <v>53.8</v>
      </c>
      <c r="Y928">
        <v>0</v>
      </c>
    </row>
    <row r="929" spans="1:25" x14ac:dyDescent="0.3">
      <c r="A929" t="s">
        <v>54</v>
      </c>
      <c r="B929">
        <f>_xlfn.XLOOKUP(Table4[[#This Row],[country]],Table2[country],Table2[country_id],FALSE)</f>
        <v>20</v>
      </c>
      <c r="C929" t="s">
        <v>32</v>
      </c>
      <c r="D929">
        <v>2015</v>
      </c>
      <c r="E929">
        <f>_xlfn.XLOOKUP(Table4[[#This Row],[year]],Table1[year],Table1[year_id])</f>
        <v>6</v>
      </c>
      <c r="F929" t="s">
        <v>27</v>
      </c>
      <c r="G929" t="s">
        <v>28</v>
      </c>
      <c r="H929" cm="1">
        <f t="array" ref="H929">_xlfn.XLOOKUP(Table4[[#This Row],[vehicle_segment]]&amp;Table4[[#This Row],[powertrain_type]],Table3[vehicle_segment]&amp;Table3[powertrain_type],Table3[vehicle_id])</f>
        <v>1</v>
      </c>
      <c r="I929" s="5">
        <v>451</v>
      </c>
      <c r="J929" s="5">
        <v>31009</v>
      </c>
      <c r="K929" s="5">
        <v>20673</v>
      </c>
      <c r="L929" s="5">
        <v>52133</v>
      </c>
      <c r="M929">
        <v>0.87</v>
      </c>
      <c r="N929">
        <v>2970</v>
      </c>
      <c r="O929">
        <v>13</v>
      </c>
      <c r="P929">
        <v>177</v>
      </c>
      <c r="Q929">
        <v>1.43</v>
      </c>
      <c r="R929">
        <v>0.10199999999999999</v>
      </c>
      <c r="S929">
        <v>51149</v>
      </c>
      <c r="T929">
        <v>86.1</v>
      </c>
      <c r="U929">
        <v>19.2</v>
      </c>
      <c r="V929">
        <v>4442</v>
      </c>
      <c r="W929">
        <v>76.3</v>
      </c>
      <c r="X929">
        <v>116.83</v>
      </c>
      <c r="Y929">
        <v>0</v>
      </c>
    </row>
    <row r="930" spans="1:25" x14ac:dyDescent="0.3">
      <c r="A930" t="s">
        <v>54</v>
      </c>
      <c r="B930">
        <f>_xlfn.XLOOKUP(Table4[[#This Row],[country]],Table2[country],Table2[country_id],FALSE)</f>
        <v>20</v>
      </c>
      <c r="C930" t="s">
        <v>32</v>
      </c>
      <c r="D930">
        <v>2015</v>
      </c>
      <c r="E930">
        <f>_xlfn.XLOOKUP(Table4[[#This Row],[year]],Table1[year],Table1[year_id])</f>
        <v>6</v>
      </c>
      <c r="F930" t="s">
        <v>29</v>
      </c>
      <c r="G930" t="s">
        <v>28</v>
      </c>
      <c r="H930" cm="1">
        <f t="array" ref="H930">_xlfn.XLOOKUP(Table4[[#This Row],[vehicle_segment]]&amp;Table4[[#This Row],[powertrain_type]],Table3[vehicle_segment]&amp;Table3[powertrain_type],Table3[vehicle_id])</f>
        <v>2</v>
      </c>
      <c r="I930" s="5">
        <v>5040</v>
      </c>
      <c r="J930" s="5">
        <v>175132</v>
      </c>
      <c r="K930" s="5">
        <v>23882</v>
      </c>
      <c r="L930" s="5">
        <v>204054</v>
      </c>
      <c r="M930">
        <v>2.4700000000000002</v>
      </c>
      <c r="N930">
        <v>2970</v>
      </c>
      <c r="O930">
        <v>13</v>
      </c>
      <c r="P930">
        <v>177</v>
      </c>
      <c r="Q930">
        <v>1.43</v>
      </c>
      <c r="R930">
        <v>0.10199999999999999</v>
      </c>
      <c r="S930">
        <v>51149</v>
      </c>
      <c r="T930">
        <v>86.1</v>
      </c>
      <c r="U930">
        <v>19.2</v>
      </c>
      <c r="V930">
        <v>4442</v>
      </c>
      <c r="W930">
        <v>76.3</v>
      </c>
      <c r="X930">
        <v>110.53</v>
      </c>
      <c r="Y930">
        <v>0</v>
      </c>
    </row>
    <row r="931" spans="1:25" x14ac:dyDescent="0.3">
      <c r="A931" t="s">
        <v>54</v>
      </c>
      <c r="B931">
        <f>_xlfn.XLOOKUP(Table4[[#This Row],[country]],Table2[country],Table2[country_id],FALSE)</f>
        <v>20</v>
      </c>
      <c r="C931" t="s">
        <v>32</v>
      </c>
      <c r="D931">
        <v>2015</v>
      </c>
      <c r="E931">
        <f>_xlfn.XLOOKUP(Table4[[#This Row],[year]],Table1[year],Table1[year_id])</f>
        <v>6</v>
      </c>
      <c r="F931" t="s">
        <v>30</v>
      </c>
      <c r="G931" t="s">
        <v>28</v>
      </c>
      <c r="H931" cm="1">
        <f t="array" ref="H931">_xlfn.XLOOKUP(Table4[[#This Row],[vehicle_segment]]&amp;Table4[[#This Row],[powertrain_type]],Table3[vehicle_segment]&amp;Table3[powertrain_type],Table3[vehicle_id])</f>
        <v>3</v>
      </c>
      <c r="I931" s="5">
        <v>3079</v>
      </c>
      <c r="J931" s="5">
        <v>76271</v>
      </c>
      <c r="K931" s="5">
        <v>6632</v>
      </c>
      <c r="L931" s="5">
        <v>85982</v>
      </c>
      <c r="M931">
        <v>3.58</v>
      </c>
      <c r="N931">
        <v>2970</v>
      </c>
      <c r="O931">
        <v>13</v>
      </c>
      <c r="P931">
        <v>177</v>
      </c>
      <c r="Q931">
        <v>1.43</v>
      </c>
      <c r="R931">
        <v>0.10199999999999999</v>
      </c>
      <c r="S931">
        <v>51149</v>
      </c>
      <c r="T931">
        <v>86.1</v>
      </c>
      <c r="U931">
        <v>19.2</v>
      </c>
      <c r="V931">
        <v>4442</v>
      </c>
      <c r="W931">
        <v>76.3</v>
      </c>
      <c r="X931">
        <v>120.24</v>
      </c>
      <c r="Y931">
        <v>0</v>
      </c>
    </row>
    <row r="932" spans="1:25" x14ac:dyDescent="0.3">
      <c r="A932" t="s">
        <v>54</v>
      </c>
      <c r="B932">
        <f>_xlfn.XLOOKUP(Table4[[#This Row],[country]],Table2[country],Table2[country_id],FALSE)</f>
        <v>20</v>
      </c>
      <c r="C932" t="s">
        <v>32</v>
      </c>
      <c r="D932">
        <v>2016</v>
      </c>
      <c r="E932">
        <f>_xlfn.XLOOKUP(Table4[[#This Row],[year]],Table1[year],Table1[year_id])</f>
        <v>7</v>
      </c>
      <c r="F932" t="s">
        <v>27</v>
      </c>
      <c r="G932" t="s">
        <v>28</v>
      </c>
      <c r="H932" cm="1">
        <f t="array" ref="H932">_xlfn.XLOOKUP(Table4[[#This Row],[vehicle_segment]]&amp;Table4[[#This Row],[powertrain_type]],Table3[vehicle_segment]&amp;Table3[powertrain_type],Table3[vehicle_id])</f>
        <v>1</v>
      </c>
      <c r="I932" s="5">
        <v>663</v>
      </c>
      <c r="J932" s="5">
        <v>32090</v>
      </c>
      <c r="K932" s="5">
        <v>21393</v>
      </c>
      <c r="L932" s="5">
        <v>54146</v>
      </c>
      <c r="M932">
        <v>1.22</v>
      </c>
      <c r="N932">
        <v>4094</v>
      </c>
      <c r="O932">
        <v>14.3</v>
      </c>
      <c r="P932">
        <v>193</v>
      </c>
      <c r="Q932">
        <v>1.4370000000000001</v>
      </c>
      <c r="R932">
        <v>0.1</v>
      </c>
      <c r="S932">
        <v>51881</v>
      </c>
      <c r="T932">
        <v>86.3</v>
      </c>
      <c r="U932">
        <v>18.7</v>
      </c>
      <c r="V932">
        <v>4903</v>
      </c>
      <c r="W932">
        <v>77.3</v>
      </c>
      <c r="X932">
        <v>47.01</v>
      </c>
      <c r="Y932">
        <v>0</v>
      </c>
    </row>
    <row r="933" spans="1:25" x14ac:dyDescent="0.3">
      <c r="A933" t="s">
        <v>54</v>
      </c>
      <c r="B933">
        <f>_xlfn.XLOOKUP(Table4[[#This Row],[country]],Table2[country],Table2[country_id],FALSE)</f>
        <v>20</v>
      </c>
      <c r="C933" t="s">
        <v>32</v>
      </c>
      <c r="D933">
        <v>2016</v>
      </c>
      <c r="E933">
        <f>_xlfn.XLOOKUP(Table4[[#This Row],[year]],Table1[year],Table1[year_id])</f>
        <v>7</v>
      </c>
      <c r="F933" t="s">
        <v>29</v>
      </c>
      <c r="G933" t="s">
        <v>28</v>
      </c>
      <c r="H933" cm="1">
        <f t="array" ref="H933">_xlfn.XLOOKUP(Table4[[#This Row],[vehicle_segment]]&amp;Table4[[#This Row],[powertrain_type]],Table3[vehicle_segment]&amp;Table3[powertrain_type],Table3[vehicle_id])</f>
        <v>2</v>
      </c>
      <c r="I933" s="5">
        <v>7643</v>
      </c>
      <c r="J933" s="5">
        <v>185429</v>
      </c>
      <c r="K933" s="5">
        <v>25286</v>
      </c>
      <c r="L933" s="5">
        <v>218358</v>
      </c>
      <c r="M933">
        <v>3.5</v>
      </c>
      <c r="N933">
        <v>4094</v>
      </c>
      <c r="O933">
        <v>14.3</v>
      </c>
      <c r="P933">
        <v>193</v>
      </c>
      <c r="Q933">
        <v>1.4370000000000001</v>
      </c>
      <c r="R933">
        <v>0.1</v>
      </c>
      <c r="S933">
        <v>51881</v>
      </c>
      <c r="T933">
        <v>86.3</v>
      </c>
      <c r="U933">
        <v>18.7</v>
      </c>
      <c r="V933">
        <v>4903</v>
      </c>
      <c r="W933">
        <v>77.3</v>
      </c>
      <c r="X933">
        <v>51.65</v>
      </c>
      <c r="Y933">
        <v>0</v>
      </c>
    </row>
    <row r="934" spans="1:25" x14ac:dyDescent="0.3">
      <c r="A934" t="s">
        <v>54</v>
      </c>
      <c r="B934">
        <f>_xlfn.XLOOKUP(Table4[[#This Row],[country]],Table2[country],Table2[country_id],FALSE)</f>
        <v>20</v>
      </c>
      <c r="C934" t="s">
        <v>32</v>
      </c>
      <c r="D934">
        <v>2016</v>
      </c>
      <c r="E934">
        <f>_xlfn.XLOOKUP(Table4[[#This Row],[year]],Table1[year],Table1[year_id])</f>
        <v>7</v>
      </c>
      <c r="F934" t="s">
        <v>30</v>
      </c>
      <c r="G934" t="s">
        <v>28</v>
      </c>
      <c r="H934" cm="1">
        <f t="array" ref="H934">_xlfn.XLOOKUP(Table4[[#This Row],[vehicle_segment]]&amp;Table4[[#This Row],[powertrain_type]],Table3[vehicle_segment]&amp;Table3[powertrain_type],Table3[vehicle_id])</f>
        <v>3</v>
      </c>
      <c r="I934" s="5">
        <v>4600</v>
      </c>
      <c r="J934" s="5">
        <v>79155</v>
      </c>
      <c r="K934" s="5">
        <v>6883</v>
      </c>
      <c r="L934" s="5">
        <v>90638</v>
      </c>
      <c r="M934">
        <v>5.08</v>
      </c>
      <c r="N934">
        <v>4094</v>
      </c>
      <c r="O934">
        <v>14.3</v>
      </c>
      <c r="P934">
        <v>193</v>
      </c>
      <c r="Q934">
        <v>1.4370000000000001</v>
      </c>
      <c r="R934">
        <v>0.1</v>
      </c>
      <c r="S934">
        <v>51881</v>
      </c>
      <c r="T934">
        <v>86.3</v>
      </c>
      <c r="U934">
        <v>18.7</v>
      </c>
      <c r="V934">
        <v>4903</v>
      </c>
      <c r="W934">
        <v>77.3</v>
      </c>
      <c r="X934">
        <v>49.4</v>
      </c>
      <c r="Y934">
        <v>0</v>
      </c>
    </row>
    <row r="935" spans="1:25" x14ac:dyDescent="0.3">
      <c r="A935" t="s">
        <v>54</v>
      </c>
      <c r="B935">
        <f>_xlfn.XLOOKUP(Table4[[#This Row],[country]],Table2[country],Table2[country_id],FALSE)</f>
        <v>20</v>
      </c>
      <c r="C935" t="s">
        <v>32</v>
      </c>
      <c r="D935">
        <v>2017</v>
      </c>
      <c r="E935">
        <f>_xlfn.XLOOKUP(Table4[[#This Row],[year]],Table1[year],Table1[year_id])</f>
        <v>8</v>
      </c>
      <c r="F935" t="s">
        <v>27</v>
      </c>
      <c r="G935" t="s">
        <v>28</v>
      </c>
      <c r="H935" cm="1">
        <f t="array" ref="H935">_xlfn.XLOOKUP(Table4[[#This Row],[vehicle_segment]]&amp;Table4[[#This Row],[powertrain_type]],Table3[vehicle_segment]&amp;Table3[powertrain_type],Table3[vehicle_id])</f>
        <v>1</v>
      </c>
      <c r="I935" s="5">
        <v>1093</v>
      </c>
      <c r="J935" s="5">
        <v>32384</v>
      </c>
      <c r="K935" s="5">
        <v>21590</v>
      </c>
      <c r="L935" s="5">
        <v>55067</v>
      </c>
      <c r="M935">
        <v>1.98</v>
      </c>
      <c r="N935">
        <v>5258</v>
      </c>
      <c r="O935">
        <v>15.5</v>
      </c>
      <c r="P935">
        <v>229</v>
      </c>
      <c r="Q935">
        <v>1.4670000000000001</v>
      </c>
      <c r="R935">
        <v>0.1</v>
      </c>
      <c r="S935">
        <v>51106</v>
      </c>
      <c r="T935">
        <v>86.5</v>
      </c>
      <c r="U935">
        <v>18.5</v>
      </c>
      <c r="V935">
        <v>5281</v>
      </c>
      <c r="W935">
        <v>79.7</v>
      </c>
      <c r="X935">
        <v>64.86</v>
      </c>
      <c r="Y935">
        <v>0</v>
      </c>
    </row>
    <row r="936" spans="1:25" x14ac:dyDescent="0.3">
      <c r="A936" t="s">
        <v>54</v>
      </c>
      <c r="B936">
        <f>_xlfn.XLOOKUP(Table4[[#This Row],[country]],Table2[country],Table2[country_id],FALSE)</f>
        <v>20</v>
      </c>
      <c r="C936" t="s">
        <v>32</v>
      </c>
      <c r="D936">
        <v>2017</v>
      </c>
      <c r="E936">
        <f>_xlfn.XLOOKUP(Table4[[#This Row],[year]],Table1[year],Table1[year_id])</f>
        <v>8</v>
      </c>
      <c r="F936" t="s">
        <v>29</v>
      </c>
      <c r="G936" t="s">
        <v>28</v>
      </c>
      <c r="H936" cm="1">
        <f t="array" ref="H936">_xlfn.XLOOKUP(Table4[[#This Row],[vehicle_segment]]&amp;Table4[[#This Row],[powertrain_type]],Table3[vehicle_segment]&amp;Table3[powertrain_type],Table3[vehicle_id])</f>
        <v>2</v>
      </c>
      <c r="I936" s="5">
        <v>12432</v>
      </c>
      <c r="J936" s="5">
        <v>182010</v>
      </c>
      <c r="K936" s="5">
        <v>24820</v>
      </c>
      <c r="L936" s="5">
        <v>219262</v>
      </c>
      <c r="M936">
        <v>5.67</v>
      </c>
      <c r="N936">
        <v>5258</v>
      </c>
      <c r="O936">
        <v>15.5</v>
      </c>
      <c r="P936">
        <v>229</v>
      </c>
      <c r="Q936">
        <v>1.4670000000000001</v>
      </c>
      <c r="R936">
        <v>0.1</v>
      </c>
      <c r="S936">
        <v>51106</v>
      </c>
      <c r="T936">
        <v>86.5</v>
      </c>
      <c r="U936">
        <v>18.5</v>
      </c>
      <c r="V936">
        <v>5281</v>
      </c>
      <c r="W936">
        <v>79.7</v>
      </c>
      <c r="X936">
        <v>62.66</v>
      </c>
      <c r="Y936">
        <v>0</v>
      </c>
    </row>
    <row r="937" spans="1:25" x14ac:dyDescent="0.3">
      <c r="A937" t="s">
        <v>54</v>
      </c>
      <c r="B937">
        <f>_xlfn.XLOOKUP(Table4[[#This Row],[country]],Table2[country],Table2[country_id],FALSE)</f>
        <v>20</v>
      </c>
      <c r="C937" t="s">
        <v>32</v>
      </c>
      <c r="D937">
        <v>2017</v>
      </c>
      <c r="E937">
        <f>_xlfn.XLOOKUP(Table4[[#This Row],[year]],Table1[year],Table1[year_id])</f>
        <v>8</v>
      </c>
      <c r="F937" t="s">
        <v>30</v>
      </c>
      <c r="G937" t="s">
        <v>28</v>
      </c>
      <c r="H937" cm="1">
        <f t="array" ref="H937">_xlfn.XLOOKUP(Table4[[#This Row],[vehicle_segment]]&amp;Table4[[#This Row],[powertrain_type]],Table3[vehicle_segment]&amp;Table3[powertrain_type],Table3[vehicle_id])</f>
        <v>3</v>
      </c>
      <c r="I937" s="5">
        <v>7607</v>
      </c>
      <c r="J937" s="5">
        <v>78123</v>
      </c>
      <c r="K937" s="5">
        <v>6793</v>
      </c>
      <c r="L937" s="5">
        <v>92523</v>
      </c>
      <c r="M937">
        <v>8.2200000000000006</v>
      </c>
      <c r="N937">
        <v>5258</v>
      </c>
      <c r="O937">
        <v>15.5</v>
      </c>
      <c r="P937">
        <v>229</v>
      </c>
      <c r="Q937">
        <v>1.4670000000000001</v>
      </c>
      <c r="R937">
        <v>0.1</v>
      </c>
      <c r="S937">
        <v>51106</v>
      </c>
      <c r="T937">
        <v>86.5</v>
      </c>
      <c r="U937">
        <v>18.5</v>
      </c>
      <c r="V937">
        <v>5281</v>
      </c>
      <c r="W937">
        <v>79.7</v>
      </c>
      <c r="X937">
        <v>65.37</v>
      </c>
      <c r="Y937">
        <v>0</v>
      </c>
    </row>
    <row r="938" spans="1:25" x14ac:dyDescent="0.3">
      <c r="A938" t="s">
        <v>54</v>
      </c>
      <c r="B938">
        <f>_xlfn.XLOOKUP(Table4[[#This Row],[country]],Table2[country],Table2[country_id],FALSE)</f>
        <v>20</v>
      </c>
      <c r="C938" t="s">
        <v>32</v>
      </c>
      <c r="D938">
        <v>2018</v>
      </c>
      <c r="E938">
        <f>_xlfn.XLOOKUP(Table4[[#This Row],[year]],Table1[year],Table1[year_id])</f>
        <v>9</v>
      </c>
      <c r="F938" t="s">
        <v>27</v>
      </c>
      <c r="G938" t="s">
        <v>28</v>
      </c>
      <c r="H938" cm="1">
        <f t="array" ref="H938">_xlfn.XLOOKUP(Table4[[#This Row],[vehicle_segment]]&amp;Table4[[#This Row],[powertrain_type]],Table3[vehicle_segment]&amp;Table3[powertrain_type],Table3[vehicle_id])</f>
        <v>1</v>
      </c>
      <c r="I938" s="5">
        <v>1500</v>
      </c>
      <c r="J938" s="5">
        <v>33332</v>
      </c>
      <c r="K938" s="5">
        <v>22222</v>
      </c>
      <c r="L938" s="5">
        <v>57054</v>
      </c>
      <c r="M938">
        <v>2.63</v>
      </c>
      <c r="N938">
        <v>7633</v>
      </c>
      <c r="O938">
        <v>17.5</v>
      </c>
      <c r="P938">
        <v>262</v>
      </c>
      <c r="Q938">
        <v>1.4970000000000001</v>
      </c>
      <c r="R938">
        <v>0.10100000000000001</v>
      </c>
      <c r="S938">
        <v>51422</v>
      </c>
      <c r="T938">
        <v>87</v>
      </c>
      <c r="U938">
        <v>17.7</v>
      </c>
      <c r="V938">
        <v>5618</v>
      </c>
      <c r="W938">
        <v>83</v>
      </c>
      <c r="X938">
        <v>37.24</v>
      </c>
      <c r="Y938">
        <v>0</v>
      </c>
    </row>
    <row r="939" spans="1:25" x14ac:dyDescent="0.3">
      <c r="A939" t="s">
        <v>54</v>
      </c>
      <c r="B939">
        <f>_xlfn.XLOOKUP(Table4[[#This Row],[country]],Table2[country],Table2[country_id],FALSE)</f>
        <v>20</v>
      </c>
      <c r="C939" t="s">
        <v>32</v>
      </c>
      <c r="D939">
        <v>2018</v>
      </c>
      <c r="E939">
        <f>_xlfn.XLOOKUP(Table4[[#This Row],[year]],Table1[year],Table1[year_id])</f>
        <v>9</v>
      </c>
      <c r="F939" t="s">
        <v>29</v>
      </c>
      <c r="G939" t="s">
        <v>28</v>
      </c>
      <c r="H939" cm="1">
        <f t="array" ref="H939">_xlfn.XLOOKUP(Table4[[#This Row],[vehicle_segment]]&amp;Table4[[#This Row],[powertrain_type]],Table3[vehicle_segment]&amp;Table3[powertrain_type],Table3[vehicle_id])</f>
        <v>2</v>
      </c>
      <c r="I939" s="5">
        <v>16733</v>
      </c>
      <c r="J939" s="5">
        <v>181347</v>
      </c>
      <c r="K939" s="5">
        <v>24729</v>
      </c>
      <c r="L939" s="5">
        <v>222809</v>
      </c>
      <c r="M939">
        <v>7.51</v>
      </c>
      <c r="N939">
        <v>7633</v>
      </c>
      <c r="O939">
        <v>17.5</v>
      </c>
      <c r="P939">
        <v>262</v>
      </c>
      <c r="Q939">
        <v>1.4970000000000001</v>
      </c>
      <c r="R939">
        <v>0.10100000000000001</v>
      </c>
      <c r="S939">
        <v>51422</v>
      </c>
      <c r="T939">
        <v>87</v>
      </c>
      <c r="U939">
        <v>17.7</v>
      </c>
      <c r="V939">
        <v>5618</v>
      </c>
      <c r="W939">
        <v>83</v>
      </c>
      <c r="X939">
        <v>34.6</v>
      </c>
      <c r="Y939">
        <v>0</v>
      </c>
    </row>
    <row r="940" spans="1:25" x14ac:dyDescent="0.3">
      <c r="A940" t="s">
        <v>54</v>
      </c>
      <c r="B940">
        <f>_xlfn.XLOOKUP(Table4[[#This Row],[country]],Table2[country],Table2[country_id],FALSE)</f>
        <v>20</v>
      </c>
      <c r="C940" t="s">
        <v>32</v>
      </c>
      <c r="D940">
        <v>2018</v>
      </c>
      <c r="E940">
        <f>_xlfn.XLOOKUP(Table4[[#This Row],[year]],Table1[year],Table1[year_id])</f>
        <v>9</v>
      </c>
      <c r="F940" t="s">
        <v>30</v>
      </c>
      <c r="G940" t="s">
        <v>28</v>
      </c>
      <c r="H940" cm="1">
        <f t="array" ref="H940">_xlfn.XLOOKUP(Table4[[#This Row],[vehicle_segment]]&amp;Table4[[#This Row],[powertrain_type]],Table3[vehicle_segment]&amp;Table3[powertrain_type],Table3[vehicle_id])</f>
        <v>3</v>
      </c>
      <c r="I940" s="5">
        <v>10303</v>
      </c>
      <c r="J940" s="5">
        <v>77569</v>
      </c>
      <c r="K940" s="5">
        <v>6745</v>
      </c>
      <c r="L940" s="5">
        <v>94617</v>
      </c>
      <c r="M940">
        <v>10.89</v>
      </c>
      <c r="N940">
        <v>7633</v>
      </c>
      <c r="O940">
        <v>17.5</v>
      </c>
      <c r="P940">
        <v>262</v>
      </c>
      <c r="Q940">
        <v>1.4970000000000001</v>
      </c>
      <c r="R940">
        <v>0.10100000000000001</v>
      </c>
      <c r="S940">
        <v>51422</v>
      </c>
      <c r="T940">
        <v>87</v>
      </c>
      <c r="U940">
        <v>17.7</v>
      </c>
      <c r="V940">
        <v>5618</v>
      </c>
      <c r="W940">
        <v>83</v>
      </c>
      <c r="X940">
        <v>35.44</v>
      </c>
      <c r="Y940">
        <v>0</v>
      </c>
    </row>
    <row r="941" spans="1:25" x14ac:dyDescent="0.3">
      <c r="A941" t="s">
        <v>54</v>
      </c>
      <c r="B941">
        <f>_xlfn.XLOOKUP(Table4[[#This Row],[country]],Table2[country],Table2[country_id],FALSE)</f>
        <v>20</v>
      </c>
      <c r="C941" t="s">
        <v>32</v>
      </c>
      <c r="D941">
        <v>2019</v>
      </c>
      <c r="E941">
        <f>_xlfn.XLOOKUP(Table4[[#This Row],[year]],Table1[year],Table1[year_id])</f>
        <v>10</v>
      </c>
      <c r="F941" t="s">
        <v>27</v>
      </c>
      <c r="G941" t="s">
        <v>28</v>
      </c>
      <c r="H941" cm="1">
        <f t="array" ref="H941">_xlfn.XLOOKUP(Table4[[#This Row],[vehicle_segment]]&amp;Table4[[#This Row],[powertrain_type]],Table3[vehicle_segment]&amp;Table3[powertrain_type],Table3[vehicle_id])</f>
        <v>1</v>
      </c>
      <c r="I941" s="5">
        <v>2120</v>
      </c>
      <c r="J941" s="5">
        <v>30580</v>
      </c>
      <c r="K941" s="5">
        <v>20386</v>
      </c>
      <c r="L941" s="5">
        <v>53086</v>
      </c>
      <c r="M941">
        <v>3.99</v>
      </c>
      <c r="N941">
        <v>10289</v>
      </c>
      <c r="O941">
        <v>17.7</v>
      </c>
      <c r="P941">
        <v>307</v>
      </c>
      <c r="Q941">
        <v>1.617</v>
      </c>
      <c r="R941">
        <v>0.10100000000000001</v>
      </c>
      <c r="S941">
        <v>51731</v>
      </c>
      <c r="T941">
        <v>88</v>
      </c>
      <c r="U941">
        <v>17.100000000000001</v>
      </c>
      <c r="V941">
        <v>5894</v>
      </c>
      <c r="W941">
        <v>83.8</v>
      </c>
      <c r="X941">
        <v>41.33</v>
      </c>
      <c r="Y941">
        <v>0</v>
      </c>
    </row>
    <row r="942" spans="1:25" x14ac:dyDescent="0.3">
      <c r="A942" t="s">
        <v>54</v>
      </c>
      <c r="B942">
        <f>_xlfn.XLOOKUP(Table4[[#This Row],[country]],Table2[country],Table2[country_id],FALSE)</f>
        <v>20</v>
      </c>
      <c r="C942" t="s">
        <v>32</v>
      </c>
      <c r="D942">
        <v>2019</v>
      </c>
      <c r="E942">
        <f>_xlfn.XLOOKUP(Table4[[#This Row],[year]],Table1[year],Table1[year_id])</f>
        <v>10</v>
      </c>
      <c r="F942" t="s">
        <v>29</v>
      </c>
      <c r="G942" t="s">
        <v>28</v>
      </c>
      <c r="H942" cm="1">
        <f t="array" ref="H942">_xlfn.XLOOKUP(Table4[[#This Row],[vehicle_segment]]&amp;Table4[[#This Row],[powertrain_type]],Table3[vehicle_segment]&amp;Table3[powertrain_type],Table3[vehicle_id])</f>
        <v>2</v>
      </c>
      <c r="I942" s="5">
        <v>24617</v>
      </c>
      <c r="J942" s="5">
        <v>168195</v>
      </c>
      <c r="K942" s="5">
        <v>22936</v>
      </c>
      <c r="L942" s="5">
        <v>215748</v>
      </c>
      <c r="M942">
        <v>11.41</v>
      </c>
      <c r="N942">
        <v>10289</v>
      </c>
      <c r="O942">
        <v>17.7</v>
      </c>
      <c r="P942">
        <v>307</v>
      </c>
      <c r="Q942">
        <v>1.617</v>
      </c>
      <c r="R942">
        <v>0.10100000000000001</v>
      </c>
      <c r="S942">
        <v>51731</v>
      </c>
      <c r="T942">
        <v>88</v>
      </c>
      <c r="U942">
        <v>17.100000000000001</v>
      </c>
      <c r="V942">
        <v>5894</v>
      </c>
      <c r="W942">
        <v>83.8</v>
      </c>
      <c r="X942">
        <v>47.12</v>
      </c>
      <c r="Y942">
        <v>0</v>
      </c>
    </row>
    <row r="943" spans="1:25" x14ac:dyDescent="0.3">
      <c r="A943" t="s">
        <v>54</v>
      </c>
      <c r="B943">
        <f>_xlfn.XLOOKUP(Table4[[#This Row],[country]],Table2[country],Table2[country_id],FALSE)</f>
        <v>20</v>
      </c>
      <c r="C943" t="s">
        <v>32</v>
      </c>
      <c r="D943">
        <v>2019</v>
      </c>
      <c r="E943">
        <f>_xlfn.XLOOKUP(Table4[[#This Row],[year]],Table1[year],Table1[year_id])</f>
        <v>10</v>
      </c>
      <c r="F943" t="s">
        <v>30</v>
      </c>
      <c r="G943" t="s">
        <v>28</v>
      </c>
      <c r="H943" cm="1">
        <f t="array" ref="H943">_xlfn.XLOOKUP(Table4[[#This Row],[vehicle_segment]]&amp;Table4[[#This Row],[powertrain_type]],Table3[vehicle_segment]&amp;Table3[powertrain_type],Table3[vehicle_id])</f>
        <v>3</v>
      </c>
      <c r="I943" s="5">
        <v>14999</v>
      </c>
      <c r="J943" s="5">
        <v>69608</v>
      </c>
      <c r="K943" s="5">
        <v>6053</v>
      </c>
      <c r="L943" s="5">
        <v>90660</v>
      </c>
      <c r="M943">
        <v>16.54</v>
      </c>
      <c r="N943">
        <v>10289</v>
      </c>
      <c r="O943">
        <v>17.7</v>
      </c>
      <c r="P943">
        <v>307</v>
      </c>
      <c r="Q943">
        <v>1.617</v>
      </c>
      <c r="R943">
        <v>0.10100000000000001</v>
      </c>
      <c r="S943">
        <v>51731</v>
      </c>
      <c r="T943">
        <v>88</v>
      </c>
      <c r="U943">
        <v>17.100000000000001</v>
      </c>
      <c r="V943">
        <v>5894</v>
      </c>
      <c r="W943">
        <v>83.8</v>
      </c>
      <c r="X943">
        <v>45.58</v>
      </c>
      <c r="Y943">
        <v>0</v>
      </c>
    </row>
    <row r="944" spans="1:25" x14ac:dyDescent="0.3">
      <c r="A944" t="s">
        <v>54</v>
      </c>
      <c r="B944">
        <f>_xlfn.XLOOKUP(Table4[[#This Row],[country]],Table2[country],Table2[country_id],FALSE)</f>
        <v>20</v>
      </c>
      <c r="C944" t="s">
        <v>32</v>
      </c>
      <c r="D944">
        <v>2020</v>
      </c>
      <c r="E944">
        <f>_xlfn.XLOOKUP(Table4[[#This Row],[year]],Table1[year],Table1[year_id])</f>
        <v>11</v>
      </c>
      <c r="F944" t="s">
        <v>27</v>
      </c>
      <c r="G944" t="s">
        <v>28</v>
      </c>
      <c r="H944" cm="1">
        <f t="array" ref="H944">_xlfn.XLOOKUP(Table4[[#This Row],[vehicle_segment]]&amp;Table4[[#This Row],[powertrain_type]],Table3[vehicle_segment]&amp;Table3[powertrain_type],Table3[vehicle_id])</f>
        <v>1</v>
      </c>
      <c r="I944" s="5">
        <v>3595</v>
      </c>
      <c r="J944" s="5">
        <v>23507</v>
      </c>
      <c r="K944" s="5">
        <v>15672</v>
      </c>
      <c r="L944" s="5">
        <v>42774</v>
      </c>
      <c r="M944">
        <v>8.4</v>
      </c>
      <c r="N944">
        <v>14330</v>
      </c>
      <c r="O944">
        <v>18.8</v>
      </c>
      <c r="P944">
        <v>347</v>
      </c>
      <c r="Q944">
        <v>1.7569999999999999</v>
      </c>
      <c r="R944">
        <v>0.114</v>
      </c>
      <c r="S944">
        <v>53986</v>
      </c>
      <c r="T944">
        <v>88.7</v>
      </c>
      <c r="U944">
        <v>16.100000000000001</v>
      </c>
      <c r="V944">
        <v>5725</v>
      </c>
      <c r="W944">
        <v>89.3</v>
      </c>
      <c r="X944">
        <v>69.58</v>
      </c>
      <c r="Y944">
        <v>0</v>
      </c>
    </row>
    <row r="945" spans="1:25" x14ac:dyDescent="0.3">
      <c r="A945" t="s">
        <v>54</v>
      </c>
      <c r="B945">
        <f>_xlfn.XLOOKUP(Table4[[#This Row],[country]],Table2[country],Table2[country_id],FALSE)</f>
        <v>20</v>
      </c>
      <c r="C945" t="s">
        <v>32</v>
      </c>
      <c r="D945">
        <v>2020</v>
      </c>
      <c r="E945">
        <f>_xlfn.XLOOKUP(Table4[[#This Row],[year]],Table1[year],Table1[year_id])</f>
        <v>11</v>
      </c>
      <c r="F945" t="s">
        <v>29</v>
      </c>
      <c r="G945" t="s">
        <v>28</v>
      </c>
      <c r="H945" cm="1">
        <f t="array" ref="H945">_xlfn.XLOOKUP(Table4[[#This Row],[vehicle_segment]]&amp;Table4[[#This Row],[powertrain_type]],Table3[vehicle_segment]&amp;Table3[powertrain_type],Table3[vehicle_id])</f>
        <v>2</v>
      </c>
      <c r="I945" s="5">
        <v>41275</v>
      </c>
      <c r="J945" s="5">
        <v>114957</v>
      </c>
      <c r="K945" s="5">
        <v>15676</v>
      </c>
      <c r="L945" s="5">
        <v>171908</v>
      </c>
      <c r="M945">
        <v>24.01</v>
      </c>
      <c r="N945">
        <v>14330</v>
      </c>
      <c r="O945">
        <v>18.8</v>
      </c>
      <c r="P945">
        <v>347</v>
      </c>
      <c r="Q945">
        <v>1.7569999999999999</v>
      </c>
      <c r="R945">
        <v>0.114</v>
      </c>
      <c r="S945">
        <v>53986</v>
      </c>
      <c r="T945">
        <v>88.7</v>
      </c>
      <c r="U945">
        <v>16.100000000000001</v>
      </c>
      <c r="V945">
        <v>5725</v>
      </c>
      <c r="W945">
        <v>89.3</v>
      </c>
      <c r="X945">
        <v>67.67</v>
      </c>
      <c r="Y945">
        <v>0</v>
      </c>
    </row>
    <row r="946" spans="1:25" x14ac:dyDescent="0.3">
      <c r="A946" t="s">
        <v>54</v>
      </c>
      <c r="B946">
        <f>_xlfn.XLOOKUP(Table4[[#This Row],[country]],Table2[country],Table2[country_id],FALSE)</f>
        <v>20</v>
      </c>
      <c r="C946" t="s">
        <v>32</v>
      </c>
      <c r="D946">
        <v>2020</v>
      </c>
      <c r="E946">
        <f>_xlfn.XLOOKUP(Table4[[#This Row],[year]],Table1[year],Table1[year_id])</f>
        <v>11</v>
      </c>
      <c r="F946" t="s">
        <v>30</v>
      </c>
      <c r="G946" t="s">
        <v>28</v>
      </c>
      <c r="H946" cm="1">
        <f t="array" ref="H946">_xlfn.XLOOKUP(Table4[[#This Row],[vehicle_segment]]&amp;Table4[[#This Row],[powertrain_type]],Table3[vehicle_segment]&amp;Table3[powertrain_type],Table3[vehicle_id])</f>
        <v>3</v>
      </c>
      <c r="I946" s="5">
        <v>24658</v>
      </c>
      <c r="J946" s="5">
        <v>42475</v>
      </c>
      <c r="K946" s="5">
        <v>3694</v>
      </c>
      <c r="L946" s="5">
        <v>70827</v>
      </c>
      <c r="M946">
        <v>34.81</v>
      </c>
      <c r="N946">
        <v>14330</v>
      </c>
      <c r="O946">
        <v>18.8</v>
      </c>
      <c r="P946">
        <v>347</v>
      </c>
      <c r="Q946">
        <v>1.7569999999999999</v>
      </c>
      <c r="R946">
        <v>0.114</v>
      </c>
      <c r="S946">
        <v>53986</v>
      </c>
      <c r="T946">
        <v>88.7</v>
      </c>
      <c r="U946">
        <v>16.100000000000001</v>
      </c>
      <c r="V946">
        <v>5725</v>
      </c>
      <c r="W946">
        <v>89.3</v>
      </c>
      <c r="X946">
        <v>64.400000000000006</v>
      </c>
      <c r="Y946">
        <v>0</v>
      </c>
    </row>
    <row r="947" spans="1:25" x14ac:dyDescent="0.3">
      <c r="A947" t="s">
        <v>54</v>
      </c>
      <c r="B947">
        <f>_xlfn.XLOOKUP(Table4[[#This Row],[country]],Table2[country],Table2[country_id],FALSE)</f>
        <v>20</v>
      </c>
      <c r="C947" t="s">
        <v>32</v>
      </c>
      <c r="D947">
        <v>2021</v>
      </c>
      <c r="E947">
        <f>_xlfn.XLOOKUP(Table4[[#This Row],[year]],Table1[year],Table1[year_id])</f>
        <v>12</v>
      </c>
      <c r="F947" t="s">
        <v>27</v>
      </c>
      <c r="G947" t="s">
        <v>28</v>
      </c>
      <c r="H947" cm="1">
        <f t="array" ref="H947">_xlfn.XLOOKUP(Table4[[#This Row],[vehicle_segment]]&amp;Table4[[#This Row],[powertrain_type]],Table3[vehicle_segment]&amp;Table3[powertrain_type],Table3[vehicle_id])</f>
        <v>1</v>
      </c>
      <c r="I947" s="5">
        <v>6335</v>
      </c>
      <c r="J947" s="5">
        <v>23368</v>
      </c>
      <c r="K947" s="5">
        <v>15579</v>
      </c>
      <c r="L947" s="5">
        <v>45282</v>
      </c>
      <c r="M947">
        <v>13.99</v>
      </c>
      <c r="N947">
        <v>15476</v>
      </c>
      <c r="O947">
        <v>20.7</v>
      </c>
      <c r="P947">
        <v>378</v>
      </c>
      <c r="Q947">
        <v>1.9830000000000001</v>
      </c>
      <c r="R947">
        <v>0.14000000000000001</v>
      </c>
      <c r="S947">
        <v>54611</v>
      </c>
      <c r="T947">
        <v>88.6</v>
      </c>
      <c r="U947">
        <v>15.5</v>
      </c>
      <c r="V947">
        <v>5412</v>
      </c>
      <c r="W947">
        <v>89.8</v>
      </c>
      <c r="X947">
        <v>76.22</v>
      </c>
      <c r="Y947">
        <v>0</v>
      </c>
    </row>
    <row r="948" spans="1:25" x14ac:dyDescent="0.3">
      <c r="A948" t="s">
        <v>54</v>
      </c>
      <c r="B948">
        <f>_xlfn.XLOOKUP(Table4[[#This Row],[country]],Table2[country],Table2[country_id],FALSE)</f>
        <v>20</v>
      </c>
      <c r="C948" t="s">
        <v>32</v>
      </c>
      <c r="D948">
        <v>2021</v>
      </c>
      <c r="E948">
        <f>_xlfn.XLOOKUP(Table4[[#This Row],[year]],Table1[year],Table1[year_id])</f>
        <v>12</v>
      </c>
      <c r="F948" t="s">
        <v>29</v>
      </c>
      <c r="G948" t="s">
        <v>28</v>
      </c>
      <c r="H948" cm="1">
        <f t="array" ref="H948">_xlfn.XLOOKUP(Table4[[#This Row],[vehicle_segment]]&amp;Table4[[#This Row],[powertrain_type]],Table3[vehicle_segment]&amp;Table3[powertrain_type],Table3[vehicle_id])</f>
        <v>2</v>
      </c>
      <c r="I948" s="5">
        <v>73125</v>
      </c>
      <c r="J948" s="5">
        <v>96645</v>
      </c>
      <c r="K948" s="5">
        <v>13179</v>
      </c>
      <c r="L948" s="5">
        <v>182949</v>
      </c>
      <c r="M948">
        <v>39.97</v>
      </c>
      <c r="N948">
        <v>15476</v>
      </c>
      <c r="O948">
        <v>20.7</v>
      </c>
      <c r="P948">
        <v>378</v>
      </c>
      <c r="Q948">
        <v>1.9830000000000001</v>
      </c>
      <c r="R948">
        <v>0.14000000000000001</v>
      </c>
      <c r="S948">
        <v>54611</v>
      </c>
      <c r="T948">
        <v>88.6</v>
      </c>
      <c r="U948">
        <v>15.5</v>
      </c>
      <c r="V948">
        <v>5412</v>
      </c>
      <c r="W948">
        <v>89.8</v>
      </c>
      <c r="X948">
        <v>77.17</v>
      </c>
      <c r="Y948">
        <v>0</v>
      </c>
    </row>
    <row r="949" spans="1:25" x14ac:dyDescent="0.3">
      <c r="A949" t="s">
        <v>54</v>
      </c>
      <c r="B949">
        <f>_xlfn.XLOOKUP(Table4[[#This Row],[country]],Table2[country],Table2[country_id],FALSE)</f>
        <v>20</v>
      </c>
      <c r="C949" t="s">
        <v>32</v>
      </c>
      <c r="D949">
        <v>2021</v>
      </c>
      <c r="E949">
        <f>_xlfn.XLOOKUP(Table4[[#This Row],[year]],Table1[year],Table1[year_id])</f>
        <v>12</v>
      </c>
      <c r="F949" t="s">
        <v>30</v>
      </c>
      <c r="G949" t="s">
        <v>34</v>
      </c>
      <c r="H949" cm="1">
        <f t="array" ref="H949">_xlfn.XLOOKUP(Table4[[#This Row],[vehicle_segment]]&amp;Table4[[#This Row],[powertrain_type]],Table3[vehicle_segment]&amp;Table3[powertrain_type],Table3[vehicle_id])</f>
        <v>4</v>
      </c>
      <c r="I949" s="5">
        <v>44384</v>
      </c>
      <c r="J949" s="5">
        <v>29621</v>
      </c>
      <c r="K949" s="5">
        <v>2576</v>
      </c>
      <c r="L949" s="5">
        <v>76581</v>
      </c>
      <c r="M949">
        <v>57.96</v>
      </c>
      <c r="N949">
        <v>15476</v>
      </c>
      <c r="O949">
        <v>20.7</v>
      </c>
      <c r="P949">
        <v>378</v>
      </c>
      <c r="Q949">
        <v>1.9830000000000001</v>
      </c>
      <c r="R949">
        <v>0.14000000000000001</v>
      </c>
      <c r="S949">
        <v>54611</v>
      </c>
      <c r="T949">
        <v>88.6</v>
      </c>
      <c r="U949">
        <v>15.5</v>
      </c>
      <c r="V949">
        <v>5412</v>
      </c>
      <c r="W949">
        <v>89.8</v>
      </c>
      <c r="X949">
        <v>80</v>
      </c>
      <c r="Y949">
        <v>1</v>
      </c>
    </row>
    <row r="950" spans="1:25" x14ac:dyDescent="0.3">
      <c r="A950" t="s">
        <v>54</v>
      </c>
      <c r="B950">
        <f>_xlfn.XLOOKUP(Table4[[#This Row],[country]],Table2[country],Table2[country_id],FALSE)</f>
        <v>20</v>
      </c>
      <c r="C950" t="s">
        <v>32</v>
      </c>
      <c r="D950">
        <v>2022</v>
      </c>
      <c r="E950">
        <f>_xlfn.XLOOKUP(Table4[[#This Row],[year]],Table1[year],Table1[year_id])</f>
        <v>13</v>
      </c>
      <c r="F950" t="s">
        <v>27</v>
      </c>
      <c r="G950" t="s">
        <v>28</v>
      </c>
      <c r="H950" cm="1">
        <f t="array" ref="H950">_xlfn.XLOOKUP(Table4[[#This Row],[vehicle_segment]]&amp;Table4[[#This Row],[powertrain_type]],Table3[vehicle_segment]&amp;Table3[powertrain_type],Table3[vehicle_id])</f>
        <v>1</v>
      </c>
      <c r="I950" s="5">
        <v>7293</v>
      </c>
      <c r="J950" s="5">
        <v>20695</v>
      </c>
      <c r="K950" s="5">
        <v>13796</v>
      </c>
      <c r="L950" s="5">
        <v>41784</v>
      </c>
      <c r="M950">
        <v>17.45</v>
      </c>
      <c r="N950">
        <v>21283</v>
      </c>
      <c r="O950">
        <v>21.9</v>
      </c>
      <c r="P950">
        <v>408</v>
      </c>
      <c r="Q950">
        <v>2.093</v>
      </c>
      <c r="R950">
        <v>0.16400000000000001</v>
      </c>
      <c r="S950">
        <v>55893</v>
      </c>
      <c r="T950">
        <v>88.2</v>
      </c>
      <c r="U950">
        <v>14.7</v>
      </c>
      <c r="V950">
        <v>5061</v>
      </c>
      <c r="W950">
        <v>90.9</v>
      </c>
      <c r="X950">
        <v>15.12</v>
      </c>
      <c r="Y950">
        <v>0</v>
      </c>
    </row>
    <row r="951" spans="1:25" x14ac:dyDescent="0.3">
      <c r="A951" t="s">
        <v>54</v>
      </c>
      <c r="B951">
        <f>_xlfn.XLOOKUP(Table4[[#This Row],[country]],Table2[country],Table2[country_id],FALSE)</f>
        <v>20</v>
      </c>
      <c r="C951" t="s">
        <v>32</v>
      </c>
      <c r="D951">
        <v>2022</v>
      </c>
      <c r="E951">
        <f>_xlfn.XLOOKUP(Table4[[#This Row],[year]],Table1[year],Table1[year_id])</f>
        <v>13</v>
      </c>
      <c r="F951" t="s">
        <v>29</v>
      </c>
      <c r="G951" t="s">
        <v>34</v>
      </c>
      <c r="H951" cm="1">
        <f t="array" ref="H951">_xlfn.XLOOKUP(Table4[[#This Row],[vehicle_segment]]&amp;Table4[[#This Row],[powertrain_type]],Table3[vehicle_segment]&amp;Table3[powertrain_type],Table3[vehicle_id])</f>
        <v>5</v>
      </c>
      <c r="I951" s="5">
        <v>82922</v>
      </c>
      <c r="J951" s="5">
        <v>73352</v>
      </c>
      <c r="K951" s="5">
        <v>10003</v>
      </c>
      <c r="L951" s="5">
        <v>166277</v>
      </c>
      <c r="M951">
        <v>49.87</v>
      </c>
      <c r="N951">
        <v>21283</v>
      </c>
      <c r="O951">
        <v>21.9</v>
      </c>
      <c r="P951">
        <v>408</v>
      </c>
      <c r="Q951">
        <v>2.093</v>
      </c>
      <c r="R951">
        <v>0.16400000000000001</v>
      </c>
      <c r="S951">
        <v>55893</v>
      </c>
      <c r="T951">
        <v>88.2</v>
      </c>
      <c r="U951">
        <v>14.7</v>
      </c>
      <c r="V951">
        <v>5061</v>
      </c>
      <c r="W951">
        <v>90.9</v>
      </c>
      <c r="X951">
        <v>13.4</v>
      </c>
      <c r="Y951">
        <v>0</v>
      </c>
    </row>
    <row r="952" spans="1:25" x14ac:dyDescent="0.3">
      <c r="A952" t="s">
        <v>54</v>
      </c>
      <c r="B952">
        <f>_xlfn.XLOOKUP(Table4[[#This Row],[country]],Table2[country],Table2[country_id],FALSE)</f>
        <v>20</v>
      </c>
      <c r="C952" t="s">
        <v>32</v>
      </c>
      <c r="D952">
        <v>2022</v>
      </c>
      <c r="E952">
        <f>_xlfn.XLOOKUP(Table4[[#This Row],[year]],Table1[year],Table1[year_id])</f>
        <v>13</v>
      </c>
      <c r="F952" t="s">
        <v>30</v>
      </c>
      <c r="G952" t="s">
        <v>34</v>
      </c>
      <c r="H952" cm="1">
        <f t="array" ref="H952">_xlfn.XLOOKUP(Table4[[#This Row],[vehicle_segment]]&amp;Table4[[#This Row],[powertrain_type]],Table3[vehicle_segment]&amp;Table3[powertrain_type],Table3[vehicle_id])</f>
        <v>4</v>
      </c>
      <c r="I952" s="5">
        <v>50761</v>
      </c>
      <c r="J952" s="5">
        <v>17881</v>
      </c>
      <c r="K952" s="5">
        <v>1555</v>
      </c>
      <c r="L952" s="5">
        <v>70197</v>
      </c>
      <c r="M952">
        <v>72.31</v>
      </c>
      <c r="N952">
        <v>21283</v>
      </c>
      <c r="O952">
        <v>21.9</v>
      </c>
      <c r="P952">
        <v>408</v>
      </c>
      <c r="Q952">
        <v>2.093</v>
      </c>
      <c r="R952">
        <v>0.16400000000000001</v>
      </c>
      <c r="S952">
        <v>55893</v>
      </c>
      <c r="T952">
        <v>88.2</v>
      </c>
      <c r="U952">
        <v>14.7</v>
      </c>
      <c r="V952">
        <v>5061</v>
      </c>
      <c r="W952">
        <v>90.9</v>
      </c>
      <c r="X952">
        <v>14.37</v>
      </c>
      <c r="Y952">
        <v>1</v>
      </c>
    </row>
    <row r="953" spans="1:25" x14ac:dyDescent="0.3">
      <c r="A953" t="s">
        <v>54</v>
      </c>
      <c r="B953">
        <f>_xlfn.XLOOKUP(Table4[[#This Row],[country]],Table2[country],Table2[country_id],FALSE)</f>
        <v>20</v>
      </c>
      <c r="C953" t="s">
        <v>32</v>
      </c>
      <c r="D953">
        <v>2023</v>
      </c>
      <c r="E953">
        <f>_xlfn.XLOOKUP(Table4[[#This Row],[year]],Table1[year],Table1[year_id])</f>
        <v>14</v>
      </c>
      <c r="F953" t="s">
        <v>27</v>
      </c>
      <c r="G953" t="s">
        <v>28</v>
      </c>
      <c r="H953" cm="1">
        <f t="array" ref="H953">_xlfn.XLOOKUP(Table4[[#This Row],[vehicle_segment]]&amp;Table4[[#This Row],[powertrain_type]],Table3[vehicle_segment]&amp;Table3[powertrain_type],Table3[vehicle_id])</f>
        <v>1</v>
      </c>
      <c r="I953" s="5">
        <v>6977</v>
      </c>
      <c r="J953" s="5">
        <v>21754</v>
      </c>
      <c r="K953" s="5">
        <v>14503</v>
      </c>
      <c r="L953" s="5">
        <v>43234</v>
      </c>
      <c r="M953">
        <v>16.14</v>
      </c>
      <c r="N953">
        <v>29553</v>
      </c>
      <c r="O953">
        <v>25.3</v>
      </c>
      <c r="P953">
        <v>438</v>
      </c>
      <c r="Q953">
        <v>2.097</v>
      </c>
      <c r="R953">
        <v>0.16800000000000001</v>
      </c>
      <c r="S953">
        <v>56992</v>
      </c>
      <c r="T953">
        <v>88.4</v>
      </c>
      <c r="U953">
        <v>14.1</v>
      </c>
      <c r="V953">
        <v>2456</v>
      </c>
      <c r="W953">
        <v>91.6</v>
      </c>
      <c r="X953">
        <v>-4.33</v>
      </c>
      <c r="Y953">
        <v>0</v>
      </c>
    </row>
    <row r="954" spans="1:25" x14ac:dyDescent="0.3">
      <c r="A954" t="s">
        <v>54</v>
      </c>
      <c r="B954">
        <f>_xlfn.XLOOKUP(Table4[[#This Row],[country]],Table2[country],Table2[country_id],FALSE)</f>
        <v>20</v>
      </c>
      <c r="C954" t="s">
        <v>32</v>
      </c>
      <c r="D954">
        <v>2023</v>
      </c>
      <c r="E954">
        <f>_xlfn.XLOOKUP(Table4[[#This Row],[year]],Table1[year],Table1[year_id])</f>
        <v>14</v>
      </c>
      <c r="F954" t="s">
        <v>29</v>
      </c>
      <c r="G954" t="s">
        <v>34</v>
      </c>
      <c r="H954" cm="1">
        <f t="array" ref="H954">_xlfn.XLOOKUP(Table4[[#This Row],[vehicle_segment]]&amp;Table4[[#This Row],[powertrain_type]],Table3[vehicle_segment]&amp;Table3[powertrain_type],Table3[vehicle_id])</f>
        <v>5</v>
      </c>
      <c r="I954" s="5">
        <v>84170</v>
      </c>
      <c r="J954" s="5">
        <v>78590</v>
      </c>
      <c r="K954" s="5">
        <v>11253</v>
      </c>
      <c r="L954" s="5">
        <v>174013</v>
      </c>
      <c r="M954">
        <v>48.37</v>
      </c>
      <c r="N954">
        <v>29553</v>
      </c>
      <c r="O954">
        <v>25.3</v>
      </c>
      <c r="P954">
        <v>438</v>
      </c>
      <c r="Q954">
        <v>2.097</v>
      </c>
      <c r="R954">
        <v>0.16800000000000001</v>
      </c>
      <c r="S954">
        <v>56992</v>
      </c>
      <c r="T954">
        <v>88.4</v>
      </c>
      <c r="U954">
        <v>14.1</v>
      </c>
      <c r="V954">
        <v>2456</v>
      </c>
      <c r="W954">
        <v>91.6</v>
      </c>
      <c r="X954">
        <v>1.51</v>
      </c>
      <c r="Y954">
        <v>0</v>
      </c>
    </row>
    <row r="955" spans="1:25" x14ac:dyDescent="0.3">
      <c r="A955" t="s">
        <v>54</v>
      </c>
      <c r="B955">
        <f>_xlfn.XLOOKUP(Table4[[#This Row],[country]],Table2[country],Table2[country_id],FALSE)</f>
        <v>20</v>
      </c>
      <c r="C955" t="s">
        <v>32</v>
      </c>
      <c r="D955">
        <v>2023</v>
      </c>
      <c r="E955">
        <f>_xlfn.XLOOKUP(Table4[[#This Row],[year]],Table1[year],Table1[year_id])</f>
        <v>14</v>
      </c>
      <c r="F955" t="s">
        <v>30</v>
      </c>
      <c r="G955" t="s">
        <v>34</v>
      </c>
      <c r="H955" cm="1">
        <f t="array" ref="H955">_xlfn.XLOOKUP(Table4[[#This Row],[vehicle_segment]]&amp;Table4[[#This Row],[powertrain_type]],Table3[vehicle_segment]&amp;Table3[powertrain_type],Table3[vehicle_id])</f>
        <v>4</v>
      </c>
      <c r="I955" s="5">
        <v>51268</v>
      </c>
      <c r="J955" s="5">
        <v>19214</v>
      </c>
      <c r="K955" s="5">
        <v>1920</v>
      </c>
      <c r="L955" s="5">
        <v>72402</v>
      </c>
      <c r="M955">
        <v>70.81</v>
      </c>
      <c r="N955">
        <v>29553</v>
      </c>
      <c r="O955">
        <v>25.3</v>
      </c>
      <c r="P955">
        <v>438</v>
      </c>
      <c r="Q955">
        <v>2.097</v>
      </c>
      <c r="R955">
        <v>0.16800000000000001</v>
      </c>
      <c r="S955">
        <v>56992</v>
      </c>
      <c r="T955">
        <v>88.4</v>
      </c>
      <c r="U955">
        <v>14.1</v>
      </c>
      <c r="V955">
        <v>2456</v>
      </c>
      <c r="W955">
        <v>91.6</v>
      </c>
      <c r="X955">
        <v>1</v>
      </c>
      <c r="Y955">
        <v>1</v>
      </c>
    </row>
    <row r="956" spans="1:25" x14ac:dyDescent="0.3">
      <c r="A956" t="s">
        <v>54</v>
      </c>
      <c r="B956">
        <f>_xlfn.XLOOKUP(Table4[[#This Row],[country]],Table2[country],Table2[country_id],FALSE)</f>
        <v>20</v>
      </c>
      <c r="C956" t="s">
        <v>32</v>
      </c>
      <c r="D956">
        <v>2024</v>
      </c>
      <c r="E956">
        <f>_xlfn.XLOOKUP(Table4[[#This Row],[year]],Table1[year],Table1[year_id])</f>
        <v>15</v>
      </c>
      <c r="F956" t="s">
        <v>27</v>
      </c>
      <c r="G956" t="s">
        <v>28</v>
      </c>
      <c r="H956" cm="1">
        <f t="array" ref="H956">_xlfn.XLOOKUP(Table4[[#This Row],[vehicle_segment]]&amp;Table4[[#This Row],[powertrain_type]],Table3[vehicle_segment]&amp;Table3[powertrain_type],Table3[vehicle_id])</f>
        <v>1</v>
      </c>
      <c r="I956" s="5">
        <v>7746</v>
      </c>
      <c r="J956" s="5">
        <v>21616</v>
      </c>
      <c r="K956" s="5">
        <v>14411</v>
      </c>
      <c r="L956" s="5">
        <v>43773</v>
      </c>
      <c r="M956">
        <v>17.7</v>
      </c>
      <c r="N956">
        <v>35576</v>
      </c>
      <c r="O956">
        <v>26.7</v>
      </c>
      <c r="P956">
        <v>466</v>
      </c>
      <c r="Q956">
        <v>2</v>
      </c>
      <c r="R956">
        <v>0.155</v>
      </c>
      <c r="S956">
        <v>57305</v>
      </c>
      <c r="T956">
        <v>88.8</v>
      </c>
      <c r="U956">
        <v>13.2</v>
      </c>
      <c r="V956">
        <v>0</v>
      </c>
      <c r="W956">
        <v>92.7</v>
      </c>
      <c r="X956">
        <v>11.02</v>
      </c>
      <c r="Y956">
        <v>0</v>
      </c>
    </row>
    <row r="957" spans="1:25" x14ac:dyDescent="0.3">
      <c r="A957" t="s">
        <v>54</v>
      </c>
      <c r="B957">
        <f>_xlfn.XLOOKUP(Table4[[#This Row],[country]],Table2[country],Table2[country_id],FALSE)</f>
        <v>20</v>
      </c>
      <c r="C957" t="s">
        <v>32</v>
      </c>
      <c r="D957">
        <v>2024</v>
      </c>
      <c r="E957">
        <f>_xlfn.XLOOKUP(Table4[[#This Row],[year]],Table1[year],Table1[year_id])</f>
        <v>15</v>
      </c>
      <c r="F957" t="s">
        <v>29</v>
      </c>
      <c r="G957" t="s">
        <v>34</v>
      </c>
      <c r="H957" cm="1">
        <f t="array" ref="H957">_xlfn.XLOOKUP(Table4[[#This Row],[vehicle_segment]]&amp;Table4[[#This Row],[powertrain_type]],Table3[vehicle_segment]&amp;Table3[powertrain_type],Table3[vehicle_id])</f>
        <v>5</v>
      </c>
      <c r="I957" s="5">
        <v>88121</v>
      </c>
      <c r="J957" s="5">
        <v>75829</v>
      </c>
      <c r="K957" s="5">
        <v>10340</v>
      </c>
      <c r="L957" s="5">
        <v>174290</v>
      </c>
      <c r="M957">
        <v>50.56</v>
      </c>
      <c r="N957">
        <v>35576</v>
      </c>
      <c r="O957">
        <v>26.7</v>
      </c>
      <c r="P957">
        <v>466</v>
      </c>
      <c r="Q957">
        <v>2</v>
      </c>
      <c r="R957">
        <v>0.155</v>
      </c>
      <c r="S957">
        <v>57305</v>
      </c>
      <c r="T957">
        <v>88.8</v>
      </c>
      <c r="U957">
        <v>13.2</v>
      </c>
      <c r="V957">
        <v>0</v>
      </c>
      <c r="W957">
        <v>92.7</v>
      </c>
      <c r="X957">
        <v>4.6900000000000004</v>
      </c>
      <c r="Y957">
        <v>1</v>
      </c>
    </row>
    <row r="958" spans="1:25" x14ac:dyDescent="0.3">
      <c r="A958" t="s">
        <v>54</v>
      </c>
      <c r="B958">
        <f>_xlfn.XLOOKUP(Table4[[#This Row],[country]],Table2[country],Table2[country_id],FALSE)</f>
        <v>20</v>
      </c>
      <c r="C958" t="s">
        <v>32</v>
      </c>
      <c r="D958">
        <v>2024</v>
      </c>
      <c r="E958">
        <f>_xlfn.XLOOKUP(Table4[[#This Row],[year]],Table1[year],Table1[year_id])</f>
        <v>15</v>
      </c>
      <c r="F958" t="s">
        <v>30</v>
      </c>
      <c r="G958" t="s">
        <v>34</v>
      </c>
      <c r="H958" cm="1">
        <f t="array" ref="H958">_xlfn.XLOOKUP(Table4[[#This Row],[vehicle_segment]]&amp;Table4[[#This Row],[powertrain_type]],Table3[vehicle_segment]&amp;Table3[powertrain_type],Table3[vehicle_id])</f>
        <v>4</v>
      </c>
      <c r="I958" s="5">
        <v>54057</v>
      </c>
      <c r="J958" s="5">
        <v>18104</v>
      </c>
      <c r="K958" s="5">
        <v>1574</v>
      </c>
      <c r="L958" s="5">
        <v>73735</v>
      </c>
      <c r="M958">
        <v>73.31</v>
      </c>
      <c r="N958">
        <v>35576</v>
      </c>
      <c r="O958">
        <v>26.7</v>
      </c>
      <c r="P958">
        <v>466</v>
      </c>
      <c r="Q958">
        <v>2</v>
      </c>
      <c r="R958">
        <v>0.155</v>
      </c>
      <c r="S958">
        <v>57305</v>
      </c>
      <c r="T958">
        <v>88.8</v>
      </c>
      <c r="U958">
        <v>13.2</v>
      </c>
      <c r="V958">
        <v>0</v>
      </c>
      <c r="W958">
        <v>92.7</v>
      </c>
      <c r="X958">
        <v>5.44</v>
      </c>
      <c r="Y958">
        <v>1</v>
      </c>
    </row>
    <row r="959" spans="1:25" x14ac:dyDescent="0.3">
      <c r="A959" t="s">
        <v>54</v>
      </c>
      <c r="B959">
        <f>_xlfn.XLOOKUP(Table4[[#This Row],[country]],Table2[country],Table2[country_id],FALSE)</f>
        <v>20</v>
      </c>
      <c r="C959" t="s">
        <v>32</v>
      </c>
      <c r="D959">
        <v>2025</v>
      </c>
      <c r="E959">
        <f>_xlfn.XLOOKUP(Table4[[#This Row],[year]],Table1[year],Table1[year_id])</f>
        <v>16</v>
      </c>
      <c r="F959" t="s">
        <v>27</v>
      </c>
      <c r="G959" t="s">
        <v>28</v>
      </c>
      <c r="H959" cm="1">
        <f t="array" ref="H959">_xlfn.XLOOKUP(Table4[[#This Row],[vehicle_segment]]&amp;Table4[[#This Row],[powertrain_type]],Table3[vehicle_segment]&amp;Table3[powertrain_type],Table3[vehicle_id])</f>
        <v>1</v>
      </c>
      <c r="I959" s="5">
        <v>8259</v>
      </c>
      <c r="J959" s="5">
        <v>22172</v>
      </c>
      <c r="K959" s="5">
        <v>14781</v>
      </c>
      <c r="L959" s="5">
        <v>45212</v>
      </c>
      <c r="M959">
        <v>18.27</v>
      </c>
      <c r="N959">
        <v>45844</v>
      </c>
      <c r="O959">
        <v>26.6</v>
      </c>
      <c r="P959">
        <v>486</v>
      </c>
      <c r="Q959">
        <v>1.93</v>
      </c>
      <c r="R959">
        <v>0.14099999999999999</v>
      </c>
      <c r="S959">
        <v>61242</v>
      </c>
      <c r="T959">
        <v>89</v>
      </c>
      <c r="U959">
        <v>12.2</v>
      </c>
      <c r="V959">
        <v>0</v>
      </c>
      <c r="W959">
        <v>95.602000000000004</v>
      </c>
      <c r="X959">
        <v>6.62</v>
      </c>
      <c r="Y959">
        <v>0</v>
      </c>
    </row>
    <row r="960" spans="1:25" x14ac:dyDescent="0.3">
      <c r="A960" t="s">
        <v>54</v>
      </c>
      <c r="B960">
        <f>_xlfn.XLOOKUP(Table4[[#This Row],[country]],Table2[country],Table2[country_id],FALSE)</f>
        <v>20</v>
      </c>
      <c r="C960" t="s">
        <v>32</v>
      </c>
      <c r="D960">
        <v>2025</v>
      </c>
      <c r="E960">
        <f>_xlfn.XLOOKUP(Table4[[#This Row],[year]],Table1[year],Table1[year_id])</f>
        <v>16</v>
      </c>
      <c r="F960" t="s">
        <v>29</v>
      </c>
      <c r="G960" t="s">
        <v>34</v>
      </c>
      <c r="H960" cm="1">
        <f t="array" ref="H960">_xlfn.XLOOKUP(Table4[[#This Row],[vehicle_segment]]&amp;Table4[[#This Row],[powertrain_type]],Table3[vehicle_segment]&amp;Table3[powertrain_type],Table3[vehicle_id])</f>
        <v>5</v>
      </c>
      <c r="I960" s="5">
        <v>95051</v>
      </c>
      <c r="J960" s="5">
        <v>76624</v>
      </c>
      <c r="K960" s="5">
        <v>10449</v>
      </c>
      <c r="L960" s="5">
        <v>182124</v>
      </c>
      <c r="M960">
        <v>52.19</v>
      </c>
      <c r="N960">
        <v>45844</v>
      </c>
      <c r="O960">
        <v>26.6</v>
      </c>
      <c r="P960">
        <v>486</v>
      </c>
      <c r="Q960">
        <v>1.93</v>
      </c>
      <c r="R960">
        <v>0.14099999999999999</v>
      </c>
      <c r="S960">
        <v>61242</v>
      </c>
      <c r="T960">
        <v>89</v>
      </c>
      <c r="U960">
        <v>12.2</v>
      </c>
      <c r="V960">
        <v>0</v>
      </c>
      <c r="W960">
        <v>95.602000000000004</v>
      </c>
      <c r="X960">
        <v>7.86</v>
      </c>
      <c r="Y960">
        <v>1</v>
      </c>
    </row>
    <row r="961" spans="1:25" x14ac:dyDescent="0.3">
      <c r="A961" t="s">
        <v>54</v>
      </c>
      <c r="B961">
        <f>_xlfn.XLOOKUP(Table4[[#This Row],[country]],Table2[country],Table2[country_id],FALSE)</f>
        <v>20</v>
      </c>
      <c r="C961" t="s">
        <v>32</v>
      </c>
      <c r="D961">
        <v>2025</v>
      </c>
      <c r="E961">
        <f>_xlfn.XLOOKUP(Table4[[#This Row],[year]],Table1[year],Table1[year_id])</f>
        <v>16</v>
      </c>
      <c r="F961" t="s">
        <v>30</v>
      </c>
      <c r="G961" t="s">
        <v>34</v>
      </c>
      <c r="H961" cm="1">
        <f t="array" ref="H961">_xlfn.XLOOKUP(Table4[[#This Row],[vehicle_segment]]&amp;Table4[[#This Row],[powertrain_type]],Table3[vehicle_segment]&amp;Table3[powertrain_type],Table3[vehicle_id])</f>
        <v>4</v>
      </c>
      <c r="I961" s="5">
        <v>57311</v>
      </c>
      <c r="J961" s="5">
        <v>16948</v>
      </c>
      <c r="K961" s="5">
        <v>1474</v>
      </c>
      <c r="L961" s="5">
        <v>75733</v>
      </c>
      <c r="M961">
        <v>75.680000000000007</v>
      </c>
      <c r="N961">
        <v>45844</v>
      </c>
      <c r="O961">
        <v>26.6</v>
      </c>
      <c r="P961">
        <v>486</v>
      </c>
      <c r="Q961">
        <v>1.93</v>
      </c>
      <c r="R961">
        <v>0.14099999999999999</v>
      </c>
      <c r="S961">
        <v>61242</v>
      </c>
      <c r="T961">
        <v>89</v>
      </c>
      <c r="U961">
        <v>12.2</v>
      </c>
      <c r="V961">
        <v>0</v>
      </c>
      <c r="W961">
        <v>95.602000000000004</v>
      </c>
      <c r="X961">
        <v>6.02</v>
      </c>
      <c r="Y961">
        <v>1</v>
      </c>
    </row>
    <row r="962" spans="1:25" x14ac:dyDescent="0.3">
      <c r="A962" t="s">
        <v>55</v>
      </c>
      <c r="B962">
        <f>_xlfn.XLOOKUP(Table4[[#This Row],[country]],Table2[country],Table2[country_id],FALSE)</f>
        <v>21</v>
      </c>
      <c r="C962" t="s">
        <v>32</v>
      </c>
      <c r="D962">
        <v>2010</v>
      </c>
      <c r="E962">
        <f>_xlfn.XLOOKUP(Table4[[#This Row],[year]],Table1[year],Table1[year_id])</f>
        <v>1</v>
      </c>
      <c r="F962" t="s">
        <v>27</v>
      </c>
      <c r="G962" t="s">
        <v>28</v>
      </c>
      <c r="H962" cm="1">
        <f t="array" ref="H962">_xlfn.XLOOKUP(Table4[[#This Row],[vehicle_segment]]&amp;Table4[[#This Row],[powertrain_type]],Table3[vehicle_segment]&amp;Table3[powertrain_type],Table3[vehicle_id])</f>
        <v>1</v>
      </c>
      <c r="I962" s="5">
        <v>5</v>
      </c>
      <c r="J962" s="5">
        <v>25876</v>
      </c>
      <c r="K962" s="5">
        <v>17250</v>
      </c>
      <c r="L962" s="5">
        <v>43131</v>
      </c>
      <c r="M962">
        <v>0.01</v>
      </c>
      <c r="N962">
        <v>98</v>
      </c>
      <c r="O962">
        <v>2.9</v>
      </c>
      <c r="P962">
        <v>130</v>
      </c>
      <c r="Q962">
        <v>1.4</v>
      </c>
      <c r="R962">
        <v>0.158</v>
      </c>
      <c r="S962">
        <v>74958</v>
      </c>
      <c r="T962">
        <v>73.099999999999994</v>
      </c>
      <c r="U962">
        <v>16.100000000000001</v>
      </c>
      <c r="V962">
        <v>0</v>
      </c>
      <c r="W962">
        <v>58.1</v>
      </c>
      <c r="X962">
        <v>0</v>
      </c>
      <c r="Y962">
        <v>0</v>
      </c>
    </row>
    <row r="963" spans="1:25" x14ac:dyDescent="0.3">
      <c r="A963" t="s">
        <v>55</v>
      </c>
      <c r="B963">
        <f>_xlfn.XLOOKUP(Table4[[#This Row],[country]],Table2[country],Table2[country_id],FALSE)</f>
        <v>21</v>
      </c>
      <c r="C963" t="s">
        <v>32</v>
      </c>
      <c r="D963">
        <v>2010</v>
      </c>
      <c r="E963">
        <f>_xlfn.XLOOKUP(Table4[[#This Row],[year]],Table1[year],Table1[year_id])</f>
        <v>1</v>
      </c>
      <c r="F963" t="s">
        <v>29</v>
      </c>
      <c r="G963" t="s">
        <v>28</v>
      </c>
      <c r="H963" cm="1">
        <f t="array" ref="H963">_xlfn.XLOOKUP(Table4[[#This Row],[vehicle_segment]]&amp;Table4[[#This Row],[powertrain_type]],Table3[vehicle_segment]&amp;Table3[powertrain_type],Table3[vehicle_id])</f>
        <v>2</v>
      </c>
      <c r="I963" s="5">
        <v>51</v>
      </c>
      <c r="J963" s="5">
        <v>150107</v>
      </c>
      <c r="K963" s="5">
        <v>20469</v>
      </c>
      <c r="L963" s="5">
        <v>170627</v>
      </c>
      <c r="M963">
        <v>0.03</v>
      </c>
      <c r="N963">
        <v>98</v>
      </c>
      <c r="O963">
        <v>2.9</v>
      </c>
      <c r="P963">
        <v>130</v>
      </c>
      <c r="Q963">
        <v>1.4</v>
      </c>
      <c r="R963">
        <v>0.158</v>
      </c>
      <c r="S963">
        <v>74958</v>
      </c>
      <c r="T963">
        <v>73.099999999999994</v>
      </c>
      <c r="U963">
        <v>16.100000000000001</v>
      </c>
      <c r="V963">
        <v>0</v>
      </c>
      <c r="W963">
        <v>58.1</v>
      </c>
      <c r="X963">
        <v>0</v>
      </c>
      <c r="Y963">
        <v>0</v>
      </c>
    </row>
    <row r="964" spans="1:25" x14ac:dyDescent="0.3">
      <c r="A964" t="s">
        <v>55</v>
      </c>
      <c r="B964">
        <f>_xlfn.XLOOKUP(Table4[[#This Row],[country]],Table2[country],Table2[country_id],FALSE)</f>
        <v>21</v>
      </c>
      <c r="C964" t="s">
        <v>32</v>
      </c>
      <c r="D964">
        <v>2010</v>
      </c>
      <c r="E964">
        <f>_xlfn.XLOOKUP(Table4[[#This Row],[year]],Table1[year],Table1[year_id])</f>
        <v>1</v>
      </c>
      <c r="F964" t="s">
        <v>30</v>
      </c>
      <c r="G964" t="s">
        <v>28</v>
      </c>
      <c r="H964" cm="1">
        <f t="array" ref="H964">_xlfn.XLOOKUP(Table4[[#This Row],[vehicle_segment]]&amp;Table4[[#This Row],[powertrain_type]],Table3[vehicle_segment]&amp;Table3[powertrain_type],Table3[vehicle_id])</f>
        <v>3</v>
      </c>
      <c r="I964" s="5">
        <v>31</v>
      </c>
      <c r="J964" s="5">
        <v>65942</v>
      </c>
      <c r="K964" s="5">
        <v>5734</v>
      </c>
      <c r="L964" s="5">
        <v>71707</v>
      </c>
      <c r="M964">
        <v>0.04</v>
      </c>
      <c r="N964">
        <v>98</v>
      </c>
      <c r="O964">
        <v>2.9</v>
      </c>
      <c r="P964">
        <v>130</v>
      </c>
      <c r="Q964">
        <v>1.4</v>
      </c>
      <c r="R964">
        <v>0.158</v>
      </c>
      <c r="S964">
        <v>74958</v>
      </c>
      <c r="T964">
        <v>73.099999999999994</v>
      </c>
      <c r="U964">
        <v>16.100000000000001</v>
      </c>
      <c r="V964">
        <v>0</v>
      </c>
      <c r="W964">
        <v>58.1</v>
      </c>
      <c r="X964">
        <v>0</v>
      </c>
      <c r="Y964">
        <v>0</v>
      </c>
    </row>
    <row r="965" spans="1:25" x14ac:dyDescent="0.3">
      <c r="A965" t="s">
        <v>55</v>
      </c>
      <c r="B965">
        <f>_xlfn.XLOOKUP(Table4[[#This Row],[country]],Table2[country],Table2[country_id],FALSE)</f>
        <v>21</v>
      </c>
      <c r="C965" t="s">
        <v>32</v>
      </c>
      <c r="D965">
        <v>2011</v>
      </c>
      <c r="E965">
        <f>_xlfn.XLOOKUP(Table4[[#This Row],[year]],Table1[year],Table1[year_id])</f>
        <v>2</v>
      </c>
      <c r="F965" t="s">
        <v>27</v>
      </c>
      <c r="G965" t="s">
        <v>28</v>
      </c>
      <c r="H965" cm="1">
        <f t="array" ref="H965">_xlfn.XLOOKUP(Table4[[#This Row],[vehicle_segment]]&amp;Table4[[#This Row],[powertrain_type]],Table3[vehicle_segment]&amp;Table3[powertrain_type],Table3[vehicle_id])</f>
        <v>1</v>
      </c>
      <c r="I965" s="5">
        <v>12</v>
      </c>
      <c r="J965" s="5">
        <v>25262</v>
      </c>
      <c r="K965" s="5">
        <v>16842</v>
      </c>
      <c r="L965" s="5">
        <v>42116</v>
      </c>
      <c r="M965">
        <v>0.03</v>
      </c>
      <c r="N965">
        <v>230</v>
      </c>
      <c r="O965">
        <v>4.2</v>
      </c>
      <c r="P965">
        <v>134</v>
      </c>
      <c r="Q965">
        <v>1.417</v>
      </c>
      <c r="R965">
        <v>0.16200000000000001</v>
      </c>
      <c r="S965">
        <v>75673</v>
      </c>
      <c r="T965">
        <v>73.599999999999994</v>
      </c>
      <c r="U965">
        <v>16.2</v>
      </c>
      <c r="V965">
        <v>0</v>
      </c>
      <c r="W965">
        <v>59.4</v>
      </c>
      <c r="X965">
        <v>140</v>
      </c>
      <c r="Y965">
        <v>0</v>
      </c>
    </row>
    <row r="966" spans="1:25" x14ac:dyDescent="0.3">
      <c r="A966" t="s">
        <v>55</v>
      </c>
      <c r="B966">
        <f>_xlfn.XLOOKUP(Table4[[#This Row],[country]],Table2[country],Table2[country_id],FALSE)</f>
        <v>21</v>
      </c>
      <c r="C966" t="s">
        <v>32</v>
      </c>
      <c r="D966">
        <v>2011</v>
      </c>
      <c r="E966">
        <f>_xlfn.XLOOKUP(Table4[[#This Row],[year]],Table1[year],Table1[year_id])</f>
        <v>2</v>
      </c>
      <c r="F966" t="s">
        <v>29</v>
      </c>
      <c r="G966" t="s">
        <v>28</v>
      </c>
      <c r="H966" cm="1">
        <f t="array" ref="H966">_xlfn.XLOOKUP(Table4[[#This Row],[vehicle_segment]]&amp;Table4[[#This Row],[powertrain_type]],Table3[vehicle_segment]&amp;Table3[powertrain_type],Table3[vehicle_id])</f>
        <v>2</v>
      </c>
      <c r="I966" s="5">
        <v>132</v>
      </c>
      <c r="J966" s="5">
        <v>145420</v>
      </c>
      <c r="K966" s="5">
        <v>19830</v>
      </c>
      <c r="L966" s="5">
        <v>165382</v>
      </c>
      <c r="M966">
        <v>0.08</v>
      </c>
      <c r="N966">
        <v>230</v>
      </c>
      <c r="O966">
        <v>4.2</v>
      </c>
      <c r="P966">
        <v>134</v>
      </c>
      <c r="Q966">
        <v>1.417</v>
      </c>
      <c r="R966">
        <v>0.16200000000000001</v>
      </c>
      <c r="S966">
        <v>75673</v>
      </c>
      <c r="T966">
        <v>73.599999999999994</v>
      </c>
      <c r="U966">
        <v>16.2</v>
      </c>
      <c r="V966">
        <v>0</v>
      </c>
      <c r="W966">
        <v>59.4</v>
      </c>
      <c r="X966">
        <v>158.82</v>
      </c>
      <c r="Y966">
        <v>0</v>
      </c>
    </row>
    <row r="967" spans="1:25" x14ac:dyDescent="0.3">
      <c r="A967" t="s">
        <v>55</v>
      </c>
      <c r="B967">
        <f>_xlfn.XLOOKUP(Table4[[#This Row],[country]],Table2[country],Table2[country_id],FALSE)</f>
        <v>21</v>
      </c>
      <c r="C967" t="s">
        <v>32</v>
      </c>
      <c r="D967">
        <v>2011</v>
      </c>
      <c r="E967">
        <f>_xlfn.XLOOKUP(Table4[[#This Row],[year]],Table1[year],Table1[year_id])</f>
        <v>2</v>
      </c>
      <c r="F967" t="s">
        <v>30</v>
      </c>
      <c r="G967" t="s">
        <v>28</v>
      </c>
      <c r="H967" cm="1">
        <f t="array" ref="H967">_xlfn.XLOOKUP(Table4[[#This Row],[vehicle_segment]]&amp;Table4[[#This Row],[powertrain_type]],Table3[vehicle_segment]&amp;Table3[powertrain_type],Table3[vehicle_id])</f>
        <v>3</v>
      </c>
      <c r="I967" s="5">
        <v>80</v>
      </c>
      <c r="J967" s="5">
        <v>62999</v>
      </c>
      <c r="K967" s="5">
        <v>5478</v>
      </c>
      <c r="L967" s="5">
        <v>68557</v>
      </c>
      <c r="M967">
        <v>0.12</v>
      </c>
      <c r="N967">
        <v>230</v>
      </c>
      <c r="O967">
        <v>4.2</v>
      </c>
      <c r="P967">
        <v>134</v>
      </c>
      <c r="Q967">
        <v>1.417</v>
      </c>
      <c r="R967">
        <v>0.16200000000000001</v>
      </c>
      <c r="S967">
        <v>75673</v>
      </c>
      <c r="T967">
        <v>73.599999999999994</v>
      </c>
      <c r="U967">
        <v>16.2</v>
      </c>
      <c r="V967">
        <v>0</v>
      </c>
      <c r="W967">
        <v>59.4</v>
      </c>
      <c r="X967">
        <v>158.06</v>
      </c>
      <c r="Y967">
        <v>0</v>
      </c>
    </row>
    <row r="968" spans="1:25" x14ac:dyDescent="0.3">
      <c r="A968" t="s">
        <v>55</v>
      </c>
      <c r="B968">
        <f>_xlfn.XLOOKUP(Table4[[#This Row],[country]],Table2[country],Table2[country_id],FALSE)</f>
        <v>21</v>
      </c>
      <c r="C968" t="s">
        <v>32</v>
      </c>
      <c r="D968">
        <v>2012</v>
      </c>
      <c r="E968">
        <f>_xlfn.XLOOKUP(Table4[[#This Row],[year]],Table1[year],Table1[year_id])</f>
        <v>3</v>
      </c>
      <c r="F968" t="s">
        <v>27</v>
      </c>
      <c r="G968" t="s">
        <v>28</v>
      </c>
      <c r="H968" cm="1">
        <f t="array" ref="H968">_xlfn.XLOOKUP(Table4[[#This Row],[vehicle_segment]]&amp;Table4[[#This Row],[powertrain_type]],Table3[vehicle_segment]&amp;Table3[powertrain_type],Table3[vehicle_id])</f>
        <v>1</v>
      </c>
      <c r="I968" s="5">
        <v>21</v>
      </c>
      <c r="J968" s="5">
        <v>27242</v>
      </c>
      <c r="K968" s="5">
        <v>18162</v>
      </c>
      <c r="L968" s="5">
        <v>45425</v>
      </c>
      <c r="M968">
        <v>0.05</v>
      </c>
      <c r="N968">
        <v>361</v>
      </c>
      <c r="O968">
        <v>5.9</v>
      </c>
      <c r="P968">
        <v>149</v>
      </c>
      <c r="Q968">
        <v>1.407</v>
      </c>
      <c r="R968">
        <v>0.16700000000000001</v>
      </c>
      <c r="S968">
        <v>77325</v>
      </c>
      <c r="T968">
        <v>73.599999999999994</v>
      </c>
      <c r="U968">
        <v>15.9</v>
      </c>
      <c r="V968">
        <v>0</v>
      </c>
      <c r="W968">
        <v>61.1</v>
      </c>
      <c r="X968">
        <v>104.94</v>
      </c>
      <c r="Y968">
        <v>0</v>
      </c>
    </row>
    <row r="969" spans="1:25" x14ac:dyDescent="0.3">
      <c r="A969" t="s">
        <v>55</v>
      </c>
      <c r="B969">
        <f>_xlfn.XLOOKUP(Table4[[#This Row],[country]],Table2[country],Table2[country_id],FALSE)</f>
        <v>21</v>
      </c>
      <c r="C969" t="s">
        <v>32</v>
      </c>
      <c r="D969">
        <v>2012</v>
      </c>
      <c r="E969">
        <f>_xlfn.XLOOKUP(Table4[[#This Row],[year]],Table1[year],Table1[year_id])</f>
        <v>3</v>
      </c>
      <c r="F969" t="s">
        <v>29</v>
      </c>
      <c r="G969" t="s">
        <v>28</v>
      </c>
      <c r="H969" cm="1">
        <f t="array" ref="H969">_xlfn.XLOOKUP(Table4[[#This Row],[vehicle_segment]]&amp;Table4[[#This Row],[powertrain_type]],Table3[vehicle_segment]&amp;Table3[powertrain_type],Table3[vehicle_id])</f>
        <v>2</v>
      </c>
      <c r="I969" s="5">
        <v>226</v>
      </c>
      <c r="J969" s="5">
        <v>152449</v>
      </c>
      <c r="K969" s="5">
        <v>20789</v>
      </c>
      <c r="L969" s="5">
        <v>173464</v>
      </c>
      <c r="M969">
        <v>0.13</v>
      </c>
      <c r="N969">
        <v>361</v>
      </c>
      <c r="O969">
        <v>5.9</v>
      </c>
      <c r="P969">
        <v>149</v>
      </c>
      <c r="Q969">
        <v>1.407</v>
      </c>
      <c r="R969">
        <v>0.16700000000000001</v>
      </c>
      <c r="S969">
        <v>77325</v>
      </c>
      <c r="T969">
        <v>73.599999999999994</v>
      </c>
      <c r="U969">
        <v>15.9</v>
      </c>
      <c r="V969">
        <v>0</v>
      </c>
      <c r="W969">
        <v>61.1</v>
      </c>
      <c r="X969">
        <v>71.209999999999994</v>
      </c>
      <c r="Y969">
        <v>0</v>
      </c>
    </row>
    <row r="970" spans="1:25" x14ac:dyDescent="0.3">
      <c r="A970" t="s">
        <v>55</v>
      </c>
      <c r="B970">
        <f>_xlfn.XLOOKUP(Table4[[#This Row],[country]],Table2[country],Table2[country_id],FALSE)</f>
        <v>21</v>
      </c>
      <c r="C970" t="s">
        <v>32</v>
      </c>
      <c r="D970">
        <v>2012</v>
      </c>
      <c r="E970">
        <f>_xlfn.XLOOKUP(Table4[[#This Row],[year]],Table1[year],Table1[year_id])</f>
        <v>3</v>
      </c>
      <c r="F970" t="s">
        <v>30</v>
      </c>
      <c r="G970" t="s">
        <v>28</v>
      </c>
      <c r="H970" cm="1">
        <f t="array" ref="H970">_xlfn.XLOOKUP(Table4[[#This Row],[vehicle_segment]]&amp;Table4[[#This Row],[powertrain_type]],Table3[vehicle_segment]&amp;Table3[powertrain_type],Table3[vehicle_id])</f>
        <v>3</v>
      </c>
      <c r="I970" s="5">
        <v>140</v>
      </c>
      <c r="J970" s="5">
        <v>68093</v>
      </c>
      <c r="K970" s="5">
        <v>5921</v>
      </c>
      <c r="L970" s="5">
        <v>74154</v>
      </c>
      <c r="M970">
        <v>0.19</v>
      </c>
      <c r="N970">
        <v>361</v>
      </c>
      <c r="O970">
        <v>5.9</v>
      </c>
      <c r="P970">
        <v>149</v>
      </c>
      <c r="Q970">
        <v>1.407</v>
      </c>
      <c r="R970">
        <v>0.16700000000000001</v>
      </c>
      <c r="S970">
        <v>77325</v>
      </c>
      <c r="T970">
        <v>73.599999999999994</v>
      </c>
      <c r="U970">
        <v>15.9</v>
      </c>
      <c r="V970">
        <v>0</v>
      </c>
      <c r="W970">
        <v>61.1</v>
      </c>
      <c r="X970">
        <v>112.51</v>
      </c>
      <c r="Y970">
        <v>0</v>
      </c>
    </row>
    <row r="971" spans="1:25" x14ac:dyDescent="0.3">
      <c r="A971" t="s">
        <v>55</v>
      </c>
      <c r="B971">
        <f>_xlfn.XLOOKUP(Table4[[#This Row],[country]],Table2[country],Table2[country_id],FALSE)</f>
        <v>21</v>
      </c>
      <c r="C971" t="s">
        <v>32</v>
      </c>
      <c r="D971">
        <v>2013</v>
      </c>
      <c r="E971">
        <f>_xlfn.XLOOKUP(Table4[[#This Row],[year]],Table1[year],Table1[year_id])</f>
        <v>4</v>
      </c>
      <c r="F971" t="s">
        <v>27</v>
      </c>
      <c r="G971" t="s">
        <v>28</v>
      </c>
      <c r="H971" cm="1">
        <f t="array" ref="H971">_xlfn.XLOOKUP(Table4[[#This Row],[vehicle_segment]]&amp;Table4[[#This Row],[powertrain_type]],Table3[vehicle_segment]&amp;Table3[powertrain_type],Table3[vehicle_id])</f>
        <v>1</v>
      </c>
      <c r="I971" s="5">
        <v>25</v>
      </c>
      <c r="J971" s="5">
        <v>26645</v>
      </c>
      <c r="K971" s="5">
        <v>17763</v>
      </c>
      <c r="L971" s="5">
        <v>44433</v>
      </c>
      <c r="M971">
        <v>0.06</v>
      </c>
      <c r="N971">
        <v>468</v>
      </c>
      <c r="O971">
        <v>6.8</v>
      </c>
      <c r="P971">
        <v>144</v>
      </c>
      <c r="Q971">
        <v>1.373</v>
      </c>
      <c r="R971">
        <v>0.17199999999999999</v>
      </c>
      <c r="S971">
        <v>79469</v>
      </c>
      <c r="T971">
        <v>73.7</v>
      </c>
      <c r="U971">
        <v>15.9</v>
      </c>
      <c r="V971">
        <v>0</v>
      </c>
      <c r="W971">
        <v>64</v>
      </c>
      <c r="X971">
        <v>71</v>
      </c>
      <c r="Y971">
        <v>0</v>
      </c>
    </row>
    <row r="972" spans="1:25" x14ac:dyDescent="0.3">
      <c r="A972" t="s">
        <v>55</v>
      </c>
      <c r="B972">
        <f>_xlfn.XLOOKUP(Table4[[#This Row],[country]],Table2[country],Table2[country_id],FALSE)</f>
        <v>21</v>
      </c>
      <c r="C972" t="s">
        <v>32</v>
      </c>
      <c r="D972">
        <v>2013</v>
      </c>
      <c r="E972">
        <f>_xlfn.XLOOKUP(Table4[[#This Row],[year]],Table1[year],Table1[year_id])</f>
        <v>4</v>
      </c>
      <c r="F972" t="s">
        <v>29</v>
      </c>
      <c r="G972" t="s">
        <v>28</v>
      </c>
      <c r="H972" cm="1">
        <f t="array" ref="H972">_xlfn.XLOOKUP(Table4[[#This Row],[vehicle_segment]]&amp;Table4[[#This Row],[powertrain_type]],Table3[vehicle_segment]&amp;Table3[powertrain_type],Table3[vehicle_id])</f>
        <v>2</v>
      </c>
      <c r="I972" s="5">
        <v>287</v>
      </c>
      <c r="J972" s="5">
        <v>157620</v>
      </c>
      <c r="K972" s="5">
        <v>21494</v>
      </c>
      <c r="L972" s="5">
        <v>179401</v>
      </c>
      <c r="M972">
        <v>0.16</v>
      </c>
      <c r="N972">
        <v>468</v>
      </c>
      <c r="O972">
        <v>6.8</v>
      </c>
      <c r="P972">
        <v>144</v>
      </c>
      <c r="Q972">
        <v>1.373</v>
      </c>
      <c r="R972">
        <v>0.17199999999999999</v>
      </c>
      <c r="S972">
        <v>79469</v>
      </c>
      <c r="T972">
        <v>73.7</v>
      </c>
      <c r="U972">
        <v>15.9</v>
      </c>
      <c r="V972">
        <v>0</v>
      </c>
      <c r="W972">
        <v>64</v>
      </c>
      <c r="X972">
        <v>26.99</v>
      </c>
      <c r="Y972">
        <v>0</v>
      </c>
    </row>
    <row r="973" spans="1:25" x14ac:dyDescent="0.3">
      <c r="A973" t="s">
        <v>55</v>
      </c>
      <c r="B973">
        <f>_xlfn.XLOOKUP(Table4[[#This Row],[country]],Table2[country],Table2[country_id],FALSE)</f>
        <v>21</v>
      </c>
      <c r="C973" t="s">
        <v>32</v>
      </c>
      <c r="D973">
        <v>2013</v>
      </c>
      <c r="E973">
        <f>_xlfn.XLOOKUP(Table4[[#This Row],[year]],Table1[year],Table1[year_id])</f>
        <v>4</v>
      </c>
      <c r="F973" t="s">
        <v>30</v>
      </c>
      <c r="G973" t="s">
        <v>28</v>
      </c>
      <c r="H973" cm="1">
        <f t="array" ref="H973">_xlfn.XLOOKUP(Table4[[#This Row],[vehicle_segment]]&amp;Table4[[#This Row],[powertrain_type]],Table3[vehicle_segment]&amp;Table3[powertrain_type],Table3[vehicle_id])</f>
        <v>3</v>
      </c>
      <c r="I973" s="5">
        <v>172</v>
      </c>
      <c r="J973" s="5">
        <v>68096</v>
      </c>
      <c r="K973" s="5">
        <v>5921</v>
      </c>
      <c r="L973" s="5">
        <v>74189</v>
      </c>
      <c r="M973">
        <v>0.23</v>
      </c>
      <c r="N973">
        <v>468</v>
      </c>
      <c r="O973">
        <v>6.8</v>
      </c>
      <c r="P973">
        <v>144</v>
      </c>
      <c r="Q973">
        <v>1.373</v>
      </c>
      <c r="R973">
        <v>0.17199999999999999</v>
      </c>
      <c r="S973">
        <v>79469</v>
      </c>
      <c r="T973">
        <v>73.7</v>
      </c>
      <c r="U973">
        <v>15.9</v>
      </c>
      <c r="V973">
        <v>0</v>
      </c>
      <c r="W973">
        <v>64</v>
      </c>
      <c r="X973">
        <v>22.86</v>
      </c>
      <c r="Y973">
        <v>0</v>
      </c>
    </row>
    <row r="974" spans="1:25" x14ac:dyDescent="0.3">
      <c r="A974" t="s">
        <v>55</v>
      </c>
      <c r="B974">
        <f>_xlfn.XLOOKUP(Table4[[#This Row],[country]],Table2[country],Table2[country_id],FALSE)</f>
        <v>21</v>
      </c>
      <c r="C974" t="s">
        <v>32</v>
      </c>
      <c r="D974">
        <v>2014</v>
      </c>
      <c r="E974">
        <f>_xlfn.XLOOKUP(Table4[[#This Row],[year]],Table1[year],Table1[year_id])</f>
        <v>5</v>
      </c>
      <c r="F974" t="s">
        <v>27</v>
      </c>
      <c r="G974" t="s">
        <v>28</v>
      </c>
      <c r="H974" cm="1">
        <f t="array" ref="H974">_xlfn.XLOOKUP(Table4[[#This Row],[vehicle_segment]]&amp;Table4[[#This Row],[powertrain_type]],Table3[vehicle_segment]&amp;Table3[powertrain_type],Table3[vehicle_id])</f>
        <v>1</v>
      </c>
      <c r="I974" s="5">
        <v>121</v>
      </c>
      <c r="J974" s="5">
        <v>28420</v>
      </c>
      <c r="K974" s="5">
        <v>18947</v>
      </c>
      <c r="L974" s="5">
        <v>47488</v>
      </c>
      <c r="M974">
        <v>0.25</v>
      </c>
      <c r="N974">
        <v>1271</v>
      </c>
      <c r="O974">
        <v>8.1999999999999993</v>
      </c>
      <c r="P974">
        <v>156</v>
      </c>
      <c r="Q974">
        <v>1.347</v>
      </c>
      <c r="R974">
        <v>0.17699999999999999</v>
      </c>
      <c r="S974">
        <v>79105</v>
      </c>
      <c r="T974">
        <v>73.7</v>
      </c>
      <c r="U974">
        <v>15.8</v>
      </c>
      <c r="V974">
        <v>0</v>
      </c>
      <c r="W974">
        <v>66.7</v>
      </c>
      <c r="X974">
        <v>116.04</v>
      </c>
      <c r="Y974">
        <v>0</v>
      </c>
    </row>
    <row r="975" spans="1:25" x14ac:dyDescent="0.3">
      <c r="A975" t="s">
        <v>55</v>
      </c>
      <c r="B975">
        <f>_xlfn.XLOOKUP(Table4[[#This Row],[country]],Table2[country],Table2[country_id],FALSE)</f>
        <v>21</v>
      </c>
      <c r="C975" t="s">
        <v>32</v>
      </c>
      <c r="D975">
        <v>2014</v>
      </c>
      <c r="E975">
        <f>_xlfn.XLOOKUP(Table4[[#This Row],[year]],Table1[year],Table1[year_id])</f>
        <v>5</v>
      </c>
      <c r="F975" t="s">
        <v>29</v>
      </c>
      <c r="G975" t="s">
        <v>28</v>
      </c>
      <c r="H975" cm="1">
        <f t="array" ref="H975">_xlfn.XLOOKUP(Table4[[#This Row],[vehicle_segment]]&amp;Table4[[#This Row],[powertrain_type]],Table3[vehicle_segment]&amp;Table3[powertrain_type],Table3[vehicle_id])</f>
        <v>2</v>
      </c>
      <c r="I975" s="5">
        <v>1378</v>
      </c>
      <c r="J975" s="5">
        <v>164924</v>
      </c>
      <c r="K975" s="5">
        <v>22490</v>
      </c>
      <c r="L975" s="5">
        <v>188792</v>
      </c>
      <c r="M975">
        <v>0.73</v>
      </c>
      <c r="N975">
        <v>1271</v>
      </c>
      <c r="O975">
        <v>8.1999999999999993</v>
      </c>
      <c r="P975">
        <v>156</v>
      </c>
      <c r="Q975">
        <v>1.347</v>
      </c>
      <c r="R975">
        <v>0.17699999999999999</v>
      </c>
      <c r="S975">
        <v>79105</v>
      </c>
      <c r="T975">
        <v>73.7</v>
      </c>
      <c r="U975">
        <v>15.8</v>
      </c>
      <c r="V975">
        <v>0</v>
      </c>
      <c r="W975">
        <v>66.7</v>
      </c>
      <c r="X975">
        <v>300</v>
      </c>
      <c r="Y975">
        <v>0</v>
      </c>
    </row>
    <row r="976" spans="1:25" x14ac:dyDescent="0.3">
      <c r="A976" t="s">
        <v>55</v>
      </c>
      <c r="B976">
        <f>_xlfn.XLOOKUP(Table4[[#This Row],[country]],Table2[country],Table2[country_id],FALSE)</f>
        <v>21</v>
      </c>
      <c r="C976" t="s">
        <v>32</v>
      </c>
      <c r="D976">
        <v>2014</v>
      </c>
      <c r="E976">
        <f>_xlfn.XLOOKUP(Table4[[#This Row],[year]],Table1[year],Table1[year_id])</f>
        <v>5</v>
      </c>
      <c r="F976" t="s">
        <v>30</v>
      </c>
      <c r="G976" t="s">
        <v>28</v>
      </c>
      <c r="H976" cm="1">
        <f t="array" ref="H976">_xlfn.XLOOKUP(Table4[[#This Row],[vehicle_segment]]&amp;Table4[[#This Row],[powertrain_type]],Table3[vehicle_segment]&amp;Table3[powertrain_type],Table3[vehicle_id])</f>
        <v>3</v>
      </c>
      <c r="I976" s="5">
        <v>837</v>
      </c>
      <c r="J976" s="5">
        <v>72005</v>
      </c>
      <c r="K976" s="5">
        <v>6261</v>
      </c>
      <c r="L976" s="5">
        <v>79103</v>
      </c>
      <c r="M976">
        <v>1.06</v>
      </c>
      <c r="N976">
        <v>1271</v>
      </c>
      <c r="O976">
        <v>8.1999999999999993</v>
      </c>
      <c r="P976">
        <v>156</v>
      </c>
      <c r="Q976">
        <v>1.347</v>
      </c>
      <c r="R976">
        <v>0.17699999999999999</v>
      </c>
      <c r="S976">
        <v>79105</v>
      </c>
      <c r="T976">
        <v>73.7</v>
      </c>
      <c r="U976">
        <v>15.8</v>
      </c>
      <c r="V976">
        <v>0</v>
      </c>
      <c r="W976">
        <v>66.7</v>
      </c>
      <c r="X976">
        <v>300</v>
      </c>
      <c r="Y976">
        <v>0</v>
      </c>
    </row>
    <row r="977" spans="1:25" x14ac:dyDescent="0.3">
      <c r="A977" t="s">
        <v>55</v>
      </c>
      <c r="B977">
        <f>_xlfn.XLOOKUP(Table4[[#This Row],[country]],Table2[country],Table2[country_id],FALSE)</f>
        <v>21</v>
      </c>
      <c r="C977" t="s">
        <v>32</v>
      </c>
      <c r="D977">
        <v>2015</v>
      </c>
      <c r="E977">
        <f>_xlfn.XLOOKUP(Table4[[#This Row],[year]],Table1[year],Table1[year_id])</f>
        <v>6</v>
      </c>
      <c r="F977" t="s">
        <v>27</v>
      </c>
      <c r="G977" t="s">
        <v>28</v>
      </c>
      <c r="H977" cm="1">
        <f t="array" ref="H977">_xlfn.XLOOKUP(Table4[[#This Row],[vehicle_segment]]&amp;Table4[[#This Row],[powertrain_type]],Table3[vehicle_segment]&amp;Table3[powertrain_type],Table3[vehicle_id])</f>
        <v>1</v>
      </c>
      <c r="I977" s="5">
        <v>201</v>
      </c>
      <c r="J977" s="5">
        <v>28646</v>
      </c>
      <c r="K977" s="5">
        <v>19098</v>
      </c>
      <c r="L977" s="5">
        <v>47945</v>
      </c>
      <c r="M977">
        <v>0.42</v>
      </c>
      <c r="N977">
        <v>2022</v>
      </c>
      <c r="O977">
        <v>10</v>
      </c>
      <c r="P977">
        <v>175</v>
      </c>
      <c r="Q977">
        <v>1.343</v>
      </c>
      <c r="R977">
        <v>0.17899999999999999</v>
      </c>
      <c r="S977">
        <v>82996</v>
      </c>
      <c r="T977">
        <v>73.5</v>
      </c>
      <c r="U977">
        <v>15.9</v>
      </c>
      <c r="V977">
        <v>0</v>
      </c>
      <c r="W977">
        <v>67.5</v>
      </c>
      <c r="X977">
        <v>66.12</v>
      </c>
      <c r="Y977">
        <v>0</v>
      </c>
    </row>
    <row r="978" spans="1:25" x14ac:dyDescent="0.3">
      <c r="A978" t="s">
        <v>55</v>
      </c>
      <c r="B978">
        <f>_xlfn.XLOOKUP(Table4[[#This Row],[country]],Table2[country],Table2[country_id],FALSE)</f>
        <v>21</v>
      </c>
      <c r="C978" t="s">
        <v>32</v>
      </c>
      <c r="D978">
        <v>2015</v>
      </c>
      <c r="E978">
        <f>_xlfn.XLOOKUP(Table4[[#This Row],[year]],Table1[year],Table1[year_id])</f>
        <v>6</v>
      </c>
      <c r="F978" t="s">
        <v>29</v>
      </c>
      <c r="G978" t="s">
        <v>28</v>
      </c>
      <c r="H978" cm="1">
        <f t="array" ref="H978">_xlfn.XLOOKUP(Table4[[#This Row],[vehicle_segment]]&amp;Table4[[#This Row],[powertrain_type]],Table3[vehicle_segment]&amp;Table3[powertrain_type],Table3[vehicle_id])</f>
        <v>2</v>
      </c>
      <c r="I978" s="5">
        <v>2342</v>
      </c>
      <c r="J978" s="5">
        <v>169677</v>
      </c>
      <c r="K978" s="5">
        <v>23138</v>
      </c>
      <c r="L978" s="5">
        <v>195157</v>
      </c>
      <c r="M978">
        <v>1.2</v>
      </c>
      <c r="N978">
        <v>2022</v>
      </c>
      <c r="O978">
        <v>10</v>
      </c>
      <c r="P978">
        <v>175</v>
      </c>
      <c r="Q978">
        <v>1.343</v>
      </c>
      <c r="R978">
        <v>0.17899999999999999</v>
      </c>
      <c r="S978">
        <v>82996</v>
      </c>
      <c r="T978">
        <v>73.5</v>
      </c>
      <c r="U978">
        <v>15.9</v>
      </c>
      <c r="V978">
        <v>0</v>
      </c>
      <c r="W978">
        <v>67.5</v>
      </c>
      <c r="X978">
        <v>69.959999999999994</v>
      </c>
      <c r="Y978">
        <v>0</v>
      </c>
    </row>
    <row r="979" spans="1:25" x14ac:dyDescent="0.3">
      <c r="A979" t="s">
        <v>55</v>
      </c>
      <c r="B979">
        <f>_xlfn.XLOOKUP(Table4[[#This Row],[country]],Table2[country],Table2[country_id],FALSE)</f>
        <v>21</v>
      </c>
      <c r="C979" t="s">
        <v>32</v>
      </c>
      <c r="D979">
        <v>2015</v>
      </c>
      <c r="E979">
        <f>_xlfn.XLOOKUP(Table4[[#This Row],[year]],Table1[year],Table1[year_id])</f>
        <v>6</v>
      </c>
      <c r="F979" t="s">
        <v>30</v>
      </c>
      <c r="G979" t="s">
        <v>28</v>
      </c>
      <c r="H979" cm="1">
        <f t="array" ref="H979">_xlfn.XLOOKUP(Table4[[#This Row],[vehicle_segment]]&amp;Table4[[#This Row],[powertrain_type]],Table3[vehicle_segment]&amp;Table3[powertrain_type],Table3[vehicle_id])</f>
        <v>3</v>
      </c>
      <c r="I979" s="5">
        <v>1399</v>
      </c>
      <c r="J979" s="5">
        <v>72659</v>
      </c>
      <c r="K979" s="5">
        <v>6318</v>
      </c>
      <c r="L979" s="5">
        <v>80376</v>
      </c>
      <c r="M979">
        <v>1.74</v>
      </c>
      <c r="N979">
        <v>2022</v>
      </c>
      <c r="O979">
        <v>10</v>
      </c>
      <c r="P979">
        <v>175</v>
      </c>
      <c r="Q979">
        <v>1.343</v>
      </c>
      <c r="R979">
        <v>0.17899999999999999</v>
      </c>
      <c r="S979">
        <v>82996</v>
      </c>
      <c r="T979">
        <v>73.5</v>
      </c>
      <c r="U979">
        <v>15.9</v>
      </c>
      <c r="V979">
        <v>0</v>
      </c>
      <c r="W979">
        <v>67.5</v>
      </c>
      <c r="X979">
        <v>67.14</v>
      </c>
      <c r="Y979">
        <v>0</v>
      </c>
    </row>
    <row r="980" spans="1:25" x14ac:dyDescent="0.3">
      <c r="A980" t="s">
        <v>55</v>
      </c>
      <c r="B980">
        <f>_xlfn.XLOOKUP(Table4[[#This Row],[country]],Table2[country],Table2[country_id],FALSE)</f>
        <v>21</v>
      </c>
      <c r="C980" t="s">
        <v>32</v>
      </c>
      <c r="D980">
        <v>2016</v>
      </c>
      <c r="E980">
        <f>_xlfn.XLOOKUP(Table4[[#This Row],[year]],Table1[year],Table1[year_id])</f>
        <v>7</v>
      </c>
      <c r="F980" t="s">
        <v>27</v>
      </c>
      <c r="G980" t="s">
        <v>28</v>
      </c>
      <c r="H980" cm="1">
        <f t="array" ref="H980">_xlfn.XLOOKUP(Table4[[#This Row],[vehicle_segment]]&amp;Table4[[#This Row],[powertrain_type]],Table3[vehicle_segment]&amp;Table3[powertrain_type],Table3[vehicle_id])</f>
        <v>1</v>
      </c>
      <c r="I980" s="5">
        <v>266</v>
      </c>
      <c r="J980" s="5">
        <v>29057</v>
      </c>
      <c r="K980" s="5">
        <v>19371</v>
      </c>
      <c r="L980" s="5">
        <v>48694</v>
      </c>
      <c r="M980">
        <v>0.55000000000000004</v>
      </c>
      <c r="N980">
        <v>2937</v>
      </c>
      <c r="O980">
        <v>12.1</v>
      </c>
      <c r="P980">
        <v>197</v>
      </c>
      <c r="Q980">
        <v>1.387</v>
      </c>
      <c r="R980">
        <v>0.18099999999999999</v>
      </c>
      <c r="S980">
        <v>82128</v>
      </c>
      <c r="T980">
        <v>74.099999999999994</v>
      </c>
      <c r="U980">
        <v>15.7</v>
      </c>
      <c r="V980">
        <v>0</v>
      </c>
      <c r="W980">
        <v>71.2</v>
      </c>
      <c r="X980">
        <v>32.340000000000003</v>
      </c>
      <c r="Y980">
        <v>0</v>
      </c>
    </row>
    <row r="981" spans="1:25" x14ac:dyDescent="0.3">
      <c r="A981" t="s">
        <v>55</v>
      </c>
      <c r="B981">
        <f>_xlfn.XLOOKUP(Table4[[#This Row],[country]],Table2[country],Table2[country_id],FALSE)</f>
        <v>21</v>
      </c>
      <c r="C981" t="s">
        <v>32</v>
      </c>
      <c r="D981">
        <v>2016</v>
      </c>
      <c r="E981">
        <f>_xlfn.XLOOKUP(Table4[[#This Row],[year]],Table1[year],Table1[year_id])</f>
        <v>7</v>
      </c>
      <c r="F981" t="s">
        <v>29</v>
      </c>
      <c r="G981" t="s">
        <v>28</v>
      </c>
      <c r="H981" cm="1">
        <f t="array" ref="H981">_xlfn.XLOOKUP(Table4[[#This Row],[vehicle_segment]]&amp;Table4[[#This Row],[powertrain_type]],Table3[vehicle_segment]&amp;Table3[powertrain_type],Table3[vehicle_id])</f>
        <v>2</v>
      </c>
      <c r="I981" s="5">
        <v>3011</v>
      </c>
      <c r="J981" s="5">
        <v>167228</v>
      </c>
      <c r="K981" s="5">
        <v>22804</v>
      </c>
      <c r="L981" s="5">
        <v>193043</v>
      </c>
      <c r="M981">
        <v>1.56</v>
      </c>
      <c r="N981">
        <v>2937</v>
      </c>
      <c r="O981">
        <v>12.1</v>
      </c>
      <c r="P981">
        <v>197</v>
      </c>
      <c r="Q981">
        <v>1.387</v>
      </c>
      <c r="R981">
        <v>0.18099999999999999</v>
      </c>
      <c r="S981">
        <v>82128</v>
      </c>
      <c r="T981">
        <v>74.099999999999994</v>
      </c>
      <c r="U981">
        <v>15.7</v>
      </c>
      <c r="V981">
        <v>0</v>
      </c>
      <c r="W981">
        <v>71.2</v>
      </c>
      <c r="X981">
        <v>28.57</v>
      </c>
      <c r="Y981">
        <v>0</v>
      </c>
    </row>
    <row r="982" spans="1:25" x14ac:dyDescent="0.3">
      <c r="A982" t="s">
        <v>55</v>
      </c>
      <c r="B982">
        <f>_xlfn.XLOOKUP(Table4[[#This Row],[country]],Table2[country],Table2[country_id],FALSE)</f>
        <v>21</v>
      </c>
      <c r="C982" t="s">
        <v>32</v>
      </c>
      <c r="D982">
        <v>2016</v>
      </c>
      <c r="E982">
        <f>_xlfn.XLOOKUP(Table4[[#This Row],[year]],Table1[year],Table1[year_id])</f>
        <v>7</v>
      </c>
      <c r="F982" t="s">
        <v>30</v>
      </c>
      <c r="G982" t="s">
        <v>28</v>
      </c>
      <c r="H982" cm="1">
        <f t="array" ref="H982">_xlfn.XLOOKUP(Table4[[#This Row],[vehicle_segment]]&amp;Table4[[#This Row],[powertrain_type]],Table3[vehicle_segment]&amp;Table3[powertrain_type],Table3[vehicle_id])</f>
        <v>3</v>
      </c>
      <c r="I982" s="5">
        <v>1836</v>
      </c>
      <c r="J982" s="5">
        <v>73003</v>
      </c>
      <c r="K982" s="5">
        <v>6348</v>
      </c>
      <c r="L982" s="5">
        <v>81187</v>
      </c>
      <c r="M982">
        <v>2.2599999999999998</v>
      </c>
      <c r="N982">
        <v>2937</v>
      </c>
      <c r="O982">
        <v>12.1</v>
      </c>
      <c r="P982">
        <v>197</v>
      </c>
      <c r="Q982">
        <v>1.387</v>
      </c>
      <c r="R982">
        <v>0.18099999999999999</v>
      </c>
      <c r="S982">
        <v>82128</v>
      </c>
      <c r="T982">
        <v>74.099999999999994</v>
      </c>
      <c r="U982">
        <v>15.7</v>
      </c>
      <c r="V982">
        <v>0</v>
      </c>
      <c r="W982">
        <v>71.2</v>
      </c>
      <c r="X982">
        <v>31.24</v>
      </c>
      <c r="Y982">
        <v>0</v>
      </c>
    </row>
    <row r="983" spans="1:25" x14ac:dyDescent="0.3">
      <c r="A983" t="s">
        <v>55</v>
      </c>
      <c r="B983">
        <f>_xlfn.XLOOKUP(Table4[[#This Row],[country]],Table2[country],Table2[country_id],FALSE)</f>
        <v>21</v>
      </c>
      <c r="C983" t="s">
        <v>32</v>
      </c>
      <c r="D983">
        <v>2017</v>
      </c>
      <c r="E983">
        <f>_xlfn.XLOOKUP(Table4[[#This Row],[year]],Table1[year],Table1[year_id])</f>
        <v>8</v>
      </c>
      <c r="F983" t="s">
        <v>27</v>
      </c>
      <c r="G983" t="s">
        <v>28</v>
      </c>
      <c r="H983" cm="1">
        <f t="array" ref="H983">_xlfn.XLOOKUP(Table4[[#This Row],[vehicle_segment]]&amp;Table4[[#This Row],[powertrain_type]],Table3[vehicle_segment]&amp;Table3[powertrain_type],Table3[vehicle_id])</f>
        <v>1</v>
      </c>
      <c r="I983" s="5">
        <v>314</v>
      </c>
      <c r="J983" s="5">
        <v>27889</v>
      </c>
      <c r="K983" s="5">
        <v>18593</v>
      </c>
      <c r="L983" s="5">
        <v>46796</v>
      </c>
      <c r="M983">
        <v>0.67</v>
      </c>
      <c r="N983">
        <v>3886</v>
      </c>
      <c r="O983">
        <v>13.6</v>
      </c>
      <c r="P983">
        <v>226</v>
      </c>
      <c r="Q983">
        <v>1.427</v>
      </c>
      <c r="R983">
        <v>0.183</v>
      </c>
      <c r="S983">
        <v>83563</v>
      </c>
      <c r="T983">
        <v>74.099999999999994</v>
      </c>
      <c r="U983">
        <v>15.5</v>
      </c>
      <c r="V983">
        <v>0</v>
      </c>
      <c r="W983">
        <v>74.5</v>
      </c>
      <c r="X983">
        <v>18.05</v>
      </c>
      <c r="Y983">
        <v>0</v>
      </c>
    </row>
    <row r="984" spans="1:25" x14ac:dyDescent="0.3">
      <c r="A984" t="s">
        <v>55</v>
      </c>
      <c r="B984">
        <f>_xlfn.XLOOKUP(Table4[[#This Row],[country]],Table2[country],Table2[country_id],FALSE)</f>
        <v>21</v>
      </c>
      <c r="C984" t="s">
        <v>32</v>
      </c>
      <c r="D984">
        <v>2017</v>
      </c>
      <c r="E984">
        <f>_xlfn.XLOOKUP(Table4[[#This Row],[year]],Table1[year],Table1[year_id])</f>
        <v>8</v>
      </c>
      <c r="F984" t="s">
        <v>29</v>
      </c>
      <c r="G984" t="s">
        <v>28</v>
      </c>
      <c r="H984" cm="1">
        <f t="array" ref="H984">_xlfn.XLOOKUP(Table4[[#This Row],[vehicle_segment]]&amp;Table4[[#This Row],[powertrain_type]],Table3[vehicle_segment]&amp;Table3[powertrain_type],Table3[vehicle_id])</f>
        <v>2</v>
      </c>
      <c r="I984" s="5">
        <v>3582</v>
      </c>
      <c r="J984" s="5">
        <v>161008</v>
      </c>
      <c r="K984" s="5">
        <v>21956</v>
      </c>
      <c r="L984" s="5">
        <v>186546</v>
      </c>
      <c r="M984">
        <v>1.92</v>
      </c>
      <c r="N984">
        <v>3886</v>
      </c>
      <c r="O984">
        <v>13.6</v>
      </c>
      <c r="P984">
        <v>226</v>
      </c>
      <c r="Q984">
        <v>1.427</v>
      </c>
      <c r="R984">
        <v>0.183</v>
      </c>
      <c r="S984">
        <v>83563</v>
      </c>
      <c r="T984">
        <v>74.099999999999994</v>
      </c>
      <c r="U984">
        <v>15.5</v>
      </c>
      <c r="V984">
        <v>0</v>
      </c>
      <c r="W984">
        <v>74.5</v>
      </c>
      <c r="X984">
        <v>18.96</v>
      </c>
      <c r="Y984">
        <v>0</v>
      </c>
    </row>
    <row r="985" spans="1:25" x14ac:dyDescent="0.3">
      <c r="A985" t="s">
        <v>55</v>
      </c>
      <c r="B985">
        <f>_xlfn.XLOOKUP(Table4[[#This Row],[country]],Table2[country],Table2[country_id],FALSE)</f>
        <v>21</v>
      </c>
      <c r="C985" t="s">
        <v>32</v>
      </c>
      <c r="D985">
        <v>2017</v>
      </c>
      <c r="E985">
        <f>_xlfn.XLOOKUP(Table4[[#This Row],[year]],Table1[year],Table1[year_id])</f>
        <v>8</v>
      </c>
      <c r="F985" t="s">
        <v>30</v>
      </c>
      <c r="G985" t="s">
        <v>28</v>
      </c>
      <c r="H985" cm="1">
        <f t="array" ref="H985">_xlfn.XLOOKUP(Table4[[#This Row],[vehicle_segment]]&amp;Table4[[#This Row],[powertrain_type]],Table3[vehicle_segment]&amp;Table3[powertrain_type],Table3[vehicle_id])</f>
        <v>3</v>
      </c>
      <c r="I985" s="5">
        <v>2153</v>
      </c>
      <c r="J985" s="5">
        <v>69173</v>
      </c>
      <c r="K985" s="5">
        <v>6015</v>
      </c>
      <c r="L985" s="5">
        <v>77341</v>
      </c>
      <c r="M985">
        <v>2.78</v>
      </c>
      <c r="N985">
        <v>3886</v>
      </c>
      <c r="O985">
        <v>13.6</v>
      </c>
      <c r="P985">
        <v>226</v>
      </c>
      <c r="Q985">
        <v>1.427</v>
      </c>
      <c r="R985">
        <v>0.183</v>
      </c>
      <c r="S985">
        <v>83563</v>
      </c>
      <c r="T985">
        <v>74.099999999999994</v>
      </c>
      <c r="U985">
        <v>15.5</v>
      </c>
      <c r="V985">
        <v>0</v>
      </c>
      <c r="W985">
        <v>74.5</v>
      </c>
      <c r="X985">
        <v>17.27</v>
      </c>
      <c r="Y985">
        <v>0</v>
      </c>
    </row>
    <row r="986" spans="1:25" x14ac:dyDescent="0.3">
      <c r="A986" t="s">
        <v>55</v>
      </c>
      <c r="B986">
        <f>_xlfn.XLOOKUP(Table4[[#This Row],[country]],Table2[country],Table2[country_id],FALSE)</f>
        <v>21</v>
      </c>
      <c r="C986" t="s">
        <v>32</v>
      </c>
      <c r="D986">
        <v>2018</v>
      </c>
      <c r="E986">
        <f>_xlfn.XLOOKUP(Table4[[#This Row],[year]],Table1[year],Table1[year_id])</f>
        <v>9</v>
      </c>
      <c r="F986" t="s">
        <v>27</v>
      </c>
      <c r="G986" t="s">
        <v>28</v>
      </c>
      <c r="H986" cm="1">
        <f t="array" ref="H986">_xlfn.XLOOKUP(Table4[[#This Row],[vehicle_segment]]&amp;Table4[[#This Row],[powertrain_type]],Table3[vehicle_segment]&amp;Table3[powertrain_type],Table3[vehicle_id])</f>
        <v>1</v>
      </c>
      <c r="I986" s="5">
        <v>471</v>
      </c>
      <c r="J986" s="5">
        <v>27455</v>
      </c>
      <c r="K986" s="5">
        <v>18304</v>
      </c>
      <c r="L986" s="5">
        <v>46230</v>
      </c>
      <c r="M986">
        <v>1.02</v>
      </c>
      <c r="N986">
        <v>5609</v>
      </c>
      <c r="O986">
        <v>15.4</v>
      </c>
      <c r="P986">
        <v>268</v>
      </c>
      <c r="Q986">
        <v>1.47</v>
      </c>
      <c r="R986">
        <v>0.189</v>
      </c>
      <c r="S986">
        <v>83171</v>
      </c>
      <c r="T986">
        <v>73.599999999999994</v>
      </c>
      <c r="U986">
        <v>15.4</v>
      </c>
      <c r="V986">
        <v>0</v>
      </c>
      <c r="W986">
        <v>77.5</v>
      </c>
      <c r="X986">
        <v>50</v>
      </c>
      <c r="Y986">
        <v>0</v>
      </c>
    </row>
    <row r="987" spans="1:25" x14ac:dyDescent="0.3">
      <c r="A987" t="s">
        <v>55</v>
      </c>
      <c r="B987">
        <f>_xlfn.XLOOKUP(Table4[[#This Row],[country]],Table2[country],Table2[country_id],FALSE)</f>
        <v>21</v>
      </c>
      <c r="C987" t="s">
        <v>32</v>
      </c>
      <c r="D987">
        <v>2018</v>
      </c>
      <c r="E987">
        <f>_xlfn.XLOOKUP(Table4[[#This Row],[year]],Table1[year],Table1[year_id])</f>
        <v>9</v>
      </c>
      <c r="F987" t="s">
        <v>29</v>
      </c>
      <c r="G987" t="s">
        <v>28</v>
      </c>
      <c r="H987" cm="1">
        <f t="array" ref="H987">_xlfn.XLOOKUP(Table4[[#This Row],[vehicle_segment]]&amp;Table4[[#This Row],[powertrain_type]],Table3[vehicle_segment]&amp;Table3[powertrain_type],Table3[vehicle_id])</f>
        <v>2</v>
      </c>
      <c r="I987" s="5">
        <v>5483</v>
      </c>
      <c r="J987" s="5">
        <v>160987</v>
      </c>
      <c r="K987" s="5">
        <v>21953</v>
      </c>
      <c r="L987" s="5">
        <v>188423</v>
      </c>
      <c r="M987">
        <v>2.91</v>
      </c>
      <c r="N987">
        <v>5609</v>
      </c>
      <c r="O987">
        <v>15.4</v>
      </c>
      <c r="P987">
        <v>268</v>
      </c>
      <c r="Q987">
        <v>1.47</v>
      </c>
      <c r="R987">
        <v>0.189</v>
      </c>
      <c r="S987">
        <v>83171</v>
      </c>
      <c r="T987">
        <v>73.599999999999994</v>
      </c>
      <c r="U987">
        <v>15.4</v>
      </c>
      <c r="V987">
        <v>0</v>
      </c>
      <c r="W987">
        <v>77.5</v>
      </c>
      <c r="X987">
        <v>53.07</v>
      </c>
      <c r="Y987">
        <v>0</v>
      </c>
    </row>
    <row r="988" spans="1:25" x14ac:dyDescent="0.3">
      <c r="A988" t="s">
        <v>55</v>
      </c>
      <c r="B988">
        <f>_xlfn.XLOOKUP(Table4[[#This Row],[country]],Table2[country],Table2[country_id],FALSE)</f>
        <v>21</v>
      </c>
      <c r="C988" t="s">
        <v>32</v>
      </c>
      <c r="D988">
        <v>2018</v>
      </c>
      <c r="E988">
        <f>_xlfn.XLOOKUP(Table4[[#This Row],[year]],Table1[year],Table1[year_id])</f>
        <v>9</v>
      </c>
      <c r="F988" t="s">
        <v>30</v>
      </c>
      <c r="G988" t="s">
        <v>28</v>
      </c>
      <c r="H988" cm="1">
        <f t="array" ref="H988">_xlfn.XLOOKUP(Table4[[#This Row],[vehicle_segment]]&amp;Table4[[#This Row],[powertrain_type]],Table3[vehicle_segment]&amp;Table3[powertrain_type],Table3[vehicle_id])</f>
        <v>3</v>
      </c>
      <c r="I988" s="5">
        <v>3295</v>
      </c>
      <c r="J988" s="5">
        <v>68804</v>
      </c>
      <c r="K988" s="5">
        <v>5983</v>
      </c>
      <c r="L988" s="5">
        <v>78082</v>
      </c>
      <c r="M988">
        <v>4.22</v>
      </c>
      <c r="N988">
        <v>5609</v>
      </c>
      <c r="O988">
        <v>15.4</v>
      </c>
      <c r="P988">
        <v>268</v>
      </c>
      <c r="Q988">
        <v>1.47</v>
      </c>
      <c r="R988">
        <v>0.189</v>
      </c>
      <c r="S988">
        <v>83171</v>
      </c>
      <c r="T988">
        <v>73.599999999999994</v>
      </c>
      <c r="U988">
        <v>15.4</v>
      </c>
      <c r="V988">
        <v>0</v>
      </c>
      <c r="W988">
        <v>77.5</v>
      </c>
      <c r="X988">
        <v>53.04</v>
      </c>
      <c r="Y988">
        <v>0</v>
      </c>
    </row>
    <row r="989" spans="1:25" x14ac:dyDescent="0.3">
      <c r="A989" t="s">
        <v>55</v>
      </c>
      <c r="B989">
        <f>_xlfn.XLOOKUP(Table4[[#This Row],[country]],Table2[country],Table2[country_id],FALSE)</f>
        <v>21</v>
      </c>
      <c r="C989" t="s">
        <v>32</v>
      </c>
      <c r="D989">
        <v>2019</v>
      </c>
      <c r="E989">
        <f>_xlfn.XLOOKUP(Table4[[#This Row],[year]],Table1[year],Table1[year_id])</f>
        <v>10</v>
      </c>
      <c r="F989" t="s">
        <v>27</v>
      </c>
      <c r="G989" t="s">
        <v>28</v>
      </c>
      <c r="H989" cm="1">
        <f t="array" ref="H989">_xlfn.XLOOKUP(Table4[[#This Row],[vehicle_segment]]&amp;Table4[[#This Row],[powertrain_type]],Table3[vehicle_segment]&amp;Table3[powertrain_type],Table3[vehicle_id])</f>
        <v>1</v>
      </c>
      <c r="I989" s="5">
        <v>678</v>
      </c>
      <c r="J989" s="5">
        <v>27316</v>
      </c>
      <c r="K989" s="5">
        <v>18211</v>
      </c>
      <c r="L989" s="5">
        <v>46205</v>
      </c>
      <c r="M989">
        <v>1.47</v>
      </c>
      <c r="N989">
        <v>6779</v>
      </c>
      <c r="O989">
        <v>16</v>
      </c>
      <c r="P989">
        <v>310</v>
      </c>
      <c r="Q989">
        <v>1.5269999999999999</v>
      </c>
      <c r="R989">
        <v>0.192</v>
      </c>
      <c r="S989">
        <v>83108</v>
      </c>
      <c r="T989">
        <v>74</v>
      </c>
      <c r="U989">
        <v>14.5</v>
      </c>
      <c r="V989">
        <v>0</v>
      </c>
      <c r="W989">
        <v>78.3</v>
      </c>
      <c r="X989">
        <v>43.95</v>
      </c>
      <c r="Y989">
        <v>0</v>
      </c>
    </row>
    <row r="990" spans="1:25" x14ac:dyDescent="0.3">
      <c r="A990" t="s">
        <v>55</v>
      </c>
      <c r="B990">
        <f>_xlfn.XLOOKUP(Table4[[#This Row],[country]],Table2[country],Table2[country_id],FALSE)</f>
        <v>21</v>
      </c>
      <c r="C990" t="s">
        <v>32</v>
      </c>
      <c r="D990">
        <v>2019</v>
      </c>
      <c r="E990">
        <f>_xlfn.XLOOKUP(Table4[[#This Row],[year]],Table1[year],Table1[year_id])</f>
        <v>10</v>
      </c>
      <c r="F990" t="s">
        <v>29</v>
      </c>
      <c r="G990" t="s">
        <v>28</v>
      </c>
      <c r="H990" cm="1">
        <f t="array" ref="H990">_xlfn.XLOOKUP(Table4[[#This Row],[vehicle_segment]]&amp;Table4[[#This Row],[powertrain_type]],Table3[vehicle_segment]&amp;Table3[powertrain_type],Table3[vehicle_id])</f>
        <v>2</v>
      </c>
      <c r="I990" s="5">
        <v>7735</v>
      </c>
      <c r="J990" s="5">
        <v>155643</v>
      </c>
      <c r="K990" s="5">
        <v>21224</v>
      </c>
      <c r="L990" s="5">
        <v>184602</v>
      </c>
      <c r="M990">
        <v>4.1900000000000004</v>
      </c>
      <c r="N990">
        <v>6779</v>
      </c>
      <c r="O990">
        <v>16</v>
      </c>
      <c r="P990">
        <v>310</v>
      </c>
      <c r="Q990">
        <v>1.5269999999999999</v>
      </c>
      <c r="R990">
        <v>0.192</v>
      </c>
      <c r="S990">
        <v>83108</v>
      </c>
      <c r="T990">
        <v>74</v>
      </c>
      <c r="U990">
        <v>14.5</v>
      </c>
      <c r="V990">
        <v>0</v>
      </c>
      <c r="W990">
        <v>78.3</v>
      </c>
      <c r="X990">
        <v>41.07</v>
      </c>
      <c r="Y990">
        <v>0</v>
      </c>
    </row>
    <row r="991" spans="1:25" x14ac:dyDescent="0.3">
      <c r="A991" t="s">
        <v>55</v>
      </c>
      <c r="B991">
        <f>_xlfn.XLOOKUP(Table4[[#This Row],[country]],Table2[country],Table2[country_id],FALSE)</f>
        <v>21</v>
      </c>
      <c r="C991" t="s">
        <v>32</v>
      </c>
      <c r="D991">
        <v>2019</v>
      </c>
      <c r="E991">
        <f>_xlfn.XLOOKUP(Table4[[#This Row],[year]],Table1[year],Table1[year_id])</f>
        <v>10</v>
      </c>
      <c r="F991" t="s">
        <v>30</v>
      </c>
      <c r="G991" t="s">
        <v>28</v>
      </c>
      <c r="H991" cm="1">
        <f t="array" ref="H991">_xlfn.XLOOKUP(Table4[[#This Row],[vehicle_segment]]&amp;Table4[[#This Row],[powertrain_type]],Table3[vehicle_segment]&amp;Table3[powertrain_type],Table3[vehicle_id])</f>
        <v>3</v>
      </c>
      <c r="I991" s="5">
        <v>4659</v>
      </c>
      <c r="J991" s="5">
        <v>66262</v>
      </c>
      <c r="K991" s="5">
        <v>5762</v>
      </c>
      <c r="L991" s="5">
        <v>76683</v>
      </c>
      <c r="M991">
        <v>6.08</v>
      </c>
      <c r="N991">
        <v>6779</v>
      </c>
      <c r="O991">
        <v>16</v>
      </c>
      <c r="P991">
        <v>310</v>
      </c>
      <c r="Q991">
        <v>1.5269999999999999</v>
      </c>
      <c r="R991">
        <v>0.192</v>
      </c>
      <c r="S991">
        <v>83108</v>
      </c>
      <c r="T991">
        <v>74</v>
      </c>
      <c r="U991">
        <v>14.5</v>
      </c>
      <c r="V991">
        <v>0</v>
      </c>
      <c r="W991">
        <v>78.3</v>
      </c>
      <c r="X991">
        <v>41.4</v>
      </c>
      <c r="Y991">
        <v>0</v>
      </c>
    </row>
    <row r="992" spans="1:25" x14ac:dyDescent="0.3">
      <c r="A992" t="s">
        <v>55</v>
      </c>
      <c r="B992">
        <f>_xlfn.XLOOKUP(Table4[[#This Row],[country]],Table2[country],Table2[country_id],FALSE)</f>
        <v>21</v>
      </c>
      <c r="C992" t="s">
        <v>32</v>
      </c>
      <c r="D992">
        <v>2020</v>
      </c>
      <c r="E992">
        <f>_xlfn.XLOOKUP(Table4[[#This Row],[year]],Table1[year],Table1[year_id])</f>
        <v>11</v>
      </c>
      <c r="F992" t="s">
        <v>27</v>
      </c>
      <c r="G992" t="s">
        <v>28</v>
      </c>
      <c r="H992" cm="1">
        <f t="array" ref="H992">_xlfn.XLOOKUP(Table4[[#This Row],[vehicle_segment]]&amp;Table4[[#This Row],[powertrain_type]],Table3[vehicle_segment]&amp;Table3[powertrain_type],Table3[vehicle_id])</f>
        <v>1</v>
      </c>
      <c r="I992" s="5">
        <v>1304</v>
      </c>
      <c r="J992" s="5">
        <v>20696</v>
      </c>
      <c r="K992" s="5">
        <v>13798</v>
      </c>
      <c r="L992" s="5">
        <v>35798</v>
      </c>
      <c r="M992">
        <v>3.64</v>
      </c>
      <c r="N992">
        <v>9057</v>
      </c>
      <c r="O992">
        <v>17</v>
      </c>
      <c r="P992">
        <v>347</v>
      </c>
      <c r="Q992">
        <v>1.653</v>
      </c>
      <c r="R992">
        <v>0.19800000000000001</v>
      </c>
      <c r="S992">
        <v>87934</v>
      </c>
      <c r="T992">
        <v>74.2</v>
      </c>
      <c r="U992">
        <v>13.7</v>
      </c>
      <c r="V992">
        <v>0</v>
      </c>
      <c r="W992">
        <v>82</v>
      </c>
      <c r="X992">
        <v>92.33</v>
      </c>
      <c r="Y992">
        <v>0</v>
      </c>
    </row>
    <row r="993" spans="1:25" x14ac:dyDescent="0.3">
      <c r="A993" t="s">
        <v>55</v>
      </c>
      <c r="B993">
        <f>_xlfn.XLOOKUP(Table4[[#This Row],[country]],Table2[country],Table2[country_id],FALSE)</f>
        <v>21</v>
      </c>
      <c r="C993" t="s">
        <v>32</v>
      </c>
      <c r="D993">
        <v>2020</v>
      </c>
      <c r="E993">
        <f>_xlfn.XLOOKUP(Table4[[#This Row],[year]],Table1[year],Table1[year_id])</f>
        <v>11</v>
      </c>
      <c r="F993" t="s">
        <v>29</v>
      </c>
      <c r="G993" t="s">
        <v>28</v>
      </c>
      <c r="H993" cm="1">
        <f t="array" ref="H993">_xlfn.XLOOKUP(Table4[[#This Row],[vehicle_segment]]&amp;Table4[[#This Row],[powertrain_type]],Table3[vehicle_segment]&amp;Table3[powertrain_type],Table3[vehicle_id])</f>
        <v>2</v>
      </c>
      <c r="I993" s="5">
        <v>14913</v>
      </c>
      <c r="J993" s="5">
        <v>112939</v>
      </c>
      <c r="K993" s="5">
        <v>15401</v>
      </c>
      <c r="L993" s="5">
        <v>143253</v>
      </c>
      <c r="M993">
        <v>10.41</v>
      </c>
      <c r="N993">
        <v>9057</v>
      </c>
      <c r="O993">
        <v>17</v>
      </c>
      <c r="P993">
        <v>347</v>
      </c>
      <c r="Q993">
        <v>1.653</v>
      </c>
      <c r="R993">
        <v>0.19800000000000001</v>
      </c>
      <c r="S993">
        <v>87934</v>
      </c>
      <c r="T993">
        <v>74.2</v>
      </c>
      <c r="U993">
        <v>13.7</v>
      </c>
      <c r="V993">
        <v>0</v>
      </c>
      <c r="W993">
        <v>82</v>
      </c>
      <c r="X993">
        <v>92.8</v>
      </c>
      <c r="Y993">
        <v>0</v>
      </c>
    </row>
    <row r="994" spans="1:25" x14ac:dyDescent="0.3">
      <c r="A994" t="s">
        <v>55</v>
      </c>
      <c r="B994">
        <f>_xlfn.XLOOKUP(Table4[[#This Row],[country]],Table2[country],Table2[country_id],FALSE)</f>
        <v>21</v>
      </c>
      <c r="C994" t="s">
        <v>32</v>
      </c>
      <c r="D994">
        <v>2020</v>
      </c>
      <c r="E994">
        <f>_xlfn.XLOOKUP(Table4[[#This Row],[year]],Table1[year],Table1[year_id])</f>
        <v>11</v>
      </c>
      <c r="F994" t="s">
        <v>30</v>
      </c>
      <c r="G994" t="s">
        <v>28</v>
      </c>
      <c r="H994" cm="1">
        <f t="array" ref="H994">_xlfn.XLOOKUP(Table4[[#This Row],[vehicle_segment]]&amp;Table4[[#This Row],[powertrain_type]],Table3[vehicle_segment]&amp;Table3[powertrain_type],Table3[vehicle_id])</f>
        <v>3</v>
      </c>
      <c r="I994" s="5">
        <v>8956</v>
      </c>
      <c r="J994" s="5">
        <v>46346</v>
      </c>
      <c r="K994" s="5">
        <v>4030</v>
      </c>
      <c r="L994" s="5">
        <v>59332</v>
      </c>
      <c r="M994">
        <v>15.09</v>
      </c>
      <c r="N994">
        <v>9057</v>
      </c>
      <c r="O994">
        <v>17</v>
      </c>
      <c r="P994">
        <v>347</v>
      </c>
      <c r="Q994">
        <v>1.653</v>
      </c>
      <c r="R994">
        <v>0.19800000000000001</v>
      </c>
      <c r="S994">
        <v>87934</v>
      </c>
      <c r="T994">
        <v>74.2</v>
      </c>
      <c r="U994">
        <v>13.7</v>
      </c>
      <c r="V994">
        <v>0</v>
      </c>
      <c r="W994">
        <v>82</v>
      </c>
      <c r="X994">
        <v>92.23</v>
      </c>
      <c r="Y994">
        <v>0</v>
      </c>
    </row>
    <row r="995" spans="1:25" x14ac:dyDescent="0.3">
      <c r="A995" t="s">
        <v>55</v>
      </c>
      <c r="B995">
        <f>_xlfn.XLOOKUP(Table4[[#This Row],[country]],Table2[country],Table2[country_id],FALSE)</f>
        <v>21</v>
      </c>
      <c r="C995" t="s">
        <v>32</v>
      </c>
      <c r="D995">
        <v>2021</v>
      </c>
      <c r="E995">
        <f>_xlfn.XLOOKUP(Table4[[#This Row],[year]],Table1[year],Table1[year_id])</f>
        <v>12</v>
      </c>
      <c r="F995" t="s">
        <v>27</v>
      </c>
      <c r="G995" t="s">
        <v>28</v>
      </c>
      <c r="H995" cm="1">
        <f t="array" ref="H995">_xlfn.XLOOKUP(Table4[[#This Row],[vehicle_segment]]&amp;Table4[[#This Row],[powertrain_type]],Table3[vehicle_segment]&amp;Table3[powertrain_type],Table3[vehicle_id])</f>
        <v>1</v>
      </c>
      <c r="I995" s="5">
        <v>2189</v>
      </c>
      <c r="J995" s="5">
        <v>19672</v>
      </c>
      <c r="K995" s="5">
        <v>13114</v>
      </c>
      <c r="L995" s="5">
        <v>34975</v>
      </c>
      <c r="M995">
        <v>6.26</v>
      </c>
      <c r="N995">
        <v>12084</v>
      </c>
      <c r="O995">
        <v>18.2</v>
      </c>
      <c r="P995">
        <v>386</v>
      </c>
      <c r="Q995">
        <v>1.8169999999999999</v>
      </c>
      <c r="R995">
        <v>0.20200000000000001</v>
      </c>
      <c r="S995">
        <v>90562</v>
      </c>
      <c r="T995">
        <v>73.599999999999994</v>
      </c>
      <c r="U995">
        <v>13.1</v>
      </c>
      <c r="V995">
        <v>0</v>
      </c>
      <c r="W995">
        <v>84.3</v>
      </c>
      <c r="X995">
        <v>67.87</v>
      </c>
      <c r="Y995">
        <v>0</v>
      </c>
    </row>
    <row r="996" spans="1:25" x14ac:dyDescent="0.3">
      <c r="A996" t="s">
        <v>55</v>
      </c>
      <c r="B996">
        <f>_xlfn.XLOOKUP(Table4[[#This Row],[country]],Table2[country],Table2[country_id],FALSE)</f>
        <v>21</v>
      </c>
      <c r="C996" t="s">
        <v>32</v>
      </c>
      <c r="D996">
        <v>2021</v>
      </c>
      <c r="E996">
        <f>_xlfn.XLOOKUP(Table4[[#This Row],[year]],Table1[year],Table1[year_id])</f>
        <v>12</v>
      </c>
      <c r="F996" t="s">
        <v>29</v>
      </c>
      <c r="G996" t="s">
        <v>28</v>
      </c>
      <c r="H996" cm="1">
        <f t="array" ref="H996">_xlfn.XLOOKUP(Table4[[#This Row],[vehicle_segment]]&amp;Table4[[#This Row],[powertrain_type]],Table3[vehicle_segment]&amp;Table3[powertrain_type],Table3[vehicle_id])</f>
        <v>2</v>
      </c>
      <c r="I996" s="5">
        <v>24555</v>
      </c>
      <c r="J996" s="5">
        <v>99246</v>
      </c>
      <c r="K996" s="5">
        <v>13534</v>
      </c>
      <c r="L996" s="5">
        <v>137335</v>
      </c>
      <c r="M996">
        <v>17.88</v>
      </c>
      <c r="N996">
        <v>12084</v>
      </c>
      <c r="O996">
        <v>18.2</v>
      </c>
      <c r="P996">
        <v>386</v>
      </c>
      <c r="Q996">
        <v>1.8169999999999999</v>
      </c>
      <c r="R996">
        <v>0.20200000000000001</v>
      </c>
      <c r="S996">
        <v>90562</v>
      </c>
      <c r="T996">
        <v>73.599999999999994</v>
      </c>
      <c r="U996">
        <v>13.1</v>
      </c>
      <c r="V996">
        <v>0</v>
      </c>
      <c r="W996">
        <v>84.3</v>
      </c>
      <c r="X996">
        <v>64.650000000000006</v>
      </c>
      <c r="Y996">
        <v>0</v>
      </c>
    </row>
    <row r="997" spans="1:25" x14ac:dyDescent="0.3">
      <c r="A997" t="s">
        <v>55</v>
      </c>
      <c r="B997">
        <f>_xlfn.XLOOKUP(Table4[[#This Row],[country]],Table2[country],Table2[country_id],FALSE)</f>
        <v>21</v>
      </c>
      <c r="C997" t="s">
        <v>32</v>
      </c>
      <c r="D997">
        <v>2021</v>
      </c>
      <c r="E997">
        <f>_xlfn.XLOOKUP(Table4[[#This Row],[year]],Table1[year],Table1[year_id])</f>
        <v>12</v>
      </c>
      <c r="F997" t="s">
        <v>30</v>
      </c>
      <c r="G997" t="s">
        <v>28</v>
      </c>
      <c r="H997" cm="1">
        <f t="array" ref="H997">_xlfn.XLOOKUP(Table4[[#This Row],[vehicle_segment]]&amp;Table4[[#This Row],[powertrain_type]],Table3[vehicle_segment]&amp;Table3[powertrain_type],Table3[vehicle_id])</f>
        <v>3</v>
      </c>
      <c r="I997" s="5">
        <v>14992</v>
      </c>
      <c r="J997" s="5">
        <v>39409</v>
      </c>
      <c r="K997" s="5">
        <v>3427</v>
      </c>
      <c r="L997" s="5">
        <v>57828</v>
      </c>
      <c r="M997">
        <v>25.93</v>
      </c>
      <c r="N997">
        <v>12084</v>
      </c>
      <c r="O997">
        <v>18.2</v>
      </c>
      <c r="P997">
        <v>386</v>
      </c>
      <c r="Q997">
        <v>1.8169999999999999</v>
      </c>
      <c r="R997">
        <v>0.20200000000000001</v>
      </c>
      <c r="S997">
        <v>90562</v>
      </c>
      <c r="T997">
        <v>73.599999999999994</v>
      </c>
      <c r="U997">
        <v>13.1</v>
      </c>
      <c r="V997">
        <v>0</v>
      </c>
      <c r="W997">
        <v>84.3</v>
      </c>
      <c r="X997">
        <v>67.400000000000006</v>
      </c>
      <c r="Y997">
        <v>0</v>
      </c>
    </row>
    <row r="998" spans="1:25" x14ac:dyDescent="0.3">
      <c r="A998" t="s">
        <v>55</v>
      </c>
      <c r="B998">
        <f>_xlfn.XLOOKUP(Table4[[#This Row],[country]],Table2[country],Table2[country_id],FALSE)</f>
        <v>21</v>
      </c>
      <c r="C998" t="s">
        <v>32</v>
      </c>
      <c r="D998">
        <v>2022</v>
      </c>
      <c r="E998">
        <f>_xlfn.XLOOKUP(Table4[[#This Row],[year]],Table1[year],Table1[year_id])</f>
        <v>13</v>
      </c>
      <c r="F998" t="s">
        <v>27</v>
      </c>
      <c r="G998" t="s">
        <v>28</v>
      </c>
      <c r="H998" cm="1">
        <f t="array" ref="H998">_xlfn.XLOOKUP(Table4[[#This Row],[vehicle_segment]]&amp;Table4[[#This Row],[powertrain_type]],Table3[vehicle_segment]&amp;Table3[powertrain_type],Table3[vehicle_id])</f>
        <v>1</v>
      </c>
      <c r="I998" s="5">
        <v>2725</v>
      </c>
      <c r="J998" s="5">
        <v>18906</v>
      </c>
      <c r="K998" s="5">
        <v>12604</v>
      </c>
      <c r="L998" s="5">
        <v>34235</v>
      </c>
      <c r="M998">
        <v>7.96</v>
      </c>
      <c r="N998">
        <v>15350</v>
      </c>
      <c r="O998">
        <v>21.1</v>
      </c>
      <c r="P998">
        <v>419</v>
      </c>
      <c r="Q998">
        <v>1.9370000000000001</v>
      </c>
      <c r="R998">
        <v>0.21099999999999999</v>
      </c>
      <c r="S998">
        <v>94194</v>
      </c>
      <c r="T998">
        <v>74.5</v>
      </c>
      <c r="U998">
        <v>13.2</v>
      </c>
      <c r="V998">
        <v>0</v>
      </c>
      <c r="W998">
        <v>85.4</v>
      </c>
      <c r="X998">
        <v>24.49</v>
      </c>
      <c r="Y998">
        <v>0</v>
      </c>
    </row>
    <row r="999" spans="1:25" x14ac:dyDescent="0.3">
      <c r="A999" t="s">
        <v>55</v>
      </c>
      <c r="B999">
        <f>_xlfn.XLOOKUP(Table4[[#This Row],[country]],Table2[country],Table2[country_id],FALSE)</f>
        <v>21</v>
      </c>
      <c r="C999" t="s">
        <v>32</v>
      </c>
      <c r="D999">
        <v>2022</v>
      </c>
      <c r="E999">
        <f>_xlfn.XLOOKUP(Table4[[#This Row],[year]],Table1[year],Table1[year_id])</f>
        <v>13</v>
      </c>
      <c r="F999" t="s">
        <v>29</v>
      </c>
      <c r="G999" t="s">
        <v>28</v>
      </c>
      <c r="H999" cm="1">
        <f t="array" ref="H999">_xlfn.XLOOKUP(Table4[[#This Row],[vehicle_segment]]&amp;Table4[[#This Row],[powertrain_type]],Table3[vehicle_segment]&amp;Table3[powertrain_type],Table3[vehicle_id])</f>
        <v>2</v>
      </c>
      <c r="I999" s="5">
        <v>30949</v>
      </c>
      <c r="J999" s="5">
        <v>92534</v>
      </c>
      <c r="K999" s="5">
        <v>12618</v>
      </c>
      <c r="L999" s="5">
        <v>136101</v>
      </c>
      <c r="M999">
        <v>22.74</v>
      </c>
      <c r="N999">
        <v>15350</v>
      </c>
      <c r="O999">
        <v>21.1</v>
      </c>
      <c r="P999">
        <v>419</v>
      </c>
      <c r="Q999">
        <v>1.9370000000000001</v>
      </c>
      <c r="R999">
        <v>0.21099999999999999</v>
      </c>
      <c r="S999">
        <v>94194</v>
      </c>
      <c r="T999">
        <v>74.5</v>
      </c>
      <c r="U999">
        <v>13.2</v>
      </c>
      <c r="V999">
        <v>0</v>
      </c>
      <c r="W999">
        <v>85.4</v>
      </c>
      <c r="X999">
        <v>26.04</v>
      </c>
      <c r="Y999">
        <v>0</v>
      </c>
    </row>
    <row r="1000" spans="1:25" x14ac:dyDescent="0.3">
      <c r="A1000" t="s">
        <v>55</v>
      </c>
      <c r="B1000">
        <f>_xlfn.XLOOKUP(Table4[[#This Row],[country]],Table2[country],Table2[country_id],FALSE)</f>
        <v>21</v>
      </c>
      <c r="C1000" t="s">
        <v>32</v>
      </c>
      <c r="D1000">
        <v>2022</v>
      </c>
      <c r="E1000">
        <f>_xlfn.XLOOKUP(Table4[[#This Row],[year]],Table1[year],Table1[year_id])</f>
        <v>13</v>
      </c>
      <c r="F1000" t="s">
        <v>30</v>
      </c>
      <c r="G1000" t="s">
        <v>28</v>
      </c>
      <c r="H1000" cm="1">
        <f t="array" ref="H1000">_xlfn.XLOOKUP(Table4[[#This Row],[vehicle_segment]]&amp;Table4[[#This Row],[powertrain_type]],Table3[vehicle_segment]&amp;Table3[powertrain_type],Table3[vehicle_id])</f>
        <v>3</v>
      </c>
      <c r="I1000" s="5">
        <v>18872</v>
      </c>
      <c r="J1000" s="5">
        <v>35293</v>
      </c>
      <c r="K1000" s="5">
        <v>3069</v>
      </c>
      <c r="L1000" s="5">
        <v>57234</v>
      </c>
      <c r="M1000">
        <v>32.97</v>
      </c>
      <c r="N1000">
        <v>15350</v>
      </c>
      <c r="O1000">
        <v>21.1</v>
      </c>
      <c r="P1000">
        <v>419</v>
      </c>
      <c r="Q1000">
        <v>1.9370000000000001</v>
      </c>
      <c r="R1000">
        <v>0.21099999999999999</v>
      </c>
      <c r="S1000">
        <v>94194</v>
      </c>
      <c r="T1000">
        <v>74.5</v>
      </c>
      <c r="U1000">
        <v>13.2</v>
      </c>
      <c r="V1000">
        <v>0</v>
      </c>
      <c r="W1000">
        <v>85.4</v>
      </c>
      <c r="X1000">
        <v>25.88</v>
      </c>
      <c r="Y1000">
        <v>0</v>
      </c>
    </row>
    <row r="1001" spans="1:25" x14ac:dyDescent="0.3">
      <c r="A1001" t="s">
        <v>55</v>
      </c>
      <c r="B1001">
        <f>_xlfn.XLOOKUP(Table4[[#This Row],[country]],Table2[country],Table2[country_id],FALSE)</f>
        <v>21</v>
      </c>
      <c r="C1001" t="s">
        <v>32</v>
      </c>
      <c r="D1001">
        <v>2023</v>
      </c>
      <c r="E1001">
        <f>_xlfn.XLOOKUP(Table4[[#This Row],[year]],Table1[year],Table1[year_id])</f>
        <v>14</v>
      </c>
      <c r="F1001" t="s">
        <v>27</v>
      </c>
      <c r="G1001" t="s">
        <v>28</v>
      </c>
      <c r="H1001" cm="1">
        <f t="array" ref="H1001">_xlfn.XLOOKUP(Table4[[#This Row],[vehicle_segment]]&amp;Table4[[#This Row],[powertrain_type]],Table3[vehicle_segment]&amp;Table3[powertrain_type],Table3[vehicle_id])</f>
        <v>1</v>
      </c>
      <c r="I1001" s="5">
        <v>3070</v>
      </c>
      <c r="J1001" s="5">
        <v>20185</v>
      </c>
      <c r="K1001" s="5">
        <v>13456</v>
      </c>
      <c r="L1001" s="5">
        <v>36711</v>
      </c>
      <c r="M1001">
        <v>8.36</v>
      </c>
      <c r="N1001">
        <v>18901</v>
      </c>
      <c r="O1001">
        <v>26</v>
      </c>
      <c r="P1001">
        <v>444</v>
      </c>
      <c r="Q1001">
        <v>1.93</v>
      </c>
      <c r="R1001">
        <v>0.219</v>
      </c>
      <c r="S1001">
        <v>95322</v>
      </c>
      <c r="T1001">
        <v>74.599999999999994</v>
      </c>
      <c r="U1001">
        <v>13.1</v>
      </c>
      <c r="V1001">
        <v>0</v>
      </c>
      <c r="W1001">
        <v>88.4</v>
      </c>
      <c r="X1001">
        <v>12.66</v>
      </c>
      <c r="Y1001">
        <v>0</v>
      </c>
    </row>
    <row r="1002" spans="1:25" x14ac:dyDescent="0.3">
      <c r="A1002" t="s">
        <v>55</v>
      </c>
      <c r="B1002">
        <f>_xlfn.XLOOKUP(Table4[[#This Row],[country]],Table2[country],Table2[country_id],FALSE)</f>
        <v>21</v>
      </c>
      <c r="C1002" t="s">
        <v>32</v>
      </c>
      <c r="D1002">
        <v>2023</v>
      </c>
      <c r="E1002">
        <f>_xlfn.XLOOKUP(Table4[[#This Row],[year]],Table1[year],Table1[year_id])</f>
        <v>14</v>
      </c>
      <c r="F1002" t="s">
        <v>29</v>
      </c>
      <c r="G1002" t="s">
        <v>28</v>
      </c>
      <c r="H1002" cm="1">
        <f t="array" ref="H1002">_xlfn.XLOOKUP(Table4[[#This Row],[vehicle_segment]]&amp;Table4[[#This Row],[powertrain_type]],Table3[vehicle_segment]&amp;Table3[powertrain_type],Table3[vehicle_id])</f>
        <v>2</v>
      </c>
      <c r="I1002" s="5">
        <v>35725</v>
      </c>
      <c r="J1002" s="5">
        <v>100156</v>
      </c>
      <c r="K1002" s="5">
        <v>13658</v>
      </c>
      <c r="L1002" s="5">
        <v>149539</v>
      </c>
      <c r="M1002">
        <v>23.89</v>
      </c>
      <c r="N1002">
        <v>18901</v>
      </c>
      <c r="O1002">
        <v>26</v>
      </c>
      <c r="P1002">
        <v>444</v>
      </c>
      <c r="Q1002">
        <v>1.93</v>
      </c>
      <c r="R1002">
        <v>0.219</v>
      </c>
      <c r="S1002">
        <v>95322</v>
      </c>
      <c r="T1002">
        <v>74.599999999999994</v>
      </c>
      <c r="U1002">
        <v>13.1</v>
      </c>
      <c r="V1002">
        <v>0</v>
      </c>
      <c r="W1002">
        <v>88.4</v>
      </c>
      <c r="X1002">
        <v>15.43</v>
      </c>
      <c r="Y1002">
        <v>0</v>
      </c>
    </row>
    <row r="1003" spans="1:25" x14ac:dyDescent="0.3">
      <c r="A1003" t="s">
        <v>55</v>
      </c>
      <c r="B1003">
        <f>_xlfn.XLOOKUP(Table4[[#This Row],[country]],Table2[country],Table2[country_id],FALSE)</f>
        <v>21</v>
      </c>
      <c r="C1003" t="s">
        <v>32</v>
      </c>
      <c r="D1003">
        <v>2023</v>
      </c>
      <c r="E1003">
        <f>_xlfn.XLOOKUP(Table4[[#This Row],[year]],Table1[year],Table1[year_id])</f>
        <v>14</v>
      </c>
      <c r="F1003" t="s">
        <v>30</v>
      </c>
      <c r="G1003" t="s">
        <v>28</v>
      </c>
      <c r="H1003" cm="1">
        <f t="array" ref="H1003">_xlfn.XLOOKUP(Table4[[#This Row],[vehicle_segment]]&amp;Table4[[#This Row],[powertrain_type]],Table3[vehicle_segment]&amp;Table3[powertrain_type],Table3[vehicle_id])</f>
        <v>3</v>
      </c>
      <c r="I1003" s="5">
        <v>21298</v>
      </c>
      <c r="J1003" s="5">
        <v>36971</v>
      </c>
      <c r="K1003" s="5">
        <v>3215</v>
      </c>
      <c r="L1003" s="5">
        <v>61484</v>
      </c>
      <c r="M1003">
        <v>34.64</v>
      </c>
      <c r="N1003">
        <v>18901</v>
      </c>
      <c r="O1003">
        <v>26</v>
      </c>
      <c r="P1003">
        <v>444</v>
      </c>
      <c r="Q1003">
        <v>1.93</v>
      </c>
      <c r="R1003">
        <v>0.219</v>
      </c>
      <c r="S1003">
        <v>95322</v>
      </c>
      <c r="T1003">
        <v>74.599999999999994</v>
      </c>
      <c r="U1003">
        <v>13.1</v>
      </c>
      <c r="V1003">
        <v>0</v>
      </c>
      <c r="W1003">
        <v>88.4</v>
      </c>
      <c r="X1003">
        <v>12.86</v>
      </c>
      <c r="Y1003">
        <v>0</v>
      </c>
    </row>
    <row r="1004" spans="1:25" x14ac:dyDescent="0.3">
      <c r="A1004" t="s">
        <v>55</v>
      </c>
      <c r="B1004">
        <f>_xlfn.XLOOKUP(Table4[[#This Row],[country]],Table2[country],Table2[country_id],FALSE)</f>
        <v>21</v>
      </c>
      <c r="C1004" t="s">
        <v>32</v>
      </c>
      <c r="D1004">
        <v>2024</v>
      </c>
      <c r="E1004">
        <f>_xlfn.XLOOKUP(Table4[[#This Row],[year]],Table1[year],Table1[year_id])</f>
        <v>15</v>
      </c>
      <c r="F1004" t="s">
        <v>27</v>
      </c>
      <c r="G1004" t="s">
        <v>28</v>
      </c>
      <c r="H1004" cm="1">
        <f t="array" ref="H1004">_xlfn.XLOOKUP(Table4[[#This Row],[vehicle_segment]]&amp;Table4[[#This Row],[powertrain_type]],Table3[vehicle_segment]&amp;Table3[powertrain_type],Table3[vehicle_id])</f>
        <v>1</v>
      </c>
      <c r="I1004" s="5">
        <v>3342</v>
      </c>
      <c r="J1004" s="5">
        <v>20731</v>
      </c>
      <c r="K1004" s="5">
        <v>13821</v>
      </c>
      <c r="L1004" s="5">
        <v>37894</v>
      </c>
      <c r="M1004">
        <v>8.82</v>
      </c>
      <c r="N1004">
        <v>23201</v>
      </c>
      <c r="O1004">
        <v>27.3</v>
      </c>
      <c r="P1004">
        <v>466</v>
      </c>
      <c r="Q1004">
        <v>1.867</v>
      </c>
      <c r="R1004">
        <v>0.22700000000000001</v>
      </c>
      <c r="S1004">
        <v>97910</v>
      </c>
      <c r="T1004">
        <v>74.400000000000006</v>
      </c>
      <c r="U1004">
        <v>12.6</v>
      </c>
      <c r="V1004">
        <v>0</v>
      </c>
      <c r="W1004">
        <v>90.3</v>
      </c>
      <c r="X1004">
        <v>8.86</v>
      </c>
      <c r="Y1004">
        <v>0</v>
      </c>
    </row>
    <row r="1005" spans="1:25" x14ac:dyDescent="0.3">
      <c r="A1005" t="s">
        <v>55</v>
      </c>
      <c r="B1005">
        <f>_xlfn.XLOOKUP(Table4[[#This Row],[country]],Table2[country],Table2[country_id],FALSE)</f>
        <v>21</v>
      </c>
      <c r="C1005" t="s">
        <v>32</v>
      </c>
      <c r="D1005">
        <v>2024</v>
      </c>
      <c r="E1005">
        <f>_xlfn.XLOOKUP(Table4[[#This Row],[year]],Table1[year],Table1[year_id])</f>
        <v>15</v>
      </c>
      <c r="F1005" t="s">
        <v>29</v>
      </c>
      <c r="G1005" t="s">
        <v>28</v>
      </c>
      <c r="H1005" cm="1">
        <f t="array" ref="H1005">_xlfn.XLOOKUP(Table4[[#This Row],[vehicle_segment]]&amp;Table4[[#This Row],[powertrain_type]],Table3[vehicle_segment]&amp;Table3[powertrain_type],Table3[vehicle_id])</f>
        <v>2</v>
      </c>
      <c r="I1005" s="5">
        <v>38017</v>
      </c>
      <c r="J1005" s="5">
        <v>99303</v>
      </c>
      <c r="K1005" s="5">
        <v>13541</v>
      </c>
      <c r="L1005" s="5">
        <v>150861</v>
      </c>
      <c r="M1005">
        <v>25.2</v>
      </c>
      <c r="N1005">
        <v>23201</v>
      </c>
      <c r="O1005">
        <v>27.3</v>
      </c>
      <c r="P1005">
        <v>466</v>
      </c>
      <c r="Q1005">
        <v>1.867</v>
      </c>
      <c r="R1005">
        <v>0.22700000000000001</v>
      </c>
      <c r="S1005">
        <v>97910</v>
      </c>
      <c r="T1005">
        <v>74.400000000000006</v>
      </c>
      <c r="U1005">
        <v>12.6</v>
      </c>
      <c r="V1005">
        <v>0</v>
      </c>
      <c r="W1005">
        <v>90.3</v>
      </c>
      <c r="X1005">
        <v>6.42</v>
      </c>
      <c r="Y1005">
        <v>0</v>
      </c>
    </row>
    <row r="1006" spans="1:25" x14ac:dyDescent="0.3">
      <c r="A1006" t="s">
        <v>55</v>
      </c>
      <c r="B1006">
        <f>_xlfn.XLOOKUP(Table4[[#This Row],[country]],Table2[country],Table2[country_id],FALSE)</f>
        <v>21</v>
      </c>
      <c r="C1006" t="s">
        <v>32</v>
      </c>
      <c r="D1006">
        <v>2024</v>
      </c>
      <c r="E1006">
        <f>_xlfn.XLOOKUP(Table4[[#This Row],[year]],Table1[year],Table1[year_id])</f>
        <v>15</v>
      </c>
      <c r="F1006" t="s">
        <v>30</v>
      </c>
      <c r="G1006" t="s">
        <v>28</v>
      </c>
      <c r="H1006" cm="1">
        <f t="array" ref="H1006">_xlfn.XLOOKUP(Table4[[#This Row],[vehicle_segment]]&amp;Table4[[#This Row],[powertrain_type]],Table3[vehicle_segment]&amp;Table3[powertrain_type],Table3[vehicle_id])</f>
        <v>3</v>
      </c>
      <c r="I1006" s="5">
        <v>22949</v>
      </c>
      <c r="J1006" s="5">
        <v>36668</v>
      </c>
      <c r="K1006" s="5">
        <v>3188</v>
      </c>
      <c r="L1006" s="5">
        <v>62805</v>
      </c>
      <c r="M1006">
        <v>36.54</v>
      </c>
      <c r="N1006">
        <v>23201</v>
      </c>
      <c r="O1006">
        <v>27.3</v>
      </c>
      <c r="P1006">
        <v>466</v>
      </c>
      <c r="Q1006">
        <v>1.867</v>
      </c>
      <c r="R1006">
        <v>0.22700000000000001</v>
      </c>
      <c r="S1006">
        <v>97910</v>
      </c>
      <c r="T1006">
        <v>74.400000000000006</v>
      </c>
      <c r="U1006">
        <v>12.6</v>
      </c>
      <c r="V1006">
        <v>0</v>
      </c>
      <c r="W1006">
        <v>90.3</v>
      </c>
      <c r="X1006">
        <v>7.75</v>
      </c>
      <c r="Y1006">
        <v>0</v>
      </c>
    </row>
    <row r="1007" spans="1:25" x14ac:dyDescent="0.3">
      <c r="A1007" t="s">
        <v>55</v>
      </c>
      <c r="B1007">
        <f>_xlfn.XLOOKUP(Table4[[#This Row],[country]],Table2[country],Table2[country_id],FALSE)</f>
        <v>21</v>
      </c>
      <c r="C1007" t="s">
        <v>32</v>
      </c>
      <c r="D1007">
        <v>2025</v>
      </c>
      <c r="E1007">
        <f>_xlfn.XLOOKUP(Table4[[#This Row],[year]],Table1[year],Table1[year_id])</f>
        <v>16</v>
      </c>
      <c r="F1007" t="s">
        <v>27</v>
      </c>
      <c r="G1007" t="s">
        <v>28</v>
      </c>
      <c r="H1007" cm="1">
        <f t="array" ref="H1007">_xlfn.XLOOKUP(Table4[[#This Row],[vehicle_segment]]&amp;Table4[[#This Row],[powertrain_type]],Table3[vehicle_segment]&amp;Table3[powertrain_type],Table3[vehicle_id])</f>
        <v>1</v>
      </c>
      <c r="I1007" s="5">
        <v>3872</v>
      </c>
      <c r="J1007" s="5">
        <v>21231</v>
      </c>
      <c r="K1007" s="5">
        <v>14154</v>
      </c>
      <c r="L1007" s="5">
        <v>39257</v>
      </c>
      <c r="M1007">
        <v>9.86</v>
      </c>
      <c r="N1007">
        <v>28251</v>
      </c>
      <c r="O1007">
        <v>27.5</v>
      </c>
      <c r="P1007">
        <v>503</v>
      </c>
      <c r="Q1007">
        <v>1.79</v>
      </c>
      <c r="R1007">
        <v>0.23200000000000001</v>
      </c>
      <c r="S1007">
        <v>99664</v>
      </c>
      <c r="T1007">
        <v>74.7</v>
      </c>
      <c r="U1007">
        <v>12.1</v>
      </c>
      <c r="V1007">
        <v>0</v>
      </c>
      <c r="W1007">
        <v>93.1</v>
      </c>
      <c r="X1007">
        <v>15.86</v>
      </c>
      <c r="Y1007">
        <v>0</v>
      </c>
    </row>
    <row r="1008" spans="1:25" x14ac:dyDescent="0.3">
      <c r="A1008" t="s">
        <v>55</v>
      </c>
      <c r="B1008">
        <f>_xlfn.XLOOKUP(Table4[[#This Row],[country]],Table2[country],Table2[country_id],FALSE)</f>
        <v>21</v>
      </c>
      <c r="C1008" t="s">
        <v>32</v>
      </c>
      <c r="D1008">
        <v>2025</v>
      </c>
      <c r="E1008">
        <f>_xlfn.XLOOKUP(Table4[[#This Row],[year]],Table1[year],Table1[year_id])</f>
        <v>16</v>
      </c>
      <c r="F1008" t="s">
        <v>29</v>
      </c>
      <c r="G1008" t="s">
        <v>28</v>
      </c>
      <c r="H1008" cm="1">
        <f t="array" ref="H1008">_xlfn.XLOOKUP(Table4[[#This Row],[vehicle_segment]]&amp;Table4[[#This Row],[powertrain_type]],Table3[vehicle_segment]&amp;Table3[powertrain_type],Table3[vehicle_id])</f>
        <v>2</v>
      </c>
      <c r="I1008" s="5">
        <v>43731</v>
      </c>
      <c r="J1008" s="5">
        <v>98079</v>
      </c>
      <c r="K1008" s="5">
        <v>13374</v>
      </c>
      <c r="L1008" s="5">
        <v>155184</v>
      </c>
      <c r="M1008">
        <v>28.18</v>
      </c>
      <c r="N1008">
        <v>28251</v>
      </c>
      <c r="O1008">
        <v>27.5</v>
      </c>
      <c r="P1008">
        <v>503</v>
      </c>
      <c r="Q1008">
        <v>1.79</v>
      </c>
      <c r="R1008">
        <v>0.23200000000000001</v>
      </c>
      <c r="S1008">
        <v>99664</v>
      </c>
      <c r="T1008">
        <v>74.7</v>
      </c>
      <c r="U1008">
        <v>12.1</v>
      </c>
      <c r="V1008">
        <v>0</v>
      </c>
      <c r="W1008">
        <v>93.1</v>
      </c>
      <c r="X1008">
        <v>15.03</v>
      </c>
      <c r="Y1008">
        <v>0</v>
      </c>
    </row>
    <row r="1009" spans="1:25" x14ac:dyDescent="0.3">
      <c r="A1009" t="s">
        <v>55</v>
      </c>
      <c r="B1009">
        <f>_xlfn.XLOOKUP(Table4[[#This Row],[country]],Table2[country],Table2[country_id],FALSE)</f>
        <v>21</v>
      </c>
      <c r="C1009" t="s">
        <v>32</v>
      </c>
      <c r="D1009">
        <v>2025</v>
      </c>
      <c r="E1009">
        <f>_xlfn.XLOOKUP(Table4[[#This Row],[year]],Table1[year],Table1[year_id])</f>
        <v>16</v>
      </c>
      <c r="F1009" t="s">
        <v>30</v>
      </c>
      <c r="G1009" t="s">
        <v>34</v>
      </c>
      <c r="H1009" cm="1">
        <f t="array" ref="H1009">_xlfn.XLOOKUP(Table4[[#This Row],[vehicle_segment]]&amp;Table4[[#This Row],[powertrain_type]],Table3[vehicle_segment]&amp;Table3[powertrain_type],Table3[vehicle_id])</f>
        <v>4</v>
      </c>
      <c r="I1009" s="5">
        <v>26536</v>
      </c>
      <c r="J1009" s="5">
        <v>35333</v>
      </c>
      <c r="K1009" s="5">
        <v>3072</v>
      </c>
      <c r="L1009" s="5">
        <v>64941</v>
      </c>
      <c r="M1009">
        <v>40.86</v>
      </c>
      <c r="N1009">
        <v>28251</v>
      </c>
      <c r="O1009">
        <v>27.5</v>
      </c>
      <c r="P1009">
        <v>503</v>
      </c>
      <c r="Q1009">
        <v>1.79</v>
      </c>
      <c r="R1009">
        <v>0.23200000000000001</v>
      </c>
      <c r="S1009">
        <v>99664</v>
      </c>
      <c r="T1009">
        <v>74.7</v>
      </c>
      <c r="U1009">
        <v>12.1</v>
      </c>
      <c r="V1009">
        <v>0</v>
      </c>
      <c r="W1009">
        <v>93.1</v>
      </c>
      <c r="X1009">
        <v>15.63</v>
      </c>
      <c r="Y1009">
        <v>0</v>
      </c>
    </row>
    <row r="1010" spans="1:25" x14ac:dyDescent="0.3">
      <c r="A1010" t="s">
        <v>56</v>
      </c>
      <c r="B1010">
        <f>_xlfn.XLOOKUP(Table4[[#This Row],[country]],Table2[country],Table2[country_id],FALSE)</f>
        <v>22</v>
      </c>
      <c r="C1010" t="s">
        <v>105</v>
      </c>
      <c r="D1010">
        <v>2010</v>
      </c>
      <c r="E1010">
        <f>_xlfn.XLOOKUP(Table4[[#This Row],[year]],Table1[year],Table1[year_id])</f>
        <v>1</v>
      </c>
      <c r="F1010" t="s">
        <v>27</v>
      </c>
      <c r="G1010" t="s">
        <v>28</v>
      </c>
      <c r="H1010" cm="1">
        <f t="array" ref="H1010">_xlfn.XLOOKUP(Table4[[#This Row],[vehicle_segment]]&amp;Table4[[#This Row],[powertrain_type]],Table3[vehicle_segment]&amp;Table3[powertrain_type],Table3[vehicle_id])</f>
        <v>1</v>
      </c>
      <c r="I1010" s="5">
        <v>5</v>
      </c>
      <c r="J1010" s="5">
        <v>74582</v>
      </c>
      <c r="K1010" s="5">
        <v>49724</v>
      </c>
      <c r="L1010" s="5">
        <v>124311</v>
      </c>
      <c r="M1010">
        <v>0</v>
      </c>
      <c r="N1010">
        <v>0</v>
      </c>
      <c r="O1010">
        <v>0</v>
      </c>
      <c r="P1010">
        <v>119</v>
      </c>
      <c r="Q1010">
        <v>0.9</v>
      </c>
      <c r="R1010">
        <v>6.9000000000000006E-2</v>
      </c>
      <c r="S1010">
        <v>5170</v>
      </c>
      <c r="T1010">
        <v>44</v>
      </c>
      <c r="U1010">
        <v>68.3</v>
      </c>
      <c r="V1010">
        <v>0</v>
      </c>
      <c r="W1010">
        <v>20.8</v>
      </c>
      <c r="X1010">
        <v>0</v>
      </c>
      <c r="Y1010">
        <v>0</v>
      </c>
    </row>
    <row r="1011" spans="1:25" x14ac:dyDescent="0.3">
      <c r="A1011" t="s">
        <v>56</v>
      </c>
      <c r="B1011">
        <f>_xlfn.XLOOKUP(Table4[[#This Row],[country]],Table2[country],Table2[country_id],FALSE)</f>
        <v>22</v>
      </c>
      <c r="C1011" t="s">
        <v>105</v>
      </c>
      <c r="D1011">
        <v>2010</v>
      </c>
      <c r="E1011">
        <f>_xlfn.XLOOKUP(Table4[[#This Row],[year]],Table1[year],Table1[year_id])</f>
        <v>1</v>
      </c>
      <c r="F1011" t="s">
        <v>29</v>
      </c>
      <c r="G1011" t="s">
        <v>28</v>
      </c>
      <c r="H1011" cm="1">
        <f t="array" ref="H1011">_xlfn.XLOOKUP(Table4[[#This Row],[vehicle_segment]]&amp;Table4[[#This Row],[powertrain_type]],Table3[vehicle_segment]&amp;Table3[powertrain_type],Table3[vehicle_id])</f>
        <v>2</v>
      </c>
      <c r="I1011" s="5">
        <v>15</v>
      </c>
      <c r="J1011" s="5">
        <v>427070</v>
      </c>
      <c r="K1011" s="5">
        <v>58239</v>
      </c>
      <c r="L1011" s="5">
        <v>485324</v>
      </c>
      <c r="M1011">
        <v>0</v>
      </c>
      <c r="N1011">
        <v>0</v>
      </c>
      <c r="O1011">
        <v>0</v>
      </c>
      <c r="P1011">
        <v>119</v>
      </c>
      <c r="Q1011">
        <v>0.9</v>
      </c>
      <c r="R1011">
        <v>6.9000000000000006E-2</v>
      </c>
      <c r="S1011">
        <v>5170</v>
      </c>
      <c r="T1011">
        <v>44</v>
      </c>
      <c r="U1011">
        <v>68.3</v>
      </c>
      <c r="V1011">
        <v>0</v>
      </c>
      <c r="W1011">
        <v>20.8</v>
      </c>
      <c r="X1011">
        <v>0</v>
      </c>
      <c r="Y1011">
        <v>0</v>
      </c>
    </row>
    <row r="1012" spans="1:25" x14ac:dyDescent="0.3">
      <c r="A1012" t="s">
        <v>56</v>
      </c>
      <c r="B1012">
        <f>_xlfn.XLOOKUP(Table4[[#This Row],[country]],Table2[country],Table2[country_id],FALSE)</f>
        <v>22</v>
      </c>
      <c r="C1012" t="s">
        <v>105</v>
      </c>
      <c r="D1012">
        <v>2010</v>
      </c>
      <c r="E1012">
        <f>_xlfn.XLOOKUP(Table4[[#This Row],[year]],Table1[year],Table1[year_id])</f>
        <v>1</v>
      </c>
      <c r="F1012" t="s">
        <v>30</v>
      </c>
      <c r="G1012" t="s">
        <v>28</v>
      </c>
      <c r="H1012" cm="1">
        <f t="array" ref="H1012">_xlfn.XLOOKUP(Table4[[#This Row],[vehicle_segment]]&amp;Table4[[#This Row],[powertrain_type]],Table3[vehicle_segment]&amp;Table3[powertrain_type],Table3[vehicle_id])</f>
        <v>3</v>
      </c>
      <c r="I1012" s="5">
        <v>10</v>
      </c>
      <c r="J1012" s="5">
        <v>184012</v>
      </c>
      <c r="K1012" s="5">
        <v>16002</v>
      </c>
      <c r="L1012" s="5">
        <v>200024</v>
      </c>
      <c r="M1012">
        <v>0</v>
      </c>
      <c r="N1012">
        <v>0</v>
      </c>
      <c r="O1012">
        <v>0</v>
      </c>
      <c r="P1012">
        <v>119</v>
      </c>
      <c r="Q1012">
        <v>0.9</v>
      </c>
      <c r="R1012">
        <v>6.9000000000000006E-2</v>
      </c>
      <c r="S1012">
        <v>5170</v>
      </c>
      <c r="T1012">
        <v>44</v>
      </c>
      <c r="U1012">
        <v>68.3</v>
      </c>
      <c r="V1012">
        <v>0</v>
      </c>
      <c r="W1012">
        <v>20.8</v>
      </c>
      <c r="X1012">
        <v>0</v>
      </c>
      <c r="Y1012">
        <v>0</v>
      </c>
    </row>
    <row r="1013" spans="1:25" x14ac:dyDescent="0.3">
      <c r="A1013" t="s">
        <v>56</v>
      </c>
      <c r="B1013">
        <f>_xlfn.XLOOKUP(Table4[[#This Row],[country]],Table2[country],Table2[country_id],FALSE)</f>
        <v>22</v>
      </c>
      <c r="C1013" t="s">
        <v>105</v>
      </c>
      <c r="D1013">
        <v>2011</v>
      </c>
      <c r="E1013">
        <f>_xlfn.XLOOKUP(Table4[[#This Row],[year]],Table1[year],Table1[year_id])</f>
        <v>2</v>
      </c>
      <c r="F1013" t="s">
        <v>27</v>
      </c>
      <c r="G1013" t="s">
        <v>28</v>
      </c>
      <c r="H1013" cm="1">
        <f t="array" ref="H1013">_xlfn.XLOOKUP(Table4[[#This Row],[vehicle_segment]]&amp;Table4[[#This Row],[powertrain_type]],Table3[vehicle_segment]&amp;Table3[powertrain_type],Table3[vehicle_id])</f>
        <v>1</v>
      </c>
      <c r="I1013" s="5">
        <v>5</v>
      </c>
      <c r="J1013" s="5">
        <v>85329</v>
      </c>
      <c r="K1013" s="5">
        <v>56890</v>
      </c>
      <c r="L1013" s="5">
        <v>142224</v>
      </c>
      <c r="M1013">
        <v>0</v>
      </c>
      <c r="N1013">
        <v>13</v>
      </c>
      <c r="O1013">
        <v>1</v>
      </c>
      <c r="P1013">
        <v>124</v>
      </c>
      <c r="Q1013">
        <v>0.88300000000000001</v>
      </c>
      <c r="R1013">
        <v>7.2999999999999995E-2</v>
      </c>
      <c r="S1013">
        <v>5316</v>
      </c>
      <c r="T1013">
        <v>45.2</v>
      </c>
      <c r="U1013">
        <v>70</v>
      </c>
      <c r="V1013">
        <v>251</v>
      </c>
      <c r="W1013">
        <v>20.5</v>
      </c>
      <c r="X1013">
        <v>0</v>
      </c>
      <c r="Y1013">
        <v>0</v>
      </c>
    </row>
    <row r="1014" spans="1:25" x14ac:dyDescent="0.3">
      <c r="A1014" t="s">
        <v>56</v>
      </c>
      <c r="B1014">
        <f>_xlfn.XLOOKUP(Table4[[#This Row],[country]],Table2[country],Table2[country_id],FALSE)</f>
        <v>22</v>
      </c>
      <c r="C1014" t="s">
        <v>105</v>
      </c>
      <c r="D1014">
        <v>2011</v>
      </c>
      <c r="E1014">
        <f>_xlfn.XLOOKUP(Table4[[#This Row],[year]],Table1[year],Table1[year_id])</f>
        <v>2</v>
      </c>
      <c r="F1014" t="s">
        <v>29</v>
      </c>
      <c r="G1014" t="s">
        <v>28</v>
      </c>
      <c r="H1014" cm="1">
        <f t="array" ref="H1014">_xlfn.XLOOKUP(Table4[[#This Row],[vehicle_segment]]&amp;Table4[[#This Row],[powertrain_type]],Table3[vehicle_segment]&amp;Table3[powertrain_type],Table3[vehicle_id])</f>
        <v>2</v>
      </c>
      <c r="I1014" s="5">
        <v>30</v>
      </c>
      <c r="J1014" s="5">
        <v>508639</v>
      </c>
      <c r="K1014" s="5">
        <v>69364</v>
      </c>
      <c r="L1014" s="5">
        <v>578033</v>
      </c>
      <c r="M1014">
        <v>0.01</v>
      </c>
      <c r="N1014">
        <v>13</v>
      </c>
      <c r="O1014">
        <v>1</v>
      </c>
      <c r="P1014">
        <v>124</v>
      </c>
      <c r="Q1014">
        <v>0.88300000000000001</v>
      </c>
      <c r="R1014">
        <v>7.2999999999999995E-2</v>
      </c>
      <c r="S1014">
        <v>5316</v>
      </c>
      <c r="T1014">
        <v>45.2</v>
      </c>
      <c r="U1014">
        <v>70</v>
      </c>
      <c r="V1014">
        <v>251</v>
      </c>
      <c r="W1014">
        <v>20.5</v>
      </c>
      <c r="X1014">
        <v>100</v>
      </c>
      <c r="Y1014">
        <v>0</v>
      </c>
    </row>
    <row r="1015" spans="1:25" x14ac:dyDescent="0.3">
      <c r="A1015" t="s">
        <v>56</v>
      </c>
      <c r="B1015">
        <f>_xlfn.XLOOKUP(Table4[[#This Row],[country]],Table2[country],Table2[country_id],FALSE)</f>
        <v>22</v>
      </c>
      <c r="C1015" t="s">
        <v>105</v>
      </c>
      <c r="D1015">
        <v>2011</v>
      </c>
      <c r="E1015">
        <f>_xlfn.XLOOKUP(Table4[[#This Row],[year]],Table1[year],Table1[year_id])</f>
        <v>2</v>
      </c>
      <c r="F1015" t="s">
        <v>30</v>
      </c>
      <c r="G1015" t="s">
        <v>28</v>
      </c>
      <c r="H1015" cm="1">
        <f t="array" ref="H1015">_xlfn.XLOOKUP(Table4[[#This Row],[vehicle_segment]]&amp;Table4[[#This Row],[powertrain_type]],Table3[vehicle_segment]&amp;Table3[powertrain_type],Table3[vehicle_id])</f>
        <v>3</v>
      </c>
      <c r="I1015" s="5">
        <v>16</v>
      </c>
      <c r="J1015" s="5">
        <v>219464</v>
      </c>
      <c r="K1015" s="5">
        <v>19085</v>
      </c>
      <c r="L1015" s="5">
        <v>238565</v>
      </c>
      <c r="M1015">
        <v>0.01</v>
      </c>
      <c r="N1015">
        <v>13</v>
      </c>
      <c r="O1015">
        <v>1</v>
      </c>
      <c r="P1015">
        <v>124</v>
      </c>
      <c r="Q1015">
        <v>0.88300000000000001</v>
      </c>
      <c r="R1015">
        <v>7.2999999999999995E-2</v>
      </c>
      <c r="S1015">
        <v>5316</v>
      </c>
      <c r="T1015">
        <v>45.2</v>
      </c>
      <c r="U1015">
        <v>70</v>
      </c>
      <c r="V1015">
        <v>251</v>
      </c>
      <c r="W1015">
        <v>20.5</v>
      </c>
      <c r="X1015">
        <v>60</v>
      </c>
      <c r="Y1015">
        <v>0</v>
      </c>
    </row>
    <row r="1016" spans="1:25" x14ac:dyDescent="0.3">
      <c r="A1016" t="s">
        <v>56</v>
      </c>
      <c r="B1016">
        <f>_xlfn.XLOOKUP(Table4[[#This Row],[country]],Table2[country],Table2[country_id],FALSE)</f>
        <v>22</v>
      </c>
      <c r="C1016" t="s">
        <v>105</v>
      </c>
      <c r="D1016">
        <v>2012</v>
      </c>
      <c r="E1016">
        <f>_xlfn.XLOOKUP(Table4[[#This Row],[year]],Table1[year],Table1[year_id])</f>
        <v>3</v>
      </c>
      <c r="F1016" t="s">
        <v>27</v>
      </c>
      <c r="G1016" t="s">
        <v>28</v>
      </c>
      <c r="H1016" cm="1">
        <f t="array" ref="H1016">_xlfn.XLOOKUP(Table4[[#This Row],[vehicle_segment]]&amp;Table4[[#This Row],[powertrain_type]],Table3[vehicle_segment]&amp;Table3[powertrain_type],Table3[vehicle_id])</f>
        <v>1</v>
      </c>
      <c r="I1016" s="5">
        <v>6</v>
      </c>
      <c r="J1016" s="5">
        <v>100324</v>
      </c>
      <c r="K1016" s="5">
        <v>66882</v>
      </c>
      <c r="L1016" s="5">
        <v>167212</v>
      </c>
      <c r="M1016">
        <v>0</v>
      </c>
      <c r="N1016">
        <v>24</v>
      </c>
      <c r="O1016">
        <v>2</v>
      </c>
      <c r="P1016">
        <v>129</v>
      </c>
      <c r="Q1016">
        <v>0.87</v>
      </c>
      <c r="R1016">
        <v>7.6999999999999999E-2</v>
      </c>
      <c r="S1016">
        <v>5415</v>
      </c>
      <c r="T1016">
        <v>46.1</v>
      </c>
      <c r="U1016">
        <v>71.7</v>
      </c>
      <c r="V1016">
        <v>500</v>
      </c>
      <c r="W1016">
        <v>23.6</v>
      </c>
      <c r="X1016">
        <v>9.5399999999999991</v>
      </c>
      <c r="Y1016">
        <v>0</v>
      </c>
    </row>
    <row r="1017" spans="1:25" x14ac:dyDescent="0.3">
      <c r="A1017" t="s">
        <v>56</v>
      </c>
      <c r="B1017">
        <f>_xlfn.XLOOKUP(Table4[[#This Row],[country]],Table2[country],Table2[country_id],FALSE)</f>
        <v>22</v>
      </c>
      <c r="C1017" t="s">
        <v>105</v>
      </c>
      <c r="D1017">
        <v>2012</v>
      </c>
      <c r="E1017">
        <f>_xlfn.XLOOKUP(Table4[[#This Row],[year]],Table1[year],Table1[year_id])</f>
        <v>3</v>
      </c>
      <c r="F1017" t="s">
        <v>29</v>
      </c>
      <c r="G1017" t="s">
        <v>28</v>
      </c>
      <c r="H1017" cm="1">
        <f t="array" ref="H1017">_xlfn.XLOOKUP(Table4[[#This Row],[vehicle_segment]]&amp;Table4[[#This Row],[powertrain_type]],Table3[vehicle_segment]&amp;Table3[powertrain_type],Table3[vehicle_id])</f>
        <v>2</v>
      </c>
      <c r="I1017" s="5">
        <v>69</v>
      </c>
      <c r="J1017" s="5">
        <v>608769</v>
      </c>
      <c r="K1017" s="5">
        <v>83014</v>
      </c>
      <c r="L1017" s="5">
        <v>691852</v>
      </c>
      <c r="M1017">
        <v>0.01</v>
      </c>
      <c r="N1017">
        <v>24</v>
      </c>
      <c r="O1017">
        <v>2</v>
      </c>
      <c r="P1017">
        <v>129</v>
      </c>
      <c r="Q1017">
        <v>0.87</v>
      </c>
      <c r="R1017">
        <v>7.6999999999999999E-2</v>
      </c>
      <c r="S1017">
        <v>5415</v>
      </c>
      <c r="T1017">
        <v>46.1</v>
      </c>
      <c r="U1017">
        <v>71.7</v>
      </c>
      <c r="V1017">
        <v>500</v>
      </c>
      <c r="W1017">
        <v>23.6</v>
      </c>
      <c r="X1017">
        <v>114.48</v>
      </c>
      <c r="Y1017">
        <v>0</v>
      </c>
    </row>
    <row r="1018" spans="1:25" x14ac:dyDescent="0.3">
      <c r="A1018" t="s">
        <v>56</v>
      </c>
      <c r="B1018">
        <f>_xlfn.XLOOKUP(Table4[[#This Row],[country]],Table2[country],Table2[country_id],FALSE)</f>
        <v>22</v>
      </c>
      <c r="C1018" t="s">
        <v>105</v>
      </c>
      <c r="D1018">
        <v>2012</v>
      </c>
      <c r="E1018">
        <f>_xlfn.XLOOKUP(Table4[[#This Row],[year]],Table1[year],Table1[year_id])</f>
        <v>3</v>
      </c>
      <c r="F1018" t="s">
        <v>30</v>
      </c>
      <c r="G1018" t="s">
        <v>28</v>
      </c>
      <c r="H1018" cm="1">
        <f t="array" ref="H1018">_xlfn.XLOOKUP(Table4[[#This Row],[vehicle_segment]]&amp;Table4[[#This Row],[powertrain_type]],Table3[vehicle_segment]&amp;Table3[powertrain_type],Table3[vehicle_id])</f>
        <v>3</v>
      </c>
      <c r="I1018" s="5">
        <v>41</v>
      </c>
      <c r="J1018" s="5">
        <v>261656</v>
      </c>
      <c r="K1018" s="5">
        <v>22753</v>
      </c>
      <c r="L1018" s="5">
        <v>284450</v>
      </c>
      <c r="M1018">
        <v>0.01</v>
      </c>
      <c r="N1018">
        <v>24</v>
      </c>
      <c r="O1018">
        <v>2</v>
      </c>
      <c r="P1018">
        <v>129</v>
      </c>
      <c r="Q1018">
        <v>0.87</v>
      </c>
      <c r="R1018">
        <v>7.6999999999999999E-2</v>
      </c>
      <c r="S1018">
        <v>5415</v>
      </c>
      <c r="T1018">
        <v>46.1</v>
      </c>
      <c r="U1018">
        <v>71.7</v>
      </c>
      <c r="V1018">
        <v>500</v>
      </c>
      <c r="W1018">
        <v>23.6</v>
      </c>
      <c r="X1018">
        <v>102.48</v>
      </c>
      <c r="Y1018">
        <v>0</v>
      </c>
    </row>
    <row r="1019" spans="1:25" x14ac:dyDescent="0.3">
      <c r="A1019" t="s">
        <v>56</v>
      </c>
      <c r="B1019">
        <f>_xlfn.XLOOKUP(Table4[[#This Row],[country]],Table2[country],Table2[country_id],FALSE)</f>
        <v>22</v>
      </c>
      <c r="C1019" t="s">
        <v>105</v>
      </c>
      <c r="D1019">
        <v>2013</v>
      </c>
      <c r="E1019">
        <f>_xlfn.XLOOKUP(Table4[[#This Row],[year]],Table1[year],Table1[year_id])</f>
        <v>4</v>
      </c>
      <c r="F1019" t="s">
        <v>27</v>
      </c>
      <c r="G1019" t="s">
        <v>28</v>
      </c>
      <c r="H1019" cm="1">
        <f t="array" ref="H1019">_xlfn.XLOOKUP(Table4[[#This Row],[vehicle_segment]]&amp;Table4[[#This Row],[powertrain_type]],Table3[vehicle_segment]&amp;Table3[powertrain_type],Table3[vehicle_id])</f>
        <v>1</v>
      </c>
      <c r="I1019" s="5">
        <v>7</v>
      </c>
      <c r="J1019" s="5">
        <v>120778</v>
      </c>
      <c r="K1019" s="5">
        <v>80518</v>
      </c>
      <c r="L1019" s="5">
        <v>201303</v>
      </c>
      <c r="M1019">
        <v>0</v>
      </c>
      <c r="N1019">
        <v>36</v>
      </c>
      <c r="O1019">
        <v>2.8</v>
      </c>
      <c r="P1019">
        <v>132</v>
      </c>
      <c r="Q1019">
        <v>0.86699999999999999</v>
      </c>
      <c r="R1019">
        <v>8.1000000000000003E-2</v>
      </c>
      <c r="S1019">
        <v>5516</v>
      </c>
      <c r="T1019">
        <v>47</v>
      </c>
      <c r="U1019">
        <v>73.8</v>
      </c>
      <c r="V1019">
        <v>751</v>
      </c>
      <c r="W1019">
        <v>24.4</v>
      </c>
      <c r="X1019">
        <v>11.87</v>
      </c>
      <c r="Y1019">
        <v>0</v>
      </c>
    </row>
    <row r="1020" spans="1:25" x14ac:dyDescent="0.3">
      <c r="A1020" t="s">
        <v>56</v>
      </c>
      <c r="B1020">
        <f>_xlfn.XLOOKUP(Table4[[#This Row],[country]],Table2[country],Table2[country_id],FALSE)</f>
        <v>22</v>
      </c>
      <c r="C1020" t="s">
        <v>105</v>
      </c>
      <c r="D1020">
        <v>2013</v>
      </c>
      <c r="E1020">
        <f>_xlfn.XLOOKUP(Table4[[#This Row],[year]],Table1[year],Table1[year_id])</f>
        <v>4</v>
      </c>
      <c r="F1020" t="s">
        <v>29</v>
      </c>
      <c r="G1020" t="s">
        <v>28</v>
      </c>
      <c r="H1020" cm="1">
        <f t="array" ref="H1020">_xlfn.XLOOKUP(Table4[[#This Row],[vehicle_segment]]&amp;Table4[[#This Row],[powertrain_type]],Table3[vehicle_segment]&amp;Table3[powertrain_type],Table3[vehicle_id])</f>
        <v>2</v>
      </c>
      <c r="I1020" s="5">
        <v>81</v>
      </c>
      <c r="J1020" s="5">
        <v>709990</v>
      </c>
      <c r="K1020" s="5">
        <v>96817</v>
      </c>
      <c r="L1020" s="5">
        <v>806888</v>
      </c>
      <c r="M1020">
        <v>0.01</v>
      </c>
      <c r="N1020">
        <v>36</v>
      </c>
      <c r="O1020">
        <v>2.8</v>
      </c>
      <c r="P1020">
        <v>132</v>
      </c>
      <c r="Q1020">
        <v>0.86699999999999999</v>
      </c>
      <c r="R1020">
        <v>8.1000000000000003E-2</v>
      </c>
      <c r="S1020">
        <v>5516</v>
      </c>
      <c r="T1020">
        <v>47</v>
      </c>
      <c r="U1020">
        <v>73.8</v>
      </c>
      <c r="V1020">
        <v>751</v>
      </c>
      <c r="W1020">
        <v>24.4</v>
      </c>
      <c r="X1020">
        <v>75.44</v>
      </c>
      <c r="Y1020">
        <v>0</v>
      </c>
    </row>
    <row r="1021" spans="1:25" x14ac:dyDescent="0.3">
      <c r="A1021" t="s">
        <v>56</v>
      </c>
      <c r="B1021">
        <f>_xlfn.XLOOKUP(Table4[[#This Row],[country]],Table2[country],Table2[country_id],FALSE)</f>
        <v>22</v>
      </c>
      <c r="C1021" t="s">
        <v>105</v>
      </c>
      <c r="D1021">
        <v>2013</v>
      </c>
      <c r="E1021">
        <f>_xlfn.XLOOKUP(Table4[[#This Row],[year]],Table1[year],Table1[year_id])</f>
        <v>4</v>
      </c>
      <c r="F1021" t="s">
        <v>30</v>
      </c>
      <c r="G1021" t="s">
        <v>28</v>
      </c>
      <c r="H1021" cm="1">
        <f t="array" ref="H1021">_xlfn.XLOOKUP(Table4[[#This Row],[vehicle_segment]]&amp;Table4[[#This Row],[powertrain_type]],Table3[vehicle_segment]&amp;Table3[powertrain_type],Table3[vehicle_id])</f>
        <v>3</v>
      </c>
      <c r="I1021" s="5">
        <v>48</v>
      </c>
      <c r="J1021" s="5">
        <v>303500</v>
      </c>
      <c r="K1021" s="5">
        <v>26391</v>
      </c>
      <c r="L1021" s="5">
        <v>329939</v>
      </c>
      <c r="M1021">
        <v>0.01</v>
      </c>
      <c r="N1021">
        <v>36</v>
      </c>
      <c r="O1021">
        <v>2.8</v>
      </c>
      <c r="P1021">
        <v>132</v>
      </c>
      <c r="Q1021">
        <v>0.86699999999999999</v>
      </c>
      <c r="R1021">
        <v>8.1000000000000003E-2</v>
      </c>
      <c r="S1021">
        <v>5516</v>
      </c>
      <c r="T1021">
        <v>47</v>
      </c>
      <c r="U1021">
        <v>73.8</v>
      </c>
      <c r="V1021">
        <v>751</v>
      </c>
      <c r="W1021">
        <v>24.4</v>
      </c>
      <c r="X1021">
        <v>68.69</v>
      </c>
      <c r="Y1021">
        <v>0</v>
      </c>
    </row>
    <row r="1022" spans="1:25" x14ac:dyDescent="0.3">
      <c r="A1022" t="s">
        <v>56</v>
      </c>
      <c r="B1022">
        <f>_xlfn.XLOOKUP(Table4[[#This Row],[country]],Table2[country],Table2[country_id],FALSE)</f>
        <v>22</v>
      </c>
      <c r="C1022" t="s">
        <v>105</v>
      </c>
      <c r="D1022">
        <v>2014</v>
      </c>
      <c r="E1022">
        <f>_xlfn.XLOOKUP(Table4[[#This Row],[year]],Table1[year],Table1[year_id])</f>
        <v>5</v>
      </c>
      <c r="F1022" t="s">
        <v>27</v>
      </c>
      <c r="G1022" t="s">
        <v>28</v>
      </c>
      <c r="H1022" cm="1">
        <f t="array" ref="H1022">_xlfn.XLOOKUP(Table4[[#This Row],[vehicle_segment]]&amp;Table4[[#This Row],[powertrain_type]],Table3[vehicle_segment]&amp;Table3[powertrain_type],Table3[vehicle_id])</f>
        <v>1</v>
      </c>
      <c r="I1022" s="5">
        <v>6</v>
      </c>
      <c r="J1022" s="5">
        <v>95716</v>
      </c>
      <c r="K1022" s="5">
        <v>63811</v>
      </c>
      <c r="L1022" s="5">
        <v>159533</v>
      </c>
      <c r="M1022">
        <v>0</v>
      </c>
      <c r="N1022">
        <v>48</v>
      </c>
      <c r="O1022">
        <v>4</v>
      </c>
      <c r="P1022">
        <v>142</v>
      </c>
      <c r="Q1022">
        <v>0.85699999999999998</v>
      </c>
      <c r="R1022">
        <v>8.5000000000000006E-2</v>
      </c>
      <c r="S1022">
        <v>5586</v>
      </c>
      <c r="T1022">
        <v>48.1</v>
      </c>
      <c r="U1022">
        <v>75.900000000000006</v>
      </c>
      <c r="V1022">
        <v>1002</v>
      </c>
      <c r="W1022">
        <v>26.4</v>
      </c>
      <c r="X1022">
        <v>6.27</v>
      </c>
      <c r="Y1022">
        <v>0</v>
      </c>
    </row>
    <row r="1023" spans="1:25" x14ac:dyDescent="0.3">
      <c r="A1023" t="s">
        <v>56</v>
      </c>
      <c r="B1023">
        <f>_xlfn.XLOOKUP(Table4[[#This Row],[country]],Table2[country],Table2[country_id],FALSE)</f>
        <v>22</v>
      </c>
      <c r="C1023" t="s">
        <v>105</v>
      </c>
      <c r="D1023">
        <v>2014</v>
      </c>
      <c r="E1023">
        <f>_xlfn.XLOOKUP(Table4[[#This Row],[year]],Table1[year],Table1[year_id])</f>
        <v>5</v>
      </c>
      <c r="F1023" t="s">
        <v>29</v>
      </c>
      <c r="G1023" t="s">
        <v>28</v>
      </c>
      <c r="H1023" cm="1">
        <f t="array" ref="H1023">_xlfn.XLOOKUP(Table4[[#This Row],[vehicle_segment]]&amp;Table4[[#This Row],[powertrain_type]],Table3[vehicle_segment]&amp;Table3[powertrain_type],Table3[vehicle_id])</f>
        <v>2</v>
      </c>
      <c r="I1023" s="5">
        <v>65</v>
      </c>
      <c r="J1023" s="5">
        <v>570301</v>
      </c>
      <c r="K1023" s="5">
        <v>77768</v>
      </c>
      <c r="L1023" s="5">
        <v>648134</v>
      </c>
      <c r="M1023">
        <v>0.01</v>
      </c>
      <c r="N1023">
        <v>48</v>
      </c>
      <c r="O1023">
        <v>4</v>
      </c>
      <c r="P1023">
        <v>142</v>
      </c>
      <c r="Q1023">
        <v>0.85699999999999998</v>
      </c>
      <c r="R1023">
        <v>8.5000000000000006E-2</v>
      </c>
      <c r="S1023">
        <v>5586</v>
      </c>
      <c r="T1023">
        <v>48.1</v>
      </c>
      <c r="U1023">
        <v>75.900000000000006</v>
      </c>
      <c r="V1023">
        <v>1002</v>
      </c>
      <c r="W1023">
        <v>26.4</v>
      </c>
      <c r="X1023">
        <v>29.4</v>
      </c>
      <c r="Y1023">
        <v>0</v>
      </c>
    </row>
    <row r="1024" spans="1:25" x14ac:dyDescent="0.3">
      <c r="A1024" t="s">
        <v>56</v>
      </c>
      <c r="B1024">
        <f>_xlfn.XLOOKUP(Table4[[#This Row],[country]],Table2[country],Table2[country_id],FALSE)</f>
        <v>22</v>
      </c>
      <c r="C1024" t="s">
        <v>105</v>
      </c>
      <c r="D1024">
        <v>2014</v>
      </c>
      <c r="E1024">
        <f>_xlfn.XLOOKUP(Table4[[#This Row],[year]],Table1[year],Table1[year_id])</f>
        <v>5</v>
      </c>
      <c r="F1024" t="s">
        <v>30</v>
      </c>
      <c r="G1024" t="s">
        <v>28</v>
      </c>
      <c r="H1024" cm="1">
        <f t="array" ref="H1024">_xlfn.XLOOKUP(Table4[[#This Row],[vehicle_segment]]&amp;Table4[[#This Row],[powertrain_type]],Table3[vehicle_segment]&amp;Table3[powertrain_type],Table3[vehicle_id])</f>
        <v>3</v>
      </c>
      <c r="I1024" s="5">
        <v>39</v>
      </c>
      <c r="J1024" s="5">
        <v>247279</v>
      </c>
      <c r="K1024" s="5">
        <v>21503</v>
      </c>
      <c r="L1024" s="5">
        <v>268821</v>
      </c>
      <c r="M1024">
        <v>0.01</v>
      </c>
      <c r="N1024">
        <v>48</v>
      </c>
      <c r="O1024">
        <v>4</v>
      </c>
      <c r="P1024">
        <v>142</v>
      </c>
      <c r="Q1024">
        <v>0.85699999999999998</v>
      </c>
      <c r="R1024">
        <v>8.5000000000000006E-2</v>
      </c>
      <c r="S1024">
        <v>5586</v>
      </c>
      <c r="T1024">
        <v>48.1</v>
      </c>
      <c r="U1024">
        <v>75.900000000000006</v>
      </c>
      <c r="V1024">
        <v>1002</v>
      </c>
      <c r="W1024">
        <v>26.4</v>
      </c>
      <c r="X1024">
        <v>34.58</v>
      </c>
      <c r="Y1024">
        <v>0</v>
      </c>
    </row>
    <row r="1025" spans="1:25" x14ac:dyDescent="0.3">
      <c r="A1025" t="s">
        <v>56</v>
      </c>
      <c r="B1025">
        <f>_xlfn.XLOOKUP(Table4[[#This Row],[country]],Table2[country],Table2[country_id],FALSE)</f>
        <v>22</v>
      </c>
      <c r="C1025" t="s">
        <v>105</v>
      </c>
      <c r="D1025">
        <v>2015</v>
      </c>
      <c r="E1025">
        <f>_xlfn.XLOOKUP(Table4[[#This Row],[year]],Table1[year],Table1[year_id])</f>
        <v>6</v>
      </c>
      <c r="F1025" t="s">
        <v>27</v>
      </c>
      <c r="G1025" t="s">
        <v>28</v>
      </c>
      <c r="H1025" cm="1">
        <f t="array" ref="H1025">_xlfn.XLOOKUP(Table4[[#This Row],[vehicle_segment]]&amp;Table4[[#This Row],[powertrain_type]],Table3[vehicle_segment]&amp;Table3[powertrain_type],Table3[vehicle_id])</f>
        <v>1</v>
      </c>
      <c r="I1025" s="5">
        <v>9</v>
      </c>
      <c r="J1025" s="5">
        <v>74111</v>
      </c>
      <c r="K1025" s="5">
        <v>49408</v>
      </c>
      <c r="L1025" s="5">
        <v>123528</v>
      </c>
      <c r="M1025">
        <v>0.01</v>
      </c>
      <c r="N1025">
        <v>62</v>
      </c>
      <c r="O1025">
        <v>4.5999999999999996</v>
      </c>
      <c r="P1025">
        <v>153</v>
      </c>
      <c r="Q1025">
        <v>0.86699999999999999</v>
      </c>
      <c r="R1025">
        <v>8.8999999999999996E-2</v>
      </c>
      <c r="S1025">
        <v>5869</v>
      </c>
      <c r="T1025">
        <v>49.1</v>
      </c>
      <c r="U1025">
        <v>78.599999999999994</v>
      </c>
      <c r="V1025">
        <v>1242</v>
      </c>
      <c r="W1025">
        <v>29</v>
      </c>
      <c r="X1025">
        <v>14.47</v>
      </c>
      <c r="Y1025">
        <v>0</v>
      </c>
    </row>
    <row r="1026" spans="1:25" x14ac:dyDescent="0.3">
      <c r="A1026" t="s">
        <v>56</v>
      </c>
      <c r="B1026">
        <f>_xlfn.XLOOKUP(Table4[[#This Row],[country]],Table2[country],Table2[country_id],FALSE)</f>
        <v>22</v>
      </c>
      <c r="C1026" t="s">
        <v>105</v>
      </c>
      <c r="D1026">
        <v>2015</v>
      </c>
      <c r="E1026">
        <f>_xlfn.XLOOKUP(Table4[[#This Row],[year]],Table1[year],Table1[year_id])</f>
        <v>6</v>
      </c>
      <c r="F1026" t="s">
        <v>29</v>
      </c>
      <c r="G1026" t="s">
        <v>28</v>
      </c>
      <c r="H1026" cm="1">
        <f t="array" ref="H1026">_xlfn.XLOOKUP(Table4[[#This Row],[vehicle_segment]]&amp;Table4[[#This Row],[powertrain_type]],Table3[vehicle_segment]&amp;Table3[powertrain_type],Table3[vehicle_id])</f>
        <v>2</v>
      </c>
      <c r="I1026" s="5">
        <v>100</v>
      </c>
      <c r="J1026" s="5">
        <v>438130</v>
      </c>
      <c r="K1026" s="5">
        <v>59745</v>
      </c>
      <c r="L1026" s="5">
        <v>497975</v>
      </c>
      <c r="M1026">
        <v>0.02</v>
      </c>
      <c r="N1026">
        <v>62</v>
      </c>
      <c r="O1026">
        <v>4.5999999999999996</v>
      </c>
      <c r="P1026">
        <v>153</v>
      </c>
      <c r="Q1026">
        <v>0.86699999999999999</v>
      </c>
      <c r="R1026">
        <v>8.8999999999999996E-2</v>
      </c>
      <c r="S1026">
        <v>5869</v>
      </c>
      <c r="T1026">
        <v>49.1</v>
      </c>
      <c r="U1026">
        <v>78.599999999999994</v>
      </c>
      <c r="V1026">
        <v>1242</v>
      </c>
      <c r="W1026">
        <v>29</v>
      </c>
      <c r="X1026">
        <v>13.17</v>
      </c>
      <c r="Y1026">
        <v>0</v>
      </c>
    </row>
    <row r="1027" spans="1:25" x14ac:dyDescent="0.3">
      <c r="A1027" t="s">
        <v>56</v>
      </c>
      <c r="B1027">
        <f>_xlfn.XLOOKUP(Table4[[#This Row],[country]],Table2[country],Table2[country_id],FALSE)</f>
        <v>22</v>
      </c>
      <c r="C1027" t="s">
        <v>105</v>
      </c>
      <c r="D1027">
        <v>2015</v>
      </c>
      <c r="E1027">
        <f>_xlfn.XLOOKUP(Table4[[#This Row],[year]],Table1[year],Table1[year_id])</f>
        <v>6</v>
      </c>
      <c r="F1027" t="s">
        <v>30</v>
      </c>
      <c r="G1027" t="s">
        <v>28</v>
      </c>
      <c r="H1027" cm="1">
        <f t="array" ref="H1027">_xlfn.XLOOKUP(Table4[[#This Row],[vehicle_segment]]&amp;Table4[[#This Row],[powertrain_type]],Table3[vehicle_segment]&amp;Table3[powertrain_type],Table3[vehicle_id])</f>
        <v>3</v>
      </c>
      <c r="I1027" s="5">
        <v>60</v>
      </c>
      <c r="J1027" s="5">
        <v>191086</v>
      </c>
      <c r="K1027" s="5">
        <v>16616</v>
      </c>
      <c r="L1027" s="5">
        <v>207762</v>
      </c>
      <c r="M1027">
        <v>0.03</v>
      </c>
      <c r="N1027">
        <v>62</v>
      </c>
      <c r="O1027">
        <v>4.5999999999999996</v>
      </c>
      <c r="P1027">
        <v>153</v>
      </c>
      <c r="Q1027">
        <v>0.86699999999999999</v>
      </c>
      <c r="R1027">
        <v>8.8999999999999996E-2</v>
      </c>
      <c r="S1027">
        <v>5869</v>
      </c>
      <c r="T1027">
        <v>49.1</v>
      </c>
      <c r="U1027">
        <v>78.599999999999994</v>
      </c>
      <c r="V1027">
        <v>1242</v>
      </c>
      <c r="W1027">
        <v>29</v>
      </c>
      <c r="X1027">
        <v>13.53</v>
      </c>
      <c r="Y1027">
        <v>0</v>
      </c>
    </row>
    <row r="1028" spans="1:25" x14ac:dyDescent="0.3">
      <c r="A1028" t="s">
        <v>56</v>
      </c>
      <c r="B1028">
        <f>_xlfn.XLOOKUP(Table4[[#This Row],[country]],Table2[country],Table2[country_id],FALSE)</f>
        <v>22</v>
      </c>
      <c r="C1028" t="s">
        <v>105</v>
      </c>
      <c r="D1028">
        <v>2016</v>
      </c>
      <c r="E1028">
        <f>_xlfn.XLOOKUP(Table4[[#This Row],[year]],Table1[year],Table1[year_id])</f>
        <v>7</v>
      </c>
      <c r="F1028" t="s">
        <v>27</v>
      </c>
      <c r="G1028" t="s">
        <v>28</v>
      </c>
      <c r="H1028" cm="1">
        <f t="array" ref="H1028">_xlfn.XLOOKUP(Table4[[#This Row],[vehicle_segment]]&amp;Table4[[#This Row],[powertrain_type]],Table3[vehicle_segment]&amp;Table3[powertrain_type],Table3[vehicle_id])</f>
        <v>1</v>
      </c>
      <c r="I1028" s="5">
        <v>14</v>
      </c>
      <c r="J1028" s="5">
        <v>78422</v>
      </c>
      <c r="K1028" s="5">
        <v>52281</v>
      </c>
      <c r="L1028" s="5">
        <v>130717</v>
      </c>
      <c r="M1028">
        <v>0.01</v>
      </c>
      <c r="N1028">
        <v>77</v>
      </c>
      <c r="O1028">
        <v>5.9</v>
      </c>
      <c r="P1028">
        <v>186</v>
      </c>
      <c r="Q1028">
        <v>0.88300000000000001</v>
      </c>
      <c r="R1028">
        <v>9.2999999999999999E-2</v>
      </c>
      <c r="S1028">
        <v>6192</v>
      </c>
      <c r="T1028">
        <v>49.6</v>
      </c>
      <c r="U1028">
        <v>81.3</v>
      </c>
      <c r="V1028">
        <v>1499</v>
      </c>
      <c r="W1028">
        <v>30</v>
      </c>
      <c r="X1028">
        <v>25.99</v>
      </c>
      <c r="Y1028">
        <v>0</v>
      </c>
    </row>
    <row r="1029" spans="1:25" x14ac:dyDescent="0.3">
      <c r="A1029" t="s">
        <v>56</v>
      </c>
      <c r="B1029">
        <f>_xlfn.XLOOKUP(Table4[[#This Row],[country]],Table2[country],Table2[country_id],FALSE)</f>
        <v>22</v>
      </c>
      <c r="C1029" t="s">
        <v>105</v>
      </c>
      <c r="D1029">
        <v>2016</v>
      </c>
      <c r="E1029">
        <f>_xlfn.XLOOKUP(Table4[[#This Row],[year]],Table1[year],Table1[year_id])</f>
        <v>7</v>
      </c>
      <c r="F1029" t="s">
        <v>29</v>
      </c>
      <c r="G1029" t="s">
        <v>28</v>
      </c>
      <c r="H1029" cm="1">
        <f t="array" ref="H1029">_xlfn.XLOOKUP(Table4[[#This Row],[vehicle_segment]]&amp;Table4[[#This Row],[powertrain_type]],Table3[vehicle_segment]&amp;Table3[powertrain_type],Table3[vehicle_id])</f>
        <v>2</v>
      </c>
      <c r="I1029" s="5">
        <v>153</v>
      </c>
      <c r="J1029" s="5">
        <v>448242</v>
      </c>
      <c r="K1029" s="5">
        <v>61124</v>
      </c>
      <c r="L1029" s="5">
        <v>509519</v>
      </c>
      <c r="M1029">
        <v>0.03</v>
      </c>
      <c r="N1029">
        <v>77</v>
      </c>
      <c r="O1029">
        <v>5.9</v>
      </c>
      <c r="P1029">
        <v>186</v>
      </c>
      <c r="Q1029">
        <v>0.88300000000000001</v>
      </c>
      <c r="R1029">
        <v>9.2999999999999999E-2</v>
      </c>
      <c r="S1029">
        <v>6192</v>
      </c>
      <c r="T1029">
        <v>49.6</v>
      </c>
      <c r="U1029">
        <v>81.3</v>
      </c>
      <c r="V1029">
        <v>1499</v>
      </c>
      <c r="W1029">
        <v>30</v>
      </c>
      <c r="X1029">
        <v>53</v>
      </c>
      <c r="Y1029">
        <v>0</v>
      </c>
    </row>
    <row r="1030" spans="1:25" x14ac:dyDescent="0.3">
      <c r="A1030" t="s">
        <v>56</v>
      </c>
      <c r="B1030">
        <f>_xlfn.XLOOKUP(Table4[[#This Row],[country]],Table2[country],Table2[country_id],FALSE)</f>
        <v>22</v>
      </c>
      <c r="C1030" t="s">
        <v>105</v>
      </c>
      <c r="D1030">
        <v>2016</v>
      </c>
      <c r="E1030">
        <f>_xlfn.XLOOKUP(Table4[[#This Row],[year]],Table1[year],Table1[year_id])</f>
        <v>7</v>
      </c>
      <c r="F1030" t="s">
        <v>30</v>
      </c>
      <c r="G1030" t="s">
        <v>28</v>
      </c>
      <c r="H1030" cm="1">
        <f t="array" ref="H1030">_xlfn.XLOOKUP(Table4[[#This Row],[vehicle_segment]]&amp;Table4[[#This Row],[powertrain_type]],Table3[vehicle_segment]&amp;Table3[powertrain_type],Table3[vehicle_id])</f>
        <v>3</v>
      </c>
      <c r="I1030" s="5">
        <v>93</v>
      </c>
      <c r="J1030" s="5">
        <v>196633</v>
      </c>
      <c r="K1030" s="5">
        <v>17098</v>
      </c>
      <c r="L1030" s="5">
        <v>213824</v>
      </c>
      <c r="M1030">
        <v>0.04</v>
      </c>
      <c r="N1030">
        <v>77</v>
      </c>
      <c r="O1030">
        <v>5.9</v>
      </c>
      <c r="P1030">
        <v>186</v>
      </c>
      <c r="Q1030">
        <v>0.88300000000000001</v>
      </c>
      <c r="R1030">
        <v>9.2999999999999999E-2</v>
      </c>
      <c r="S1030">
        <v>6192</v>
      </c>
      <c r="T1030">
        <v>49.6</v>
      </c>
      <c r="U1030">
        <v>81.3</v>
      </c>
      <c r="V1030">
        <v>1499</v>
      </c>
      <c r="W1030">
        <v>30</v>
      </c>
      <c r="X1030">
        <v>24.67</v>
      </c>
      <c r="Y1030">
        <v>0</v>
      </c>
    </row>
    <row r="1031" spans="1:25" x14ac:dyDescent="0.3">
      <c r="A1031" t="s">
        <v>56</v>
      </c>
      <c r="B1031">
        <f>_xlfn.XLOOKUP(Table4[[#This Row],[country]],Table2[country],Table2[country_id],FALSE)</f>
        <v>22</v>
      </c>
      <c r="C1031" t="s">
        <v>105</v>
      </c>
      <c r="D1031">
        <v>2017</v>
      </c>
      <c r="E1031">
        <f>_xlfn.XLOOKUP(Table4[[#This Row],[year]],Table1[year],Table1[year_id])</f>
        <v>8</v>
      </c>
      <c r="F1031" t="s">
        <v>27</v>
      </c>
      <c r="G1031" t="s">
        <v>28</v>
      </c>
      <c r="H1031" cm="1">
        <f t="array" ref="H1031">_xlfn.XLOOKUP(Table4[[#This Row],[vehicle_segment]]&amp;Table4[[#This Row],[powertrain_type]],Table3[vehicle_segment]&amp;Table3[powertrain_type],Table3[vehicle_id])</f>
        <v>1</v>
      </c>
      <c r="I1031" s="5">
        <v>22</v>
      </c>
      <c r="J1031" s="5">
        <v>76564</v>
      </c>
      <c r="K1031" s="5">
        <v>51042</v>
      </c>
      <c r="L1031" s="5">
        <v>127628</v>
      </c>
      <c r="M1031">
        <v>0.02</v>
      </c>
      <c r="N1031">
        <v>92</v>
      </c>
      <c r="O1031">
        <v>6.5</v>
      </c>
      <c r="P1031">
        <v>213</v>
      </c>
      <c r="Q1031">
        <v>0.92700000000000005</v>
      </c>
      <c r="R1031">
        <v>9.5000000000000001E-2</v>
      </c>
      <c r="S1031">
        <v>6696</v>
      </c>
      <c r="T1031">
        <v>49.9</v>
      </c>
      <c r="U1031">
        <v>82.7</v>
      </c>
      <c r="V1031">
        <v>1745</v>
      </c>
      <c r="W1031">
        <v>31.7</v>
      </c>
      <c r="X1031">
        <v>54.2</v>
      </c>
      <c r="Y1031">
        <v>0</v>
      </c>
    </row>
    <row r="1032" spans="1:25" x14ac:dyDescent="0.3">
      <c r="A1032" t="s">
        <v>56</v>
      </c>
      <c r="B1032">
        <f>_xlfn.XLOOKUP(Table4[[#This Row],[country]],Table2[country],Table2[country_id],FALSE)</f>
        <v>22</v>
      </c>
      <c r="C1032" t="s">
        <v>105</v>
      </c>
      <c r="D1032">
        <v>2017</v>
      </c>
      <c r="E1032">
        <f>_xlfn.XLOOKUP(Table4[[#This Row],[year]],Table1[year],Table1[year_id])</f>
        <v>8</v>
      </c>
      <c r="F1032" t="s">
        <v>29</v>
      </c>
      <c r="G1032" t="s">
        <v>28</v>
      </c>
      <c r="H1032" cm="1">
        <f t="array" ref="H1032">_xlfn.XLOOKUP(Table4[[#This Row],[vehicle_segment]]&amp;Table4[[#This Row],[powertrain_type]],Table3[vehicle_segment]&amp;Table3[powertrain_type],Table3[vehicle_id])</f>
        <v>2</v>
      </c>
      <c r="I1032" s="5">
        <v>252</v>
      </c>
      <c r="J1032" s="5">
        <v>442709</v>
      </c>
      <c r="K1032" s="5">
        <v>60369</v>
      </c>
      <c r="L1032" s="5">
        <v>503330</v>
      </c>
      <c r="M1032">
        <v>0.05</v>
      </c>
      <c r="N1032">
        <v>92</v>
      </c>
      <c r="O1032">
        <v>6.5</v>
      </c>
      <c r="P1032">
        <v>213</v>
      </c>
      <c r="Q1032">
        <v>0.92700000000000005</v>
      </c>
      <c r="R1032">
        <v>9.5000000000000001E-2</v>
      </c>
      <c r="S1032">
        <v>6696</v>
      </c>
      <c r="T1032">
        <v>49.9</v>
      </c>
      <c r="U1032">
        <v>82.7</v>
      </c>
      <c r="V1032">
        <v>1745</v>
      </c>
      <c r="W1032">
        <v>31.7</v>
      </c>
      <c r="X1032">
        <v>64.709999999999994</v>
      </c>
      <c r="Y1032">
        <v>0</v>
      </c>
    </row>
    <row r="1033" spans="1:25" x14ac:dyDescent="0.3">
      <c r="A1033" t="s">
        <v>56</v>
      </c>
      <c r="B1033">
        <f>_xlfn.XLOOKUP(Table4[[#This Row],[country]],Table2[country],Table2[country_id],FALSE)</f>
        <v>22</v>
      </c>
      <c r="C1033" t="s">
        <v>105</v>
      </c>
      <c r="D1033">
        <v>2017</v>
      </c>
      <c r="E1033">
        <f>_xlfn.XLOOKUP(Table4[[#This Row],[year]],Table1[year],Table1[year_id])</f>
        <v>8</v>
      </c>
      <c r="F1033" t="s">
        <v>30</v>
      </c>
      <c r="G1033" t="s">
        <v>28</v>
      </c>
      <c r="H1033" cm="1">
        <f t="array" ref="H1033">_xlfn.XLOOKUP(Table4[[#This Row],[vehicle_segment]]&amp;Table4[[#This Row],[powertrain_type]],Table3[vehicle_segment]&amp;Table3[powertrain_type],Table3[vehicle_id])</f>
        <v>3</v>
      </c>
      <c r="I1033" s="5">
        <v>157</v>
      </c>
      <c r="J1033" s="5">
        <v>198848</v>
      </c>
      <c r="K1033" s="5">
        <v>17291</v>
      </c>
      <c r="L1033" s="5">
        <v>216296</v>
      </c>
      <c r="M1033">
        <v>7.0000000000000007E-2</v>
      </c>
      <c r="N1033">
        <v>92</v>
      </c>
      <c r="O1033">
        <v>6.5</v>
      </c>
      <c r="P1033">
        <v>213</v>
      </c>
      <c r="Q1033">
        <v>0.92700000000000005</v>
      </c>
      <c r="R1033">
        <v>9.5000000000000001E-2</v>
      </c>
      <c r="S1033">
        <v>6696</v>
      </c>
      <c r="T1033">
        <v>49.9</v>
      </c>
      <c r="U1033">
        <v>82.7</v>
      </c>
      <c r="V1033">
        <v>1745</v>
      </c>
      <c r="W1033">
        <v>31.7</v>
      </c>
      <c r="X1033">
        <v>59.08</v>
      </c>
      <c r="Y1033">
        <v>0</v>
      </c>
    </row>
    <row r="1034" spans="1:25" x14ac:dyDescent="0.3">
      <c r="A1034" t="s">
        <v>56</v>
      </c>
      <c r="B1034">
        <f>_xlfn.XLOOKUP(Table4[[#This Row],[country]],Table2[country],Table2[country_id],FALSE)</f>
        <v>22</v>
      </c>
      <c r="C1034" t="s">
        <v>105</v>
      </c>
      <c r="D1034">
        <v>2018</v>
      </c>
      <c r="E1034">
        <f>_xlfn.XLOOKUP(Table4[[#This Row],[year]],Table1[year],Table1[year_id])</f>
        <v>9</v>
      </c>
      <c r="F1034" t="s">
        <v>27</v>
      </c>
      <c r="G1034" t="s">
        <v>28</v>
      </c>
      <c r="H1034" cm="1">
        <f t="array" ref="H1034">_xlfn.XLOOKUP(Table4[[#This Row],[vehicle_segment]]&amp;Table4[[#This Row],[powertrain_type]],Table3[vehicle_segment]&amp;Table3[powertrain_type],Table3[vehicle_id])</f>
        <v>1</v>
      </c>
      <c r="I1034" s="5">
        <v>25</v>
      </c>
      <c r="J1034" s="5">
        <v>85724</v>
      </c>
      <c r="K1034" s="5">
        <v>57149</v>
      </c>
      <c r="L1034" s="5">
        <v>142898</v>
      </c>
      <c r="M1034">
        <v>0.02</v>
      </c>
      <c r="N1034">
        <v>107</v>
      </c>
      <c r="O1034">
        <v>8.1</v>
      </c>
      <c r="P1034">
        <v>251</v>
      </c>
      <c r="Q1034">
        <v>0.97</v>
      </c>
      <c r="R1034">
        <v>9.6000000000000002E-2</v>
      </c>
      <c r="S1034">
        <v>7199</v>
      </c>
      <c r="T1034">
        <v>50.7</v>
      </c>
      <c r="U1034">
        <v>84.9</v>
      </c>
      <c r="V1034">
        <v>2004</v>
      </c>
      <c r="W1034">
        <v>34.700000000000003</v>
      </c>
      <c r="X1034">
        <v>40.57</v>
      </c>
      <c r="Y1034">
        <v>0</v>
      </c>
    </row>
    <row r="1035" spans="1:25" x14ac:dyDescent="0.3">
      <c r="A1035" t="s">
        <v>56</v>
      </c>
      <c r="B1035">
        <f>_xlfn.XLOOKUP(Table4[[#This Row],[country]],Table2[country],Table2[country_id],FALSE)</f>
        <v>22</v>
      </c>
      <c r="C1035" t="s">
        <v>105</v>
      </c>
      <c r="D1035">
        <v>2018</v>
      </c>
      <c r="E1035">
        <f>_xlfn.XLOOKUP(Table4[[#This Row],[year]],Table1[year],Table1[year_id])</f>
        <v>9</v>
      </c>
      <c r="F1035" t="s">
        <v>29</v>
      </c>
      <c r="G1035" t="s">
        <v>28</v>
      </c>
      <c r="H1035" cm="1">
        <f t="array" ref="H1035">_xlfn.XLOOKUP(Table4[[#This Row],[vehicle_segment]]&amp;Table4[[#This Row],[powertrain_type]],Table3[vehicle_segment]&amp;Table3[powertrain_type],Table3[vehicle_id])</f>
        <v>2</v>
      </c>
      <c r="I1035" s="5">
        <v>284</v>
      </c>
      <c r="J1035" s="5">
        <v>498869</v>
      </c>
      <c r="K1035" s="5">
        <v>68028</v>
      </c>
      <c r="L1035" s="5">
        <v>567181</v>
      </c>
      <c r="M1035">
        <v>0.05</v>
      </c>
      <c r="N1035">
        <v>107</v>
      </c>
      <c r="O1035">
        <v>8.1</v>
      </c>
      <c r="P1035">
        <v>251</v>
      </c>
      <c r="Q1035">
        <v>0.97</v>
      </c>
      <c r="R1035">
        <v>9.6000000000000002E-2</v>
      </c>
      <c r="S1035">
        <v>7199</v>
      </c>
      <c r="T1035">
        <v>50.7</v>
      </c>
      <c r="U1035">
        <v>84.9</v>
      </c>
      <c r="V1035">
        <v>2004</v>
      </c>
      <c r="W1035">
        <v>34.700000000000003</v>
      </c>
      <c r="X1035">
        <v>12.7</v>
      </c>
      <c r="Y1035">
        <v>0</v>
      </c>
    </row>
    <row r="1036" spans="1:25" x14ac:dyDescent="0.3">
      <c r="A1036" t="s">
        <v>56</v>
      </c>
      <c r="B1036">
        <f>_xlfn.XLOOKUP(Table4[[#This Row],[country]],Table2[country],Table2[country_id],FALSE)</f>
        <v>22</v>
      </c>
      <c r="C1036" t="s">
        <v>105</v>
      </c>
      <c r="D1036">
        <v>2018</v>
      </c>
      <c r="E1036">
        <f>_xlfn.XLOOKUP(Table4[[#This Row],[year]],Table1[year],Table1[year_id])</f>
        <v>9</v>
      </c>
      <c r="F1036" t="s">
        <v>30</v>
      </c>
      <c r="G1036" t="s">
        <v>28</v>
      </c>
      <c r="H1036" cm="1">
        <f t="array" ref="H1036">_xlfn.XLOOKUP(Table4[[#This Row],[vehicle_segment]]&amp;Table4[[#This Row],[powertrain_type]],Table3[vehicle_segment]&amp;Table3[powertrain_type],Table3[vehicle_id])</f>
        <v>3</v>
      </c>
      <c r="I1036" s="5">
        <v>169</v>
      </c>
      <c r="J1036" s="5">
        <v>213723</v>
      </c>
      <c r="K1036" s="5">
        <v>18585</v>
      </c>
      <c r="L1036" s="5">
        <v>232477</v>
      </c>
      <c r="M1036">
        <v>7.0000000000000007E-2</v>
      </c>
      <c r="N1036">
        <v>107</v>
      </c>
      <c r="O1036">
        <v>8.1</v>
      </c>
      <c r="P1036">
        <v>251</v>
      </c>
      <c r="Q1036">
        <v>0.97</v>
      </c>
      <c r="R1036">
        <v>9.6000000000000002E-2</v>
      </c>
      <c r="S1036">
        <v>7199</v>
      </c>
      <c r="T1036">
        <v>50.7</v>
      </c>
      <c r="U1036">
        <v>84.9</v>
      </c>
      <c r="V1036">
        <v>2004</v>
      </c>
      <c r="W1036">
        <v>34.700000000000003</v>
      </c>
      <c r="X1036">
        <v>7.64</v>
      </c>
      <c r="Y1036">
        <v>0</v>
      </c>
    </row>
    <row r="1037" spans="1:25" x14ac:dyDescent="0.3">
      <c r="A1037" t="s">
        <v>56</v>
      </c>
      <c r="B1037">
        <f>_xlfn.XLOOKUP(Table4[[#This Row],[country]],Table2[country],Table2[country_id],FALSE)</f>
        <v>22</v>
      </c>
      <c r="C1037" t="s">
        <v>105</v>
      </c>
      <c r="D1037">
        <v>2019</v>
      </c>
      <c r="E1037">
        <f>_xlfn.XLOOKUP(Table4[[#This Row],[year]],Table1[year],Table1[year_id])</f>
        <v>10</v>
      </c>
      <c r="F1037" t="s">
        <v>27</v>
      </c>
      <c r="G1037" t="s">
        <v>28</v>
      </c>
      <c r="H1037" cm="1">
        <f t="array" ref="H1037">_xlfn.XLOOKUP(Table4[[#This Row],[vehicle_segment]]&amp;Table4[[#This Row],[powertrain_type]],Table3[vehicle_segment]&amp;Table3[powertrain_type],Table3[vehicle_id])</f>
        <v>1</v>
      </c>
      <c r="I1037" s="5">
        <v>78</v>
      </c>
      <c r="J1037" s="5">
        <v>88552</v>
      </c>
      <c r="K1037" s="5">
        <v>59034</v>
      </c>
      <c r="L1037" s="5">
        <v>147664</v>
      </c>
      <c r="M1037">
        <v>0.05</v>
      </c>
      <c r="N1037">
        <v>293</v>
      </c>
      <c r="O1037">
        <v>7.8</v>
      </c>
      <c r="P1037">
        <v>275</v>
      </c>
      <c r="Q1037">
        <v>1.0169999999999999</v>
      </c>
      <c r="R1037">
        <v>9.8000000000000004E-2</v>
      </c>
      <c r="S1037">
        <v>7722</v>
      </c>
      <c r="T1037">
        <v>51</v>
      </c>
      <c r="U1037">
        <v>80.599999999999994</v>
      </c>
      <c r="V1037">
        <v>2238</v>
      </c>
      <c r="W1037">
        <v>38.1</v>
      </c>
      <c r="X1037">
        <v>77.28</v>
      </c>
      <c r="Y1037">
        <v>0</v>
      </c>
    </row>
    <row r="1038" spans="1:25" x14ac:dyDescent="0.3">
      <c r="A1038" t="s">
        <v>56</v>
      </c>
      <c r="B1038">
        <f>_xlfn.XLOOKUP(Table4[[#This Row],[country]],Table2[country],Table2[country_id],FALSE)</f>
        <v>22</v>
      </c>
      <c r="C1038" t="s">
        <v>105</v>
      </c>
      <c r="D1038">
        <v>2019</v>
      </c>
      <c r="E1038">
        <f>_xlfn.XLOOKUP(Table4[[#This Row],[year]],Table1[year],Table1[year_id])</f>
        <v>10</v>
      </c>
      <c r="F1038" t="s">
        <v>29</v>
      </c>
      <c r="G1038" t="s">
        <v>28</v>
      </c>
      <c r="H1038" cm="1">
        <f t="array" ref="H1038">_xlfn.XLOOKUP(Table4[[#This Row],[vehicle_segment]]&amp;Table4[[#This Row],[powertrain_type]],Table3[vehicle_segment]&amp;Table3[powertrain_type],Table3[vehicle_id])</f>
        <v>2</v>
      </c>
      <c r="I1038" s="5">
        <v>887</v>
      </c>
      <c r="J1038" s="5">
        <v>519613</v>
      </c>
      <c r="K1038" s="5">
        <v>70856</v>
      </c>
      <c r="L1038" s="5">
        <v>591356</v>
      </c>
      <c r="M1038">
        <v>0.15</v>
      </c>
      <c r="N1038">
        <v>293</v>
      </c>
      <c r="O1038">
        <v>7.8</v>
      </c>
      <c r="P1038">
        <v>275</v>
      </c>
      <c r="Q1038">
        <v>1.0169999999999999</v>
      </c>
      <c r="R1038">
        <v>9.8000000000000004E-2</v>
      </c>
      <c r="S1038">
        <v>7722</v>
      </c>
      <c r="T1038">
        <v>51</v>
      </c>
      <c r="U1038">
        <v>80.599999999999994</v>
      </c>
      <c r="V1038">
        <v>2238</v>
      </c>
      <c r="W1038">
        <v>38.1</v>
      </c>
      <c r="X1038">
        <v>212.32</v>
      </c>
      <c r="Y1038">
        <v>0</v>
      </c>
    </row>
    <row r="1039" spans="1:25" x14ac:dyDescent="0.3">
      <c r="A1039" t="s">
        <v>56</v>
      </c>
      <c r="B1039">
        <f>_xlfn.XLOOKUP(Table4[[#This Row],[country]],Table2[country],Table2[country_id],FALSE)</f>
        <v>22</v>
      </c>
      <c r="C1039" t="s">
        <v>105</v>
      </c>
      <c r="D1039">
        <v>2019</v>
      </c>
      <c r="E1039">
        <f>_xlfn.XLOOKUP(Table4[[#This Row],[year]],Table1[year],Table1[year_id])</f>
        <v>10</v>
      </c>
      <c r="F1039" t="s">
        <v>30</v>
      </c>
      <c r="G1039" t="s">
        <v>28</v>
      </c>
      <c r="H1039" cm="1">
        <f t="array" ref="H1039">_xlfn.XLOOKUP(Table4[[#This Row],[vehicle_segment]]&amp;Table4[[#This Row],[powertrain_type]],Table3[vehicle_segment]&amp;Table3[powertrain_type],Table3[vehicle_id])</f>
        <v>3</v>
      </c>
      <c r="I1039" s="5">
        <v>550</v>
      </c>
      <c r="J1039" s="5">
        <v>232206</v>
      </c>
      <c r="K1039" s="5">
        <v>20192</v>
      </c>
      <c r="L1039" s="5">
        <v>252948</v>
      </c>
      <c r="M1039">
        <v>0.22</v>
      </c>
      <c r="N1039">
        <v>293</v>
      </c>
      <c r="O1039">
        <v>7.8</v>
      </c>
      <c r="P1039">
        <v>275</v>
      </c>
      <c r="Q1039">
        <v>1.0169999999999999</v>
      </c>
      <c r="R1039">
        <v>9.8000000000000004E-2</v>
      </c>
      <c r="S1039">
        <v>7722</v>
      </c>
      <c r="T1039">
        <v>51</v>
      </c>
      <c r="U1039">
        <v>80.599999999999994</v>
      </c>
      <c r="V1039">
        <v>2238</v>
      </c>
      <c r="W1039">
        <v>38.1</v>
      </c>
      <c r="X1039">
        <v>225.44</v>
      </c>
      <c r="Y1039">
        <v>0</v>
      </c>
    </row>
    <row r="1040" spans="1:25" x14ac:dyDescent="0.3">
      <c r="A1040" t="s">
        <v>56</v>
      </c>
      <c r="B1040">
        <f>_xlfn.XLOOKUP(Table4[[#This Row],[country]],Table2[country],Table2[country_id],FALSE)</f>
        <v>22</v>
      </c>
      <c r="C1040" t="s">
        <v>105</v>
      </c>
      <c r="D1040">
        <v>2020</v>
      </c>
      <c r="E1040">
        <f>_xlfn.XLOOKUP(Table4[[#This Row],[year]],Table1[year],Table1[year_id])</f>
        <v>11</v>
      </c>
      <c r="F1040" t="s">
        <v>27</v>
      </c>
      <c r="G1040" t="s">
        <v>28</v>
      </c>
      <c r="H1040" cm="1">
        <f t="array" ref="H1040">_xlfn.XLOOKUP(Table4[[#This Row],[vehicle_segment]]&amp;Table4[[#This Row],[powertrain_type]],Table3[vehicle_segment]&amp;Table3[powertrain_type],Table3[vehicle_id])</f>
        <v>1</v>
      </c>
      <c r="I1040" s="5">
        <v>104</v>
      </c>
      <c r="J1040" s="5">
        <v>71551</v>
      </c>
      <c r="K1040" s="5">
        <v>47701</v>
      </c>
      <c r="L1040" s="5">
        <v>119356</v>
      </c>
      <c r="M1040">
        <v>0.09</v>
      </c>
      <c r="N1040">
        <v>504</v>
      </c>
      <c r="O1040">
        <v>11.7</v>
      </c>
      <c r="P1040">
        <v>322</v>
      </c>
      <c r="Q1040">
        <v>1.077</v>
      </c>
      <c r="R1040">
        <v>9.9000000000000005E-2</v>
      </c>
      <c r="S1040">
        <v>7613</v>
      </c>
      <c r="T1040">
        <v>51.5</v>
      </c>
      <c r="U1040">
        <v>78.400000000000006</v>
      </c>
      <c r="V1040">
        <v>2479</v>
      </c>
      <c r="W1040">
        <v>40.6</v>
      </c>
      <c r="X1040">
        <v>67.83</v>
      </c>
      <c r="Y1040">
        <v>0</v>
      </c>
    </row>
    <row r="1041" spans="1:25" x14ac:dyDescent="0.3">
      <c r="A1041" t="s">
        <v>56</v>
      </c>
      <c r="B1041">
        <f>_xlfn.XLOOKUP(Table4[[#This Row],[country]],Table2[country],Table2[country_id],FALSE)</f>
        <v>22</v>
      </c>
      <c r="C1041" t="s">
        <v>105</v>
      </c>
      <c r="D1041">
        <v>2020</v>
      </c>
      <c r="E1041">
        <f>_xlfn.XLOOKUP(Table4[[#This Row],[year]],Table1[year],Table1[year_id])</f>
        <v>11</v>
      </c>
      <c r="F1041" t="s">
        <v>29</v>
      </c>
      <c r="G1041" t="s">
        <v>28</v>
      </c>
      <c r="H1041" cm="1">
        <f t="array" ref="H1041">_xlfn.XLOOKUP(Table4[[#This Row],[vehicle_segment]]&amp;Table4[[#This Row],[powertrain_type]],Table3[vehicle_segment]&amp;Table3[powertrain_type],Table3[vehicle_id])</f>
        <v>2</v>
      </c>
      <c r="I1041" s="5">
        <v>1179</v>
      </c>
      <c r="J1041" s="5">
        <v>413874</v>
      </c>
      <c r="K1041" s="5">
        <v>56437</v>
      </c>
      <c r="L1041" s="5">
        <v>471490</v>
      </c>
      <c r="M1041">
        <v>0.25</v>
      </c>
      <c r="N1041">
        <v>504</v>
      </c>
      <c r="O1041">
        <v>11.7</v>
      </c>
      <c r="P1041">
        <v>322</v>
      </c>
      <c r="Q1041">
        <v>1.077</v>
      </c>
      <c r="R1041">
        <v>9.9000000000000005E-2</v>
      </c>
      <c r="S1041">
        <v>7613</v>
      </c>
      <c r="T1041">
        <v>51.5</v>
      </c>
      <c r="U1041">
        <v>78.400000000000006</v>
      </c>
      <c r="V1041">
        <v>2479</v>
      </c>
      <c r="W1041">
        <v>40.6</v>
      </c>
      <c r="X1041">
        <v>32.92</v>
      </c>
      <c r="Y1041">
        <v>0</v>
      </c>
    </row>
    <row r="1042" spans="1:25" x14ac:dyDescent="0.3">
      <c r="A1042" t="s">
        <v>56</v>
      </c>
      <c r="B1042">
        <f>_xlfn.XLOOKUP(Table4[[#This Row],[country]],Table2[country],Table2[country_id],FALSE)</f>
        <v>22</v>
      </c>
      <c r="C1042" t="s">
        <v>105</v>
      </c>
      <c r="D1042">
        <v>2020</v>
      </c>
      <c r="E1042">
        <f>_xlfn.XLOOKUP(Table4[[#This Row],[year]],Table1[year],Table1[year_id])</f>
        <v>11</v>
      </c>
      <c r="F1042" t="s">
        <v>30</v>
      </c>
      <c r="G1042" t="s">
        <v>28</v>
      </c>
      <c r="H1042" cm="1">
        <f t="array" ref="H1042">_xlfn.XLOOKUP(Table4[[#This Row],[vehicle_segment]]&amp;Table4[[#This Row],[powertrain_type]],Table3[vehicle_segment]&amp;Table3[powertrain_type],Table3[vehicle_id])</f>
        <v>3</v>
      </c>
      <c r="I1042" s="5">
        <v>719</v>
      </c>
      <c r="J1042" s="5">
        <v>181882</v>
      </c>
      <c r="K1042" s="5">
        <v>15816</v>
      </c>
      <c r="L1042" s="5">
        <v>198417</v>
      </c>
      <c r="M1042">
        <v>0.36</v>
      </c>
      <c r="N1042">
        <v>504</v>
      </c>
      <c r="O1042">
        <v>11.7</v>
      </c>
      <c r="P1042">
        <v>322</v>
      </c>
      <c r="Q1042">
        <v>1.077</v>
      </c>
      <c r="R1042">
        <v>9.9000000000000005E-2</v>
      </c>
      <c r="S1042">
        <v>7613</v>
      </c>
      <c r="T1042">
        <v>51.5</v>
      </c>
      <c r="U1042">
        <v>78.400000000000006</v>
      </c>
      <c r="V1042">
        <v>2479</v>
      </c>
      <c r="W1042">
        <v>40.6</v>
      </c>
      <c r="X1042">
        <v>30.73</v>
      </c>
      <c r="Y1042">
        <v>0</v>
      </c>
    </row>
    <row r="1043" spans="1:25" x14ac:dyDescent="0.3">
      <c r="A1043" t="s">
        <v>56</v>
      </c>
      <c r="B1043">
        <f>_xlfn.XLOOKUP(Table4[[#This Row],[country]],Table2[country],Table2[country_id],FALSE)</f>
        <v>22</v>
      </c>
      <c r="C1043" t="s">
        <v>105</v>
      </c>
      <c r="D1043">
        <v>2021</v>
      </c>
      <c r="E1043">
        <f>_xlfn.XLOOKUP(Table4[[#This Row],[year]],Table1[year],Table1[year_id])</f>
        <v>12</v>
      </c>
      <c r="F1043" t="s">
        <v>27</v>
      </c>
      <c r="G1043" t="s">
        <v>28</v>
      </c>
      <c r="H1043" cm="1">
        <f t="array" ref="H1043">_xlfn.XLOOKUP(Table4[[#This Row],[vehicle_segment]]&amp;Table4[[#This Row],[powertrain_type]],Table3[vehicle_segment]&amp;Table3[powertrain_type],Table3[vehicle_id])</f>
        <v>1</v>
      </c>
      <c r="I1043" s="5">
        <v>266</v>
      </c>
      <c r="J1043" s="5">
        <v>66785</v>
      </c>
      <c r="K1043" s="5">
        <v>44523</v>
      </c>
      <c r="L1043" s="5">
        <v>111574</v>
      </c>
      <c r="M1043">
        <v>0.24</v>
      </c>
      <c r="N1043">
        <v>975</v>
      </c>
      <c r="O1043">
        <v>16.399999999999999</v>
      </c>
      <c r="P1043">
        <v>350</v>
      </c>
      <c r="Q1043">
        <v>1.1299999999999999</v>
      </c>
      <c r="R1043">
        <v>0.10299999999999999</v>
      </c>
      <c r="S1043">
        <v>7312</v>
      </c>
      <c r="T1043">
        <v>51.7</v>
      </c>
      <c r="U1043">
        <v>77.2</v>
      </c>
      <c r="V1043">
        <v>2732</v>
      </c>
      <c r="W1043">
        <v>43.6</v>
      </c>
      <c r="X1043">
        <v>155.77000000000001</v>
      </c>
      <c r="Y1043">
        <v>0</v>
      </c>
    </row>
    <row r="1044" spans="1:25" x14ac:dyDescent="0.3">
      <c r="A1044" t="s">
        <v>56</v>
      </c>
      <c r="B1044">
        <f>_xlfn.XLOOKUP(Table4[[#This Row],[country]],Table2[country],Table2[country_id],FALSE)</f>
        <v>22</v>
      </c>
      <c r="C1044" t="s">
        <v>105</v>
      </c>
      <c r="D1044">
        <v>2021</v>
      </c>
      <c r="E1044">
        <f>_xlfn.XLOOKUP(Table4[[#This Row],[year]],Table1[year],Table1[year_id])</f>
        <v>12</v>
      </c>
      <c r="F1044" t="s">
        <v>29</v>
      </c>
      <c r="G1044" t="s">
        <v>28</v>
      </c>
      <c r="H1044" cm="1">
        <f t="array" ref="H1044">_xlfn.XLOOKUP(Table4[[#This Row],[vehicle_segment]]&amp;Table4[[#This Row],[powertrain_type]],Table3[vehicle_segment]&amp;Table3[powertrain_type],Table3[vehicle_id])</f>
        <v>2</v>
      </c>
      <c r="I1044" s="5">
        <v>3033</v>
      </c>
      <c r="J1044" s="5">
        <v>389774</v>
      </c>
      <c r="K1044" s="5">
        <v>53151</v>
      </c>
      <c r="L1044" s="5">
        <v>445958</v>
      </c>
      <c r="M1044">
        <v>0.68</v>
      </c>
      <c r="N1044">
        <v>975</v>
      </c>
      <c r="O1044">
        <v>16.399999999999999</v>
      </c>
      <c r="P1044">
        <v>350</v>
      </c>
      <c r="Q1044">
        <v>1.1299999999999999</v>
      </c>
      <c r="R1044">
        <v>0.10299999999999999</v>
      </c>
      <c r="S1044">
        <v>7312</v>
      </c>
      <c r="T1044">
        <v>51.7</v>
      </c>
      <c r="U1044">
        <v>77.2</v>
      </c>
      <c r="V1044">
        <v>2732</v>
      </c>
      <c r="W1044">
        <v>43.6</v>
      </c>
      <c r="X1044">
        <v>157.25</v>
      </c>
      <c r="Y1044">
        <v>0</v>
      </c>
    </row>
    <row r="1045" spans="1:25" x14ac:dyDescent="0.3">
      <c r="A1045" t="s">
        <v>56</v>
      </c>
      <c r="B1045">
        <f>_xlfn.XLOOKUP(Table4[[#This Row],[country]],Table2[country],Table2[country_id],FALSE)</f>
        <v>22</v>
      </c>
      <c r="C1045" t="s">
        <v>105</v>
      </c>
      <c r="D1045">
        <v>2021</v>
      </c>
      <c r="E1045">
        <f>_xlfn.XLOOKUP(Table4[[#This Row],[year]],Table1[year],Table1[year_id])</f>
        <v>12</v>
      </c>
      <c r="F1045" t="s">
        <v>30</v>
      </c>
      <c r="G1045" t="s">
        <v>28</v>
      </c>
      <c r="H1045" cm="1">
        <f t="array" ref="H1045">_xlfn.XLOOKUP(Table4[[#This Row],[vehicle_segment]]&amp;Table4[[#This Row],[powertrain_type]],Table3[vehicle_segment]&amp;Table3[powertrain_type],Table3[vehicle_id])</f>
        <v>3</v>
      </c>
      <c r="I1045" s="5">
        <v>1855</v>
      </c>
      <c r="J1045" s="5">
        <v>171333</v>
      </c>
      <c r="K1045" s="5">
        <v>14899</v>
      </c>
      <c r="L1045" s="5">
        <v>188087</v>
      </c>
      <c r="M1045">
        <v>0.99</v>
      </c>
      <c r="N1045">
        <v>975</v>
      </c>
      <c r="O1045">
        <v>16.399999999999999</v>
      </c>
      <c r="P1045">
        <v>350</v>
      </c>
      <c r="Q1045">
        <v>1.1299999999999999</v>
      </c>
      <c r="R1045">
        <v>0.10299999999999999</v>
      </c>
      <c r="S1045">
        <v>7312</v>
      </c>
      <c r="T1045">
        <v>51.7</v>
      </c>
      <c r="U1045">
        <v>77.2</v>
      </c>
      <c r="V1045">
        <v>2732</v>
      </c>
      <c r="W1045">
        <v>43.6</v>
      </c>
      <c r="X1045">
        <v>158</v>
      </c>
      <c r="Y1045">
        <v>0</v>
      </c>
    </row>
    <row r="1046" spans="1:25" x14ac:dyDescent="0.3">
      <c r="A1046" t="s">
        <v>56</v>
      </c>
      <c r="B1046">
        <f>_xlfn.XLOOKUP(Table4[[#This Row],[country]],Table2[country],Table2[country_id],FALSE)</f>
        <v>22</v>
      </c>
      <c r="C1046" t="s">
        <v>105</v>
      </c>
      <c r="D1046">
        <v>2022</v>
      </c>
      <c r="E1046">
        <f>_xlfn.XLOOKUP(Table4[[#This Row],[year]],Table1[year],Table1[year_id])</f>
        <v>13</v>
      </c>
      <c r="F1046" t="s">
        <v>27</v>
      </c>
      <c r="G1046" t="s">
        <v>28</v>
      </c>
      <c r="H1046" cm="1">
        <f t="array" ref="H1046">_xlfn.XLOOKUP(Table4[[#This Row],[vehicle_segment]]&amp;Table4[[#This Row],[powertrain_type]],Table3[vehicle_segment]&amp;Table3[powertrain_type],Table3[vehicle_id])</f>
        <v>1</v>
      </c>
      <c r="I1046" s="5">
        <v>1310</v>
      </c>
      <c r="J1046" s="5">
        <v>76100</v>
      </c>
      <c r="K1046" s="5">
        <v>50734</v>
      </c>
      <c r="L1046" s="5">
        <v>128144</v>
      </c>
      <c r="M1046">
        <v>1.02</v>
      </c>
      <c r="N1046">
        <v>2746</v>
      </c>
      <c r="O1046">
        <v>19.399999999999999</v>
      </c>
      <c r="P1046">
        <v>361</v>
      </c>
      <c r="Q1046">
        <v>1.2070000000000001</v>
      </c>
      <c r="R1046">
        <v>0.107</v>
      </c>
      <c r="S1046">
        <v>7032</v>
      </c>
      <c r="T1046">
        <v>52.2</v>
      </c>
      <c r="U1046">
        <v>80.099999999999994</v>
      </c>
      <c r="V1046">
        <v>2988</v>
      </c>
      <c r="W1046">
        <v>48.8</v>
      </c>
      <c r="X1046">
        <v>300</v>
      </c>
      <c r="Y1046">
        <v>0</v>
      </c>
    </row>
    <row r="1047" spans="1:25" x14ac:dyDescent="0.3">
      <c r="A1047" t="s">
        <v>56</v>
      </c>
      <c r="B1047">
        <f>_xlfn.XLOOKUP(Table4[[#This Row],[country]],Table2[country],Table2[country_id],FALSE)</f>
        <v>22</v>
      </c>
      <c r="C1047" t="s">
        <v>105</v>
      </c>
      <c r="D1047">
        <v>2022</v>
      </c>
      <c r="E1047">
        <f>_xlfn.XLOOKUP(Table4[[#This Row],[year]],Table1[year],Table1[year_id])</f>
        <v>13</v>
      </c>
      <c r="F1047" t="s">
        <v>29</v>
      </c>
      <c r="G1047" t="s">
        <v>28</v>
      </c>
      <c r="H1047" cm="1">
        <f t="array" ref="H1047">_xlfn.XLOOKUP(Table4[[#This Row],[vehicle_segment]]&amp;Table4[[#This Row],[powertrain_type]],Table3[vehicle_segment]&amp;Table3[powertrain_type],Table3[vehicle_id])</f>
        <v>2</v>
      </c>
      <c r="I1047" s="5">
        <v>14960</v>
      </c>
      <c r="J1047" s="5">
        <v>437686</v>
      </c>
      <c r="K1047" s="5">
        <v>59685</v>
      </c>
      <c r="L1047" s="5">
        <v>512331</v>
      </c>
      <c r="M1047">
        <v>2.92</v>
      </c>
      <c r="N1047">
        <v>2746</v>
      </c>
      <c r="O1047">
        <v>19.399999999999999</v>
      </c>
      <c r="P1047">
        <v>361</v>
      </c>
      <c r="Q1047">
        <v>1.2070000000000001</v>
      </c>
      <c r="R1047">
        <v>0.107</v>
      </c>
      <c r="S1047">
        <v>7032</v>
      </c>
      <c r="T1047">
        <v>52.2</v>
      </c>
      <c r="U1047">
        <v>80.099999999999994</v>
      </c>
      <c r="V1047">
        <v>2988</v>
      </c>
      <c r="W1047">
        <v>48.8</v>
      </c>
      <c r="X1047">
        <v>300</v>
      </c>
      <c r="Y1047">
        <v>0</v>
      </c>
    </row>
    <row r="1048" spans="1:25" x14ac:dyDescent="0.3">
      <c r="A1048" t="s">
        <v>56</v>
      </c>
      <c r="B1048">
        <f>_xlfn.XLOOKUP(Table4[[#This Row],[country]],Table2[country],Table2[country_id],FALSE)</f>
        <v>22</v>
      </c>
      <c r="C1048" t="s">
        <v>105</v>
      </c>
      <c r="D1048">
        <v>2022</v>
      </c>
      <c r="E1048">
        <f>_xlfn.XLOOKUP(Table4[[#This Row],[year]],Table1[year],Table1[year_id])</f>
        <v>13</v>
      </c>
      <c r="F1048" t="s">
        <v>30</v>
      </c>
      <c r="G1048" t="s">
        <v>28</v>
      </c>
      <c r="H1048" cm="1">
        <f t="array" ref="H1048">_xlfn.XLOOKUP(Table4[[#This Row],[vehicle_segment]]&amp;Table4[[#This Row],[powertrain_type]],Table3[vehicle_segment]&amp;Table3[powertrain_type],Table3[vehicle_id])</f>
        <v>3</v>
      </c>
      <c r="I1048" s="5">
        <v>8993</v>
      </c>
      <c r="J1048" s="5">
        <v>187135</v>
      </c>
      <c r="K1048" s="5">
        <v>16273</v>
      </c>
      <c r="L1048" s="5">
        <v>212401</v>
      </c>
      <c r="M1048">
        <v>4.2300000000000004</v>
      </c>
      <c r="N1048">
        <v>2746</v>
      </c>
      <c r="O1048">
        <v>19.399999999999999</v>
      </c>
      <c r="P1048">
        <v>361</v>
      </c>
      <c r="Q1048">
        <v>1.2070000000000001</v>
      </c>
      <c r="R1048">
        <v>0.107</v>
      </c>
      <c r="S1048">
        <v>7032</v>
      </c>
      <c r="T1048">
        <v>52.2</v>
      </c>
      <c r="U1048">
        <v>80.099999999999994</v>
      </c>
      <c r="V1048">
        <v>2988</v>
      </c>
      <c r="W1048">
        <v>48.8</v>
      </c>
      <c r="X1048">
        <v>300</v>
      </c>
      <c r="Y1048">
        <v>0</v>
      </c>
    </row>
    <row r="1049" spans="1:25" x14ac:dyDescent="0.3">
      <c r="A1049" t="s">
        <v>56</v>
      </c>
      <c r="B1049">
        <f>_xlfn.XLOOKUP(Table4[[#This Row],[country]],Table2[country],Table2[country_id],FALSE)</f>
        <v>22</v>
      </c>
      <c r="C1049" t="s">
        <v>105</v>
      </c>
      <c r="D1049">
        <v>2023</v>
      </c>
      <c r="E1049">
        <f>_xlfn.XLOOKUP(Table4[[#This Row],[year]],Table1[year],Table1[year_id])</f>
        <v>14</v>
      </c>
      <c r="F1049" t="s">
        <v>27</v>
      </c>
      <c r="G1049" t="s">
        <v>28</v>
      </c>
      <c r="H1049" cm="1">
        <f t="array" ref="H1049">_xlfn.XLOOKUP(Table4[[#This Row],[vehicle_segment]]&amp;Table4[[#This Row],[powertrain_type]],Table3[vehicle_segment]&amp;Table3[powertrain_type],Table3[vehicle_id])</f>
        <v>1</v>
      </c>
      <c r="I1049" s="5">
        <v>3983</v>
      </c>
      <c r="J1049" s="5">
        <v>74584</v>
      </c>
      <c r="K1049" s="5">
        <v>49722</v>
      </c>
      <c r="L1049" s="5">
        <v>128289</v>
      </c>
      <c r="M1049">
        <v>3.1</v>
      </c>
      <c r="N1049">
        <v>8246</v>
      </c>
      <c r="O1049">
        <v>25.3</v>
      </c>
      <c r="P1049">
        <v>389</v>
      </c>
      <c r="Q1049">
        <v>1.2030000000000001</v>
      </c>
      <c r="R1049">
        <v>0.113</v>
      </c>
      <c r="S1049">
        <v>7181</v>
      </c>
      <c r="T1049">
        <v>52.9</v>
      </c>
      <c r="U1049">
        <v>82.3</v>
      </c>
      <c r="V1049">
        <v>3009</v>
      </c>
      <c r="W1049">
        <v>49.7</v>
      </c>
      <c r="X1049">
        <v>204.05</v>
      </c>
      <c r="Y1049">
        <v>0</v>
      </c>
    </row>
    <row r="1050" spans="1:25" x14ac:dyDescent="0.3">
      <c r="A1050" t="s">
        <v>56</v>
      </c>
      <c r="B1050">
        <f>_xlfn.XLOOKUP(Table4[[#This Row],[country]],Table2[country],Table2[country_id],FALSE)</f>
        <v>22</v>
      </c>
      <c r="C1050" t="s">
        <v>105</v>
      </c>
      <c r="D1050">
        <v>2023</v>
      </c>
      <c r="E1050">
        <f>_xlfn.XLOOKUP(Table4[[#This Row],[year]],Table1[year],Table1[year_id])</f>
        <v>14</v>
      </c>
      <c r="F1050" t="s">
        <v>29</v>
      </c>
      <c r="G1050" t="s">
        <v>28</v>
      </c>
      <c r="H1050" cm="1">
        <f t="array" ref="H1050">_xlfn.XLOOKUP(Table4[[#This Row],[vehicle_segment]]&amp;Table4[[#This Row],[powertrain_type]],Table3[vehicle_segment]&amp;Table3[powertrain_type],Table3[vehicle_id])</f>
        <v>2</v>
      </c>
      <c r="I1050" s="5">
        <v>45373</v>
      </c>
      <c r="J1050" s="5">
        <v>410220</v>
      </c>
      <c r="K1050" s="5">
        <v>55939</v>
      </c>
      <c r="L1050" s="5">
        <v>511532</v>
      </c>
      <c r="M1050">
        <v>8.8699999999999992</v>
      </c>
      <c r="N1050">
        <v>8246</v>
      </c>
      <c r="O1050">
        <v>25.3</v>
      </c>
      <c r="P1050">
        <v>389</v>
      </c>
      <c r="Q1050">
        <v>1.2030000000000001</v>
      </c>
      <c r="R1050">
        <v>0.113</v>
      </c>
      <c r="S1050">
        <v>7181</v>
      </c>
      <c r="T1050">
        <v>52.9</v>
      </c>
      <c r="U1050">
        <v>82.3</v>
      </c>
      <c r="V1050">
        <v>3009</v>
      </c>
      <c r="W1050">
        <v>49.7</v>
      </c>
      <c r="X1050">
        <v>203.3</v>
      </c>
      <c r="Y1050">
        <v>0</v>
      </c>
    </row>
    <row r="1051" spans="1:25" x14ac:dyDescent="0.3">
      <c r="A1051" t="s">
        <v>56</v>
      </c>
      <c r="B1051">
        <f>_xlfn.XLOOKUP(Table4[[#This Row],[country]],Table2[country],Table2[country_id],FALSE)</f>
        <v>22</v>
      </c>
      <c r="C1051" t="s">
        <v>105</v>
      </c>
      <c r="D1051">
        <v>2023</v>
      </c>
      <c r="E1051">
        <f>_xlfn.XLOOKUP(Table4[[#This Row],[year]],Table1[year],Table1[year_id])</f>
        <v>14</v>
      </c>
      <c r="F1051" t="s">
        <v>30</v>
      </c>
      <c r="G1051" t="s">
        <v>28</v>
      </c>
      <c r="H1051" cm="1">
        <f t="array" ref="H1051">_xlfn.XLOOKUP(Table4[[#This Row],[vehicle_segment]]&amp;Table4[[#This Row],[powertrain_type]],Table3[vehicle_segment]&amp;Table3[powertrain_type],Table3[vehicle_id])</f>
        <v>3</v>
      </c>
      <c r="I1051" s="5">
        <v>28014</v>
      </c>
      <c r="J1051" s="5">
        <v>174615</v>
      </c>
      <c r="K1051" s="5">
        <v>15184</v>
      </c>
      <c r="L1051" s="5">
        <v>217813</v>
      </c>
      <c r="M1051">
        <v>12.86</v>
      </c>
      <c r="N1051">
        <v>8246</v>
      </c>
      <c r="O1051">
        <v>25.3</v>
      </c>
      <c r="P1051">
        <v>389</v>
      </c>
      <c r="Q1051">
        <v>1.2030000000000001</v>
      </c>
      <c r="R1051">
        <v>0.113</v>
      </c>
      <c r="S1051">
        <v>7181</v>
      </c>
      <c r="T1051">
        <v>52.9</v>
      </c>
      <c r="U1051">
        <v>82.3</v>
      </c>
      <c r="V1051">
        <v>3009</v>
      </c>
      <c r="W1051">
        <v>49.7</v>
      </c>
      <c r="X1051">
        <v>211.51</v>
      </c>
      <c r="Y1051">
        <v>0</v>
      </c>
    </row>
    <row r="1052" spans="1:25" x14ac:dyDescent="0.3">
      <c r="A1052" t="s">
        <v>56</v>
      </c>
      <c r="B1052">
        <f>_xlfn.XLOOKUP(Table4[[#This Row],[country]],Table2[country],Table2[country_id],FALSE)</f>
        <v>22</v>
      </c>
      <c r="C1052" t="s">
        <v>105</v>
      </c>
      <c r="D1052">
        <v>2024</v>
      </c>
      <c r="E1052">
        <f>_xlfn.XLOOKUP(Table4[[#This Row],[year]],Table1[year],Table1[year_id])</f>
        <v>15</v>
      </c>
      <c r="F1052" t="s">
        <v>27</v>
      </c>
      <c r="G1052" t="s">
        <v>28</v>
      </c>
      <c r="H1052" cm="1">
        <f t="array" ref="H1052">_xlfn.XLOOKUP(Table4[[#This Row],[vehicle_segment]]&amp;Table4[[#This Row],[powertrain_type]],Table3[vehicle_segment]&amp;Table3[powertrain_type],Table3[vehicle_id])</f>
        <v>1</v>
      </c>
      <c r="I1052" s="5">
        <v>5740</v>
      </c>
      <c r="J1052" s="5">
        <v>78083</v>
      </c>
      <c r="K1052" s="5">
        <v>52055</v>
      </c>
      <c r="L1052" s="5">
        <v>135878</v>
      </c>
      <c r="M1052">
        <v>4.22</v>
      </c>
      <c r="N1052">
        <v>15198</v>
      </c>
      <c r="O1052">
        <v>27.7</v>
      </c>
      <c r="P1052">
        <v>420</v>
      </c>
      <c r="Q1052">
        <v>1.18</v>
      </c>
      <c r="R1052">
        <v>0.11700000000000001</v>
      </c>
      <c r="S1052">
        <v>7514</v>
      </c>
      <c r="T1052">
        <v>53</v>
      </c>
      <c r="U1052">
        <v>79.8</v>
      </c>
      <c r="V1052">
        <v>2487</v>
      </c>
      <c r="W1052">
        <v>53.6</v>
      </c>
      <c r="X1052">
        <v>44.11</v>
      </c>
      <c r="Y1052">
        <v>0</v>
      </c>
    </row>
    <row r="1053" spans="1:25" x14ac:dyDescent="0.3">
      <c r="A1053" t="s">
        <v>56</v>
      </c>
      <c r="B1053">
        <f>_xlfn.XLOOKUP(Table4[[#This Row],[country]],Table2[country],Table2[country_id],FALSE)</f>
        <v>22</v>
      </c>
      <c r="C1053" t="s">
        <v>105</v>
      </c>
      <c r="D1053">
        <v>2024</v>
      </c>
      <c r="E1053">
        <f>_xlfn.XLOOKUP(Table4[[#This Row],[year]],Table1[year],Table1[year_id])</f>
        <v>15</v>
      </c>
      <c r="F1053" t="s">
        <v>29</v>
      </c>
      <c r="G1053" t="s">
        <v>28</v>
      </c>
      <c r="H1053" cm="1">
        <f t="array" ref="H1053">_xlfn.XLOOKUP(Table4[[#This Row],[vehicle_segment]]&amp;Table4[[#This Row],[powertrain_type]],Table3[vehicle_segment]&amp;Table3[powertrain_type],Table3[vehicle_id])</f>
        <v>2</v>
      </c>
      <c r="I1053" s="5">
        <v>65483</v>
      </c>
      <c r="J1053" s="5">
        <v>419800</v>
      </c>
      <c r="K1053" s="5">
        <v>57245</v>
      </c>
      <c r="L1053" s="5">
        <v>542528</v>
      </c>
      <c r="M1053">
        <v>12.07</v>
      </c>
      <c r="N1053">
        <v>15198</v>
      </c>
      <c r="O1053">
        <v>27.7</v>
      </c>
      <c r="P1053">
        <v>420</v>
      </c>
      <c r="Q1053">
        <v>1.18</v>
      </c>
      <c r="R1053">
        <v>0.11700000000000001</v>
      </c>
      <c r="S1053">
        <v>7514</v>
      </c>
      <c r="T1053">
        <v>53</v>
      </c>
      <c r="U1053">
        <v>79.8</v>
      </c>
      <c r="V1053">
        <v>2487</v>
      </c>
      <c r="W1053">
        <v>53.6</v>
      </c>
      <c r="X1053">
        <v>44.32</v>
      </c>
      <c r="Y1053">
        <v>0</v>
      </c>
    </row>
    <row r="1054" spans="1:25" x14ac:dyDescent="0.3">
      <c r="A1054" t="s">
        <v>56</v>
      </c>
      <c r="B1054">
        <f>_xlfn.XLOOKUP(Table4[[#This Row],[country]],Table2[country],Table2[country_id],FALSE)</f>
        <v>22</v>
      </c>
      <c r="C1054" t="s">
        <v>105</v>
      </c>
      <c r="D1054">
        <v>2024</v>
      </c>
      <c r="E1054">
        <f>_xlfn.XLOOKUP(Table4[[#This Row],[year]],Table1[year],Table1[year_id])</f>
        <v>15</v>
      </c>
      <c r="F1054" t="s">
        <v>30</v>
      </c>
      <c r="G1054" t="s">
        <v>28</v>
      </c>
      <c r="H1054" cm="1">
        <f t="array" ref="H1054">_xlfn.XLOOKUP(Table4[[#This Row],[vehicle_segment]]&amp;Table4[[#This Row],[powertrain_type]],Table3[vehicle_segment]&amp;Table3[powertrain_type],Table3[vehicle_id])</f>
        <v>3</v>
      </c>
      <c r="I1054" s="5">
        <v>39818</v>
      </c>
      <c r="J1054" s="5">
        <v>172679</v>
      </c>
      <c r="K1054" s="5">
        <v>15016</v>
      </c>
      <c r="L1054" s="5">
        <v>227513</v>
      </c>
      <c r="M1054">
        <v>17.5</v>
      </c>
      <c r="N1054">
        <v>15198</v>
      </c>
      <c r="O1054">
        <v>27.7</v>
      </c>
      <c r="P1054">
        <v>420</v>
      </c>
      <c r="Q1054">
        <v>1.18</v>
      </c>
      <c r="R1054">
        <v>0.11700000000000001</v>
      </c>
      <c r="S1054">
        <v>7514</v>
      </c>
      <c r="T1054">
        <v>53</v>
      </c>
      <c r="U1054">
        <v>79.8</v>
      </c>
      <c r="V1054">
        <v>2487</v>
      </c>
      <c r="W1054">
        <v>53.6</v>
      </c>
      <c r="X1054">
        <v>42.14</v>
      </c>
      <c r="Y1054">
        <v>0</v>
      </c>
    </row>
    <row r="1055" spans="1:25" x14ac:dyDescent="0.3">
      <c r="A1055" t="s">
        <v>56</v>
      </c>
      <c r="B1055">
        <f>_xlfn.XLOOKUP(Table4[[#This Row],[country]],Table2[country],Table2[country_id],FALSE)</f>
        <v>22</v>
      </c>
      <c r="C1055" t="s">
        <v>105</v>
      </c>
      <c r="D1055">
        <v>2025</v>
      </c>
      <c r="E1055">
        <f>_xlfn.XLOOKUP(Table4[[#This Row],[year]],Table1[year],Table1[year_id])</f>
        <v>16</v>
      </c>
      <c r="F1055" t="s">
        <v>27</v>
      </c>
      <c r="G1055" t="s">
        <v>28</v>
      </c>
      <c r="H1055" cm="1">
        <f t="array" ref="H1055">_xlfn.XLOOKUP(Table4[[#This Row],[vehicle_segment]]&amp;Table4[[#This Row],[powertrain_type]],Table3[vehicle_segment]&amp;Table3[powertrain_type],Table3[vehicle_id])</f>
        <v>1</v>
      </c>
      <c r="I1055" s="5">
        <v>7297</v>
      </c>
      <c r="J1055" s="5">
        <v>81953</v>
      </c>
      <c r="K1055" s="5">
        <v>54636</v>
      </c>
      <c r="L1055" s="5">
        <v>143886</v>
      </c>
      <c r="M1055">
        <v>5.07</v>
      </c>
      <c r="N1055">
        <v>25686</v>
      </c>
      <c r="O1055">
        <v>38.200000000000003</v>
      </c>
      <c r="P1055">
        <v>446</v>
      </c>
      <c r="Q1055">
        <v>1.1100000000000001</v>
      </c>
      <c r="R1055">
        <v>0.12</v>
      </c>
      <c r="S1055">
        <v>7908</v>
      </c>
      <c r="T1055">
        <v>53.7</v>
      </c>
      <c r="U1055">
        <v>76.900000000000006</v>
      </c>
      <c r="V1055">
        <v>2519</v>
      </c>
      <c r="W1055">
        <v>58.8</v>
      </c>
      <c r="X1055">
        <v>27.13</v>
      </c>
      <c r="Y1055">
        <v>0</v>
      </c>
    </row>
    <row r="1056" spans="1:25" x14ac:dyDescent="0.3">
      <c r="A1056" t="s">
        <v>56</v>
      </c>
      <c r="B1056">
        <f>_xlfn.XLOOKUP(Table4[[#This Row],[country]],Table2[country],Table2[country_id],FALSE)</f>
        <v>22</v>
      </c>
      <c r="C1056" t="s">
        <v>105</v>
      </c>
      <c r="D1056">
        <v>2025</v>
      </c>
      <c r="E1056">
        <f>_xlfn.XLOOKUP(Table4[[#This Row],[year]],Table1[year],Table1[year_id])</f>
        <v>16</v>
      </c>
      <c r="F1056" t="s">
        <v>29</v>
      </c>
      <c r="G1056" t="s">
        <v>28</v>
      </c>
      <c r="H1056" cm="1">
        <f t="array" ref="H1056">_xlfn.XLOOKUP(Table4[[#This Row],[vehicle_segment]]&amp;Table4[[#This Row],[powertrain_type]],Table3[vehicle_segment]&amp;Table3[powertrain_type],Table3[vehicle_id])</f>
        <v>2</v>
      </c>
      <c r="I1056" s="5">
        <v>81541</v>
      </c>
      <c r="J1056" s="5">
        <v>423456</v>
      </c>
      <c r="K1056" s="5">
        <v>57744</v>
      </c>
      <c r="L1056" s="5">
        <v>562741</v>
      </c>
      <c r="M1056">
        <v>14.49</v>
      </c>
      <c r="N1056">
        <v>25686</v>
      </c>
      <c r="O1056">
        <v>38.200000000000003</v>
      </c>
      <c r="P1056">
        <v>446</v>
      </c>
      <c r="Q1056">
        <v>1.1100000000000001</v>
      </c>
      <c r="R1056">
        <v>0.12</v>
      </c>
      <c r="S1056">
        <v>7908</v>
      </c>
      <c r="T1056">
        <v>53.7</v>
      </c>
      <c r="U1056">
        <v>76.900000000000006</v>
      </c>
      <c r="V1056">
        <v>2519</v>
      </c>
      <c r="W1056">
        <v>58.8</v>
      </c>
      <c r="X1056">
        <v>24.52</v>
      </c>
      <c r="Y1056">
        <v>0</v>
      </c>
    </row>
    <row r="1057" spans="1:25" x14ac:dyDescent="0.3">
      <c r="A1057" t="s">
        <v>56</v>
      </c>
      <c r="B1057">
        <f>_xlfn.XLOOKUP(Table4[[#This Row],[country]],Table2[country],Table2[country_id],FALSE)</f>
        <v>22</v>
      </c>
      <c r="C1057" t="s">
        <v>105</v>
      </c>
      <c r="D1057">
        <v>2025</v>
      </c>
      <c r="E1057">
        <f>_xlfn.XLOOKUP(Table4[[#This Row],[year]],Table1[year],Table1[year_id])</f>
        <v>16</v>
      </c>
      <c r="F1057" t="s">
        <v>30</v>
      </c>
      <c r="G1057" t="s">
        <v>28</v>
      </c>
      <c r="H1057" cm="1">
        <f t="array" ref="H1057">_xlfn.XLOOKUP(Table4[[#This Row],[vehicle_segment]]&amp;Table4[[#This Row],[powertrain_type]],Table3[vehicle_segment]&amp;Table3[powertrain_type],Table3[vehicle_id])</f>
        <v>3</v>
      </c>
      <c r="I1057" s="5">
        <v>48934</v>
      </c>
      <c r="J1057" s="5">
        <v>169252</v>
      </c>
      <c r="K1057" s="5">
        <v>14718</v>
      </c>
      <c r="L1057" s="5">
        <v>232904</v>
      </c>
      <c r="M1057">
        <v>21.01</v>
      </c>
      <c r="N1057">
        <v>25686</v>
      </c>
      <c r="O1057">
        <v>38.200000000000003</v>
      </c>
      <c r="P1057">
        <v>446</v>
      </c>
      <c r="Q1057">
        <v>1.1100000000000001</v>
      </c>
      <c r="R1057">
        <v>0.12</v>
      </c>
      <c r="S1057">
        <v>7908</v>
      </c>
      <c r="T1057">
        <v>53.7</v>
      </c>
      <c r="U1057">
        <v>76.900000000000006</v>
      </c>
      <c r="V1057">
        <v>2519</v>
      </c>
      <c r="W1057">
        <v>58.8</v>
      </c>
      <c r="X1057">
        <v>22.89</v>
      </c>
      <c r="Y1057">
        <v>0</v>
      </c>
    </row>
    <row r="1058" spans="1:25" x14ac:dyDescent="0.3">
      <c r="A1058" t="s">
        <v>57</v>
      </c>
      <c r="B1058">
        <f>_xlfn.XLOOKUP(Table4[[#This Row],[country]],Table2[country],Table2[country_id],FALSE)</f>
        <v>23</v>
      </c>
      <c r="C1058" t="s">
        <v>32</v>
      </c>
      <c r="D1058">
        <v>2010</v>
      </c>
      <c r="E1058">
        <f>_xlfn.XLOOKUP(Table4[[#This Row],[year]],Table1[year],Table1[year_id])</f>
        <v>1</v>
      </c>
      <c r="F1058" t="s">
        <v>27</v>
      </c>
      <c r="G1058" t="s">
        <v>28</v>
      </c>
      <c r="H1058" cm="1">
        <f t="array" ref="H1058">_xlfn.XLOOKUP(Table4[[#This Row],[vehicle_segment]]&amp;Table4[[#This Row],[powertrain_type]],Table3[vehicle_segment]&amp;Table3[powertrain_type],Table3[vehicle_id])</f>
        <v>1</v>
      </c>
      <c r="I1058" s="5">
        <v>5</v>
      </c>
      <c r="J1058" s="5">
        <v>69083</v>
      </c>
      <c r="K1058" s="5">
        <v>46059</v>
      </c>
      <c r="L1058" s="5">
        <v>115147</v>
      </c>
      <c r="M1058">
        <v>0</v>
      </c>
      <c r="N1058">
        <v>0</v>
      </c>
      <c r="O1058">
        <v>0</v>
      </c>
      <c r="P1058">
        <v>114</v>
      </c>
      <c r="Q1058">
        <v>1.56</v>
      </c>
      <c r="R1058">
        <v>0.10199999999999999</v>
      </c>
      <c r="S1058">
        <v>10688</v>
      </c>
      <c r="T1058">
        <v>70.599999999999994</v>
      </c>
      <c r="U1058">
        <v>51.3</v>
      </c>
      <c r="V1058">
        <v>0</v>
      </c>
      <c r="W1058">
        <v>24.7</v>
      </c>
      <c r="X1058">
        <v>0</v>
      </c>
      <c r="Y1058">
        <v>0</v>
      </c>
    </row>
    <row r="1059" spans="1:25" x14ac:dyDescent="0.3">
      <c r="A1059" t="s">
        <v>57</v>
      </c>
      <c r="B1059">
        <f>_xlfn.XLOOKUP(Table4[[#This Row],[country]],Table2[country],Table2[country_id],FALSE)</f>
        <v>23</v>
      </c>
      <c r="C1059" t="s">
        <v>32</v>
      </c>
      <c r="D1059">
        <v>2010</v>
      </c>
      <c r="E1059">
        <f>_xlfn.XLOOKUP(Table4[[#This Row],[year]],Table1[year],Table1[year_id])</f>
        <v>1</v>
      </c>
      <c r="F1059" t="s">
        <v>29</v>
      </c>
      <c r="G1059" t="s">
        <v>28</v>
      </c>
      <c r="H1059" cm="1">
        <f t="array" ref="H1059">_xlfn.XLOOKUP(Table4[[#This Row],[vehicle_segment]]&amp;Table4[[#This Row],[powertrain_type]],Table3[vehicle_segment]&amp;Table3[powertrain_type],Table3[vehicle_id])</f>
        <v>2</v>
      </c>
      <c r="I1059" s="5">
        <v>15</v>
      </c>
      <c r="J1059" s="5">
        <v>402048</v>
      </c>
      <c r="K1059" s="5">
        <v>54827</v>
      </c>
      <c r="L1059" s="5">
        <v>456890</v>
      </c>
      <c r="M1059">
        <v>0</v>
      </c>
      <c r="N1059">
        <v>0</v>
      </c>
      <c r="O1059">
        <v>0</v>
      </c>
      <c r="P1059">
        <v>114</v>
      </c>
      <c r="Q1059">
        <v>1.56</v>
      </c>
      <c r="R1059">
        <v>0.10199999999999999</v>
      </c>
      <c r="S1059">
        <v>10688</v>
      </c>
      <c r="T1059">
        <v>70.599999999999994</v>
      </c>
      <c r="U1059">
        <v>51.3</v>
      </c>
      <c r="V1059">
        <v>0</v>
      </c>
      <c r="W1059">
        <v>24.7</v>
      </c>
      <c r="X1059">
        <v>0</v>
      </c>
      <c r="Y1059">
        <v>0</v>
      </c>
    </row>
    <row r="1060" spans="1:25" x14ac:dyDescent="0.3">
      <c r="A1060" t="s">
        <v>57</v>
      </c>
      <c r="B1060">
        <f>_xlfn.XLOOKUP(Table4[[#This Row],[country]],Table2[country],Table2[country_id],FALSE)</f>
        <v>23</v>
      </c>
      <c r="C1060" t="s">
        <v>32</v>
      </c>
      <c r="D1060">
        <v>2010</v>
      </c>
      <c r="E1060">
        <f>_xlfn.XLOOKUP(Table4[[#This Row],[year]],Table1[year],Table1[year_id])</f>
        <v>1</v>
      </c>
      <c r="F1060" t="s">
        <v>30</v>
      </c>
      <c r="G1060" t="s">
        <v>28</v>
      </c>
      <c r="H1060" cm="1">
        <f t="array" ref="H1060">_xlfn.XLOOKUP(Table4[[#This Row],[vehicle_segment]]&amp;Table4[[#This Row],[powertrain_type]],Table3[vehicle_segment]&amp;Table3[powertrain_type],Table3[vehicle_id])</f>
        <v>3</v>
      </c>
      <c r="I1060" s="5">
        <v>10</v>
      </c>
      <c r="J1060" s="5">
        <v>177904</v>
      </c>
      <c r="K1060" s="5">
        <v>15471</v>
      </c>
      <c r="L1060" s="5">
        <v>193385</v>
      </c>
      <c r="M1060">
        <v>0.01</v>
      </c>
      <c r="N1060">
        <v>0</v>
      </c>
      <c r="O1060">
        <v>0</v>
      </c>
      <c r="P1060">
        <v>114</v>
      </c>
      <c r="Q1060">
        <v>1.56</v>
      </c>
      <c r="R1060">
        <v>0.10199999999999999</v>
      </c>
      <c r="S1060">
        <v>10688</v>
      </c>
      <c r="T1060">
        <v>70.599999999999994</v>
      </c>
      <c r="U1060">
        <v>51.3</v>
      </c>
      <c r="V1060">
        <v>0</v>
      </c>
      <c r="W1060">
        <v>24.7</v>
      </c>
      <c r="X1060">
        <v>0</v>
      </c>
      <c r="Y1060">
        <v>0</v>
      </c>
    </row>
    <row r="1061" spans="1:25" x14ac:dyDescent="0.3">
      <c r="A1061" t="s">
        <v>57</v>
      </c>
      <c r="B1061">
        <f>_xlfn.XLOOKUP(Table4[[#This Row],[country]],Table2[country],Table2[country_id],FALSE)</f>
        <v>23</v>
      </c>
      <c r="C1061" t="s">
        <v>32</v>
      </c>
      <c r="D1061">
        <v>2011</v>
      </c>
      <c r="E1061">
        <f>_xlfn.XLOOKUP(Table4[[#This Row],[year]],Table1[year],Table1[year_id])</f>
        <v>2</v>
      </c>
      <c r="F1061" t="s">
        <v>27</v>
      </c>
      <c r="G1061" t="s">
        <v>28</v>
      </c>
      <c r="H1061" cm="1">
        <f t="array" ref="H1061">_xlfn.XLOOKUP(Table4[[#This Row],[vehicle_segment]]&amp;Table4[[#This Row],[powertrain_type]],Table3[vehicle_segment]&amp;Table3[powertrain_type],Table3[vehicle_id])</f>
        <v>1</v>
      </c>
      <c r="I1061" s="5">
        <v>5</v>
      </c>
      <c r="J1061" s="5">
        <v>73155</v>
      </c>
      <c r="K1061" s="5">
        <v>48774</v>
      </c>
      <c r="L1061" s="5">
        <v>121934</v>
      </c>
      <c r="M1061">
        <v>0</v>
      </c>
      <c r="N1061">
        <v>13</v>
      </c>
      <c r="O1061">
        <v>1</v>
      </c>
      <c r="P1061">
        <v>118</v>
      </c>
      <c r="Q1061">
        <v>1.5329999999999999</v>
      </c>
      <c r="R1061">
        <v>0.10100000000000001</v>
      </c>
      <c r="S1061">
        <v>10943</v>
      </c>
      <c r="T1061">
        <v>71.099999999999994</v>
      </c>
      <c r="U1061">
        <v>53.3</v>
      </c>
      <c r="V1061">
        <v>270</v>
      </c>
      <c r="W1061">
        <v>26.8</v>
      </c>
      <c r="X1061">
        <v>0</v>
      </c>
      <c r="Y1061">
        <v>0</v>
      </c>
    </row>
    <row r="1062" spans="1:25" x14ac:dyDescent="0.3">
      <c r="A1062" t="s">
        <v>57</v>
      </c>
      <c r="B1062">
        <f>_xlfn.XLOOKUP(Table4[[#This Row],[country]],Table2[country],Table2[country_id],FALSE)</f>
        <v>23</v>
      </c>
      <c r="C1062" t="s">
        <v>32</v>
      </c>
      <c r="D1062">
        <v>2011</v>
      </c>
      <c r="E1062">
        <f>_xlfn.XLOOKUP(Table4[[#This Row],[year]],Table1[year],Table1[year_id])</f>
        <v>2</v>
      </c>
      <c r="F1062" t="s">
        <v>29</v>
      </c>
      <c r="G1062" t="s">
        <v>28</v>
      </c>
      <c r="H1062" cm="1">
        <f t="array" ref="H1062">_xlfn.XLOOKUP(Table4[[#This Row],[vehicle_segment]]&amp;Table4[[#This Row],[powertrain_type]],Table3[vehicle_segment]&amp;Table3[powertrain_type],Table3[vehicle_id])</f>
        <v>2</v>
      </c>
      <c r="I1062" s="5">
        <v>15</v>
      </c>
      <c r="J1062" s="5">
        <v>434453</v>
      </c>
      <c r="K1062" s="5">
        <v>59246</v>
      </c>
      <c r="L1062" s="5">
        <v>493714</v>
      </c>
      <c r="M1062">
        <v>0</v>
      </c>
      <c r="N1062">
        <v>13</v>
      </c>
      <c r="O1062">
        <v>1</v>
      </c>
      <c r="P1062">
        <v>118</v>
      </c>
      <c r="Q1062">
        <v>1.5329999999999999</v>
      </c>
      <c r="R1062">
        <v>0.10100000000000001</v>
      </c>
      <c r="S1062">
        <v>10943</v>
      </c>
      <c r="T1062">
        <v>71.099999999999994</v>
      </c>
      <c r="U1062">
        <v>53.3</v>
      </c>
      <c r="V1062">
        <v>270</v>
      </c>
      <c r="W1062">
        <v>26.8</v>
      </c>
      <c r="X1062">
        <v>0</v>
      </c>
      <c r="Y1062">
        <v>0</v>
      </c>
    </row>
    <row r="1063" spans="1:25" x14ac:dyDescent="0.3">
      <c r="A1063" t="s">
        <v>57</v>
      </c>
      <c r="B1063">
        <f>_xlfn.XLOOKUP(Table4[[#This Row],[country]],Table2[country],Table2[country_id],FALSE)</f>
        <v>23</v>
      </c>
      <c r="C1063" t="s">
        <v>32</v>
      </c>
      <c r="D1063">
        <v>2011</v>
      </c>
      <c r="E1063">
        <f>_xlfn.XLOOKUP(Table4[[#This Row],[year]],Table1[year],Table1[year_id])</f>
        <v>2</v>
      </c>
      <c r="F1063" t="s">
        <v>30</v>
      </c>
      <c r="G1063" t="s">
        <v>28</v>
      </c>
      <c r="H1063" cm="1">
        <f t="array" ref="H1063">_xlfn.XLOOKUP(Table4[[#This Row],[vehicle_segment]]&amp;Table4[[#This Row],[powertrain_type]],Table3[vehicle_segment]&amp;Table3[powertrain_type],Table3[vehicle_id])</f>
        <v>3</v>
      </c>
      <c r="I1063" s="5">
        <v>10</v>
      </c>
      <c r="J1063" s="5">
        <v>184044</v>
      </c>
      <c r="K1063" s="5">
        <v>16005</v>
      </c>
      <c r="L1063" s="5">
        <v>200059</v>
      </c>
      <c r="M1063">
        <v>0</v>
      </c>
      <c r="N1063">
        <v>13</v>
      </c>
      <c r="O1063">
        <v>1</v>
      </c>
      <c r="P1063">
        <v>118</v>
      </c>
      <c r="Q1063">
        <v>1.5329999999999999</v>
      </c>
      <c r="R1063">
        <v>0.10100000000000001</v>
      </c>
      <c r="S1063">
        <v>10943</v>
      </c>
      <c r="T1063">
        <v>71.099999999999994</v>
      </c>
      <c r="U1063">
        <v>53.3</v>
      </c>
      <c r="V1063">
        <v>270</v>
      </c>
      <c r="W1063">
        <v>26.8</v>
      </c>
      <c r="X1063">
        <v>0</v>
      </c>
      <c r="Y1063">
        <v>0</v>
      </c>
    </row>
    <row r="1064" spans="1:25" x14ac:dyDescent="0.3">
      <c r="A1064" t="s">
        <v>57</v>
      </c>
      <c r="B1064">
        <f>_xlfn.XLOOKUP(Table4[[#This Row],[country]],Table2[country],Table2[country_id],FALSE)</f>
        <v>23</v>
      </c>
      <c r="C1064" t="s">
        <v>32</v>
      </c>
      <c r="D1064">
        <v>2012</v>
      </c>
      <c r="E1064">
        <f>_xlfn.XLOOKUP(Table4[[#This Row],[year]],Table1[year],Table1[year_id])</f>
        <v>3</v>
      </c>
      <c r="F1064" t="s">
        <v>27</v>
      </c>
      <c r="G1064" t="s">
        <v>28</v>
      </c>
      <c r="H1064" cm="1">
        <f t="array" ref="H1064">_xlfn.XLOOKUP(Table4[[#This Row],[vehicle_segment]]&amp;Table4[[#This Row],[powertrain_type]],Table3[vehicle_segment]&amp;Table3[powertrain_type],Table3[vehicle_id])</f>
        <v>1</v>
      </c>
      <c r="I1064" s="5">
        <v>5</v>
      </c>
      <c r="J1064" s="5">
        <v>75132</v>
      </c>
      <c r="K1064" s="5">
        <v>50092</v>
      </c>
      <c r="L1064" s="5">
        <v>125229</v>
      </c>
      <c r="M1064">
        <v>0</v>
      </c>
      <c r="N1064">
        <v>26</v>
      </c>
      <c r="O1064">
        <v>2.1</v>
      </c>
      <c r="P1064">
        <v>124</v>
      </c>
      <c r="Q1064">
        <v>1.4870000000000001</v>
      </c>
      <c r="R1064">
        <v>0.10100000000000001</v>
      </c>
      <c r="S1064">
        <v>10924</v>
      </c>
      <c r="T1064">
        <v>71.900000000000006</v>
      </c>
      <c r="U1064">
        <v>55</v>
      </c>
      <c r="V1064">
        <v>541</v>
      </c>
      <c r="W1064">
        <v>27.8</v>
      </c>
      <c r="X1064">
        <v>0</v>
      </c>
      <c r="Y1064">
        <v>0</v>
      </c>
    </row>
    <row r="1065" spans="1:25" x14ac:dyDescent="0.3">
      <c r="A1065" t="s">
        <v>57</v>
      </c>
      <c r="B1065">
        <f>_xlfn.XLOOKUP(Table4[[#This Row],[country]],Table2[country],Table2[country_id],FALSE)</f>
        <v>23</v>
      </c>
      <c r="C1065" t="s">
        <v>32</v>
      </c>
      <c r="D1065">
        <v>2012</v>
      </c>
      <c r="E1065">
        <f>_xlfn.XLOOKUP(Table4[[#This Row],[year]],Table1[year],Table1[year_id])</f>
        <v>3</v>
      </c>
      <c r="F1065" t="s">
        <v>29</v>
      </c>
      <c r="G1065" t="s">
        <v>28</v>
      </c>
      <c r="H1065" cm="1">
        <f t="array" ref="H1065">_xlfn.XLOOKUP(Table4[[#This Row],[vehicle_segment]]&amp;Table4[[#This Row],[powertrain_type]],Table3[vehicle_segment]&amp;Table3[powertrain_type],Table3[vehicle_id])</f>
        <v>2</v>
      </c>
      <c r="I1065" s="5">
        <v>23</v>
      </c>
      <c r="J1065" s="5">
        <v>439735</v>
      </c>
      <c r="K1065" s="5">
        <v>59967</v>
      </c>
      <c r="L1065" s="5">
        <v>499725</v>
      </c>
      <c r="M1065">
        <v>0</v>
      </c>
      <c r="N1065">
        <v>26</v>
      </c>
      <c r="O1065">
        <v>2.1</v>
      </c>
      <c r="P1065">
        <v>124</v>
      </c>
      <c r="Q1065">
        <v>1.4870000000000001</v>
      </c>
      <c r="R1065">
        <v>0.10100000000000001</v>
      </c>
      <c r="S1065">
        <v>10924</v>
      </c>
      <c r="T1065">
        <v>71.900000000000006</v>
      </c>
      <c r="U1065">
        <v>55</v>
      </c>
      <c r="V1065">
        <v>541</v>
      </c>
      <c r="W1065">
        <v>27.8</v>
      </c>
      <c r="X1065">
        <v>23.83</v>
      </c>
      <c r="Y1065">
        <v>0</v>
      </c>
    </row>
    <row r="1066" spans="1:25" x14ac:dyDescent="0.3">
      <c r="A1066" t="s">
        <v>57</v>
      </c>
      <c r="B1066">
        <f>_xlfn.XLOOKUP(Table4[[#This Row],[country]],Table2[country],Table2[country_id],FALSE)</f>
        <v>23</v>
      </c>
      <c r="C1066" t="s">
        <v>32</v>
      </c>
      <c r="D1066">
        <v>2012</v>
      </c>
      <c r="E1066">
        <f>_xlfn.XLOOKUP(Table4[[#This Row],[year]],Table1[year],Table1[year_id])</f>
        <v>3</v>
      </c>
      <c r="F1066" t="s">
        <v>30</v>
      </c>
      <c r="G1066" t="s">
        <v>28</v>
      </c>
      <c r="H1066" cm="1">
        <f t="array" ref="H1066">_xlfn.XLOOKUP(Table4[[#This Row],[vehicle_segment]]&amp;Table4[[#This Row],[powertrain_type]],Table3[vehicle_segment]&amp;Table3[powertrain_type],Table3[vehicle_id])</f>
        <v>3</v>
      </c>
      <c r="I1066" s="5">
        <v>13</v>
      </c>
      <c r="J1066" s="5">
        <v>193955</v>
      </c>
      <c r="K1066" s="5">
        <v>16867</v>
      </c>
      <c r="L1066" s="5">
        <v>210835</v>
      </c>
      <c r="M1066">
        <v>0.01</v>
      </c>
      <c r="N1066">
        <v>26</v>
      </c>
      <c r="O1066">
        <v>2.1</v>
      </c>
      <c r="P1066">
        <v>124</v>
      </c>
      <c r="Q1066">
        <v>1.4870000000000001</v>
      </c>
      <c r="R1066">
        <v>0.10100000000000001</v>
      </c>
      <c r="S1066">
        <v>10924</v>
      </c>
      <c r="T1066">
        <v>71.900000000000006</v>
      </c>
      <c r="U1066">
        <v>55</v>
      </c>
      <c r="V1066">
        <v>541</v>
      </c>
      <c r="W1066">
        <v>27.8</v>
      </c>
      <c r="X1066">
        <v>14.02</v>
      </c>
      <c r="Y1066">
        <v>0</v>
      </c>
    </row>
    <row r="1067" spans="1:25" x14ac:dyDescent="0.3">
      <c r="A1067" t="s">
        <v>57</v>
      </c>
      <c r="B1067">
        <f>_xlfn.XLOOKUP(Table4[[#This Row],[country]],Table2[country],Table2[country_id],FALSE)</f>
        <v>23</v>
      </c>
      <c r="C1067" t="s">
        <v>32</v>
      </c>
      <c r="D1067">
        <v>2013</v>
      </c>
      <c r="E1067">
        <f>_xlfn.XLOOKUP(Table4[[#This Row],[year]],Table1[year],Table1[year_id])</f>
        <v>4</v>
      </c>
      <c r="F1067" t="s">
        <v>27</v>
      </c>
      <c r="G1067" t="s">
        <v>28</v>
      </c>
      <c r="H1067" cm="1">
        <f t="array" ref="H1067">_xlfn.XLOOKUP(Table4[[#This Row],[vehicle_segment]]&amp;Table4[[#This Row],[powertrain_type]],Table3[vehicle_segment]&amp;Table3[powertrain_type],Table3[vehicle_id])</f>
        <v>1</v>
      </c>
      <c r="I1067" s="5">
        <v>9</v>
      </c>
      <c r="J1067" s="5">
        <v>75222</v>
      </c>
      <c r="K1067" s="5">
        <v>50152</v>
      </c>
      <c r="L1067" s="5">
        <v>125383</v>
      </c>
      <c r="M1067">
        <v>0.01</v>
      </c>
      <c r="N1067">
        <v>39</v>
      </c>
      <c r="O1067">
        <v>2.8</v>
      </c>
      <c r="P1067">
        <v>123</v>
      </c>
      <c r="Q1067">
        <v>1.43</v>
      </c>
      <c r="R1067">
        <v>0.10100000000000001</v>
      </c>
      <c r="S1067">
        <v>10837</v>
      </c>
      <c r="T1067">
        <v>72.2</v>
      </c>
      <c r="U1067">
        <v>56.9</v>
      </c>
      <c r="V1067">
        <v>819</v>
      </c>
      <c r="W1067">
        <v>29.6</v>
      </c>
      <c r="X1067">
        <v>21.64</v>
      </c>
      <c r="Y1067">
        <v>0</v>
      </c>
    </row>
    <row r="1068" spans="1:25" x14ac:dyDescent="0.3">
      <c r="A1068" t="s">
        <v>57</v>
      </c>
      <c r="B1068">
        <f>_xlfn.XLOOKUP(Table4[[#This Row],[country]],Table2[country],Table2[country_id],FALSE)</f>
        <v>23</v>
      </c>
      <c r="C1068" t="s">
        <v>32</v>
      </c>
      <c r="D1068">
        <v>2013</v>
      </c>
      <c r="E1068">
        <f>_xlfn.XLOOKUP(Table4[[#This Row],[year]],Table1[year],Table1[year_id])</f>
        <v>4</v>
      </c>
      <c r="F1068" t="s">
        <v>29</v>
      </c>
      <c r="G1068" t="s">
        <v>28</v>
      </c>
      <c r="H1068" cm="1">
        <f t="array" ref="H1068">_xlfn.XLOOKUP(Table4[[#This Row],[vehicle_segment]]&amp;Table4[[#This Row],[powertrain_type]],Table3[vehicle_segment]&amp;Table3[powertrain_type],Table3[vehicle_id])</f>
        <v>2</v>
      </c>
      <c r="I1068" s="5">
        <v>51</v>
      </c>
      <c r="J1068" s="5">
        <v>449813</v>
      </c>
      <c r="K1068" s="5">
        <v>61338</v>
      </c>
      <c r="L1068" s="5">
        <v>511202</v>
      </c>
      <c r="M1068">
        <v>0.01</v>
      </c>
      <c r="N1068">
        <v>39</v>
      </c>
      <c r="O1068">
        <v>2.8</v>
      </c>
      <c r="P1068">
        <v>123</v>
      </c>
      <c r="Q1068">
        <v>1.43</v>
      </c>
      <c r="R1068">
        <v>0.10100000000000001</v>
      </c>
      <c r="S1068">
        <v>10837</v>
      </c>
      <c r="T1068">
        <v>72.2</v>
      </c>
      <c r="U1068">
        <v>56.9</v>
      </c>
      <c r="V1068">
        <v>819</v>
      </c>
      <c r="W1068">
        <v>29.6</v>
      </c>
      <c r="X1068">
        <v>50.37</v>
      </c>
      <c r="Y1068">
        <v>0</v>
      </c>
    </row>
    <row r="1069" spans="1:25" x14ac:dyDescent="0.3">
      <c r="A1069" t="s">
        <v>57</v>
      </c>
      <c r="B1069">
        <f>_xlfn.XLOOKUP(Table4[[#This Row],[country]],Table2[country],Table2[country_id],FALSE)</f>
        <v>23</v>
      </c>
      <c r="C1069" t="s">
        <v>32</v>
      </c>
      <c r="D1069">
        <v>2013</v>
      </c>
      <c r="E1069">
        <f>_xlfn.XLOOKUP(Table4[[#This Row],[year]],Table1[year],Table1[year_id])</f>
        <v>4</v>
      </c>
      <c r="F1069" t="s">
        <v>30</v>
      </c>
      <c r="G1069" t="s">
        <v>28</v>
      </c>
      <c r="H1069" cm="1">
        <f t="array" ref="H1069">_xlfn.XLOOKUP(Table4[[#This Row],[vehicle_segment]]&amp;Table4[[#This Row],[powertrain_type]],Table3[vehicle_segment]&amp;Table3[powertrain_type],Table3[vehicle_id])</f>
        <v>3</v>
      </c>
      <c r="I1069" s="5">
        <v>30</v>
      </c>
      <c r="J1069" s="5">
        <v>193146</v>
      </c>
      <c r="K1069" s="5">
        <v>16795</v>
      </c>
      <c r="L1069" s="5">
        <v>209971</v>
      </c>
      <c r="M1069">
        <v>0.01</v>
      </c>
      <c r="N1069">
        <v>39</v>
      </c>
      <c r="O1069">
        <v>2.8</v>
      </c>
      <c r="P1069">
        <v>123</v>
      </c>
      <c r="Q1069">
        <v>1.43</v>
      </c>
      <c r="R1069">
        <v>0.10100000000000001</v>
      </c>
      <c r="S1069">
        <v>10837</v>
      </c>
      <c r="T1069">
        <v>72.2</v>
      </c>
      <c r="U1069">
        <v>56.9</v>
      </c>
      <c r="V1069">
        <v>819</v>
      </c>
      <c r="W1069">
        <v>29.6</v>
      </c>
      <c r="X1069">
        <v>44.22</v>
      </c>
      <c r="Y1069">
        <v>0</v>
      </c>
    </row>
    <row r="1070" spans="1:25" x14ac:dyDescent="0.3">
      <c r="A1070" t="s">
        <v>57</v>
      </c>
      <c r="B1070">
        <f>_xlfn.XLOOKUP(Table4[[#This Row],[country]],Table2[country],Table2[country_id],FALSE)</f>
        <v>23</v>
      </c>
      <c r="C1070" t="s">
        <v>32</v>
      </c>
      <c r="D1070">
        <v>2014</v>
      </c>
      <c r="E1070">
        <f>_xlfn.XLOOKUP(Table4[[#This Row],[year]],Table1[year],Table1[year_id])</f>
        <v>5</v>
      </c>
      <c r="F1070" t="s">
        <v>27</v>
      </c>
      <c r="G1070" t="s">
        <v>28</v>
      </c>
      <c r="H1070" cm="1">
        <f t="array" ref="H1070">_xlfn.XLOOKUP(Table4[[#This Row],[vehicle_segment]]&amp;Table4[[#This Row],[powertrain_type]],Table3[vehicle_segment]&amp;Table3[powertrain_type],Table3[vehicle_id])</f>
        <v>1</v>
      </c>
      <c r="I1070" s="5">
        <v>5</v>
      </c>
      <c r="J1070" s="5">
        <v>78056</v>
      </c>
      <c r="K1070" s="5">
        <v>52038</v>
      </c>
      <c r="L1070" s="5">
        <v>130099</v>
      </c>
      <c r="M1070">
        <v>0</v>
      </c>
      <c r="N1070">
        <v>48</v>
      </c>
      <c r="O1070">
        <v>3.8</v>
      </c>
      <c r="P1070">
        <v>144</v>
      </c>
      <c r="Q1070">
        <v>1.393</v>
      </c>
      <c r="R1070">
        <v>0.10199999999999999</v>
      </c>
      <c r="S1070">
        <v>10796</v>
      </c>
      <c r="T1070">
        <v>73.099999999999994</v>
      </c>
      <c r="U1070">
        <v>58.6</v>
      </c>
      <c r="V1070">
        <v>1067</v>
      </c>
      <c r="W1070">
        <v>29.8</v>
      </c>
      <c r="X1070">
        <v>0</v>
      </c>
      <c r="Y1070">
        <v>0</v>
      </c>
    </row>
    <row r="1071" spans="1:25" x14ac:dyDescent="0.3">
      <c r="A1071" t="s">
        <v>57</v>
      </c>
      <c r="B1071">
        <f>_xlfn.XLOOKUP(Table4[[#This Row],[country]],Table2[country],Table2[country_id],FALSE)</f>
        <v>23</v>
      </c>
      <c r="C1071" t="s">
        <v>32</v>
      </c>
      <c r="D1071">
        <v>2014</v>
      </c>
      <c r="E1071">
        <f>_xlfn.XLOOKUP(Table4[[#This Row],[year]],Table1[year],Table1[year_id])</f>
        <v>5</v>
      </c>
      <c r="F1071" t="s">
        <v>29</v>
      </c>
      <c r="G1071" t="s">
        <v>28</v>
      </c>
      <c r="H1071" cm="1">
        <f t="array" ref="H1071">_xlfn.XLOOKUP(Table4[[#This Row],[vehicle_segment]]&amp;Table4[[#This Row],[powertrain_type]],Table3[vehicle_segment]&amp;Table3[powertrain_type],Table3[vehicle_id])</f>
        <v>2</v>
      </c>
      <c r="I1071" s="5">
        <v>52</v>
      </c>
      <c r="J1071" s="5">
        <v>453907</v>
      </c>
      <c r="K1071" s="5">
        <v>61896</v>
      </c>
      <c r="L1071" s="5">
        <v>515855</v>
      </c>
      <c r="M1071">
        <v>0.01</v>
      </c>
      <c r="N1071">
        <v>48</v>
      </c>
      <c r="O1071">
        <v>3.8</v>
      </c>
      <c r="P1071">
        <v>144</v>
      </c>
      <c r="Q1071">
        <v>1.393</v>
      </c>
      <c r="R1071">
        <v>0.10199999999999999</v>
      </c>
      <c r="S1071">
        <v>10796</v>
      </c>
      <c r="T1071">
        <v>73.099999999999994</v>
      </c>
      <c r="U1071">
        <v>58.6</v>
      </c>
      <c r="V1071">
        <v>1067</v>
      </c>
      <c r="W1071">
        <v>29.8</v>
      </c>
      <c r="X1071">
        <v>51.35</v>
      </c>
      <c r="Y1071">
        <v>0</v>
      </c>
    </row>
    <row r="1072" spans="1:25" x14ac:dyDescent="0.3">
      <c r="A1072" t="s">
        <v>57</v>
      </c>
      <c r="B1072">
        <f>_xlfn.XLOOKUP(Table4[[#This Row],[country]],Table2[country],Table2[country_id],FALSE)</f>
        <v>23</v>
      </c>
      <c r="C1072" t="s">
        <v>32</v>
      </c>
      <c r="D1072">
        <v>2014</v>
      </c>
      <c r="E1072">
        <f>_xlfn.XLOOKUP(Table4[[#This Row],[year]],Table1[year],Table1[year_id])</f>
        <v>5</v>
      </c>
      <c r="F1072" t="s">
        <v>30</v>
      </c>
      <c r="G1072" t="s">
        <v>28</v>
      </c>
      <c r="H1072" cm="1">
        <f t="array" ref="H1072">_xlfn.XLOOKUP(Table4[[#This Row],[vehicle_segment]]&amp;Table4[[#This Row],[powertrain_type]],Table3[vehicle_segment]&amp;Table3[powertrain_type],Table3[vehicle_id])</f>
        <v>3</v>
      </c>
      <c r="I1072" s="5">
        <v>32</v>
      </c>
      <c r="J1072" s="5">
        <v>205829</v>
      </c>
      <c r="K1072" s="5">
        <v>17898</v>
      </c>
      <c r="L1072" s="5">
        <v>223759</v>
      </c>
      <c r="M1072">
        <v>0.01</v>
      </c>
      <c r="N1072">
        <v>48</v>
      </c>
      <c r="O1072">
        <v>3.8</v>
      </c>
      <c r="P1072">
        <v>144</v>
      </c>
      <c r="Q1072">
        <v>1.393</v>
      </c>
      <c r="R1072">
        <v>0.10199999999999999</v>
      </c>
      <c r="S1072">
        <v>10796</v>
      </c>
      <c r="T1072">
        <v>73.099999999999994</v>
      </c>
      <c r="U1072">
        <v>58.6</v>
      </c>
      <c r="V1072">
        <v>1067</v>
      </c>
      <c r="W1072">
        <v>29.8</v>
      </c>
      <c r="X1072">
        <v>47.36</v>
      </c>
      <c r="Y1072">
        <v>0</v>
      </c>
    </row>
    <row r="1073" spans="1:25" x14ac:dyDescent="0.3">
      <c r="A1073" t="s">
        <v>57</v>
      </c>
      <c r="B1073">
        <f>_xlfn.XLOOKUP(Table4[[#This Row],[country]],Table2[country],Table2[country_id],FALSE)</f>
        <v>23</v>
      </c>
      <c r="C1073" t="s">
        <v>32</v>
      </c>
      <c r="D1073">
        <v>2015</v>
      </c>
      <c r="E1073">
        <f>_xlfn.XLOOKUP(Table4[[#This Row],[year]],Table1[year],Table1[year_id])</f>
        <v>6</v>
      </c>
      <c r="F1073" t="s">
        <v>27</v>
      </c>
      <c r="G1073" t="s">
        <v>28</v>
      </c>
      <c r="H1073" cm="1">
        <f t="array" ref="H1073">_xlfn.XLOOKUP(Table4[[#This Row],[vehicle_segment]]&amp;Table4[[#This Row],[powertrain_type]],Table3[vehicle_segment]&amp;Table3[powertrain_type],Table3[vehicle_id])</f>
        <v>1</v>
      </c>
      <c r="I1073" s="5">
        <v>5</v>
      </c>
      <c r="J1073" s="5">
        <v>88113</v>
      </c>
      <c r="K1073" s="5">
        <v>58742</v>
      </c>
      <c r="L1073" s="5">
        <v>146860</v>
      </c>
      <c r="M1073">
        <v>0</v>
      </c>
      <c r="N1073">
        <v>65</v>
      </c>
      <c r="O1073">
        <v>5.0999999999999996</v>
      </c>
      <c r="P1073">
        <v>162</v>
      </c>
      <c r="Q1073">
        <v>1.36</v>
      </c>
      <c r="R1073">
        <v>0.1</v>
      </c>
      <c r="S1073">
        <v>10985</v>
      </c>
      <c r="T1073">
        <v>73.099999999999994</v>
      </c>
      <c r="U1073">
        <v>59</v>
      </c>
      <c r="V1073">
        <v>1374</v>
      </c>
      <c r="W1073">
        <v>31.8</v>
      </c>
      <c r="X1073">
        <v>0</v>
      </c>
      <c r="Y1073">
        <v>0</v>
      </c>
    </row>
    <row r="1074" spans="1:25" x14ac:dyDescent="0.3">
      <c r="A1074" t="s">
        <v>57</v>
      </c>
      <c r="B1074">
        <f>_xlfn.XLOOKUP(Table4[[#This Row],[country]],Table2[country],Table2[country_id],FALSE)</f>
        <v>23</v>
      </c>
      <c r="C1074" t="s">
        <v>32</v>
      </c>
      <c r="D1074">
        <v>2015</v>
      </c>
      <c r="E1074">
        <f>_xlfn.XLOOKUP(Table4[[#This Row],[year]],Table1[year],Table1[year_id])</f>
        <v>6</v>
      </c>
      <c r="F1074" t="s">
        <v>29</v>
      </c>
      <c r="G1074" t="s">
        <v>28</v>
      </c>
      <c r="H1074" cm="1">
        <f t="array" ref="H1074">_xlfn.XLOOKUP(Table4[[#This Row],[vehicle_segment]]&amp;Table4[[#This Row],[powertrain_type]],Table3[vehicle_segment]&amp;Table3[powertrain_type],Table3[vehicle_id])</f>
        <v>2</v>
      </c>
      <c r="I1074" s="5">
        <v>58</v>
      </c>
      <c r="J1074" s="5">
        <v>511294</v>
      </c>
      <c r="K1074" s="5">
        <v>69722</v>
      </c>
      <c r="L1074" s="5">
        <v>581074</v>
      </c>
      <c r="M1074">
        <v>0.01</v>
      </c>
      <c r="N1074">
        <v>65</v>
      </c>
      <c r="O1074">
        <v>5.0999999999999996</v>
      </c>
      <c r="P1074">
        <v>162</v>
      </c>
      <c r="Q1074">
        <v>1.36</v>
      </c>
      <c r="R1074">
        <v>0.1</v>
      </c>
      <c r="S1074">
        <v>10985</v>
      </c>
      <c r="T1074">
        <v>73.099999999999994</v>
      </c>
      <c r="U1074">
        <v>59</v>
      </c>
      <c r="V1074">
        <v>1374</v>
      </c>
      <c r="W1074">
        <v>31.8</v>
      </c>
      <c r="X1074">
        <v>36.11</v>
      </c>
      <c r="Y1074">
        <v>0</v>
      </c>
    </row>
    <row r="1075" spans="1:25" x14ac:dyDescent="0.3">
      <c r="A1075" t="s">
        <v>57</v>
      </c>
      <c r="B1075">
        <f>_xlfn.XLOOKUP(Table4[[#This Row],[country]],Table2[country],Table2[country_id],FALSE)</f>
        <v>23</v>
      </c>
      <c r="C1075" t="s">
        <v>32</v>
      </c>
      <c r="D1075">
        <v>2015</v>
      </c>
      <c r="E1075">
        <f>_xlfn.XLOOKUP(Table4[[#This Row],[year]],Table1[year],Table1[year_id])</f>
        <v>6</v>
      </c>
      <c r="F1075" t="s">
        <v>30</v>
      </c>
      <c r="G1075" t="s">
        <v>28</v>
      </c>
      <c r="H1075" cm="1">
        <f t="array" ref="H1075">_xlfn.XLOOKUP(Table4[[#This Row],[vehicle_segment]]&amp;Table4[[#This Row],[powertrain_type]],Table3[vehicle_segment]&amp;Table3[powertrain_type],Table3[vehicle_id])</f>
        <v>3</v>
      </c>
      <c r="I1075" s="5">
        <v>35</v>
      </c>
      <c r="J1075" s="5">
        <v>224018</v>
      </c>
      <c r="K1075" s="5">
        <v>19480</v>
      </c>
      <c r="L1075" s="5">
        <v>243533</v>
      </c>
      <c r="M1075">
        <v>0.01</v>
      </c>
      <c r="N1075">
        <v>65</v>
      </c>
      <c r="O1075">
        <v>5.0999999999999996</v>
      </c>
      <c r="P1075">
        <v>162</v>
      </c>
      <c r="Q1075">
        <v>1.36</v>
      </c>
      <c r="R1075">
        <v>0.1</v>
      </c>
      <c r="S1075">
        <v>10985</v>
      </c>
      <c r="T1075">
        <v>73.099999999999994</v>
      </c>
      <c r="U1075">
        <v>59</v>
      </c>
      <c r="V1075">
        <v>1374</v>
      </c>
      <c r="W1075">
        <v>31.8</v>
      </c>
      <c r="X1075">
        <v>39.119999999999997</v>
      </c>
      <c r="Y1075">
        <v>0</v>
      </c>
    </row>
    <row r="1076" spans="1:25" x14ac:dyDescent="0.3">
      <c r="A1076" t="s">
        <v>57</v>
      </c>
      <c r="B1076">
        <f>_xlfn.XLOOKUP(Table4[[#This Row],[country]],Table2[country],Table2[country_id],FALSE)</f>
        <v>23</v>
      </c>
      <c r="C1076" t="s">
        <v>32</v>
      </c>
      <c r="D1076">
        <v>2016</v>
      </c>
      <c r="E1076">
        <f>_xlfn.XLOOKUP(Table4[[#This Row],[year]],Table1[year],Table1[year_id])</f>
        <v>7</v>
      </c>
      <c r="F1076" t="s">
        <v>27</v>
      </c>
      <c r="G1076" t="s">
        <v>28</v>
      </c>
      <c r="H1076" cm="1">
        <f t="array" ref="H1076">_xlfn.XLOOKUP(Table4[[#This Row],[vehicle_segment]]&amp;Table4[[#This Row],[powertrain_type]],Table3[vehicle_segment]&amp;Table3[powertrain_type],Table3[vehicle_id])</f>
        <v>1</v>
      </c>
      <c r="I1076" s="5">
        <v>10</v>
      </c>
      <c r="J1076" s="5">
        <v>85497</v>
      </c>
      <c r="K1076" s="5">
        <v>56998</v>
      </c>
      <c r="L1076" s="5">
        <v>142505</v>
      </c>
      <c r="M1076">
        <v>0.01</v>
      </c>
      <c r="N1076">
        <v>75</v>
      </c>
      <c r="O1076">
        <v>5.9</v>
      </c>
      <c r="P1076">
        <v>177</v>
      </c>
      <c r="Q1076">
        <v>1.3069999999999999</v>
      </c>
      <c r="R1076">
        <v>9.5000000000000001E-2</v>
      </c>
      <c r="S1076">
        <v>10520</v>
      </c>
      <c r="T1076">
        <v>73.7</v>
      </c>
      <c r="U1076">
        <v>59.3</v>
      </c>
      <c r="V1076">
        <v>1620</v>
      </c>
      <c r="W1076">
        <v>35.299999999999997</v>
      </c>
      <c r="X1076">
        <v>3.57</v>
      </c>
      <c r="Y1076">
        <v>0</v>
      </c>
    </row>
    <row r="1077" spans="1:25" x14ac:dyDescent="0.3">
      <c r="A1077" t="s">
        <v>57</v>
      </c>
      <c r="B1077">
        <f>_xlfn.XLOOKUP(Table4[[#This Row],[country]],Table2[country],Table2[country_id],FALSE)</f>
        <v>23</v>
      </c>
      <c r="C1077" t="s">
        <v>32</v>
      </c>
      <c r="D1077">
        <v>2016</v>
      </c>
      <c r="E1077">
        <f>_xlfn.XLOOKUP(Table4[[#This Row],[year]],Table1[year],Table1[year_id])</f>
        <v>7</v>
      </c>
      <c r="F1077" t="s">
        <v>29</v>
      </c>
      <c r="G1077" t="s">
        <v>28</v>
      </c>
      <c r="H1077" cm="1">
        <f t="array" ref="H1077">_xlfn.XLOOKUP(Table4[[#This Row],[vehicle_segment]]&amp;Table4[[#This Row],[powertrain_type]],Table3[vehicle_segment]&amp;Table3[powertrain_type],Table3[vehicle_id])</f>
        <v>2</v>
      </c>
      <c r="I1077" s="5">
        <v>113</v>
      </c>
      <c r="J1077" s="5">
        <v>497189</v>
      </c>
      <c r="K1077" s="5">
        <v>67798</v>
      </c>
      <c r="L1077" s="5">
        <v>565100</v>
      </c>
      <c r="M1077">
        <v>0.02</v>
      </c>
      <c r="N1077">
        <v>75</v>
      </c>
      <c r="O1077">
        <v>5.9</v>
      </c>
      <c r="P1077">
        <v>177</v>
      </c>
      <c r="Q1077">
        <v>1.3069999999999999</v>
      </c>
      <c r="R1077">
        <v>9.5000000000000001E-2</v>
      </c>
      <c r="S1077">
        <v>10520</v>
      </c>
      <c r="T1077">
        <v>73.7</v>
      </c>
      <c r="U1077">
        <v>59.3</v>
      </c>
      <c r="V1077">
        <v>1620</v>
      </c>
      <c r="W1077">
        <v>35.299999999999997</v>
      </c>
      <c r="X1077">
        <v>30.37</v>
      </c>
      <c r="Y1077">
        <v>0</v>
      </c>
    </row>
    <row r="1078" spans="1:25" x14ac:dyDescent="0.3">
      <c r="A1078" t="s">
        <v>57</v>
      </c>
      <c r="B1078">
        <f>_xlfn.XLOOKUP(Table4[[#This Row],[country]],Table2[country],Table2[country_id],FALSE)</f>
        <v>23</v>
      </c>
      <c r="C1078" t="s">
        <v>32</v>
      </c>
      <c r="D1078">
        <v>2016</v>
      </c>
      <c r="E1078">
        <f>_xlfn.XLOOKUP(Table4[[#This Row],[year]],Table1[year],Table1[year_id])</f>
        <v>7</v>
      </c>
      <c r="F1078" t="s">
        <v>30</v>
      </c>
      <c r="G1078" t="s">
        <v>28</v>
      </c>
      <c r="H1078" cm="1">
        <f t="array" ref="H1078">_xlfn.XLOOKUP(Table4[[#This Row],[vehicle_segment]]&amp;Table4[[#This Row],[powertrain_type]],Table3[vehicle_segment]&amp;Table3[powertrain_type],Table3[vehicle_id])</f>
        <v>3</v>
      </c>
      <c r="I1078" s="5">
        <v>69</v>
      </c>
      <c r="J1078" s="5">
        <v>217464</v>
      </c>
      <c r="K1078" s="5">
        <v>18910</v>
      </c>
      <c r="L1078" s="5">
        <v>236443</v>
      </c>
      <c r="M1078">
        <v>0.03</v>
      </c>
      <c r="N1078">
        <v>75</v>
      </c>
      <c r="O1078">
        <v>5.9</v>
      </c>
      <c r="P1078">
        <v>177</v>
      </c>
      <c r="Q1078">
        <v>1.3069999999999999</v>
      </c>
      <c r="R1078">
        <v>9.5000000000000001E-2</v>
      </c>
      <c r="S1078">
        <v>10520</v>
      </c>
      <c r="T1078">
        <v>73.7</v>
      </c>
      <c r="U1078">
        <v>59.3</v>
      </c>
      <c r="V1078">
        <v>1620</v>
      </c>
      <c r="W1078">
        <v>35.299999999999997</v>
      </c>
      <c r="X1078">
        <v>32</v>
      </c>
      <c r="Y1078">
        <v>0</v>
      </c>
    </row>
    <row r="1079" spans="1:25" x14ac:dyDescent="0.3">
      <c r="A1079" t="s">
        <v>57</v>
      </c>
      <c r="B1079">
        <f>_xlfn.XLOOKUP(Table4[[#This Row],[country]],Table2[country],Table2[country_id],FALSE)</f>
        <v>23</v>
      </c>
      <c r="C1079" t="s">
        <v>32</v>
      </c>
      <c r="D1079">
        <v>2017</v>
      </c>
      <c r="E1079">
        <f>_xlfn.XLOOKUP(Table4[[#This Row],[year]],Table1[year],Table1[year_id])</f>
        <v>8</v>
      </c>
      <c r="F1079" t="s">
        <v>27</v>
      </c>
      <c r="G1079" t="s">
        <v>28</v>
      </c>
      <c r="H1079" cm="1">
        <f t="array" ref="H1079">_xlfn.XLOOKUP(Table4[[#This Row],[vehicle_segment]]&amp;Table4[[#This Row],[powertrain_type]],Table3[vehicle_segment]&amp;Table3[powertrain_type],Table3[vehicle_id])</f>
        <v>1</v>
      </c>
      <c r="I1079" s="5">
        <v>21</v>
      </c>
      <c r="J1079" s="5">
        <v>88095</v>
      </c>
      <c r="K1079" s="5">
        <v>58730</v>
      </c>
      <c r="L1079" s="5">
        <v>146846</v>
      </c>
      <c r="M1079">
        <v>0.01</v>
      </c>
      <c r="N1079">
        <v>85</v>
      </c>
      <c r="O1079">
        <v>7.1</v>
      </c>
      <c r="P1079">
        <v>202</v>
      </c>
      <c r="Q1079">
        <v>1.2</v>
      </c>
      <c r="R1079">
        <v>8.8999999999999996E-2</v>
      </c>
      <c r="S1079">
        <v>9859</v>
      </c>
      <c r="T1079">
        <v>74.8</v>
      </c>
      <c r="U1079">
        <v>58.3</v>
      </c>
      <c r="V1079">
        <v>1911</v>
      </c>
      <c r="W1079">
        <v>37</v>
      </c>
      <c r="X1079">
        <v>61.34</v>
      </c>
      <c r="Y1079">
        <v>0</v>
      </c>
    </row>
    <row r="1080" spans="1:25" x14ac:dyDescent="0.3">
      <c r="A1080" t="s">
        <v>57</v>
      </c>
      <c r="B1080">
        <f>_xlfn.XLOOKUP(Table4[[#This Row],[country]],Table2[country],Table2[country_id],FALSE)</f>
        <v>23</v>
      </c>
      <c r="C1080" t="s">
        <v>32</v>
      </c>
      <c r="D1080">
        <v>2017</v>
      </c>
      <c r="E1080">
        <f>_xlfn.XLOOKUP(Table4[[#This Row],[year]],Table1[year],Table1[year_id])</f>
        <v>8</v>
      </c>
      <c r="F1080" t="s">
        <v>29</v>
      </c>
      <c r="G1080" t="s">
        <v>28</v>
      </c>
      <c r="H1080" cm="1">
        <f t="array" ref="H1080">_xlfn.XLOOKUP(Table4[[#This Row],[vehicle_segment]]&amp;Table4[[#This Row],[powertrain_type]],Table3[vehicle_segment]&amp;Table3[powertrain_type],Table3[vehicle_id])</f>
        <v>2</v>
      </c>
      <c r="I1080" s="5">
        <v>237</v>
      </c>
      <c r="J1080" s="5">
        <v>521165</v>
      </c>
      <c r="K1080" s="5">
        <v>71068</v>
      </c>
      <c r="L1080" s="5">
        <v>592470</v>
      </c>
      <c r="M1080">
        <v>0.04</v>
      </c>
      <c r="N1080">
        <v>85</v>
      </c>
      <c r="O1080">
        <v>7.1</v>
      </c>
      <c r="P1080">
        <v>202</v>
      </c>
      <c r="Q1080">
        <v>1.2</v>
      </c>
      <c r="R1080">
        <v>8.8999999999999996E-2</v>
      </c>
      <c r="S1080">
        <v>9859</v>
      </c>
      <c r="T1080">
        <v>74.8</v>
      </c>
      <c r="U1080">
        <v>58.3</v>
      </c>
      <c r="V1080">
        <v>1911</v>
      </c>
      <c r="W1080">
        <v>37</v>
      </c>
      <c r="X1080">
        <v>109.73</v>
      </c>
      <c r="Y1080">
        <v>0</v>
      </c>
    </row>
    <row r="1081" spans="1:25" x14ac:dyDescent="0.3">
      <c r="A1081" t="s">
        <v>57</v>
      </c>
      <c r="B1081">
        <f>_xlfn.XLOOKUP(Table4[[#This Row],[country]],Table2[country],Table2[country_id],FALSE)</f>
        <v>23</v>
      </c>
      <c r="C1081" t="s">
        <v>32</v>
      </c>
      <c r="D1081">
        <v>2017</v>
      </c>
      <c r="E1081">
        <f>_xlfn.XLOOKUP(Table4[[#This Row],[year]],Table1[year],Table1[year_id])</f>
        <v>8</v>
      </c>
      <c r="F1081" t="s">
        <v>30</v>
      </c>
      <c r="G1081" t="s">
        <v>28</v>
      </c>
      <c r="H1081" cm="1">
        <f t="array" ref="H1081">_xlfn.XLOOKUP(Table4[[#This Row],[vehicle_segment]]&amp;Table4[[#This Row],[powertrain_type]],Table3[vehicle_segment]&amp;Table3[powertrain_type],Table3[vehicle_id])</f>
        <v>3</v>
      </c>
      <c r="I1081" s="5">
        <v>142</v>
      </c>
      <c r="J1081" s="5">
        <v>224487</v>
      </c>
      <c r="K1081" s="5">
        <v>19521</v>
      </c>
      <c r="L1081" s="5">
        <v>244150</v>
      </c>
      <c r="M1081">
        <v>0.06</v>
      </c>
      <c r="N1081">
        <v>85</v>
      </c>
      <c r="O1081">
        <v>7.1</v>
      </c>
      <c r="P1081">
        <v>202</v>
      </c>
      <c r="Q1081">
        <v>1.2</v>
      </c>
      <c r="R1081">
        <v>8.8999999999999996E-2</v>
      </c>
      <c r="S1081">
        <v>9859</v>
      </c>
      <c r="T1081">
        <v>74.8</v>
      </c>
      <c r="U1081">
        <v>58.3</v>
      </c>
      <c r="V1081">
        <v>1911</v>
      </c>
      <c r="W1081">
        <v>37</v>
      </c>
      <c r="X1081">
        <v>64.33</v>
      </c>
      <c r="Y1081">
        <v>0</v>
      </c>
    </row>
    <row r="1082" spans="1:25" x14ac:dyDescent="0.3">
      <c r="A1082" t="s">
        <v>57</v>
      </c>
      <c r="B1082">
        <f>_xlfn.XLOOKUP(Table4[[#This Row],[country]],Table2[country],Table2[country_id],FALSE)</f>
        <v>23</v>
      </c>
      <c r="C1082" t="s">
        <v>32</v>
      </c>
      <c r="D1082">
        <v>2018</v>
      </c>
      <c r="E1082">
        <f>_xlfn.XLOOKUP(Table4[[#This Row],[year]],Table1[year],Table1[year_id])</f>
        <v>9</v>
      </c>
      <c r="F1082" t="s">
        <v>27</v>
      </c>
      <c r="G1082" t="s">
        <v>28</v>
      </c>
      <c r="H1082" cm="1">
        <f t="array" ref="H1082">_xlfn.XLOOKUP(Table4[[#This Row],[vehicle_segment]]&amp;Table4[[#This Row],[powertrain_type]],Table3[vehicle_segment]&amp;Table3[powertrain_type],Table3[vehicle_id])</f>
        <v>1</v>
      </c>
      <c r="I1082" s="5">
        <v>26</v>
      </c>
      <c r="J1082" s="5">
        <v>62439</v>
      </c>
      <c r="K1082" s="5">
        <v>41626</v>
      </c>
      <c r="L1082" s="5">
        <v>104091</v>
      </c>
      <c r="M1082">
        <v>0.02</v>
      </c>
      <c r="N1082">
        <v>102</v>
      </c>
      <c r="O1082">
        <v>9.5</v>
      </c>
      <c r="P1082">
        <v>238</v>
      </c>
      <c r="Q1082">
        <v>1.097</v>
      </c>
      <c r="R1082">
        <v>8.2000000000000003E-2</v>
      </c>
      <c r="S1082">
        <v>9430</v>
      </c>
      <c r="T1082">
        <v>75.3</v>
      </c>
      <c r="U1082">
        <v>58.3</v>
      </c>
      <c r="V1082">
        <v>2189</v>
      </c>
      <c r="W1082">
        <v>40.299999999999997</v>
      </c>
      <c r="X1082">
        <v>73.25</v>
      </c>
      <c r="Y1082">
        <v>0</v>
      </c>
    </row>
    <row r="1083" spans="1:25" x14ac:dyDescent="0.3">
      <c r="A1083" t="s">
        <v>57</v>
      </c>
      <c r="B1083">
        <f>_xlfn.XLOOKUP(Table4[[#This Row],[country]],Table2[country],Table2[country_id],FALSE)</f>
        <v>23</v>
      </c>
      <c r="C1083" t="s">
        <v>32</v>
      </c>
      <c r="D1083">
        <v>2018</v>
      </c>
      <c r="E1083">
        <f>_xlfn.XLOOKUP(Table4[[#This Row],[year]],Table1[year],Table1[year_id])</f>
        <v>9</v>
      </c>
      <c r="F1083" t="s">
        <v>29</v>
      </c>
      <c r="G1083" t="s">
        <v>28</v>
      </c>
      <c r="H1083" cm="1">
        <f t="array" ref="H1083">_xlfn.XLOOKUP(Table4[[#This Row],[vehicle_segment]]&amp;Table4[[#This Row],[powertrain_type]],Table3[vehicle_segment]&amp;Table3[powertrain_type],Table3[vehicle_id])</f>
        <v>2</v>
      </c>
      <c r="I1083" s="5">
        <v>299</v>
      </c>
      <c r="J1083" s="5">
        <v>375306</v>
      </c>
      <c r="K1083" s="5">
        <v>51178</v>
      </c>
      <c r="L1083" s="5">
        <v>426783</v>
      </c>
      <c r="M1083">
        <v>7.0000000000000007E-2</v>
      </c>
      <c r="N1083">
        <v>102</v>
      </c>
      <c r="O1083">
        <v>9.5</v>
      </c>
      <c r="P1083">
        <v>238</v>
      </c>
      <c r="Q1083">
        <v>1.097</v>
      </c>
      <c r="R1083">
        <v>8.2000000000000003E-2</v>
      </c>
      <c r="S1083">
        <v>9430</v>
      </c>
      <c r="T1083">
        <v>75.3</v>
      </c>
      <c r="U1083">
        <v>58.3</v>
      </c>
      <c r="V1083">
        <v>2189</v>
      </c>
      <c r="W1083">
        <v>40.299999999999997</v>
      </c>
      <c r="X1083">
        <v>26.16</v>
      </c>
      <c r="Y1083">
        <v>0</v>
      </c>
    </row>
    <row r="1084" spans="1:25" x14ac:dyDescent="0.3">
      <c r="A1084" t="s">
        <v>57</v>
      </c>
      <c r="B1084">
        <f>_xlfn.XLOOKUP(Table4[[#This Row],[country]],Table2[country],Table2[country_id],FALSE)</f>
        <v>23</v>
      </c>
      <c r="C1084" t="s">
        <v>32</v>
      </c>
      <c r="D1084">
        <v>2018</v>
      </c>
      <c r="E1084">
        <f>_xlfn.XLOOKUP(Table4[[#This Row],[year]],Table1[year],Table1[year_id])</f>
        <v>9</v>
      </c>
      <c r="F1084" t="s">
        <v>30</v>
      </c>
      <c r="G1084" t="s">
        <v>28</v>
      </c>
      <c r="H1084" cm="1">
        <f t="array" ref="H1084">_xlfn.XLOOKUP(Table4[[#This Row],[vehicle_segment]]&amp;Table4[[#This Row],[powertrain_type]],Table3[vehicle_segment]&amp;Table3[powertrain_type],Table3[vehicle_id])</f>
        <v>3</v>
      </c>
      <c r="I1084" s="5">
        <v>179</v>
      </c>
      <c r="J1084" s="5">
        <v>161831</v>
      </c>
      <c r="K1084" s="5">
        <v>14072</v>
      </c>
      <c r="L1084" s="5">
        <v>176082</v>
      </c>
      <c r="M1084">
        <v>0.1</v>
      </c>
      <c r="N1084">
        <v>102</v>
      </c>
      <c r="O1084">
        <v>9.5</v>
      </c>
      <c r="P1084">
        <v>238</v>
      </c>
      <c r="Q1084">
        <v>1.097</v>
      </c>
      <c r="R1084">
        <v>8.2000000000000003E-2</v>
      </c>
      <c r="S1084">
        <v>9430</v>
      </c>
      <c r="T1084">
        <v>75.3</v>
      </c>
      <c r="U1084">
        <v>58.3</v>
      </c>
      <c r="V1084">
        <v>2189</v>
      </c>
      <c r="W1084">
        <v>40.299999999999997</v>
      </c>
      <c r="X1084">
        <v>26.06</v>
      </c>
      <c r="Y1084">
        <v>0</v>
      </c>
    </row>
    <row r="1085" spans="1:25" x14ac:dyDescent="0.3">
      <c r="A1085" t="s">
        <v>57</v>
      </c>
      <c r="B1085">
        <f>_xlfn.XLOOKUP(Table4[[#This Row],[country]],Table2[country],Table2[country_id],FALSE)</f>
        <v>23</v>
      </c>
      <c r="C1085" t="s">
        <v>32</v>
      </c>
      <c r="D1085">
        <v>2019</v>
      </c>
      <c r="E1085">
        <f>_xlfn.XLOOKUP(Table4[[#This Row],[year]],Table1[year],Table1[year_id])</f>
        <v>10</v>
      </c>
      <c r="F1085" t="s">
        <v>27</v>
      </c>
      <c r="G1085" t="s">
        <v>28</v>
      </c>
      <c r="H1085" cm="1">
        <f t="array" ref="H1085">_xlfn.XLOOKUP(Table4[[#This Row],[vehicle_segment]]&amp;Table4[[#This Row],[powertrain_type]],Table3[vehicle_segment]&amp;Table3[powertrain_type],Table3[vehicle_id])</f>
        <v>1</v>
      </c>
      <c r="I1085" s="5">
        <v>45</v>
      </c>
      <c r="J1085" s="5">
        <v>43151</v>
      </c>
      <c r="K1085" s="5">
        <v>28767</v>
      </c>
      <c r="L1085" s="5">
        <v>71963</v>
      </c>
      <c r="M1085">
        <v>0.06</v>
      </c>
      <c r="N1085">
        <v>298</v>
      </c>
      <c r="O1085">
        <v>9.6999999999999993</v>
      </c>
      <c r="P1085">
        <v>279</v>
      </c>
      <c r="Q1085">
        <v>1.0329999999999999</v>
      </c>
      <c r="R1085">
        <v>7.4999999999999997E-2</v>
      </c>
      <c r="S1085">
        <v>9049</v>
      </c>
      <c r="T1085">
        <v>75.400000000000006</v>
      </c>
      <c r="U1085">
        <v>55.6</v>
      </c>
      <c r="V1085">
        <v>2425</v>
      </c>
      <c r="W1085">
        <v>42.7</v>
      </c>
      <c r="X1085">
        <v>65.099999999999994</v>
      </c>
      <c r="Y1085">
        <v>0</v>
      </c>
    </row>
    <row r="1086" spans="1:25" x14ac:dyDescent="0.3">
      <c r="A1086" t="s">
        <v>57</v>
      </c>
      <c r="B1086">
        <f>_xlfn.XLOOKUP(Table4[[#This Row],[country]],Table2[country],Table2[country_id],FALSE)</f>
        <v>23</v>
      </c>
      <c r="C1086" t="s">
        <v>32</v>
      </c>
      <c r="D1086">
        <v>2019</v>
      </c>
      <c r="E1086">
        <f>_xlfn.XLOOKUP(Table4[[#This Row],[year]],Table1[year],Table1[year_id])</f>
        <v>10</v>
      </c>
      <c r="F1086" t="s">
        <v>29</v>
      </c>
      <c r="G1086" t="s">
        <v>28</v>
      </c>
      <c r="H1086" cm="1">
        <f t="array" ref="H1086">_xlfn.XLOOKUP(Table4[[#This Row],[vehicle_segment]]&amp;Table4[[#This Row],[powertrain_type]],Table3[vehicle_segment]&amp;Table3[powertrain_type],Table3[vehicle_id])</f>
        <v>2</v>
      </c>
      <c r="I1086" s="5">
        <v>512</v>
      </c>
      <c r="J1086" s="5">
        <v>249742</v>
      </c>
      <c r="K1086" s="5">
        <v>34056</v>
      </c>
      <c r="L1086" s="5">
        <v>284310</v>
      </c>
      <c r="M1086">
        <v>0.18</v>
      </c>
      <c r="N1086">
        <v>298</v>
      </c>
      <c r="O1086">
        <v>9.6999999999999993</v>
      </c>
      <c r="P1086">
        <v>279</v>
      </c>
      <c r="Q1086">
        <v>1.0329999999999999</v>
      </c>
      <c r="R1086">
        <v>7.4999999999999997E-2</v>
      </c>
      <c r="S1086">
        <v>9049</v>
      </c>
      <c r="T1086">
        <v>75.400000000000006</v>
      </c>
      <c r="U1086">
        <v>55.6</v>
      </c>
      <c r="V1086">
        <v>2425</v>
      </c>
      <c r="W1086">
        <v>42.7</v>
      </c>
      <c r="X1086">
        <v>71.239999999999995</v>
      </c>
      <c r="Y1086">
        <v>0</v>
      </c>
    </row>
    <row r="1087" spans="1:25" x14ac:dyDescent="0.3">
      <c r="A1087" t="s">
        <v>57</v>
      </c>
      <c r="B1087">
        <f>_xlfn.XLOOKUP(Table4[[#This Row],[country]],Table2[country],Table2[country_id],FALSE)</f>
        <v>23</v>
      </c>
      <c r="C1087" t="s">
        <v>32</v>
      </c>
      <c r="D1087">
        <v>2019</v>
      </c>
      <c r="E1087">
        <f>_xlfn.XLOOKUP(Table4[[#This Row],[year]],Table1[year],Table1[year_id])</f>
        <v>10</v>
      </c>
      <c r="F1087" t="s">
        <v>30</v>
      </c>
      <c r="G1087" t="s">
        <v>28</v>
      </c>
      <c r="H1087" cm="1">
        <f t="array" ref="H1087">_xlfn.XLOOKUP(Table4[[#This Row],[vehicle_segment]]&amp;Table4[[#This Row],[powertrain_type]],Table3[vehicle_segment]&amp;Table3[powertrain_type],Table3[vehicle_id])</f>
        <v>3</v>
      </c>
      <c r="I1087" s="5">
        <v>310</v>
      </c>
      <c r="J1087" s="5">
        <v>108835</v>
      </c>
      <c r="K1087" s="5">
        <v>9464</v>
      </c>
      <c r="L1087" s="5">
        <v>118609</v>
      </c>
      <c r="M1087">
        <v>0.26</v>
      </c>
      <c r="N1087">
        <v>298</v>
      </c>
      <c r="O1087">
        <v>9.6999999999999993</v>
      </c>
      <c r="P1087">
        <v>279</v>
      </c>
      <c r="Q1087">
        <v>1.0329999999999999</v>
      </c>
      <c r="R1087">
        <v>7.4999999999999997E-2</v>
      </c>
      <c r="S1087">
        <v>9049</v>
      </c>
      <c r="T1087">
        <v>75.400000000000006</v>
      </c>
      <c r="U1087">
        <v>55.6</v>
      </c>
      <c r="V1087">
        <v>2425</v>
      </c>
      <c r="W1087">
        <v>42.7</v>
      </c>
      <c r="X1087">
        <v>73.180000000000007</v>
      </c>
      <c r="Y1087">
        <v>0</v>
      </c>
    </row>
    <row r="1088" spans="1:25" x14ac:dyDescent="0.3">
      <c r="A1088" t="s">
        <v>57</v>
      </c>
      <c r="B1088">
        <f>_xlfn.XLOOKUP(Table4[[#This Row],[country]],Table2[country],Table2[country_id],FALSE)</f>
        <v>23</v>
      </c>
      <c r="C1088" t="s">
        <v>32</v>
      </c>
      <c r="D1088">
        <v>2020</v>
      </c>
      <c r="E1088">
        <f>_xlfn.XLOOKUP(Table4[[#This Row],[year]],Table1[year],Table1[year_id])</f>
        <v>11</v>
      </c>
      <c r="F1088" t="s">
        <v>27</v>
      </c>
      <c r="G1088" t="s">
        <v>28</v>
      </c>
      <c r="H1088" cm="1">
        <f t="array" ref="H1088">_xlfn.XLOOKUP(Table4[[#This Row],[vehicle_segment]]&amp;Table4[[#This Row],[powertrain_type]],Table3[vehicle_segment]&amp;Table3[powertrain_type],Table3[vehicle_id])</f>
        <v>1</v>
      </c>
      <c r="I1088" s="5">
        <v>108</v>
      </c>
      <c r="J1088" s="5">
        <v>68430</v>
      </c>
      <c r="K1088" s="5">
        <v>45620</v>
      </c>
      <c r="L1088" s="5">
        <v>114158</v>
      </c>
      <c r="M1088">
        <v>0.09</v>
      </c>
      <c r="N1088">
        <v>477</v>
      </c>
      <c r="O1088">
        <v>13.7</v>
      </c>
      <c r="P1088">
        <v>308</v>
      </c>
      <c r="Q1088">
        <v>1.0169999999999999</v>
      </c>
      <c r="R1088">
        <v>7.3999999999999996E-2</v>
      </c>
      <c r="S1088">
        <v>9518</v>
      </c>
      <c r="T1088">
        <v>76.5</v>
      </c>
      <c r="U1088">
        <v>54.1</v>
      </c>
      <c r="V1088">
        <v>2697</v>
      </c>
      <c r="W1088">
        <v>46</v>
      </c>
      <c r="X1088">
        <v>72.61</v>
      </c>
      <c r="Y1088">
        <v>0</v>
      </c>
    </row>
    <row r="1089" spans="1:25" x14ac:dyDescent="0.3">
      <c r="A1089" t="s">
        <v>57</v>
      </c>
      <c r="B1089">
        <f>_xlfn.XLOOKUP(Table4[[#This Row],[country]],Table2[country],Table2[country_id],FALSE)</f>
        <v>23</v>
      </c>
      <c r="C1089" t="s">
        <v>32</v>
      </c>
      <c r="D1089">
        <v>2020</v>
      </c>
      <c r="E1089">
        <f>_xlfn.XLOOKUP(Table4[[#This Row],[year]],Table1[year],Table1[year_id])</f>
        <v>11</v>
      </c>
      <c r="F1089" t="s">
        <v>29</v>
      </c>
      <c r="G1089" t="s">
        <v>28</v>
      </c>
      <c r="H1089" cm="1">
        <f t="array" ref="H1089">_xlfn.XLOOKUP(Table4[[#This Row],[vehicle_segment]]&amp;Table4[[#This Row],[powertrain_type]],Table3[vehicle_segment]&amp;Table3[powertrain_type],Table3[vehicle_id])</f>
        <v>2</v>
      </c>
      <c r="I1089" s="5">
        <v>1213</v>
      </c>
      <c r="J1089" s="5">
        <v>394128</v>
      </c>
      <c r="K1089" s="5">
        <v>53745</v>
      </c>
      <c r="L1089" s="5">
        <v>449086</v>
      </c>
      <c r="M1089">
        <v>0.27</v>
      </c>
      <c r="N1089">
        <v>477</v>
      </c>
      <c r="O1089">
        <v>13.7</v>
      </c>
      <c r="P1089">
        <v>308</v>
      </c>
      <c r="Q1089">
        <v>1.0169999999999999</v>
      </c>
      <c r="R1089">
        <v>7.3999999999999996E-2</v>
      </c>
      <c r="S1089">
        <v>9518</v>
      </c>
      <c r="T1089">
        <v>76.5</v>
      </c>
      <c r="U1089">
        <v>54.1</v>
      </c>
      <c r="V1089">
        <v>2697</v>
      </c>
      <c r="W1089">
        <v>46</v>
      </c>
      <c r="X1089">
        <v>136.91</v>
      </c>
      <c r="Y1089">
        <v>0</v>
      </c>
    </row>
    <row r="1090" spans="1:25" x14ac:dyDescent="0.3">
      <c r="A1090" t="s">
        <v>57</v>
      </c>
      <c r="B1090">
        <f>_xlfn.XLOOKUP(Table4[[#This Row],[country]],Table2[country],Table2[country_id],FALSE)</f>
        <v>23</v>
      </c>
      <c r="C1090" t="s">
        <v>32</v>
      </c>
      <c r="D1090">
        <v>2020</v>
      </c>
      <c r="E1090">
        <f>_xlfn.XLOOKUP(Table4[[#This Row],[year]],Table1[year],Table1[year_id])</f>
        <v>11</v>
      </c>
      <c r="F1090" t="s">
        <v>30</v>
      </c>
      <c r="G1090" t="s">
        <v>28</v>
      </c>
      <c r="H1090" cm="1">
        <f t="array" ref="H1090">_xlfn.XLOOKUP(Table4[[#This Row],[vehicle_segment]]&amp;Table4[[#This Row],[powertrain_type]],Table3[vehicle_segment]&amp;Table3[powertrain_type],Table3[vehicle_id])</f>
        <v>3</v>
      </c>
      <c r="I1090" s="5">
        <v>735</v>
      </c>
      <c r="J1090" s="5">
        <v>171968</v>
      </c>
      <c r="K1090" s="5">
        <v>14954</v>
      </c>
      <c r="L1090" s="5">
        <v>187657</v>
      </c>
      <c r="M1090">
        <v>0.39</v>
      </c>
      <c r="N1090">
        <v>477</v>
      </c>
      <c r="O1090">
        <v>13.7</v>
      </c>
      <c r="P1090">
        <v>308</v>
      </c>
      <c r="Q1090">
        <v>1.0169999999999999</v>
      </c>
      <c r="R1090">
        <v>7.3999999999999996E-2</v>
      </c>
      <c r="S1090">
        <v>9518</v>
      </c>
      <c r="T1090">
        <v>76.5</v>
      </c>
      <c r="U1090">
        <v>54.1</v>
      </c>
      <c r="V1090">
        <v>2697</v>
      </c>
      <c r="W1090">
        <v>46</v>
      </c>
      <c r="X1090">
        <v>137.1</v>
      </c>
      <c r="Y1090">
        <v>0</v>
      </c>
    </row>
    <row r="1091" spans="1:25" x14ac:dyDescent="0.3">
      <c r="A1091" t="s">
        <v>57</v>
      </c>
      <c r="B1091">
        <f>_xlfn.XLOOKUP(Table4[[#This Row],[country]],Table2[country],Table2[country_id],FALSE)</f>
        <v>23</v>
      </c>
      <c r="C1091" t="s">
        <v>32</v>
      </c>
      <c r="D1091">
        <v>2021</v>
      </c>
      <c r="E1091">
        <f>_xlfn.XLOOKUP(Table4[[#This Row],[year]],Table1[year],Table1[year_id])</f>
        <v>12</v>
      </c>
      <c r="F1091" t="s">
        <v>27</v>
      </c>
      <c r="G1091" t="s">
        <v>28</v>
      </c>
      <c r="H1091" cm="1">
        <f t="array" ref="H1091">_xlfn.XLOOKUP(Table4[[#This Row],[vehicle_segment]]&amp;Table4[[#This Row],[powertrain_type]],Table3[vehicle_segment]&amp;Table3[powertrain_type],Table3[vehicle_id])</f>
        <v>1</v>
      </c>
      <c r="I1091" s="5">
        <v>260</v>
      </c>
      <c r="J1091" s="5">
        <v>68510</v>
      </c>
      <c r="K1091" s="5">
        <v>45674</v>
      </c>
      <c r="L1091" s="5">
        <v>114444</v>
      </c>
      <c r="M1091">
        <v>0.23</v>
      </c>
      <c r="N1091">
        <v>952</v>
      </c>
      <c r="O1091">
        <v>21.5</v>
      </c>
      <c r="P1091">
        <v>340</v>
      </c>
      <c r="Q1091">
        <v>1.0429999999999999</v>
      </c>
      <c r="R1091">
        <v>7.6999999999999999E-2</v>
      </c>
      <c r="S1091">
        <v>10026</v>
      </c>
      <c r="T1091">
        <v>76.3</v>
      </c>
      <c r="U1091">
        <v>53.8</v>
      </c>
      <c r="V1091">
        <v>2977</v>
      </c>
      <c r="W1091">
        <v>48.6</v>
      </c>
      <c r="X1091">
        <v>140.74</v>
      </c>
      <c r="Y1091">
        <v>0</v>
      </c>
    </row>
    <row r="1092" spans="1:25" x14ac:dyDescent="0.3">
      <c r="A1092" t="s">
        <v>57</v>
      </c>
      <c r="B1092">
        <f>_xlfn.XLOOKUP(Table4[[#This Row],[country]],Table2[country],Table2[country_id],FALSE)</f>
        <v>23</v>
      </c>
      <c r="C1092" t="s">
        <v>32</v>
      </c>
      <c r="D1092">
        <v>2021</v>
      </c>
      <c r="E1092">
        <f>_xlfn.XLOOKUP(Table4[[#This Row],[year]],Table1[year],Table1[year_id])</f>
        <v>12</v>
      </c>
      <c r="F1092" t="s">
        <v>29</v>
      </c>
      <c r="G1092" t="s">
        <v>28</v>
      </c>
      <c r="H1092" cm="1">
        <f t="array" ref="H1092">_xlfn.XLOOKUP(Table4[[#This Row],[vehicle_segment]]&amp;Table4[[#This Row],[powertrain_type]],Table3[vehicle_segment]&amp;Table3[powertrain_type],Table3[vehicle_id])</f>
        <v>2</v>
      </c>
      <c r="I1092" s="5">
        <v>3108</v>
      </c>
      <c r="J1092" s="5">
        <v>417998</v>
      </c>
      <c r="K1092" s="5">
        <v>57000</v>
      </c>
      <c r="L1092" s="5">
        <v>478106</v>
      </c>
      <c r="M1092">
        <v>0.65</v>
      </c>
      <c r="N1092">
        <v>952</v>
      </c>
      <c r="O1092">
        <v>21.5</v>
      </c>
      <c r="P1092">
        <v>340</v>
      </c>
      <c r="Q1092">
        <v>1.0429999999999999</v>
      </c>
      <c r="R1092">
        <v>7.6999999999999999E-2</v>
      </c>
      <c r="S1092">
        <v>10026</v>
      </c>
      <c r="T1092">
        <v>76.3</v>
      </c>
      <c r="U1092">
        <v>53.8</v>
      </c>
      <c r="V1092">
        <v>2977</v>
      </c>
      <c r="W1092">
        <v>48.6</v>
      </c>
      <c r="X1092">
        <v>156.22</v>
      </c>
      <c r="Y1092">
        <v>0</v>
      </c>
    </row>
    <row r="1093" spans="1:25" x14ac:dyDescent="0.3">
      <c r="A1093" t="s">
        <v>57</v>
      </c>
      <c r="B1093">
        <f>_xlfn.XLOOKUP(Table4[[#This Row],[country]],Table2[country],Table2[country_id],FALSE)</f>
        <v>23</v>
      </c>
      <c r="C1093" t="s">
        <v>32</v>
      </c>
      <c r="D1093">
        <v>2021</v>
      </c>
      <c r="E1093">
        <f>_xlfn.XLOOKUP(Table4[[#This Row],[year]],Table1[year],Table1[year_id])</f>
        <v>12</v>
      </c>
      <c r="F1093" t="s">
        <v>30</v>
      </c>
      <c r="G1093" t="s">
        <v>28</v>
      </c>
      <c r="H1093" cm="1">
        <f t="array" ref="H1093">_xlfn.XLOOKUP(Table4[[#This Row],[vehicle_segment]]&amp;Table4[[#This Row],[powertrain_type]],Table3[vehicle_segment]&amp;Table3[powertrain_type],Table3[vehicle_id])</f>
        <v>3</v>
      </c>
      <c r="I1093" s="5">
        <v>1840</v>
      </c>
      <c r="J1093" s="5">
        <v>177944</v>
      </c>
      <c r="K1093" s="5">
        <v>15473</v>
      </c>
      <c r="L1093" s="5">
        <v>195257</v>
      </c>
      <c r="M1093">
        <v>0.94</v>
      </c>
      <c r="N1093">
        <v>952</v>
      </c>
      <c r="O1093">
        <v>21.5</v>
      </c>
      <c r="P1093">
        <v>340</v>
      </c>
      <c r="Q1093">
        <v>1.0429999999999999</v>
      </c>
      <c r="R1093">
        <v>7.6999999999999999E-2</v>
      </c>
      <c r="S1093">
        <v>10026</v>
      </c>
      <c r="T1093">
        <v>76.3</v>
      </c>
      <c r="U1093">
        <v>53.8</v>
      </c>
      <c r="V1093">
        <v>2977</v>
      </c>
      <c r="W1093">
        <v>48.6</v>
      </c>
      <c r="X1093">
        <v>150.34</v>
      </c>
      <c r="Y1093">
        <v>0</v>
      </c>
    </row>
    <row r="1094" spans="1:25" x14ac:dyDescent="0.3">
      <c r="A1094" t="s">
        <v>57</v>
      </c>
      <c r="B1094">
        <f>_xlfn.XLOOKUP(Table4[[#This Row],[country]],Table2[country],Table2[country_id],FALSE)</f>
        <v>23</v>
      </c>
      <c r="C1094" t="s">
        <v>32</v>
      </c>
      <c r="D1094">
        <v>2022</v>
      </c>
      <c r="E1094">
        <f>_xlfn.XLOOKUP(Table4[[#This Row],[year]],Table1[year],Table1[year_id])</f>
        <v>13</v>
      </c>
      <c r="F1094" t="s">
        <v>27</v>
      </c>
      <c r="G1094" t="s">
        <v>28</v>
      </c>
      <c r="H1094" cm="1">
        <f t="array" ref="H1094">_xlfn.XLOOKUP(Table4[[#This Row],[vehicle_segment]]&amp;Table4[[#This Row],[powertrain_type]],Table3[vehicle_segment]&amp;Table3[powertrain_type],Table3[vehicle_id])</f>
        <v>1</v>
      </c>
      <c r="I1094" s="5">
        <v>452</v>
      </c>
      <c r="J1094" s="5">
        <v>70795</v>
      </c>
      <c r="K1094" s="5">
        <v>47196</v>
      </c>
      <c r="L1094" s="5">
        <v>118443</v>
      </c>
      <c r="M1094">
        <v>0.38</v>
      </c>
      <c r="N1094">
        <v>3026</v>
      </c>
      <c r="O1094">
        <v>26.3</v>
      </c>
      <c r="P1094">
        <v>374</v>
      </c>
      <c r="Q1094">
        <v>1.07</v>
      </c>
      <c r="R1094">
        <v>8.3000000000000004E-2</v>
      </c>
      <c r="S1094">
        <v>10587</v>
      </c>
      <c r="T1094">
        <v>76.7</v>
      </c>
      <c r="U1094">
        <v>55</v>
      </c>
      <c r="V1094">
        <v>3235</v>
      </c>
      <c r="W1094">
        <v>52.4</v>
      </c>
      <c r="X1094">
        <v>73.849999999999994</v>
      </c>
      <c r="Y1094">
        <v>0</v>
      </c>
    </row>
    <row r="1095" spans="1:25" x14ac:dyDescent="0.3">
      <c r="A1095" t="s">
        <v>57</v>
      </c>
      <c r="B1095">
        <f>_xlfn.XLOOKUP(Table4[[#This Row],[country]],Table2[country],Table2[country_id],FALSE)</f>
        <v>23</v>
      </c>
      <c r="C1095" t="s">
        <v>32</v>
      </c>
      <c r="D1095">
        <v>2022</v>
      </c>
      <c r="E1095">
        <f>_xlfn.XLOOKUP(Table4[[#This Row],[year]],Table1[year],Table1[year_id])</f>
        <v>13</v>
      </c>
      <c r="F1095" t="s">
        <v>29</v>
      </c>
      <c r="G1095" t="s">
        <v>28</v>
      </c>
      <c r="H1095" cm="1">
        <f t="array" ref="H1095">_xlfn.XLOOKUP(Table4[[#This Row],[vehicle_segment]]&amp;Table4[[#This Row],[powertrain_type]],Table3[vehicle_segment]&amp;Table3[powertrain_type],Table3[vehicle_id])</f>
        <v>2</v>
      </c>
      <c r="I1095" s="5">
        <v>5149</v>
      </c>
      <c r="J1095" s="5">
        <v>411177</v>
      </c>
      <c r="K1095" s="5">
        <v>56070</v>
      </c>
      <c r="L1095" s="5">
        <v>472396</v>
      </c>
      <c r="M1095">
        <v>1.0900000000000001</v>
      </c>
      <c r="N1095">
        <v>3026</v>
      </c>
      <c r="O1095">
        <v>26.3</v>
      </c>
      <c r="P1095">
        <v>374</v>
      </c>
      <c r="Q1095">
        <v>1.07</v>
      </c>
      <c r="R1095">
        <v>8.3000000000000004E-2</v>
      </c>
      <c r="S1095">
        <v>10587</v>
      </c>
      <c r="T1095">
        <v>76.7</v>
      </c>
      <c r="U1095">
        <v>55</v>
      </c>
      <c r="V1095">
        <v>3235</v>
      </c>
      <c r="W1095">
        <v>52.4</v>
      </c>
      <c r="X1095">
        <v>65.67</v>
      </c>
      <c r="Y1095">
        <v>0</v>
      </c>
    </row>
    <row r="1096" spans="1:25" x14ac:dyDescent="0.3">
      <c r="A1096" t="s">
        <v>57</v>
      </c>
      <c r="B1096">
        <f>_xlfn.XLOOKUP(Table4[[#This Row],[country]],Table2[country],Table2[country_id],FALSE)</f>
        <v>23</v>
      </c>
      <c r="C1096" t="s">
        <v>32</v>
      </c>
      <c r="D1096">
        <v>2022</v>
      </c>
      <c r="E1096">
        <f>_xlfn.XLOOKUP(Table4[[#This Row],[year]],Table1[year],Table1[year_id])</f>
        <v>13</v>
      </c>
      <c r="F1096" t="s">
        <v>30</v>
      </c>
      <c r="G1096" t="s">
        <v>28</v>
      </c>
      <c r="H1096" cm="1">
        <f t="array" ref="H1096">_xlfn.XLOOKUP(Table4[[#This Row],[vehicle_segment]]&amp;Table4[[#This Row],[powertrain_type]],Table3[vehicle_segment]&amp;Table3[powertrain_type],Table3[vehicle_id])</f>
        <v>3</v>
      </c>
      <c r="I1096" s="5">
        <v>3139</v>
      </c>
      <c r="J1096" s="5">
        <v>179836</v>
      </c>
      <c r="K1096" s="5">
        <v>15638</v>
      </c>
      <c r="L1096" s="5">
        <v>198613</v>
      </c>
      <c r="M1096">
        <v>1.58</v>
      </c>
      <c r="N1096">
        <v>3026</v>
      </c>
      <c r="O1096">
        <v>26.3</v>
      </c>
      <c r="P1096">
        <v>374</v>
      </c>
      <c r="Q1096">
        <v>1.07</v>
      </c>
      <c r="R1096">
        <v>8.3000000000000004E-2</v>
      </c>
      <c r="S1096">
        <v>10587</v>
      </c>
      <c r="T1096">
        <v>76.7</v>
      </c>
      <c r="U1096">
        <v>55</v>
      </c>
      <c r="V1096">
        <v>3235</v>
      </c>
      <c r="W1096">
        <v>52.4</v>
      </c>
      <c r="X1096">
        <v>70.599999999999994</v>
      </c>
      <c r="Y1096">
        <v>0</v>
      </c>
    </row>
    <row r="1097" spans="1:25" x14ac:dyDescent="0.3">
      <c r="A1097" t="s">
        <v>57</v>
      </c>
      <c r="B1097">
        <f>_xlfn.XLOOKUP(Table4[[#This Row],[country]],Table2[country],Table2[country_id],FALSE)</f>
        <v>23</v>
      </c>
      <c r="C1097" t="s">
        <v>32</v>
      </c>
      <c r="D1097">
        <v>2023</v>
      </c>
      <c r="E1097">
        <f>_xlfn.XLOOKUP(Table4[[#This Row],[year]],Table1[year],Table1[year_id])</f>
        <v>14</v>
      </c>
      <c r="F1097" t="s">
        <v>27</v>
      </c>
      <c r="G1097" t="s">
        <v>28</v>
      </c>
      <c r="H1097" cm="1">
        <f t="array" ref="H1097">_xlfn.XLOOKUP(Table4[[#This Row],[vehicle_segment]]&amp;Table4[[#This Row],[powertrain_type]],Table3[vehicle_segment]&amp;Table3[powertrain_type],Table3[vehicle_id])</f>
        <v>1</v>
      </c>
      <c r="I1097" s="5">
        <v>4067</v>
      </c>
      <c r="J1097" s="5">
        <v>104809</v>
      </c>
      <c r="K1097" s="5">
        <v>69873</v>
      </c>
      <c r="L1097" s="5">
        <v>178749</v>
      </c>
      <c r="M1097">
        <v>2.2799999999999998</v>
      </c>
      <c r="N1097">
        <v>9970</v>
      </c>
      <c r="O1097">
        <v>31.1</v>
      </c>
      <c r="P1097">
        <v>395</v>
      </c>
      <c r="Q1097">
        <v>1.083</v>
      </c>
      <c r="R1097">
        <v>8.7999999999999995E-2</v>
      </c>
      <c r="S1097">
        <v>11100</v>
      </c>
      <c r="T1097">
        <v>77.5</v>
      </c>
      <c r="U1097">
        <v>55.5</v>
      </c>
      <c r="V1097">
        <v>3517</v>
      </c>
      <c r="W1097">
        <v>55.1</v>
      </c>
      <c r="X1097">
        <v>300</v>
      </c>
      <c r="Y1097">
        <v>0</v>
      </c>
    </row>
    <row r="1098" spans="1:25" x14ac:dyDescent="0.3">
      <c r="A1098" t="s">
        <v>57</v>
      </c>
      <c r="B1098">
        <f>_xlfn.XLOOKUP(Table4[[#This Row],[country]],Table2[country],Table2[country_id],FALSE)</f>
        <v>23</v>
      </c>
      <c r="C1098" t="s">
        <v>32</v>
      </c>
      <c r="D1098">
        <v>2023</v>
      </c>
      <c r="E1098">
        <f>_xlfn.XLOOKUP(Table4[[#This Row],[year]],Table1[year],Table1[year_id])</f>
        <v>14</v>
      </c>
      <c r="F1098" t="s">
        <v>29</v>
      </c>
      <c r="G1098" t="s">
        <v>28</v>
      </c>
      <c r="H1098" cm="1">
        <f t="array" ref="H1098">_xlfn.XLOOKUP(Table4[[#This Row],[vehicle_segment]]&amp;Table4[[#This Row],[powertrain_type]],Table3[vehicle_segment]&amp;Table3[powertrain_type],Table3[vehicle_id])</f>
        <v>2</v>
      </c>
      <c r="I1098" s="5">
        <v>46300</v>
      </c>
      <c r="J1098" s="5">
        <v>586080</v>
      </c>
      <c r="K1098" s="5">
        <v>79920</v>
      </c>
      <c r="L1098" s="5">
        <v>712300</v>
      </c>
      <c r="M1098">
        <v>6.5</v>
      </c>
      <c r="N1098">
        <v>9970</v>
      </c>
      <c r="O1098">
        <v>31.1</v>
      </c>
      <c r="P1098">
        <v>395</v>
      </c>
      <c r="Q1098">
        <v>1.083</v>
      </c>
      <c r="R1098">
        <v>8.7999999999999995E-2</v>
      </c>
      <c r="S1098">
        <v>11100</v>
      </c>
      <c r="T1098">
        <v>77.5</v>
      </c>
      <c r="U1098">
        <v>55.5</v>
      </c>
      <c r="V1098">
        <v>3517</v>
      </c>
      <c r="W1098">
        <v>55.1</v>
      </c>
      <c r="X1098">
        <v>300</v>
      </c>
      <c r="Y1098">
        <v>0</v>
      </c>
    </row>
    <row r="1099" spans="1:25" x14ac:dyDescent="0.3">
      <c r="A1099" t="s">
        <v>57</v>
      </c>
      <c r="B1099">
        <f>_xlfn.XLOOKUP(Table4[[#This Row],[country]],Table2[country],Table2[country_id],FALSE)</f>
        <v>23</v>
      </c>
      <c r="C1099" t="s">
        <v>32</v>
      </c>
      <c r="D1099">
        <v>2023</v>
      </c>
      <c r="E1099">
        <f>_xlfn.XLOOKUP(Table4[[#This Row],[year]],Table1[year],Table1[year_id])</f>
        <v>14</v>
      </c>
      <c r="F1099" t="s">
        <v>30</v>
      </c>
      <c r="G1099" t="s">
        <v>28</v>
      </c>
      <c r="H1099" cm="1">
        <f t="array" ref="H1099">_xlfn.XLOOKUP(Table4[[#This Row],[vehicle_segment]]&amp;Table4[[#This Row],[powertrain_type]],Table3[vehicle_segment]&amp;Table3[powertrain_type],Table3[vehicle_id])</f>
        <v>3</v>
      </c>
      <c r="I1099" s="5">
        <v>28260</v>
      </c>
      <c r="J1099" s="5">
        <v>249855</v>
      </c>
      <c r="K1099" s="5">
        <v>21727</v>
      </c>
      <c r="L1099" s="5">
        <v>299842</v>
      </c>
      <c r="M1099">
        <v>9.42</v>
      </c>
      <c r="N1099">
        <v>9970</v>
      </c>
      <c r="O1099">
        <v>31.1</v>
      </c>
      <c r="P1099">
        <v>395</v>
      </c>
      <c r="Q1099">
        <v>1.083</v>
      </c>
      <c r="R1099">
        <v>8.7999999999999995E-2</v>
      </c>
      <c r="S1099">
        <v>11100</v>
      </c>
      <c r="T1099">
        <v>77.5</v>
      </c>
      <c r="U1099">
        <v>55.5</v>
      </c>
      <c r="V1099">
        <v>3517</v>
      </c>
      <c r="W1099">
        <v>55.1</v>
      </c>
      <c r="X1099">
        <v>300</v>
      </c>
      <c r="Y1099">
        <v>0</v>
      </c>
    </row>
    <row r="1100" spans="1:25" x14ac:dyDescent="0.3">
      <c r="A1100" t="s">
        <v>57</v>
      </c>
      <c r="B1100">
        <f>_xlfn.XLOOKUP(Table4[[#This Row],[country]],Table2[country],Table2[country_id],FALSE)</f>
        <v>23</v>
      </c>
      <c r="C1100" t="s">
        <v>32</v>
      </c>
      <c r="D1100">
        <v>2024</v>
      </c>
      <c r="E1100">
        <f>_xlfn.XLOOKUP(Table4[[#This Row],[year]],Table1[year],Table1[year_id])</f>
        <v>15</v>
      </c>
      <c r="F1100" t="s">
        <v>27</v>
      </c>
      <c r="G1100" t="s">
        <v>28</v>
      </c>
      <c r="H1100" cm="1">
        <f t="array" ref="H1100">_xlfn.XLOOKUP(Table4[[#This Row],[vehicle_segment]]&amp;Table4[[#This Row],[powertrain_type]],Table3[vehicle_segment]&amp;Table3[powertrain_type],Table3[vehicle_id])</f>
        <v>1</v>
      </c>
      <c r="I1100" s="5">
        <v>5567</v>
      </c>
      <c r="J1100" s="5">
        <v>96900</v>
      </c>
      <c r="K1100" s="5">
        <v>64600</v>
      </c>
      <c r="L1100" s="5">
        <v>167067</v>
      </c>
      <c r="M1100">
        <v>3.33</v>
      </c>
      <c r="N1100">
        <v>18314</v>
      </c>
      <c r="O1100">
        <v>27.7</v>
      </c>
      <c r="P1100">
        <v>418</v>
      </c>
      <c r="Q1100">
        <v>1.06</v>
      </c>
      <c r="R1100">
        <v>9.4E-2</v>
      </c>
      <c r="S1100">
        <v>11175</v>
      </c>
      <c r="T1100">
        <v>77.7</v>
      </c>
      <c r="U1100">
        <v>54.4</v>
      </c>
      <c r="V1100">
        <v>3486</v>
      </c>
      <c r="W1100">
        <v>58.1</v>
      </c>
      <c r="X1100">
        <v>36.880000000000003</v>
      </c>
      <c r="Y1100">
        <v>0</v>
      </c>
    </row>
    <row r="1101" spans="1:25" x14ac:dyDescent="0.3">
      <c r="A1101" t="s">
        <v>57</v>
      </c>
      <c r="B1101">
        <f>_xlfn.XLOOKUP(Table4[[#This Row],[country]],Table2[country],Table2[country_id],FALSE)</f>
        <v>23</v>
      </c>
      <c r="C1101" t="s">
        <v>32</v>
      </c>
      <c r="D1101">
        <v>2024</v>
      </c>
      <c r="E1101">
        <f>_xlfn.XLOOKUP(Table4[[#This Row],[year]],Table1[year],Table1[year_id])</f>
        <v>15</v>
      </c>
      <c r="F1101" t="s">
        <v>29</v>
      </c>
      <c r="G1101" t="s">
        <v>28</v>
      </c>
      <c r="H1101" cm="1">
        <f t="array" ref="H1101">_xlfn.XLOOKUP(Table4[[#This Row],[vehicle_segment]]&amp;Table4[[#This Row],[powertrain_type]],Table3[vehicle_segment]&amp;Table3[powertrain_type],Table3[vehicle_id])</f>
        <v>2</v>
      </c>
      <c r="I1101" s="5">
        <v>63742</v>
      </c>
      <c r="J1101" s="5">
        <v>533118</v>
      </c>
      <c r="K1101" s="5">
        <v>72698</v>
      </c>
      <c r="L1101" s="5">
        <v>669558</v>
      </c>
      <c r="M1101">
        <v>9.52</v>
      </c>
      <c r="N1101">
        <v>18314</v>
      </c>
      <c r="O1101">
        <v>27.7</v>
      </c>
      <c r="P1101">
        <v>418</v>
      </c>
      <c r="Q1101">
        <v>1.06</v>
      </c>
      <c r="R1101">
        <v>9.4E-2</v>
      </c>
      <c r="S1101">
        <v>11175</v>
      </c>
      <c r="T1101">
        <v>77.7</v>
      </c>
      <c r="U1101">
        <v>54.4</v>
      </c>
      <c r="V1101">
        <v>3486</v>
      </c>
      <c r="W1101">
        <v>58.1</v>
      </c>
      <c r="X1101">
        <v>37.67</v>
      </c>
      <c r="Y1101">
        <v>0</v>
      </c>
    </row>
    <row r="1102" spans="1:25" x14ac:dyDescent="0.3">
      <c r="A1102" t="s">
        <v>57</v>
      </c>
      <c r="B1102">
        <f>_xlfn.XLOOKUP(Table4[[#This Row],[country]],Table2[country],Table2[country_id],FALSE)</f>
        <v>23</v>
      </c>
      <c r="C1102" t="s">
        <v>32</v>
      </c>
      <c r="D1102">
        <v>2024</v>
      </c>
      <c r="E1102">
        <f>_xlfn.XLOOKUP(Table4[[#This Row],[year]],Table1[year],Table1[year_id])</f>
        <v>15</v>
      </c>
      <c r="F1102" t="s">
        <v>30</v>
      </c>
      <c r="G1102" t="s">
        <v>28</v>
      </c>
      <c r="H1102" cm="1">
        <f t="array" ref="H1102">_xlfn.XLOOKUP(Table4[[#This Row],[vehicle_segment]]&amp;Table4[[#This Row],[powertrain_type]],Table3[vehicle_segment]&amp;Table3[powertrain_type],Table3[vehicle_id])</f>
        <v>3</v>
      </c>
      <c r="I1102" s="5">
        <v>38925</v>
      </c>
      <c r="J1102" s="5">
        <v>223612</v>
      </c>
      <c r="K1102" s="5">
        <v>19445</v>
      </c>
      <c r="L1102" s="5">
        <v>281982</v>
      </c>
      <c r="M1102">
        <v>13.8</v>
      </c>
      <c r="N1102">
        <v>18314</v>
      </c>
      <c r="O1102">
        <v>27.7</v>
      </c>
      <c r="P1102">
        <v>418</v>
      </c>
      <c r="Q1102">
        <v>1.06</v>
      </c>
      <c r="R1102">
        <v>9.4E-2</v>
      </c>
      <c r="S1102">
        <v>11175</v>
      </c>
      <c r="T1102">
        <v>77.7</v>
      </c>
      <c r="U1102">
        <v>54.4</v>
      </c>
      <c r="V1102">
        <v>3486</v>
      </c>
      <c r="W1102">
        <v>58.1</v>
      </c>
      <c r="X1102">
        <v>37.74</v>
      </c>
      <c r="Y1102">
        <v>0</v>
      </c>
    </row>
    <row r="1103" spans="1:25" x14ac:dyDescent="0.3">
      <c r="A1103" t="s">
        <v>57</v>
      </c>
      <c r="B1103">
        <f>_xlfn.XLOOKUP(Table4[[#This Row],[country]],Table2[country],Table2[country_id],FALSE)</f>
        <v>23</v>
      </c>
      <c r="C1103" t="s">
        <v>32</v>
      </c>
      <c r="D1103">
        <v>2025</v>
      </c>
      <c r="E1103">
        <f>_xlfn.XLOOKUP(Table4[[#This Row],[year]],Table1[year],Table1[year_id])</f>
        <v>16</v>
      </c>
      <c r="F1103" t="s">
        <v>27</v>
      </c>
      <c r="G1103" t="s">
        <v>28</v>
      </c>
      <c r="H1103" cm="1">
        <f t="array" ref="H1103">_xlfn.XLOOKUP(Table4[[#This Row],[vehicle_segment]]&amp;Table4[[#This Row],[powertrain_type]],Table3[vehicle_segment]&amp;Table3[powertrain_type],Table3[vehicle_id])</f>
        <v>1</v>
      </c>
      <c r="I1103" s="5">
        <v>6105</v>
      </c>
      <c r="J1103" s="5">
        <v>93067</v>
      </c>
      <c r="K1103" s="5">
        <v>62044</v>
      </c>
      <c r="L1103" s="5">
        <v>161216</v>
      </c>
      <c r="M1103">
        <v>3.79</v>
      </c>
      <c r="N1103">
        <v>27835</v>
      </c>
      <c r="O1103">
        <v>36.5</v>
      </c>
      <c r="P1103">
        <v>434</v>
      </c>
      <c r="Q1103">
        <v>1.02</v>
      </c>
      <c r="R1103">
        <v>0.1</v>
      </c>
      <c r="S1103">
        <v>11439</v>
      </c>
      <c r="T1103">
        <v>77.400000000000006</v>
      </c>
      <c r="U1103">
        <v>53.9</v>
      </c>
      <c r="V1103">
        <v>3515</v>
      </c>
      <c r="W1103">
        <v>61</v>
      </c>
      <c r="X1103">
        <v>9.66</v>
      </c>
      <c r="Y1103">
        <v>0</v>
      </c>
    </row>
    <row r="1104" spans="1:25" x14ac:dyDescent="0.3">
      <c r="A1104" t="s">
        <v>57</v>
      </c>
      <c r="B1104">
        <f>_xlfn.XLOOKUP(Table4[[#This Row],[country]],Table2[country],Table2[country_id],FALSE)</f>
        <v>23</v>
      </c>
      <c r="C1104" t="s">
        <v>32</v>
      </c>
      <c r="D1104">
        <v>2025</v>
      </c>
      <c r="E1104">
        <f>_xlfn.XLOOKUP(Table4[[#This Row],[year]],Table1[year],Table1[year_id])</f>
        <v>16</v>
      </c>
      <c r="F1104" t="s">
        <v>29</v>
      </c>
      <c r="G1104" t="s">
        <v>28</v>
      </c>
      <c r="H1104" cm="1">
        <f t="array" ref="H1104">_xlfn.XLOOKUP(Table4[[#This Row],[vehicle_segment]]&amp;Table4[[#This Row],[powertrain_type]],Table3[vehicle_segment]&amp;Table3[powertrain_type],Table3[vehicle_id])</f>
        <v>2</v>
      </c>
      <c r="I1104" s="5">
        <v>70514</v>
      </c>
      <c r="J1104" s="5">
        <v>511448</v>
      </c>
      <c r="K1104" s="5">
        <v>69743</v>
      </c>
      <c r="L1104" s="5">
        <v>651705</v>
      </c>
      <c r="M1104">
        <v>10.82</v>
      </c>
      <c r="N1104">
        <v>27835</v>
      </c>
      <c r="O1104">
        <v>36.5</v>
      </c>
      <c r="P1104">
        <v>434</v>
      </c>
      <c r="Q1104">
        <v>1.02</v>
      </c>
      <c r="R1104">
        <v>0.1</v>
      </c>
      <c r="S1104">
        <v>11439</v>
      </c>
      <c r="T1104">
        <v>77.400000000000006</v>
      </c>
      <c r="U1104">
        <v>53.9</v>
      </c>
      <c r="V1104">
        <v>3515</v>
      </c>
      <c r="W1104">
        <v>61</v>
      </c>
      <c r="X1104">
        <v>10.62</v>
      </c>
      <c r="Y1104">
        <v>0</v>
      </c>
    </row>
    <row r="1105" spans="1:25" x14ac:dyDescent="0.3">
      <c r="A1105" t="s">
        <v>57</v>
      </c>
      <c r="B1105">
        <f>_xlfn.XLOOKUP(Table4[[#This Row],[country]],Table2[country],Table2[country_id],FALSE)</f>
        <v>23</v>
      </c>
      <c r="C1105" t="s">
        <v>32</v>
      </c>
      <c r="D1105">
        <v>2025</v>
      </c>
      <c r="E1105">
        <f>_xlfn.XLOOKUP(Table4[[#This Row],[year]],Table1[year],Table1[year_id])</f>
        <v>16</v>
      </c>
      <c r="F1105" t="s">
        <v>30</v>
      </c>
      <c r="G1105" t="s">
        <v>28</v>
      </c>
      <c r="H1105" cm="1">
        <f t="array" ref="H1105">_xlfn.XLOOKUP(Table4[[#This Row],[vehicle_segment]]&amp;Table4[[#This Row],[powertrain_type]],Table3[vehicle_segment]&amp;Table3[powertrain_type],Table3[vehicle_id])</f>
        <v>3</v>
      </c>
      <c r="I1105" s="5">
        <v>42921</v>
      </c>
      <c r="J1105" s="5">
        <v>212204</v>
      </c>
      <c r="K1105" s="5">
        <v>18452</v>
      </c>
      <c r="L1105" s="5">
        <v>273577</v>
      </c>
      <c r="M1105">
        <v>15.69</v>
      </c>
      <c r="N1105">
        <v>27835</v>
      </c>
      <c r="O1105">
        <v>36.5</v>
      </c>
      <c r="P1105">
        <v>434</v>
      </c>
      <c r="Q1105">
        <v>1.02</v>
      </c>
      <c r="R1105">
        <v>0.1</v>
      </c>
      <c r="S1105">
        <v>11439</v>
      </c>
      <c r="T1105">
        <v>77.400000000000006</v>
      </c>
      <c r="U1105">
        <v>53.9</v>
      </c>
      <c r="V1105">
        <v>3515</v>
      </c>
      <c r="W1105">
        <v>61</v>
      </c>
      <c r="X1105">
        <v>10.27</v>
      </c>
      <c r="Y1105">
        <v>0</v>
      </c>
    </row>
    <row r="1106" spans="1:25" x14ac:dyDescent="0.3">
      <c r="A1106" t="s">
        <v>58</v>
      </c>
      <c r="B1106">
        <f>_xlfn.XLOOKUP(Table4[[#This Row],[country]],Table2[country],Table2[country_id],FALSE)</f>
        <v>24</v>
      </c>
      <c r="C1106" t="s">
        <v>32</v>
      </c>
      <c r="D1106">
        <v>2010</v>
      </c>
      <c r="E1106">
        <f>_xlfn.XLOOKUP(Table4[[#This Row],[year]],Table1[year],Table1[year_id])</f>
        <v>1</v>
      </c>
      <c r="F1106" t="s">
        <v>27</v>
      </c>
      <c r="G1106" t="s">
        <v>28</v>
      </c>
      <c r="H1106" cm="1">
        <f t="array" ref="H1106">_xlfn.XLOOKUP(Table4[[#This Row],[vehicle_segment]]&amp;Table4[[#This Row],[powertrain_type]],Table3[vehicle_segment]&amp;Table3[powertrain_type],Table3[vehicle_id])</f>
        <v>1</v>
      </c>
      <c r="I1106" s="5">
        <v>35</v>
      </c>
      <c r="J1106" s="5">
        <v>182996</v>
      </c>
      <c r="K1106" s="5">
        <v>122020</v>
      </c>
      <c r="L1106" s="5">
        <v>305051</v>
      </c>
      <c r="M1106">
        <v>0.01</v>
      </c>
      <c r="N1106">
        <v>104</v>
      </c>
      <c r="O1106">
        <v>3</v>
      </c>
      <c r="P1106">
        <v>114</v>
      </c>
      <c r="Q1106">
        <v>1.43</v>
      </c>
      <c r="R1106">
        <v>0.158</v>
      </c>
      <c r="S1106">
        <v>38619</v>
      </c>
      <c r="T1106">
        <v>81</v>
      </c>
      <c r="U1106">
        <v>118.2</v>
      </c>
      <c r="V1106">
        <v>5030</v>
      </c>
      <c r="W1106">
        <v>54.9</v>
      </c>
      <c r="X1106">
        <v>0</v>
      </c>
      <c r="Y1106">
        <v>0</v>
      </c>
    </row>
    <row r="1107" spans="1:25" x14ac:dyDescent="0.3">
      <c r="A1107" t="s">
        <v>58</v>
      </c>
      <c r="B1107">
        <f>_xlfn.XLOOKUP(Table4[[#This Row],[country]],Table2[country],Table2[country_id],FALSE)</f>
        <v>24</v>
      </c>
      <c r="C1107" t="s">
        <v>32</v>
      </c>
      <c r="D1107">
        <v>2010</v>
      </c>
      <c r="E1107">
        <f>_xlfn.XLOOKUP(Table4[[#This Row],[year]],Table1[year],Table1[year_id])</f>
        <v>1</v>
      </c>
      <c r="F1107" t="s">
        <v>29</v>
      </c>
      <c r="G1107" t="s">
        <v>28</v>
      </c>
      <c r="H1107" cm="1">
        <f t="array" ref="H1107">_xlfn.XLOOKUP(Table4[[#This Row],[vehicle_segment]]&amp;Table4[[#This Row],[powertrain_type]],Table3[vehicle_segment]&amp;Table3[powertrain_type],Table3[vehicle_id])</f>
        <v>2</v>
      </c>
      <c r="I1107" s="5">
        <v>414</v>
      </c>
      <c r="J1107" s="5">
        <v>1066605</v>
      </c>
      <c r="K1107" s="5">
        <v>145503</v>
      </c>
      <c r="L1107" s="5">
        <v>1212522</v>
      </c>
      <c r="M1107">
        <v>0.03</v>
      </c>
      <c r="N1107">
        <v>104</v>
      </c>
      <c r="O1107">
        <v>3</v>
      </c>
      <c r="P1107">
        <v>114</v>
      </c>
      <c r="Q1107">
        <v>1.43</v>
      </c>
      <c r="R1107">
        <v>0.158</v>
      </c>
      <c r="S1107">
        <v>38619</v>
      </c>
      <c r="T1107">
        <v>81</v>
      </c>
      <c r="U1107">
        <v>118.2</v>
      </c>
      <c r="V1107">
        <v>5030</v>
      </c>
      <c r="W1107">
        <v>54.9</v>
      </c>
      <c r="X1107">
        <v>0</v>
      </c>
      <c r="Y1107">
        <v>0</v>
      </c>
    </row>
    <row r="1108" spans="1:25" x14ac:dyDescent="0.3">
      <c r="A1108" t="s">
        <v>58</v>
      </c>
      <c r="B1108">
        <f>_xlfn.XLOOKUP(Table4[[#This Row],[country]],Table2[country],Table2[country_id],FALSE)</f>
        <v>24</v>
      </c>
      <c r="C1108" t="s">
        <v>32</v>
      </c>
      <c r="D1108">
        <v>2010</v>
      </c>
      <c r="E1108">
        <f>_xlfn.XLOOKUP(Table4[[#This Row],[year]],Table1[year],Table1[year_id])</f>
        <v>1</v>
      </c>
      <c r="F1108" t="s">
        <v>30</v>
      </c>
      <c r="G1108" t="s">
        <v>28</v>
      </c>
      <c r="H1108" cm="1">
        <f t="array" ref="H1108">_xlfn.XLOOKUP(Table4[[#This Row],[vehicle_segment]]&amp;Table4[[#This Row],[powertrain_type]],Table3[vehicle_segment]&amp;Table3[powertrain_type],Table3[vehicle_id])</f>
        <v>3</v>
      </c>
      <c r="I1108" s="5">
        <v>226</v>
      </c>
      <c r="J1108" s="5">
        <v>460859</v>
      </c>
      <c r="K1108" s="5">
        <v>40094</v>
      </c>
      <c r="L1108" s="5">
        <v>501179</v>
      </c>
      <c r="M1108">
        <v>0.05</v>
      </c>
      <c r="N1108">
        <v>104</v>
      </c>
      <c r="O1108">
        <v>3</v>
      </c>
      <c r="P1108">
        <v>114</v>
      </c>
      <c r="Q1108">
        <v>1.43</v>
      </c>
      <c r="R1108">
        <v>0.158</v>
      </c>
      <c r="S1108">
        <v>38619</v>
      </c>
      <c r="T1108">
        <v>81</v>
      </c>
      <c r="U1108">
        <v>118.2</v>
      </c>
      <c r="V1108">
        <v>5030</v>
      </c>
      <c r="W1108">
        <v>54.9</v>
      </c>
      <c r="X1108">
        <v>0</v>
      </c>
      <c r="Y1108">
        <v>0</v>
      </c>
    </row>
    <row r="1109" spans="1:25" x14ac:dyDescent="0.3">
      <c r="A1109" t="s">
        <v>58</v>
      </c>
      <c r="B1109">
        <f>_xlfn.XLOOKUP(Table4[[#This Row],[country]],Table2[country],Table2[country_id],FALSE)</f>
        <v>24</v>
      </c>
      <c r="C1109" t="s">
        <v>32</v>
      </c>
      <c r="D1109">
        <v>2011</v>
      </c>
      <c r="E1109">
        <f>_xlfn.XLOOKUP(Table4[[#This Row],[year]],Table1[year],Table1[year_id])</f>
        <v>2</v>
      </c>
      <c r="F1109" t="s">
        <v>27</v>
      </c>
      <c r="G1109" t="s">
        <v>28</v>
      </c>
      <c r="H1109" cm="1">
        <f t="array" ref="H1109">_xlfn.XLOOKUP(Table4[[#This Row],[vehicle_segment]]&amp;Table4[[#This Row],[powertrain_type]],Table3[vehicle_segment]&amp;Table3[powertrain_type],Table3[vehicle_id])</f>
        <v>1</v>
      </c>
      <c r="I1109" s="5">
        <v>76</v>
      </c>
      <c r="J1109" s="5">
        <v>185246</v>
      </c>
      <c r="K1109" s="5">
        <v>123497</v>
      </c>
      <c r="L1109" s="5">
        <v>308819</v>
      </c>
      <c r="M1109">
        <v>0.02</v>
      </c>
      <c r="N1109">
        <v>605</v>
      </c>
      <c r="O1109">
        <v>4.4000000000000004</v>
      </c>
      <c r="P1109">
        <v>120</v>
      </c>
      <c r="Q1109">
        <v>1.4</v>
      </c>
      <c r="R1109">
        <v>0.16800000000000001</v>
      </c>
      <c r="S1109">
        <v>40135</v>
      </c>
      <c r="T1109">
        <v>81.599999999999994</v>
      </c>
      <c r="U1109">
        <v>121.8</v>
      </c>
      <c r="V1109">
        <v>5006</v>
      </c>
      <c r="W1109">
        <v>56.9</v>
      </c>
      <c r="X1109">
        <v>117.14</v>
      </c>
      <c r="Y1109">
        <v>0</v>
      </c>
    </row>
    <row r="1110" spans="1:25" x14ac:dyDescent="0.3">
      <c r="A1110" t="s">
        <v>58</v>
      </c>
      <c r="B1110">
        <f>_xlfn.XLOOKUP(Table4[[#This Row],[country]],Table2[country],Table2[country_id],FALSE)</f>
        <v>24</v>
      </c>
      <c r="C1110" t="s">
        <v>32</v>
      </c>
      <c r="D1110">
        <v>2011</v>
      </c>
      <c r="E1110">
        <f>_xlfn.XLOOKUP(Table4[[#This Row],[year]],Table1[year],Table1[year_id])</f>
        <v>2</v>
      </c>
      <c r="F1110" t="s">
        <v>29</v>
      </c>
      <c r="G1110" t="s">
        <v>28</v>
      </c>
      <c r="H1110" cm="1">
        <f t="array" ref="H1110">_xlfn.XLOOKUP(Table4[[#This Row],[vehicle_segment]]&amp;Table4[[#This Row],[powertrain_type]],Table3[vehicle_segment]&amp;Table3[powertrain_type],Table3[vehicle_id])</f>
        <v>2</v>
      </c>
      <c r="I1110" s="5">
        <v>872</v>
      </c>
      <c r="J1110" s="5">
        <v>1095633</v>
      </c>
      <c r="K1110" s="5">
        <v>149404</v>
      </c>
      <c r="L1110" s="5">
        <v>1245909</v>
      </c>
      <c r="M1110">
        <v>7.0000000000000007E-2</v>
      </c>
      <c r="N1110">
        <v>605</v>
      </c>
      <c r="O1110">
        <v>4.4000000000000004</v>
      </c>
      <c r="P1110">
        <v>120</v>
      </c>
      <c r="Q1110">
        <v>1.4</v>
      </c>
      <c r="R1110">
        <v>0.16800000000000001</v>
      </c>
      <c r="S1110">
        <v>40135</v>
      </c>
      <c r="T1110">
        <v>81.599999999999994</v>
      </c>
      <c r="U1110">
        <v>121.8</v>
      </c>
      <c r="V1110">
        <v>5006</v>
      </c>
      <c r="W1110">
        <v>56.9</v>
      </c>
      <c r="X1110">
        <v>110.63</v>
      </c>
      <c r="Y1110">
        <v>0</v>
      </c>
    </row>
    <row r="1111" spans="1:25" x14ac:dyDescent="0.3">
      <c r="A1111" t="s">
        <v>58</v>
      </c>
      <c r="B1111">
        <f>_xlfn.XLOOKUP(Table4[[#This Row],[country]],Table2[country],Table2[country_id],FALSE)</f>
        <v>24</v>
      </c>
      <c r="C1111" t="s">
        <v>32</v>
      </c>
      <c r="D1111">
        <v>2011</v>
      </c>
      <c r="E1111">
        <f>_xlfn.XLOOKUP(Table4[[#This Row],[year]],Table1[year],Table1[year_id])</f>
        <v>2</v>
      </c>
      <c r="F1111" t="s">
        <v>30</v>
      </c>
      <c r="G1111" t="s">
        <v>28</v>
      </c>
      <c r="H1111" cm="1">
        <f t="array" ref="H1111">_xlfn.XLOOKUP(Table4[[#This Row],[vehicle_segment]]&amp;Table4[[#This Row],[powertrain_type]],Table3[vehicle_segment]&amp;Table3[powertrain_type],Table3[vehicle_id])</f>
        <v>3</v>
      </c>
      <c r="I1111" s="5">
        <v>520</v>
      </c>
      <c r="J1111" s="5">
        <v>470904</v>
      </c>
      <c r="K1111" s="5">
        <v>40948</v>
      </c>
      <c r="L1111" s="5">
        <v>512372</v>
      </c>
      <c r="M1111">
        <v>0.1</v>
      </c>
      <c r="N1111">
        <v>605</v>
      </c>
      <c r="O1111">
        <v>4.4000000000000004</v>
      </c>
      <c r="P1111">
        <v>120</v>
      </c>
      <c r="Q1111">
        <v>1.4</v>
      </c>
      <c r="R1111">
        <v>0.16800000000000001</v>
      </c>
      <c r="S1111">
        <v>40135</v>
      </c>
      <c r="T1111">
        <v>81.599999999999994</v>
      </c>
      <c r="U1111">
        <v>121.8</v>
      </c>
      <c r="V1111">
        <v>5006</v>
      </c>
      <c r="W1111">
        <v>56.9</v>
      </c>
      <c r="X1111">
        <v>130.09</v>
      </c>
      <c r="Y1111">
        <v>0</v>
      </c>
    </row>
    <row r="1112" spans="1:25" x14ac:dyDescent="0.3">
      <c r="A1112" t="s">
        <v>58</v>
      </c>
      <c r="B1112">
        <f>_xlfn.XLOOKUP(Table4[[#This Row],[country]],Table2[country],Table2[country_id],FALSE)</f>
        <v>24</v>
      </c>
      <c r="C1112" t="s">
        <v>32</v>
      </c>
      <c r="D1112">
        <v>2012</v>
      </c>
      <c r="E1112">
        <f>_xlfn.XLOOKUP(Table4[[#This Row],[year]],Table1[year],Table1[year_id])</f>
        <v>3</v>
      </c>
      <c r="F1112" t="s">
        <v>27</v>
      </c>
      <c r="G1112" t="s">
        <v>28</v>
      </c>
      <c r="H1112" cm="1">
        <f t="array" ref="H1112">_xlfn.XLOOKUP(Table4[[#This Row],[vehicle_segment]]&amp;Table4[[#This Row],[powertrain_type]],Table3[vehicle_segment]&amp;Table3[powertrain_type],Table3[vehicle_id])</f>
        <v>1</v>
      </c>
      <c r="I1112" s="5">
        <v>126</v>
      </c>
      <c r="J1112" s="5">
        <v>196380</v>
      </c>
      <c r="K1112" s="5">
        <v>130920</v>
      </c>
      <c r="L1112" s="5">
        <v>327426</v>
      </c>
      <c r="M1112">
        <v>0.04</v>
      </c>
      <c r="N1112">
        <v>1046</v>
      </c>
      <c r="O1112">
        <v>5.3</v>
      </c>
      <c r="P1112">
        <v>140</v>
      </c>
      <c r="Q1112">
        <v>1.39</v>
      </c>
      <c r="R1112">
        <v>0.17599999999999999</v>
      </c>
      <c r="S1112">
        <v>41128</v>
      </c>
      <c r="T1112">
        <v>81.8</v>
      </c>
      <c r="U1112">
        <v>124.1</v>
      </c>
      <c r="V1112">
        <v>5017</v>
      </c>
      <c r="W1112">
        <v>59.6</v>
      </c>
      <c r="X1112">
        <v>89.74</v>
      </c>
      <c r="Y1112">
        <v>0</v>
      </c>
    </row>
    <row r="1113" spans="1:25" x14ac:dyDescent="0.3">
      <c r="A1113" t="s">
        <v>58</v>
      </c>
      <c r="B1113">
        <f>_xlfn.XLOOKUP(Table4[[#This Row],[country]],Table2[country],Table2[country_id],FALSE)</f>
        <v>24</v>
      </c>
      <c r="C1113" t="s">
        <v>32</v>
      </c>
      <c r="D1113">
        <v>2012</v>
      </c>
      <c r="E1113">
        <f>_xlfn.XLOOKUP(Table4[[#This Row],[year]],Table1[year],Table1[year_id])</f>
        <v>3</v>
      </c>
      <c r="F1113" t="s">
        <v>29</v>
      </c>
      <c r="G1113" t="s">
        <v>28</v>
      </c>
      <c r="H1113" cm="1">
        <f t="array" ref="H1113">_xlfn.XLOOKUP(Table4[[#This Row],[vehicle_segment]]&amp;Table4[[#This Row],[powertrain_type]],Table3[vehicle_segment]&amp;Table3[powertrain_type],Table3[vehicle_id])</f>
        <v>2</v>
      </c>
      <c r="I1113" s="5">
        <v>1441</v>
      </c>
      <c r="J1113" s="5">
        <v>1151581</v>
      </c>
      <c r="K1113" s="5">
        <v>157034</v>
      </c>
      <c r="L1113" s="5">
        <v>1310056</v>
      </c>
      <c r="M1113">
        <v>0.11</v>
      </c>
      <c r="N1113">
        <v>1046</v>
      </c>
      <c r="O1113">
        <v>5.3</v>
      </c>
      <c r="P1113">
        <v>140</v>
      </c>
      <c r="Q1113">
        <v>1.39</v>
      </c>
      <c r="R1113">
        <v>0.17599999999999999</v>
      </c>
      <c r="S1113">
        <v>41128</v>
      </c>
      <c r="T1113">
        <v>81.8</v>
      </c>
      <c r="U1113">
        <v>124.1</v>
      </c>
      <c r="V1113">
        <v>5017</v>
      </c>
      <c r="W1113">
        <v>59.6</v>
      </c>
      <c r="X1113">
        <v>65.25</v>
      </c>
      <c r="Y1113">
        <v>0</v>
      </c>
    </row>
    <row r="1114" spans="1:25" x14ac:dyDescent="0.3">
      <c r="A1114" t="s">
        <v>58</v>
      </c>
      <c r="B1114">
        <f>_xlfn.XLOOKUP(Table4[[#This Row],[country]],Table2[country],Table2[country_id],FALSE)</f>
        <v>24</v>
      </c>
      <c r="C1114" t="s">
        <v>32</v>
      </c>
      <c r="D1114">
        <v>2012</v>
      </c>
      <c r="E1114">
        <f>_xlfn.XLOOKUP(Table4[[#This Row],[year]],Table1[year],Table1[year_id])</f>
        <v>3</v>
      </c>
      <c r="F1114" t="s">
        <v>30</v>
      </c>
      <c r="G1114" t="s">
        <v>28</v>
      </c>
      <c r="H1114" cm="1">
        <f t="array" ref="H1114">_xlfn.XLOOKUP(Table4[[#This Row],[vehicle_segment]]&amp;Table4[[#This Row],[powertrain_type]],Table3[vehicle_segment]&amp;Table3[powertrain_type],Table3[vehicle_id])</f>
        <v>3</v>
      </c>
      <c r="I1114" s="5">
        <v>889</v>
      </c>
      <c r="J1114" s="5">
        <v>511954</v>
      </c>
      <c r="K1114" s="5">
        <v>44518</v>
      </c>
      <c r="L1114" s="5">
        <v>557361</v>
      </c>
      <c r="M1114">
        <v>0.16</v>
      </c>
      <c r="N1114">
        <v>1046</v>
      </c>
      <c r="O1114">
        <v>5.3</v>
      </c>
      <c r="P1114">
        <v>140</v>
      </c>
      <c r="Q1114">
        <v>1.39</v>
      </c>
      <c r="R1114">
        <v>0.17599999999999999</v>
      </c>
      <c r="S1114">
        <v>41128</v>
      </c>
      <c r="T1114">
        <v>81.8</v>
      </c>
      <c r="U1114">
        <v>124.1</v>
      </c>
      <c r="V1114">
        <v>5017</v>
      </c>
      <c r="W1114">
        <v>59.6</v>
      </c>
      <c r="X1114">
        <v>70.959999999999994</v>
      </c>
      <c r="Y1114">
        <v>0</v>
      </c>
    </row>
    <row r="1115" spans="1:25" x14ac:dyDescent="0.3">
      <c r="A1115" t="s">
        <v>58</v>
      </c>
      <c r="B1115">
        <f>_xlfn.XLOOKUP(Table4[[#This Row],[country]],Table2[country],Table2[country_id],FALSE)</f>
        <v>24</v>
      </c>
      <c r="C1115" t="s">
        <v>32</v>
      </c>
      <c r="D1115">
        <v>2013</v>
      </c>
      <c r="E1115">
        <f>_xlfn.XLOOKUP(Table4[[#This Row],[year]],Table1[year],Table1[year_id])</f>
        <v>4</v>
      </c>
      <c r="F1115" t="s">
        <v>27</v>
      </c>
      <c r="G1115" t="s">
        <v>28</v>
      </c>
      <c r="H1115" cm="1">
        <f t="array" ref="H1115">_xlfn.XLOOKUP(Table4[[#This Row],[vehicle_segment]]&amp;Table4[[#This Row],[powertrain_type]],Table3[vehicle_segment]&amp;Table3[powertrain_type],Table3[vehicle_id])</f>
        <v>1</v>
      </c>
      <c r="I1115" s="5">
        <v>417</v>
      </c>
      <c r="J1115" s="5">
        <v>198389</v>
      </c>
      <c r="K1115" s="5">
        <v>132259</v>
      </c>
      <c r="L1115" s="5">
        <v>331065</v>
      </c>
      <c r="M1115">
        <v>0.13</v>
      </c>
      <c r="N1115">
        <v>1441</v>
      </c>
      <c r="O1115">
        <v>7.3</v>
      </c>
      <c r="P1115">
        <v>146</v>
      </c>
      <c r="Q1115">
        <v>1.38</v>
      </c>
      <c r="R1115">
        <v>0.187</v>
      </c>
      <c r="S1115">
        <v>42339</v>
      </c>
      <c r="T1115">
        <v>82.1</v>
      </c>
      <c r="U1115">
        <v>122.9</v>
      </c>
      <c r="V1115">
        <v>5083</v>
      </c>
      <c r="W1115">
        <v>61.2</v>
      </c>
      <c r="X1115">
        <v>230.95</v>
      </c>
      <c r="Y1115">
        <v>0</v>
      </c>
    </row>
    <row r="1116" spans="1:25" x14ac:dyDescent="0.3">
      <c r="A1116" t="s">
        <v>58</v>
      </c>
      <c r="B1116">
        <f>_xlfn.XLOOKUP(Table4[[#This Row],[country]],Table2[country],Table2[country_id],FALSE)</f>
        <v>24</v>
      </c>
      <c r="C1116" t="s">
        <v>32</v>
      </c>
      <c r="D1116">
        <v>2013</v>
      </c>
      <c r="E1116">
        <f>_xlfn.XLOOKUP(Table4[[#This Row],[year]],Table1[year],Table1[year_id])</f>
        <v>4</v>
      </c>
      <c r="F1116" t="s">
        <v>29</v>
      </c>
      <c r="G1116" t="s">
        <v>28</v>
      </c>
      <c r="H1116" cm="1">
        <f t="array" ref="H1116">_xlfn.XLOOKUP(Table4[[#This Row],[vehicle_segment]]&amp;Table4[[#This Row],[powertrain_type]],Table3[vehicle_segment]&amp;Table3[powertrain_type],Table3[vehicle_id])</f>
        <v>2</v>
      </c>
      <c r="I1116" s="5">
        <v>4898</v>
      </c>
      <c r="J1116" s="5">
        <v>1192990</v>
      </c>
      <c r="K1116" s="5">
        <v>162680</v>
      </c>
      <c r="L1116" s="5">
        <v>1360568</v>
      </c>
      <c r="M1116">
        <v>0.36</v>
      </c>
      <c r="N1116">
        <v>1441</v>
      </c>
      <c r="O1116">
        <v>7.3</v>
      </c>
      <c r="P1116">
        <v>146</v>
      </c>
      <c r="Q1116">
        <v>1.38</v>
      </c>
      <c r="R1116">
        <v>0.187</v>
      </c>
      <c r="S1116">
        <v>42339</v>
      </c>
      <c r="T1116">
        <v>82.1</v>
      </c>
      <c r="U1116">
        <v>122.9</v>
      </c>
      <c r="V1116">
        <v>5083</v>
      </c>
      <c r="W1116">
        <v>61.2</v>
      </c>
      <c r="X1116">
        <v>239.9</v>
      </c>
      <c r="Y1116">
        <v>0</v>
      </c>
    </row>
    <row r="1117" spans="1:25" x14ac:dyDescent="0.3">
      <c r="A1117" t="s">
        <v>58</v>
      </c>
      <c r="B1117">
        <f>_xlfn.XLOOKUP(Table4[[#This Row],[country]],Table2[country],Table2[country_id],FALSE)</f>
        <v>24</v>
      </c>
      <c r="C1117" t="s">
        <v>32</v>
      </c>
      <c r="D1117">
        <v>2013</v>
      </c>
      <c r="E1117">
        <f>_xlfn.XLOOKUP(Table4[[#This Row],[year]],Table1[year],Table1[year_id])</f>
        <v>4</v>
      </c>
      <c r="F1117" t="s">
        <v>30</v>
      </c>
      <c r="G1117" t="s">
        <v>28</v>
      </c>
      <c r="H1117" cm="1">
        <f t="array" ref="H1117">_xlfn.XLOOKUP(Table4[[#This Row],[vehicle_segment]]&amp;Table4[[#This Row],[powertrain_type]],Table3[vehicle_segment]&amp;Table3[powertrain_type],Table3[vehicle_id])</f>
        <v>3</v>
      </c>
      <c r="I1117" s="5">
        <v>2890</v>
      </c>
      <c r="J1117" s="5">
        <v>506744</v>
      </c>
      <c r="K1117" s="5">
        <v>44065</v>
      </c>
      <c r="L1117" s="5">
        <v>553699</v>
      </c>
      <c r="M1117">
        <v>0.52</v>
      </c>
      <c r="N1117">
        <v>1441</v>
      </c>
      <c r="O1117">
        <v>7.3</v>
      </c>
      <c r="P1117">
        <v>146</v>
      </c>
      <c r="Q1117">
        <v>1.38</v>
      </c>
      <c r="R1117">
        <v>0.187</v>
      </c>
      <c r="S1117">
        <v>42339</v>
      </c>
      <c r="T1117">
        <v>82.1</v>
      </c>
      <c r="U1117">
        <v>122.9</v>
      </c>
      <c r="V1117">
        <v>5083</v>
      </c>
      <c r="W1117">
        <v>61.2</v>
      </c>
      <c r="X1117">
        <v>225.08</v>
      </c>
      <c r="Y1117">
        <v>0</v>
      </c>
    </row>
    <row r="1118" spans="1:25" x14ac:dyDescent="0.3">
      <c r="A1118" t="s">
        <v>58</v>
      </c>
      <c r="B1118">
        <f>_xlfn.XLOOKUP(Table4[[#This Row],[country]],Table2[country],Table2[country_id],FALSE)</f>
        <v>24</v>
      </c>
      <c r="C1118" t="s">
        <v>32</v>
      </c>
      <c r="D1118">
        <v>2014</v>
      </c>
      <c r="E1118">
        <f>_xlfn.XLOOKUP(Table4[[#This Row],[year]],Table1[year],Table1[year_id])</f>
        <v>5</v>
      </c>
      <c r="F1118" t="s">
        <v>27</v>
      </c>
      <c r="G1118" t="s">
        <v>28</v>
      </c>
      <c r="H1118" cm="1">
        <f t="array" ref="H1118">_xlfn.XLOOKUP(Table4[[#This Row],[vehicle_segment]]&amp;Table4[[#This Row],[powertrain_type]],Table3[vehicle_segment]&amp;Table3[powertrain_type],Table3[vehicle_id])</f>
        <v>1</v>
      </c>
      <c r="I1118" s="5">
        <v>710</v>
      </c>
      <c r="J1118" s="5">
        <v>229062</v>
      </c>
      <c r="K1118" s="5">
        <v>152708</v>
      </c>
      <c r="L1118" s="5">
        <v>382480</v>
      </c>
      <c r="M1118">
        <v>0.19</v>
      </c>
      <c r="N1118">
        <v>3169</v>
      </c>
      <c r="O1118">
        <v>8.6</v>
      </c>
      <c r="P1118">
        <v>149</v>
      </c>
      <c r="Q1118">
        <v>1.367</v>
      </c>
      <c r="R1118">
        <v>0.20200000000000001</v>
      </c>
      <c r="S1118">
        <v>43303</v>
      </c>
      <c r="T1118">
        <v>82.2</v>
      </c>
      <c r="U1118">
        <v>123.7</v>
      </c>
      <c r="V1118">
        <v>4930</v>
      </c>
      <c r="W1118">
        <v>61.8</v>
      </c>
      <c r="X1118">
        <v>70.260000000000005</v>
      </c>
      <c r="Y1118">
        <v>0</v>
      </c>
    </row>
    <row r="1119" spans="1:25" x14ac:dyDescent="0.3">
      <c r="A1119" t="s">
        <v>58</v>
      </c>
      <c r="B1119">
        <f>_xlfn.XLOOKUP(Table4[[#This Row],[country]],Table2[country],Table2[country_id],FALSE)</f>
        <v>24</v>
      </c>
      <c r="C1119" t="s">
        <v>32</v>
      </c>
      <c r="D1119">
        <v>2014</v>
      </c>
      <c r="E1119">
        <f>_xlfn.XLOOKUP(Table4[[#This Row],[year]],Table1[year],Table1[year_id])</f>
        <v>5</v>
      </c>
      <c r="F1119" t="s">
        <v>29</v>
      </c>
      <c r="G1119" t="s">
        <v>28</v>
      </c>
      <c r="H1119" cm="1">
        <f t="array" ref="H1119">_xlfn.XLOOKUP(Table4[[#This Row],[vehicle_segment]]&amp;Table4[[#This Row],[powertrain_type]],Table3[vehicle_segment]&amp;Table3[powertrain_type],Table3[vehicle_id])</f>
        <v>2</v>
      </c>
      <c r="I1119" s="5">
        <v>8006</v>
      </c>
      <c r="J1119" s="5">
        <v>1322276</v>
      </c>
      <c r="K1119" s="5">
        <v>180310</v>
      </c>
      <c r="L1119" s="5">
        <v>1510592</v>
      </c>
      <c r="M1119">
        <v>0.53</v>
      </c>
      <c r="N1119">
        <v>3169</v>
      </c>
      <c r="O1119">
        <v>8.6</v>
      </c>
      <c r="P1119">
        <v>149</v>
      </c>
      <c r="Q1119">
        <v>1.367</v>
      </c>
      <c r="R1119">
        <v>0.20200000000000001</v>
      </c>
      <c r="S1119">
        <v>43303</v>
      </c>
      <c r="T1119">
        <v>82.2</v>
      </c>
      <c r="U1119">
        <v>123.7</v>
      </c>
      <c r="V1119">
        <v>4930</v>
      </c>
      <c r="W1119">
        <v>61.8</v>
      </c>
      <c r="X1119">
        <v>63.45</v>
      </c>
      <c r="Y1119">
        <v>0</v>
      </c>
    </row>
    <row r="1120" spans="1:25" x14ac:dyDescent="0.3">
      <c r="A1120" t="s">
        <v>58</v>
      </c>
      <c r="B1120">
        <f>_xlfn.XLOOKUP(Table4[[#This Row],[country]],Table2[country],Table2[country_id],FALSE)</f>
        <v>24</v>
      </c>
      <c r="C1120" t="s">
        <v>32</v>
      </c>
      <c r="D1120">
        <v>2014</v>
      </c>
      <c r="E1120">
        <f>_xlfn.XLOOKUP(Table4[[#This Row],[year]],Table1[year],Table1[year_id])</f>
        <v>5</v>
      </c>
      <c r="F1120" t="s">
        <v>30</v>
      </c>
      <c r="G1120" t="s">
        <v>28</v>
      </c>
      <c r="H1120" cm="1">
        <f t="array" ref="H1120">_xlfn.XLOOKUP(Table4[[#This Row],[vehicle_segment]]&amp;Table4[[#This Row],[powertrain_type]],Table3[vehicle_segment]&amp;Table3[powertrain_type],Table3[vehicle_id])</f>
        <v>3</v>
      </c>
      <c r="I1120" s="5">
        <v>4750</v>
      </c>
      <c r="J1120" s="5">
        <v>564315</v>
      </c>
      <c r="K1120" s="5">
        <v>49071</v>
      </c>
      <c r="L1120" s="5">
        <v>618136</v>
      </c>
      <c r="M1120">
        <v>0.77</v>
      </c>
      <c r="N1120">
        <v>3169</v>
      </c>
      <c r="O1120">
        <v>8.6</v>
      </c>
      <c r="P1120">
        <v>149</v>
      </c>
      <c r="Q1120">
        <v>1.367</v>
      </c>
      <c r="R1120">
        <v>0.20200000000000001</v>
      </c>
      <c r="S1120">
        <v>43303</v>
      </c>
      <c r="T1120">
        <v>82.2</v>
      </c>
      <c r="U1120">
        <v>123.7</v>
      </c>
      <c r="V1120">
        <v>4930</v>
      </c>
      <c r="W1120">
        <v>61.8</v>
      </c>
      <c r="X1120">
        <v>64.36</v>
      </c>
      <c r="Y1120">
        <v>0</v>
      </c>
    </row>
    <row r="1121" spans="1:25" x14ac:dyDescent="0.3">
      <c r="A1121" t="s">
        <v>58</v>
      </c>
      <c r="B1121">
        <f>_xlfn.XLOOKUP(Table4[[#This Row],[country]],Table2[country],Table2[country_id],FALSE)</f>
        <v>24</v>
      </c>
      <c r="C1121" t="s">
        <v>32</v>
      </c>
      <c r="D1121">
        <v>2015</v>
      </c>
      <c r="E1121">
        <f>_xlfn.XLOOKUP(Table4[[#This Row],[year]],Table1[year],Table1[year_id])</f>
        <v>6</v>
      </c>
      <c r="F1121" t="s">
        <v>27</v>
      </c>
      <c r="G1121" t="s">
        <v>28</v>
      </c>
      <c r="H1121" cm="1">
        <f t="array" ref="H1121">_xlfn.XLOOKUP(Table4[[#This Row],[vehicle_segment]]&amp;Table4[[#This Row],[powertrain_type]],Table3[vehicle_segment]&amp;Table3[powertrain_type],Table3[vehicle_id])</f>
        <v>1</v>
      </c>
      <c r="I1121" s="5">
        <v>1279</v>
      </c>
      <c r="J1121" s="5">
        <v>237609</v>
      </c>
      <c r="K1121" s="5">
        <v>158406</v>
      </c>
      <c r="L1121" s="5">
        <v>397294</v>
      </c>
      <c r="M1121">
        <v>0.32</v>
      </c>
      <c r="N1121">
        <v>5211</v>
      </c>
      <c r="O1121">
        <v>9.5</v>
      </c>
      <c r="P1121">
        <v>165</v>
      </c>
      <c r="Q1121">
        <v>1.373</v>
      </c>
      <c r="R1121">
        <v>0.21299999999999999</v>
      </c>
      <c r="S1121">
        <v>44387</v>
      </c>
      <c r="T1121">
        <v>82.4</v>
      </c>
      <c r="U1121">
        <v>123.3</v>
      </c>
      <c r="V1121">
        <v>4971</v>
      </c>
      <c r="W1121">
        <v>64.5</v>
      </c>
      <c r="X1121">
        <v>80.14</v>
      </c>
      <c r="Y1121">
        <v>0</v>
      </c>
    </row>
    <row r="1122" spans="1:25" x14ac:dyDescent="0.3">
      <c r="A1122" t="s">
        <v>58</v>
      </c>
      <c r="B1122">
        <f>_xlfn.XLOOKUP(Table4[[#This Row],[country]],Table2[country],Table2[country_id],FALSE)</f>
        <v>24</v>
      </c>
      <c r="C1122" t="s">
        <v>32</v>
      </c>
      <c r="D1122">
        <v>2015</v>
      </c>
      <c r="E1122">
        <f>_xlfn.XLOOKUP(Table4[[#This Row],[year]],Table1[year],Table1[year_id])</f>
        <v>6</v>
      </c>
      <c r="F1122" t="s">
        <v>29</v>
      </c>
      <c r="G1122" t="s">
        <v>28</v>
      </c>
      <c r="H1122" cm="1">
        <f t="array" ref="H1122">_xlfn.XLOOKUP(Table4[[#This Row],[vehicle_segment]]&amp;Table4[[#This Row],[powertrain_type]],Table3[vehicle_segment]&amp;Table3[powertrain_type],Table3[vehicle_id])</f>
        <v>2</v>
      </c>
      <c r="I1122" s="5">
        <v>14359</v>
      </c>
      <c r="J1122" s="5">
        <v>1360865</v>
      </c>
      <c r="K1122" s="5">
        <v>185573</v>
      </c>
      <c r="L1122" s="5">
        <v>1560797</v>
      </c>
      <c r="M1122">
        <v>0.92</v>
      </c>
      <c r="N1122">
        <v>5211</v>
      </c>
      <c r="O1122">
        <v>9.5</v>
      </c>
      <c r="P1122">
        <v>165</v>
      </c>
      <c r="Q1122">
        <v>1.373</v>
      </c>
      <c r="R1122">
        <v>0.21299999999999999</v>
      </c>
      <c r="S1122">
        <v>44387</v>
      </c>
      <c r="T1122">
        <v>82.4</v>
      </c>
      <c r="U1122">
        <v>123.3</v>
      </c>
      <c r="V1122">
        <v>4971</v>
      </c>
      <c r="W1122">
        <v>64.5</v>
      </c>
      <c r="X1122">
        <v>79.349999999999994</v>
      </c>
      <c r="Y1122">
        <v>0</v>
      </c>
    </row>
    <row r="1123" spans="1:25" x14ac:dyDescent="0.3">
      <c r="A1123" t="s">
        <v>58</v>
      </c>
      <c r="B1123">
        <f>_xlfn.XLOOKUP(Table4[[#This Row],[country]],Table2[country],Table2[country_id],FALSE)</f>
        <v>24</v>
      </c>
      <c r="C1123" t="s">
        <v>32</v>
      </c>
      <c r="D1123">
        <v>2015</v>
      </c>
      <c r="E1123">
        <f>_xlfn.XLOOKUP(Table4[[#This Row],[year]],Table1[year],Table1[year_id])</f>
        <v>6</v>
      </c>
      <c r="F1123" t="s">
        <v>30</v>
      </c>
      <c r="G1123" t="s">
        <v>28</v>
      </c>
      <c r="H1123" cm="1">
        <f t="array" ref="H1123">_xlfn.XLOOKUP(Table4[[#This Row],[vehicle_segment]]&amp;Table4[[#This Row],[powertrain_type]],Table3[vehicle_segment]&amp;Table3[powertrain_type],Table3[vehicle_id])</f>
        <v>3</v>
      </c>
      <c r="I1123" s="5">
        <v>8793</v>
      </c>
      <c r="J1123" s="5">
        <v>598324</v>
      </c>
      <c r="K1123" s="5">
        <v>52028</v>
      </c>
      <c r="L1123" s="5">
        <v>659145</v>
      </c>
      <c r="M1123">
        <v>1.33</v>
      </c>
      <c r="N1123">
        <v>5211</v>
      </c>
      <c r="O1123">
        <v>9.5</v>
      </c>
      <c r="P1123">
        <v>165</v>
      </c>
      <c r="Q1123">
        <v>1.373</v>
      </c>
      <c r="R1123">
        <v>0.21299999999999999</v>
      </c>
      <c r="S1123">
        <v>44387</v>
      </c>
      <c r="T1123">
        <v>82.4</v>
      </c>
      <c r="U1123">
        <v>123.3</v>
      </c>
      <c r="V1123">
        <v>4971</v>
      </c>
      <c r="W1123">
        <v>64.5</v>
      </c>
      <c r="X1123">
        <v>85.12</v>
      </c>
      <c r="Y1123">
        <v>0</v>
      </c>
    </row>
    <row r="1124" spans="1:25" x14ac:dyDescent="0.3">
      <c r="A1124" t="s">
        <v>58</v>
      </c>
      <c r="B1124">
        <f>_xlfn.XLOOKUP(Table4[[#This Row],[country]],Table2[country],Table2[country_id],FALSE)</f>
        <v>24</v>
      </c>
      <c r="C1124" t="s">
        <v>32</v>
      </c>
      <c r="D1124">
        <v>2016</v>
      </c>
      <c r="E1124">
        <f>_xlfn.XLOOKUP(Table4[[#This Row],[year]],Table1[year],Table1[year_id])</f>
        <v>7</v>
      </c>
      <c r="F1124" t="s">
        <v>27</v>
      </c>
      <c r="G1124" t="s">
        <v>28</v>
      </c>
      <c r="H1124" cm="1">
        <f t="array" ref="H1124">_xlfn.XLOOKUP(Table4[[#This Row],[vehicle_segment]]&amp;Table4[[#This Row],[powertrain_type]],Table3[vehicle_segment]&amp;Table3[powertrain_type],Table3[vehicle_id])</f>
        <v>1</v>
      </c>
      <c r="I1124" s="5">
        <v>2053</v>
      </c>
      <c r="J1124" s="5">
        <v>233407</v>
      </c>
      <c r="K1124" s="5">
        <v>155604</v>
      </c>
      <c r="L1124" s="5">
        <v>391064</v>
      </c>
      <c r="M1124">
        <v>0.52</v>
      </c>
      <c r="N1124">
        <v>8891</v>
      </c>
      <c r="O1124">
        <v>11.6</v>
      </c>
      <c r="P1124">
        <v>190</v>
      </c>
      <c r="Q1124">
        <v>1.387</v>
      </c>
      <c r="R1124">
        <v>0.219</v>
      </c>
      <c r="S1124">
        <v>43543</v>
      </c>
      <c r="T1124">
        <v>83.3</v>
      </c>
      <c r="U1124">
        <v>122.3</v>
      </c>
      <c r="V1124">
        <v>4599</v>
      </c>
      <c r="W1124">
        <v>69.599999999999994</v>
      </c>
      <c r="X1124">
        <v>60.52</v>
      </c>
      <c r="Y1124">
        <v>0</v>
      </c>
    </row>
    <row r="1125" spans="1:25" x14ac:dyDescent="0.3">
      <c r="A1125" t="s">
        <v>58</v>
      </c>
      <c r="B1125">
        <f>_xlfn.XLOOKUP(Table4[[#This Row],[country]],Table2[country],Table2[country_id],FALSE)</f>
        <v>24</v>
      </c>
      <c r="C1125" t="s">
        <v>32</v>
      </c>
      <c r="D1125">
        <v>2016</v>
      </c>
      <c r="E1125">
        <f>_xlfn.XLOOKUP(Table4[[#This Row],[year]],Table1[year],Table1[year_id])</f>
        <v>7</v>
      </c>
      <c r="F1125" t="s">
        <v>29</v>
      </c>
      <c r="G1125" t="s">
        <v>28</v>
      </c>
      <c r="H1125" cm="1">
        <f t="array" ref="H1125">_xlfn.XLOOKUP(Table4[[#This Row],[vehicle_segment]]&amp;Table4[[#This Row],[powertrain_type]],Table3[vehicle_segment]&amp;Table3[powertrain_type],Table3[vehicle_id])</f>
        <v>2</v>
      </c>
      <c r="I1125" s="5">
        <v>23607</v>
      </c>
      <c r="J1125" s="5">
        <v>1364198</v>
      </c>
      <c r="K1125" s="5">
        <v>186027</v>
      </c>
      <c r="L1125" s="5">
        <v>1573832</v>
      </c>
      <c r="M1125">
        <v>1.5</v>
      </c>
      <c r="N1125">
        <v>8891</v>
      </c>
      <c r="O1125">
        <v>11.6</v>
      </c>
      <c r="P1125">
        <v>190</v>
      </c>
      <c r="Q1125">
        <v>1.387</v>
      </c>
      <c r="R1125">
        <v>0.219</v>
      </c>
      <c r="S1125">
        <v>43543</v>
      </c>
      <c r="T1125">
        <v>83.3</v>
      </c>
      <c r="U1125">
        <v>122.3</v>
      </c>
      <c r="V1125">
        <v>4599</v>
      </c>
      <c r="W1125">
        <v>69.599999999999994</v>
      </c>
      <c r="X1125">
        <v>64.41</v>
      </c>
      <c r="Y1125">
        <v>0</v>
      </c>
    </row>
    <row r="1126" spans="1:25" x14ac:dyDescent="0.3">
      <c r="A1126" t="s">
        <v>58</v>
      </c>
      <c r="B1126">
        <f>_xlfn.XLOOKUP(Table4[[#This Row],[country]],Table2[country],Table2[country_id],FALSE)</f>
        <v>24</v>
      </c>
      <c r="C1126" t="s">
        <v>32</v>
      </c>
      <c r="D1126">
        <v>2016</v>
      </c>
      <c r="E1126">
        <f>_xlfn.XLOOKUP(Table4[[#This Row],[year]],Table1[year],Table1[year_id])</f>
        <v>7</v>
      </c>
      <c r="F1126" t="s">
        <v>30</v>
      </c>
      <c r="G1126" t="s">
        <v>28</v>
      </c>
      <c r="H1126" cm="1">
        <f t="array" ref="H1126">_xlfn.XLOOKUP(Table4[[#This Row],[vehicle_segment]]&amp;Table4[[#This Row],[powertrain_type]],Table3[vehicle_segment]&amp;Table3[powertrain_type],Table3[vehicle_id])</f>
        <v>3</v>
      </c>
      <c r="I1126" s="5">
        <v>14237</v>
      </c>
      <c r="J1126" s="5">
        <v>589105</v>
      </c>
      <c r="K1126" s="5">
        <v>51227</v>
      </c>
      <c r="L1126" s="5">
        <v>654569</v>
      </c>
      <c r="M1126">
        <v>2.1800000000000002</v>
      </c>
      <c r="N1126">
        <v>8891</v>
      </c>
      <c r="O1126">
        <v>11.6</v>
      </c>
      <c r="P1126">
        <v>190</v>
      </c>
      <c r="Q1126">
        <v>1.387</v>
      </c>
      <c r="R1126">
        <v>0.219</v>
      </c>
      <c r="S1126">
        <v>43543</v>
      </c>
      <c r="T1126">
        <v>83.3</v>
      </c>
      <c r="U1126">
        <v>122.3</v>
      </c>
      <c r="V1126">
        <v>4599</v>
      </c>
      <c r="W1126">
        <v>69.599999999999994</v>
      </c>
      <c r="X1126">
        <v>61.91</v>
      </c>
      <c r="Y1126">
        <v>0</v>
      </c>
    </row>
    <row r="1127" spans="1:25" x14ac:dyDescent="0.3">
      <c r="A1127" t="s">
        <v>58</v>
      </c>
      <c r="B1127">
        <f>_xlfn.XLOOKUP(Table4[[#This Row],[country]],Table2[country],Table2[country_id],FALSE)</f>
        <v>24</v>
      </c>
      <c r="C1127" t="s">
        <v>32</v>
      </c>
      <c r="D1127">
        <v>2017</v>
      </c>
      <c r="E1127">
        <f>_xlfn.XLOOKUP(Table4[[#This Row],[year]],Table1[year],Table1[year_id])</f>
        <v>8</v>
      </c>
      <c r="F1127" t="s">
        <v>27</v>
      </c>
      <c r="G1127" t="s">
        <v>28</v>
      </c>
      <c r="H1127" cm="1">
        <f t="array" ref="H1127">_xlfn.XLOOKUP(Table4[[#This Row],[vehicle_segment]]&amp;Table4[[#This Row],[powertrain_type]],Table3[vehicle_segment]&amp;Table3[powertrain_type],Table3[vehicle_id])</f>
        <v>1</v>
      </c>
      <c r="I1127" s="5">
        <v>2599</v>
      </c>
      <c r="J1127" s="5">
        <v>229292</v>
      </c>
      <c r="K1127" s="5">
        <v>152862</v>
      </c>
      <c r="L1127" s="5">
        <v>384753</v>
      </c>
      <c r="M1127">
        <v>0.68</v>
      </c>
      <c r="N1127">
        <v>11246</v>
      </c>
      <c r="O1127">
        <v>13.5</v>
      </c>
      <c r="P1127">
        <v>223</v>
      </c>
      <c r="Q1127">
        <v>1.387</v>
      </c>
      <c r="R1127">
        <v>0.222</v>
      </c>
      <c r="S1127">
        <v>43598</v>
      </c>
      <c r="T1127">
        <v>83.2</v>
      </c>
      <c r="U1127">
        <v>121.2</v>
      </c>
      <c r="V1127">
        <v>4266</v>
      </c>
      <c r="W1127">
        <v>71.599999999999994</v>
      </c>
      <c r="X1127">
        <v>26.6</v>
      </c>
      <c r="Y1127">
        <v>0</v>
      </c>
    </row>
    <row r="1128" spans="1:25" x14ac:dyDescent="0.3">
      <c r="A1128" t="s">
        <v>58</v>
      </c>
      <c r="B1128">
        <f>_xlfn.XLOOKUP(Table4[[#This Row],[country]],Table2[country],Table2[country_id],FALSE)</f>
        <v>24</v>
      </c>
      <c r="C1128" t="s">
        <v>32</v>
      </c>
      <c r="D1128">
        <v>2017</v>
      </c>
      <c r="E1128">
        <f>_xlfn.XLOOKUP(Table4[[#This Row],[year]],Table1[year],Table1[year_id])</f>
        <v>8</v>
      </c>
      <c r="F1128" t="s">
        <v>29</v>
      </c>
      <c r="G1128" t="s">
        <v>28</v>
      </c>
      <c r="H1128" cm="1">
        <f t="array" ref="H1128">_xlfn.XLOOKUP(Table4[[#This Row],[vehicle_segment]]&amp;Table4[[#This Row],[powertrain_type]],Table3[vehicle_segment]&amp;Table3[powertrain_type],Table3[vehicle_id])</f>
        <v>2</v>
      </c>
      <c r="I1128" s="5">
        <v>29540</v>
      </c>
      <c r="J1128" s="5">
        <v>1320914</v>
      </c>
      <c r="K1128" s="5">
        <v>180125</v>
      </c>
      <c r="L1128" s="5">
        <v>1530579</v>
      </c>
      <c r="M1128">
        <v>1.93</v>
      </c>
      <c r="N1128">
        <v>11246</v>
      </c>
      <c r="O1128">
        <v>13.5</v>
      </c>
      <c r="P1128">
        <v>223</v>
      </c>
      <c r="Q1128">
        <v>1.387</v>
      </c>
      <c r="R1128">
        <v>0.222</v>
      </c>
      <c r="S1128">
        <v>43598</v>
      </c>
      <c r="T1128">
        <v>83.2</v>
      </c>
      <c r="U1128">
        <v>121.2</v>
      </c>
      <c r="V1128">
        <v>4266</v>
      </c>
      <c r="W1128">
        <v>71.599999999999994</v>
      </c>
      <c r="X1128">
        <v>25.13</v>
      </c>
      <c r="Y1128">
        <v>0</v>
      </c>
    </row>
    <row r="1129" spans="1:25" x14ac:dyDescent="0.3">
      <c r="A1129" t="s">
        <v>58</v>
      </c>
      <c r="B1129">
        <f>_xlfn.XLOOKUP(Table4[[#This Row],[country]],Table2[country],Table2[country_id],FALSE)</f>
        <v>24</v>
      </c>
      <c r="C1129" t="s">
        <v>32</v>
      </c>
      <c r="D1129">
        <v>2017</v>
      </c>
      <c r="E1129">
        <f>_xlfn.XLOOKUP(Table4[[#This Row],[year]],Table1[year],Table1[year_id])</f>
        <v>8</v>
      </c>
      <c r="F1129" t="s">
        <v>30</v>
      </c>
      <c r="G1129" t="s">
        <v>28</v>
      </c>
      <c r="H1129" cm="1">
        <f t="array" ref="H1129">_xlfn.XLOOKUP(Table4[[#This Row],[vehicle_segment]]&amp;Table4[[#This Row],[powertrain_type]],Table3[vehicle_segment]&amp;Table3[powertrain_type],Table3[vehicle_id])</f>
        <v>3</v>
      </c>
      <c r="I1129" s="5">
        <v>17799</v>
      </c>
      <c r="J1129" s="5">
        <v>568772</v>
      </c>
      <c r="K1129" s="5">
        <v>49458</v>
      </c>
      <c r="L1129" s="5">
        <v>636029</v>
      </c>
      <c r="M1129">
        <v>2.8</v>
      </c>
      <c r="N1129">
        <v>11246</v>
      </c>
      <c r="O1129">
        <v>13.5</v>
      </c>
      <c r="P1129">
        <v>223</v>
      </c>
      <c r="Q1129">
        <v>1.387</v>
      </c>
      <c r="R1129">
        <v>0.222</v>
      </c>
      <c r="S1129">
        <v>43598</v>
      </c>
      <c r="T1129">
        <v>83.2</v>
      </c>
      <c r="U1129">
        <v>121.2</v>
      </c>
      <c r="V1129">
        <v>4266</v>
      </c>
      <c r="W1129">
        <v>71.599999999999994</v>
      </c>
      <c r="X1129">
        <v>25.02</v>
      </c>
      <c r="Y1129">
        <v>0</v>
      </c>
    </row>
    <row r="1130" spans="1:25" x14ac:dyDescent="0.3">
      <c r="A1130" t="s">
        <v>58</v>
      </c>
      <c r="B1130">
        <f>_xlfn.XLOOKUP(Table4[[#This Row],[country]],Table2[country],Table2[country_id],FALSE)</f>
        <v>24</v>
      </c>
      <c r="C1130" t="s">
        <v>32</v>
      </c>
      <c r="D1130">
        <v>2018</v>
      </c>
      <c r="E1130">
        <f>_xlfn.XLOOKUP(Table4[[#This Row],[year]],Table1[year],Table1[year_id])</f>
        <v>9</v>
      </c>
      <c r="F1130" t="s">
        <v>27</v>
      </c>
      <c r="G1130" t="s">
        <v>28</v>
      </c>
      <c r="H1130" cm="1">
        <f t="array" ref="H1130">_xlfn.XLOOKUP(Table4[[#This Row],[vehicle_segment]]&amp;Table4[[#This Row],[powertrain_type]],Table3[vehicle_segment]&amp;Table3[powertrain_type],Table3[vehicle_id])</f>
        <v>1</v>
      </c>
      <c r="I1130" s="5">
        <v>3231</v>
      </c>
      <c r="J1130" s="5">
        <v>220506</v>
      </c>
      <c r="K1130" s="5">
        <v>147004</v>
      </c>
      <c r="L1130" s="5">
        <v>370741</v>
      </c>
      <c r="M1130">
        <v>0.87</v>
      </c>
      <c r="N1130">
        <v>18600</v>
      </c>
      <c r="O1130">
        <v>16.399999999999999</v>
      </c>
      <c r="P1130">
        <v>265</v>
      </c>
      <c r="Q1130">
        <v>1.397</v>
      </c>
      <c r="R1130">
        <v>0.22800000000000001</v>
      </c>
      <c r="S1130">
        <v>43026</v>
      </c>
      <c r="T1130">
        <v>83.4</v>
      </c>
      <c r="U1130">
        <v>119.5</v>
      </c>
      <c r="V1130">
        <v>3826</v>
      </c>
      <c r="W1130">
        <v>73.900000000000006</v>
      </c>
      <c r="X1130">
        <v>24.32</v>
      </c>
      <c r="Y1130">
        <v>0</v>
      </c>
    </row>
    <row r="1131" spans="1:25" x14ac:dyDescent="0.3">
      <c r="A1131" t="s">
        <v>58</v>
      </c>
      <c r="B1131">
        <f>_xlfn.XLOOKUP(Table4[[#This Row],[country]],Table2[country],Table2[country_id],FALSE)</f>
        <v>24</v>
      </c>
      <c r="C1131" t="s">
        <v>32</v>
      </c>
      <c r="D1131">
        <v>2018</v>
      </c>
      <c r="E1131">
        <f>_xlfn.XLOOKUP(Table4[[#This Row],[year]],Table1[year],Table1[year_id])</f>
        <v>9</v>
      </c>
      <c r="F1131" t="s">
        <v>29</v>
      </c>
      <c r="G1131" t="s">
        <v>28</v>
      </c>
      <c r="H1131" cm="1">
        <f t="array" ref="H1131">_xlfn.XLOOKUP(Table4[[#This Row],[vehicle_segment]]&amp;Table4[[#This Row],[powertrain_type]],Table3[vehicle_segment]&amp;Table3[powertrain_type],Table3[vehicle_id])</f>
        <v>2</v>
      </c>
      <c r="I1131" s="5">
        <v>36411</v>
      </c>
      <c r="J1131" s="5">
        <v>1254759</v>
      </c>
      <c r="K1131" s="5">
        <v>171104</v>
      </c>
      <c r="L1131" s="5">
        <v>1462274</v>
      </c>
      <c r="M1131">
        <v>2.4900000000000002</v>
      </c>
      <c r="N1131">
        <v>18600</v>
      </c>
      <c r="O1131">
        <v>16.399999999999999</v>
      </c>
      <c r="P1131">
        <v>265</v>
      </c>
      <c r="Q1131">
        <v>1.397</v>
      </c>
      <c r="R1131">
        <v>0.22800000000000001</v>
      </c>
      <c r="S1131">
        <v>43026</v>
      </c>
      <c r="T1131">
        <v>83.4</v>
      </c>
      <c r="U1131">
        <v>119.5</v>
      </c>
      <c r="V1131">
        <v>3826</v>
      </c>
      <c r="W1131">
        <v>73.900000000000006</v>
      </c>
      <c r="X1131">
        <v>23.26</v>
      </c>
      <c r="Y1131">
        <v>0</v>
      </c>
    </row>
    <row r="1132" spans="1:25" x14ac:dyDescent="0.3">
      <c r="A1132" t="s">
        <v>58</v>
      </c>
      <c r="B1132">
        <f>_xlfn.XLOOKUP(Table4[[#This Row],[country]],Table2[country],Table2[country_id],FALSE)</f>
        <v>24</v>
      </c>
      <c r="C1132" t="s">
        <v>32</v>
      </c>
      <c r="D1132">
        <v>2018</v>
      </c>
      <c r="E1132">
        <f>_xlfn.XLOOKUP(Table4[[#This Row],[year]],Table1[year],Table1[year_id])</f>
        <v>9</v>
      </c>
      <c r="F1132" t="s">
        <v>30</v>
      </c>
      <c r="G1132" t="s">
        <v>28</v>
      </c>
      <c r="H1132" cm="1">
        <f t="array" ref="H1132">_xlfn.XLOOKUP(Table4[[#This Row],[vehicle_segment]]&amp;Table4[[#This Row],[powertrain_type]],Table3[vehicle_segment]&amp;Table3[powertrain_type],Table3[vehicle_id])</f>
        <v>3</v>
      </c>
      <c r="I1132" s="5">
        <v>22252</v>
      </c>
      <c r="J1132" s="5">
        <v>546540</v>
      </c>
      <c r="K1132" s="5">
        <v>47525</v>
      </c>
      <c r="L1132" s="5">
        <v>616317</v>
      </c>
      <c r="M1132">
        <v>3.61</v>
      </c>
      <c r="N1132">
        <v>18600</v>
      </c>
      <c r="O1132">
        <v>16.399999999999999</v>
      </c>
      <c r="P1132">
        <v>265</v>
      </c>
      <c r="Q1132">
        <v>1.397</v>
      </c>
      <c r="R1132">
        <v>0.22800000000000001</v>
      </c>
      <c r="S1132">
        <v>43026</v>
      </c>
      <c r="T1132">
        <v>83.4</v>
      </c>
      <c r="U1132">
        <v>119.5</v>
      </c>
      <c r="V1132">
        <v>3826</v>
      </c>
      <c r="W1132">
        <v>73.900000000000006</v>
      </c>
      <c r="X1132">
        <v>25.02</v>
      </c>
      <c r="Y1132">
        <v>0</v>
      </c>
    </row>
    <row r="1133" spans="1:25" x14ac:dyDescent="0.3">
      <c r="A1133" t="s">
        <v>58</v>
      </c>
      <c r="B1133">
        <f>_xlfn.XLOOKUP(Table4[[#This Row],[country]],Table2[country],Table2[country_id],FALSE)</f>
        <v>24</v>
      </c>
      <c r="C1133" t="s">
        <v>32</v>
      </c>
      <c r="D1133">
        <v>2019</v>
      </c>
      <c r="E1133">
        <f>_xlfn.XLOOKUP(Table4[[#This Row],[year]],Table1[year],Table1[year_id])</f>
        <v>10</v>
      </c>
      <c r="F1133" t="s">
        <v>27</v>
      </c>
      <c r="G1133" t="s">
        <v>28</v>
      </c>
      <c r="H1133" cm="1">
        <f t="array" ref="H1133">_xlfn.XLOOKUP(Table4[[#This Row],[vehicle_segment]]&amp;Table4[[#This Row],[powertrain_type]],Table3[vehicle_segment]&amp;Table3[powertrain_type],Table3[vehicle_id])</f>
        <v>1</v>
      </c>
      <c r="I1133" s="5">
        <v>3896</v>
      </c>
      <c r="J1133" s="5">
        <v>201883</v>
      </c>
      <c r="K1133" s="5">
        <v>134589</v>
      </c>
      <c r="L1133" s="5">
        <v>340368</v>
      </c>
      <c r="M1133">
        <v>1.1399999999999999</v>
      </c>
      <c r="N1133">
        <v>24654</v>
      </c>
      <c r="O1133">
        <v>18</v>
      </c>
      <c r="P1133">
        <v>300</v>
      </c>
      <c r="Q1133">
        <v>1.4630000000000001</v>
      </c>
      <c r="R1133">
        <v>0.23400000000000001</v>
      </c>
      <c r="S1133">
        <v>42135</v>
      </c>
      <c r="T1133">
        <v>83.7</v>
      </c>
      <c r="U1133">
        <v>113.4</v>
      </c>
      <c r="V1133">
        <v>3485</v>
      </c>
      <c r="W1133">
        <v>77.099999999999994</v>
      </c>
      <c r="X1133">
        <v>20.58</v>
      </c>
      <c r="Y1133">
        <v>0</v>
      </c>
    </row>
    <row r="1134" spans="1:25" x14ac:dyDescent="0.3">
      <c r="A1134" t="s">
        <v>58</v>
      </c>
      <c r="B1134">
        <f>_xlfn.XLOOKUP(Table4[[#This Row],[country]],Table2[country],Table2[country_id],FALSE)</f>
        <v>24</v>
      </c>
      <c r="C1134" t="s">
        <v>32</v>
      </c>
      <c r="D1134">
        <v>2019</v>
      </c>
      <c r="E1134">
        <f>_xlfn.XLOOKUP(Table4[[#This Row],[year]],Table1[year],Table1[year_id])</f>
        <v>10</v>
      </c>
      <c r="F1134" t="s">
        <v>29</v>
      </c>
      <c r="G1134" t="s">
        <v>28</v>
      </c>
      <c r="H1134" cm="1">
        <f t="array" ref="H1134">_xlfn.XLOOKUP(Table4[[#This Row],[vehicle_segment]]&amp;Table4[[#This Row],[powertrain_type]],Table3[vehicle_segment]&amp;Table3[powertrain_type],Table3[vehicle_id])</f>
        <v>2</v>
      </c>
      <c r="I1134" s="5">
        <v>45266</v>
      </c>
      <c r="J1134" s="5">
        <v>1178324</v>
      </c>
      <c r="K1134" s="5">
        <v>160680</v>
      </c>
      <c r="L1134" s="5">
        <v>1384270</v>
      </c>
      <c r="M1134">
        <v>3.27</v>
      </c>
      <c r="N1134">
        <v>24654</v>
      </c>
      <c r="O1134">
        <v>18</v>
      </c>
      <c r="P1134">
        <v>300</v>
      </c>
      <c r="Q1134">
        <v>1.4630000000000001</v>
      </c>
      <c r="R1134">
        <v>0.23400000000000001</v>
      </c>
      <c r="S1134">
        <v>42135</v>
      </c>
      <c r="T1134">
        <v>83.7</v>
      </c>
      <c r="U1134">
        <v>113.4</v>
      </c>
      <c r="V1134">
        <v>3485</v>
      </c>
      <c r="W1134">
        <v>77.099999999999994</v>
      </c>
      <c r="X1134">
        <v>24.32</v>
      </c>
      <c r="Y1134">
        <v>0</v>
      </c>
    </row>
    <row r="1135" spans="1:25" x14ac:dyDescent="0.3">
      <c r="A1135" t="s">
        <v>58</v>
      </c>
      <c r="B1135">
        <f>_xlfn.XLOOKUP(Table4[[#This Row],[country]],Table2[country],Table2[country_id],FALSE)</f>
        <v>24</v>
      </c>
      <c r="C1135" t="s">
        <v>32</v>
      </c>
      <c r="D1135">
        <v>2019</v>
      </c>
      <c r="E1135">
        <f>_xlfn.XLOOKUP(Table4[[#This Row],[year]],Table1[year],Table1[year_id])</f>
        <v>10</v>
      </c>
      <c r="F1135" t="s">
        <v>30</v>
      </c>
      <c r="G1135" t="s">
        <v>28</v>
      </c>
      <c r="H1135" cm="1">
        <f t="array" ref="H1135">_xlfn.XLOOKUP(Table4[[#This Row],[vehicle_segment]]&amp;Table4[[#This Row],[powertrain_type]],Table3[vehicle_segment]&amp;Table3[powertrain_type],Table3[vehicle_id])</f>
        <v>3</v>
      </c>
      <c r="I1135" s="5">
        <v>26642</v>
      </c>
      <c r="J1135" s="5">
        <v>492430</v>
      </c>
      <c r="K1135" s="5">
        <v>42820</v>
      </c>
      <c r="L1135" s="5">
        <v>561892</v>
      </c>
      <c r="M1135">
        <v>4.74</v>
      </c>
      <c r="N1135">
        <v>24654</v>
      </c>
      <c r="O1135">
        <v>18</v>
      </c>
      <c r="P1135">
        <v>300</v>
      </c>
      <c r="Q1135">
        <v>1.4630000000000001</v>
      </c>
      <c r="R1135">
        <v>0.23400000000000001</v>
      </c>
      <c r="S1135">
        <v>42135</v>
      </c>
      <c r="T1135">
        <v>83.7</v>
      </c>
      <c r="U1135">
        <v>113.4</v>
      </c>
      <c r="V1135">
        <v>3485</v>
      </c>
      <c r="W1135">
        <v>77.099999999999994</v>
      </c>
      <c r="X1135">
        <v>19.73</v>
      </c>
      <c r="Y1135">
        <v>0</v>
      </c>
    </row>
    <row r="1136" spans="1:25" x14ac:dyDescent="0.3">
      <c r="A1136" t="s">
        <v>58</v>
      </c>
      <c r="B1136">
        <f>_xlfn.XLOOKUP(Table4[[#This Row],[country]],Table2[country],Table2[country_id],FALSE)</f>
        <v>24</v>
      </c>
      <c r="C1136" t="s">
        <v>32</v>
      </c>
      <c r="D1136">
        <v>2020</v>
      </c>
      <c r="E1136">
        <f>_xlfn.XLOOKUP(Table4[[#This Row],[year]],Table1[year],Table1[year_id])</f>
        <v>11</v>
      </c>
      <c r="F1136" t="s">
        <v>27</v>
      </c>
      <c r="G1136" t="s">
        <v>28</v>
      </c>
      <c r="H1136" cm="1">
        <f t="array" ref="H1136">_xlfn.XLOOKUP(Table4[[#This Row],[vehicle_segment]]&amp;Table4[[#This Row],[powertrain_type]],Table3[vehicle_segment]&amp;Table3[powertrain_type],Table3[vehicle_id])</f>
        <v>1</v>
      </c>
      <c r="I1136" s="5">
        <v>9287</v>
      </c>
      <c r="J1136" s="5">
        <v>140359</v>
      </c>
      <c r="K1136" s="5">
        <v>93573</v>
      </c>
      <c r="L1136" s="5">
        <v>243219</v>
      </c>
      <c r="M1136">
        <v>3.82</v>
      </c>
      <c r="N1136">
        <v>36758</v>
      </c>
      <c r="O1136">
        <v>19.399999999999999</v>
      </c>
      <c r="P1136">
        <v>338</v>
      </c>
      <c r="Q1136">
        <v>1.627</v>
      </c>
      <c r="R1136">
        <v>0.25700000000000001</v>
      </c>
      <c r="S1136">
        <v>44242</v>
      </c>
      <c r="T1136">
        <v>83.9</v>
      </c>
      <c r="U1136">
        <v>108.3</v>
      </c>
      <c r="V1136">
        <v>2955</v>
      </c>
      <c r="W1136">
        <v>79.400000000000006</v>
      </c>
      <c r="X1136">
        <v>138.37</v>
      </c>
      <c r="Y1136">
        <v>0</v>
      </c>
    </row>
    <row r="1137" spans="1:25" x14ac:dyDescent="0.3">
      <c r="A1137" t="s">
        <v>58</v>
      </c>
      <c r="B1137">
        <f>_xlfn.XLOOKUP(Table4[[#This Row],[country]],Table2[country],Table2[country_id],FALSE)</f>
        <v>24</v>
      </c>
      <c r="C1137" t="s">
        <v>32</v>
      </c>
      <c r="D1137">
        <v>2020</v>
      </c>
      <c r="E1137">
        <f>_xlfn.XLOOKUP(Table4[[#This Row],[year]],Table1[year],Table1[year_id])</f>
        <v>11</v>
      </c>
      <c r="F1137" t="s">
        <v>29</v>
      </c>
      <c r="G1137" t="s">
        <v>28</v>
      </c>
      <c r="H1137" cm="1">
        <f t="array" ref="H1137">_xlfn.XLOOKUP(Table4[[#This Row],[vehicle_segment]]&amp;Table4[[#This Row],[powertrain_type]],Table3[vehicle_segment]&amp;Table3[powertrain_type],Table3[vehicle_id])</f>
        <v>2</v>
      </c>
      <c r="I1137" s="5">
        <v>104287</v>
      </c>
      <c r="J1137" s="5">
        <v>749402</v>
      </c>
      <c r="K1137" s="5">
        <v>102191</v>
      </c>
      <c r="L1137" s="5">
        <v>955880</v>
      </c>
      <c r="M1137">
        <v>10.91</v>
      </c>
      <c r="N1137">
        <v>36758</v>
      </c>
      <c r="O1137">
        <v>19.399999999999999</v>
      </c>
      <c r="P1137">
        <v>338</v>
      </c>
      <c r="Q1137">
        <v>1.627</v>
      </c>
      <c r="R1137">
        <v>0.25700000000000001</v>
      </c>
      <c r="S1137">
        <v>44242</v>
      </c>
      <c r="T1137">
        <v>83.9</v>
      </c>
      <c r="U1137">
        <v>108.3</v>
      </c>
      <c r="V1137">
        <v>2955</v>
      </c>
      <c r="W1137">
        <v>79.400000000000006</v>
      </c>
      <c r="X1137">
        <v>130.38999999999999</v>
      </c>
      <c r="Y1137">
        <v>0</v>
      </c>
    </row>
    <row r="1138" spans="1:25" x14ac:dyDescent="0.3">
      <c r="A1138" t="s">
        <v>58</v>
      </c>
      <c r="B1138">
        <f>_xlfn.XLOOKUP(Table4[[#This Row],[country]],Table2[country],Table2[country_id],FALSE)</f>
        <v>24</v>
      </c>
      <c r="C1138" t="s">
        <v>32</v>
      </c>
      <c r="D1138">
        <v>2020</v>
      </c>
      <c r="E1138">
        <f>_xlfn.XLOOKUP(Table4[[#This Row],[year]],Table1[year],Table1[year_id])</f>
        <v>11</v>
      </c>
      <c r="F1138" t="s">
        <v>30</v>
      </c>
      <c r="G1138" t="s">
        <v>28</v>
      </c>
      <c r="H1138" cm="1">
        <f t="array" ref="H1138">_xlfn.XLOOKUP(Table4[[#This Row],[vehicle_segment]]&amp;Table4[[#This Row],[powertrain_type]],Table3[vehicle_segment]&amp;Table3[powertrain_type],Table3[vehicle_id])</f>
        <v>3</v>
      </c>
      <c r="I1138" s="5">
        <v>64152</v>
      </c>
      <c r="J1138" s="5">
        <v>314061</v>
      </c>
      <c r="K1138" s="5">
        <v>27310</v>
      </c>
      <c r="L1138" s="5">
        <v>405523</v>
      </c>
      <c r="M1138">
        <v>15.82</v>
      </c>
      <c r="N1138">
        <v>36758</v>
      </c>
      <c r="O1138">
        <v>19.399999999999999</v>
      </c>
      <c r="P1138">
        <v>338</v>
      </c>
      <c r="Q1138">
        <v>1.627</v>
      </c>
      <c r="R1138">
        <v>0.25700000000000001</v>
      </c>
      <c r="S1138">
        <v>44242</v>
      </c>
      <c r="T1138">
        <v>83.9</v>
      </c>
      <c r="U1138">
        <v>108.3</v>
      </c>
      <c r="V1138">
        <v>2955</v>
      </c>
      <c r="W1138">
        <v>79.400000000000006</v>
      </c>
      <c r="X1138">
        <v>140.79</v>
      </c>
      <c r="Y1138">
        <v>0</v>
      </c>
    </row>
    <row r="1139" spans="1:25" x14ac:dyDescent="0.3">
      <c r="A1139" t="s">
        <v>58</v>
      </c>
      <c r="B1139">
        <f>_xlfn.XLOOKUP(Table4[[#This Row],[country]],Table2[country],Table2[country_id],FALSE)</f>
        <v>24</v>
      </c>
      <c r="C1139" t="s">
        <v>32</v>
      </c>
      <c r="D1139">
        <v>2021</v>
      </c>
      <c r="E1139">
        <f>_xlfn.XLOOKUP(Table4[[#This Row],[year]],Table1[year],Table1[year_id])</f>
        <v>12</v>
      </c>
      <c r="F1139" t="s">
        <v>27</v>
      </c>
      <c r="G1139" t="s">
        <v>28</v>
      </c>
      <c r="H1139" cm="1">
        <f t="array" ref="H1139">_xlfn.XLOOKUP(Table4[[#This Row],[vehicle_segment]]&amp;Table4[[#This Row],[powertrain_type]],Table3[vehicle_segment]&amp;Table3[powertrain_type],Table3[vehicle_id])</f>
        <v>1</v>
      </c>
      <c r="I1139" s="5">
        <v>16747</v>
      </c>
      <c r="J1139" s="5">
        <v>141535</v>
      </c>
      <c r="K1139" s="5">
        <v>94356</v>
      </c>
      <c r="L1139" s="5">
        <v>252638</v>
      </c>
      <c r="M1139">
        <v>6.63</v>
      </c>
      <c r="N1139">
        <v>43790</v>
      </c>
      <c r="O1139">
        <v>22.1</v>
      </c>
      <c r="P1139">
        <v>370</v>
      </c>
      <c r="Q1139">
        <v>1.7829999999999999</v>
      </c>
      <c r="R1139">
        <v>0.28999999999999998</v>
      </c>
      <c r="S1139">
        <v>44705</v>
      </c>
      <c r="T1139">
        <v>84</v>
      </c>
      <c r="U1139">
        <v>105.8</v>
      </c>
      <c r="V1139">
        <v>2539</v>
      </c>
      <c r="W1139">
        <v>83.6</v>
      </c>
      <c r="X1139">
        <v>80.33</v>
      </c>
      <c r="Y1139">
        <v>0</v>
      </c>
    </row>
    <row r="1140" spans="1:25" x14ac:dyDescent="0.3">
      <c r="A1140" t="s">
        <v>58</v>
      </c>
      <c r="B1140">
        <f>_xlfn.XLOOKUP(Table4[[#This Row],[country]],Table2[country],Table2[country_id],FALSE)</f>
        <v>24</v>
      </c>
      <c r="C1140" t="s">
        <v>32</v>
      </c>
      <c r="D1140">
        <v>2021</v>
      </c>
      <c r="E1140">
        <f>_xlfn.XLOOKUP(Table4[[#This Row],[year]],Table1[year],Table1[year_id])</f>
        <v>12</v>
      </c>
      <c r="F1140" t="s">
        <v>29</v>
      </c>
      <c r="G1140" t="s">
        <v>28</v>
      </c>
      <c r="H1140" cm="1">
        <f t="array" ref="H1140">_xlfn.XLOOKUP(Table4[[#This Row],[vehicle_segment]]&amp;Table4[[#This Row],[powertrain_type]],Table3[vehicle_segment]&amp;Table3[powertrain_type],Table3[vehicle_id])</f>
        <v>2</v>
      </c>
      <c r="I1140" s="5">
        <v>189100</v>
      </c>
      <c r="J1140" s="5">
        <v>712199</v>
      </c>
      <c r="K1140" s="5">
        <v>97118</v>
      </c>
      <c r="L1140" s="5">
        <v>998417</v>
      </c>
      <c r="M1140">
        <v>18.940000000000001</v>
      </c>
      <c r="N1140">
        <v>43790</v>
      </c>
      <c r="O1140">
        <v>22.1</v>
      </c>
      <c r="P1140">
        <v>370</v>
      </c>
      <c r="Q1140">
        <v>1.7829999999999999</v>
      </c>
      <c r="R1140">
        <v>0.28999999999999998</v>
      </c>
      <c r="S1140">
        <v>44705</v>
      </c>
      <c r="T1140">
        <v>84</v>
      </c>
      <c r="U1140">
        <v>105.8</v>
      </c>
      <c r="V1140">
        <v>2539</v>
      </c>
      <c r="W1140">
        <v>83.6</v>
      </c>
      <c r="X1140">
        <v>81.33</v>
      </c>
      <c r="Y1140">
        <v>0</v>
      </c>
    </row>
    <row r="1141" spans="1:25" x14ac:dyDescent="0.3">
      <c r="A1141" t="s">
        <v>58</v>
      </c>
      <c r="B1141">
        <f>_xlfn.XLOOKUP(Table4[[#This Row],[country]],Table2[country],Table2[country_id],FALSE)</f>
        <v>24</v>
      </c>
      <c r="C1141" t="s">
        <v>32</v>
      </c>
      <c r="D1141">
        <v>2021</v>
      </c>
      <c r="E1141">
        <f>_xlfn.XLOOKUP(Table4[[#This Row],[year]],Table1[year],Table1[year_id])</f>
        <v>12</v>
      </c>
      <c r="F1141" t="s">
        <v>30</v>
      </c>
      <c r="G1141" t="s">
        <v>28</v>
      </c>
      <c r="H1141" cm="1">
        <f t="array" ref="H1141">_xlfn.XLOOKUP(Table4[[#This Row],[vehicle_segment]]&amp;Table4[[#This Row],[powertrain_type]],Table3[vehicle_segment]&amp;Table3[powertrain_type],Table3[vehicle_id])</f>
        <v>3</v>
      </c>
      <c r="I1141" s="5">
        <v>112369</v>
      </c>
      <c r="J1141" s="5">
        <v>273052</v>
      </c>
      <c r="K1141" s="5">
        <v>23744</v>
      </c>
      <c r="L1141" s="5">
        <v>409165</v>
      </c>
      <c r="M1141">
        <v>27.46</v>
      </c>
      <c r="N1141">
        <v>43790</v>
      </c>
      <c r="O1141">
        <v>22.1</v>
      </c>
      <c r="P1141">
        <v>370</v>
      </c>
      <c r="Q1141">
        <v>1.7829999999999999</v>
      </c>
      <c r="R1141">
        <v>0.28999999999999998</v>
      </c>
      <c r="S1141">
        <v>44705</v>
      </c>
      <c r="T1141">
        <v>84</v>
      </c>
      <c r="U1141">
        <v>105.8</v>
      </c>
      <c r="V1141">
        <v>2539</v>
      </c>
      <c r="W1141">
        <v>83.6</v>
      </c>
      <c r="X1141">
        <v>75.16</v>
      </c>
      <c r="Y1141">
        <v>0</v>
      </c>
    </row>
    <row r="1142" spans="1:25" x14ac:dyDescent="0.3">
      <c r="A1142" t="s">
        <v>58</v>
      </c>
      <c r="B1142">
        <f>_xlfn.XLOOKUP(Table4[[#This Row],[country]],Table2[country],Table2[country_id],FALSE)</f>
        <v>24</v>
      </c>
      <c r="C1142" t="s">
        <v>32</v>
      </c>
      <c r="D1142">
        <v>2022</v>
      </c>
      <c r="E1142">
        <f>_xlfn.XLOOKUP(Table4[[#This Row],[year]],Table1[year],Table1[year_id])</f>
        <v>13</v>
      </c>
      <c r="F1142" t="s">
        <v>27</v>
      </c>
      <c r="G1142" t="s">
        <v>28</v>
      </c>
      <c r="H1142" cm="1">
        <f t="array" ref="H1142">_xlfn.XLOOKUP(Table4[[#This Row],[vehicle_segment]]&amp;Table4[[#This Row],[powertrain_type]],Table3[vehicle_segment]&amp;Table3[powertrain_type],Table3[vehicle_id])</f>
        <v>1</v>
      </c>
      <c r="I1142" s="5">
        <v>18993</v>
      </c>
      <c r="J1142" s="5">
        <v>131342</v>
      </c>
      <c r="K1142" s="5">
        <v>87562</v>
      </c>
      <c r="L1142" s="5">
        <v>237897</v>
      </c>
      <c r="M1142">
        <v>7.98</v>
      </c>
      <c r="N1142">
        <v>46365</v>
      </c>
      <c r="O1142">
        <v>23.9</v>
      </c>
      <c r="P1142">
        <v>399</v>
      </c>
      <c r="Q1142">
        <v>1.883</v>
      </c>
      <c r="R1142">
        <v>0.32</v>
      </c>
      <c r="S1142">
        <v>46109</v>
      </c>
      <c r="T1142">
        <v>84.3</v>
      </c>
      <c r="U1142">
        <v>109.2</v>
      </c>
      <c r="V1142">
        <v>1485</v>
      </c>
      <c r="W1142">
        <v>85.8</v>
      </c>
      <c r="X1142">
        <v>13.41</v>
      </c>
      <c r="Y1142">
        <v>0</v>
      </c>
    </row>
    <row r="1143" spans="1:25" x14ac:dyDescent="0.3">
      <c r="A1143" t="s">
        <v>58</v>
      </c>
      <c r="B1143">
        <f>_xlfn.XLOOKUP(Table4[[#This Row],[country]],Table2[country],Table2[country_id],FALSE)</f>
        <v>24</v>
      </c>
      <c r="C1143" t="s">
        <v>32</v>
      </c>
      <c r="D1143">
        <v>2022</v>
      </c>
      <c r="E1143">
        <f>_xlfn.XLOOKUP(Table4[[#This Row],[year]],Table1[year],Table1[year_id])</f>
        <v>13</v>
      </c>
      <c r="F1143" t="s">
        <v>29</v>
      </c>
      <c r="G1143" t="s">
        <v>28</v>
      </c>
      <c r="H1143" cm="1">
        <f t="array" ref="H1143">_xlfn.XLOOKUP(Table4[[#This Row],[vehicle_segment]]&amp;Table4[[#This Row],[powertrain_type]],Table3[vehicle_segment]&amp;Table3[powertrain_type],Table3[vehicle_id])</f>
        <v>2</v>
      </c>
      <c r="I1143" s="5">
        <v>220435</v>
      </c>
      <c r="J1143" s="5">
        <v>656447</v>
      </c>
      <c r="K1143" s="5">
        <v>89516</v>
      </c>
      <c r="L1143" s="5">
        <v>966398</v>
      </c>
      <c r="M1143">
        <v>22.81</v>
      </c>
      <c r="N1143">
        <v>46365</v>
      </c>
      <c r="O1143">
        <v>23.9</v>
      </c>
      <c r="P1143">
        <v>399</v>
      </c>
      <c r="Q1143">
        <v>1.883</v>
      </c>
      <c r="R1143">
        <v>0.32</v>
      </c>
      <c r="S1143">
        <v>46109</v>
      </c>
      <c r="T1143">
        <v>84.3</v>
      </c>
      <c r="U1143">
        <v>109.2</v>
      </c>
      <c r="V1143">
        <v>1485</v>
      </c>
      <c r="W1143">
        <v>85.8</v>
      </c>
      <c r="X1143">
        <v>16.57</v>
      </c>
      <c r="Y1143">
        <v>0</v>
      </c>
    </row>
    <row r="1144" spans="1:25" x14ac:dyDescent="0.3">
      <c r="A1144" t="s">
        <v>58</v>
      </c>
      <c r="B1144">
        <f>_xlfn.XLOOKUP(Table4[[#This Row],[country]],Table2[country],Table2[country_id],FALSE)</f>
        <v>24</v>
      </c>
      <c r="C1144" t="s">
        <v>32</v>
      </c>
      <c r="D1144">
        <v>2022</v>
      </c>
      <c r="E1144">
        <f>_xlfn.XLOOKUP(Table4[[#This Row],[year]],Table1[year],Table1[year_id])</f>
        <v>13</v>
      </c>
      <c r="F1144" t="s">
        <v>30</v>
      </c>
      <c r="G1144" t="s">
        <v>28</v>
      </c>
      <c r="H1144" cm="1">
        <f t="array" ref="H1144">_xlfn.XLOOKUP(Table4[[#This Row],[vehicle_segment]]&amp;Table4[[#This Row],[powertrain_type]],Table3[vehicle_segment]&amp;Table3[powertrain_type],Table3[vehicle_id])</f>
        <v>3</v>
      </c>
      <c r="I1144" s="5">
        <v>132109</v>
      </c>
      <c r="J1144" s="5">
        <v>245934</v>
      </c>
      <c r="K1144" s="5">
        <v>21386</v>
      </c>
      <c r="L1144" s="5">
        <v>399429</v>
      </c>
      <c r="M1144">
        <v>33.07</v>
      </c>
      <c r="N1144">
        <v>46365</v>
      </c>
      <c r="O1144">
        <v>23.9</v>
      </c>
      <c r="P1144">
        <v>399</v>
      </c>
      <c r="Q1144">
        <v>1.883</v>
      </c>
      <c r="R1144">
        <v>0.32</v>
      </c>
      <c r="S1144">
        <v>46109</v>
      </c>
      <c r="T1144">
        <v>84.3</v>
      </c>
      <c r="U1144">
        <v>109.2</v>
      </c>
      <c r="V1144">
        <v>1485</v>
      </c>
      <c r="W1144">
        <v>85.8</v>
      </c>
      <c r="X1144">
        <v>17.57</v>
      </c>
      <c r="Y1144">
        <v>0</v>
      </c>
    </row>
    <row r="1145" spans="1:25" x14ac:dyDescent="0.3">
      <c r="A1145" t="s">
        <v>58</v>
      </c>
      <c r="B1145">
        <f>_xlfn.XLOOKUP(Table4[[#This Row],[country]],Table2[country],Table2[country_id],FALSE)</f>
        <v>24</v>
      </c>
      <c r="C1145" t="s">
        <v>32</v>
      </c>
      <c r="D1145">
        <v>2023</v>
      </c>
      <c r="E1145">
        <f>_xlfn.XLOOKUP(Table4[[#This Row],[year]],Table1[year],Table1[year_id])</f>
        <v>14</v>
      </c>
      <c r="F1145" t="s">
        <v>27</v>
      </c>
      <c r="G1145" t="s">
        <v>28</v>
      </c>
      <c r="H1145" cm="1">
        <f t="array" ref="H1145">_xlfn.XLOOKUP(Table4[[#This Row],[vehicle_segment]]&amp;Table4[[#This Row],[powertrain_type]],Table3[vehicle_segment]&amp;Table3[powertrain_type],Table3[vehicle_id])</f>
        <v>1</v>
      </c>
      <c r="I1145" s="5">
        <v>20126</v>
      </c>
      <c r="J1145" s="5">
        <v>152535</v>
      </c>
      <c r="K1145" s="5">
        <v>101690</v>
      </c>
      <c r="L1145" s="5">
        <v>274351</v>
      </c>
      <c r="M1145">
        <v>7.34</v>
      </c>
      <c r="N1145">
        <v>56485</v>
      </c>
      <c r="O1145">
        <v>25.8</v>
      </c>
      <c r="P1145">
        <v>430</v>
      </c>
      <c r="Q1145">
        <v>1.883</v>
      </c>
      <c r="R1145">
        <v>0.32800000000000001</v>
      </c>
      <c r="S1145">
        <v>47646</v>
      </c>
      <c r="T1145">
        <v>84.5</v>
      </c>
      <c r="U1145">
        <v>108.2</v>
      </c>
      <c r="V1145">
        <v>0</v>
      </c>
      <c r="W1145">
        <v>86.9</v>
      </c>
      <c r="X1145">
        <v>5.97</v>
      </c>
      <c r="Y1145">
        <v>0</v>
      </c>
    </row>
    <row r="1146" spans="1:25" x14ac:dyDescent="0.3">
      <c r="A1146" t="s">
        <v>58</v>
      </c>
      <c r="B1146">
        <f>_xlfn.XLOOKUP(Table4[[#This Row],[country]],Table2[country],Table2[country_id],FALSE)</f>
        <v>24</v>
      </c>
      <c r="C1146" t="s">
        <v>32</v>
      </c>
      <c r="D1146">
        <v>2023</v>
      </c>
      <c r="E1146">
        <f>_xlfn.XLOOKUP(Table4[[#This Row],[year]],Table1[year],Table1[year_id])</f>
        <v>14</v>
      </c>
      <c r="F1146" t="s">
        <v>29</v>
      </c>
      <c r="G1146" t="s">
        <v>28</v>
      </c>
      <c r="H1146" cm="1">
        <f t="array" ref="H1146">_xlfn.XLOOKUP(Table4[[#This Row],[vehicle_segment]]&amp;Table4[[#This Row],[powertrain_type]],Table3[vehicle_segment]&amp;Table3[powertrain_type],Table3[vehicle_id])</f>
        <v>2</v>
      </c>
      <c r="I1146" s="5">
        <v>228986</v>
      </c>
      <c r="J1146" s="5">
        <v>759884</v>
      </c>
      <c r="K1146" s="5">
        <v>103621</v>
      </c>
      <c r="L1146" s="5">
        <v>1092491</v>
      </c>
      <c r="M1146">
        <v>20.96</v>
      </c>
      <c r="N1146">
        <v>56485</v>
      </c>
      <c r="O1146">
        <v>25.8</v>
      </c>
      <c r="P1146">
        <v>430</v>
      </c>
      <c r="Q1146">
        <v>1.883</v>
      </c>
      <c r="R1146">
        <v>0.32800000000000001</v>
      </c>
      <c r="S1146">
        <v>47646</v>
      </c>
      <c r="T1146">
        <v>84.5</v>
      </c>
      <c r="U1146">
        <v>108.2</v>
      </c>
      <c r="V1146">
        <v>0</v>
      </c>
      <c r="W1146">
        <v>86.9</v>
      </c>
      <c r="X1146">
        <v>3.88</v>
      </c>
      <c r="Y1146">
        <v>0</v>
      </c>
    </row>
    <row r="1147" spans="1:25" x14ac:dyDescent="0.3">
      <c r="A1147" t="s">
        <v>58</v>
      </c>
      <c r="B1147">
        <f>_xlfn.XLOOKUP(Table4[[#This Row],[country]],Table2[country],Table2[country_id],FALSE)</f>
        <v>24</v>
      </c>
      <c r="C1147" t="s">
        <v>32</v>
      </c>
      <c r="D1147">
        <v>2023</v>
      </c>
      <c r="E1147">
        <f>_xlfn.XLOOKUP(Table4[[#This Row],[year]],Table1[year],Table1[year_id])</f>
        <v>14</v>
      </c>
      <c r="F1147" t="s">
        <v>30</v>
      </c>
      <c r="G1147" t="s">
        <v>28</v>
      </c>
      <c r="H1147" cm="1">
        <f t="array" ref="H1147">_xlfn.XLOOKUP(Table4[[#This Row],[vehicle_segment]]&amp;Table4[[#This Row],[powertrain_type]],Table3[vehicle_segment]&amp;Table3[powertrain_type],Table3[vehicle_id])</f>
        <v>3</v>
      </c>
      <c r="I1147" s="5">
        <v>144839</v>
      </c>
      <c r="J1147" s="5">
        <v>288401</v>
      </c>
      <c r="K1147" s="5">
        <v>25548</v>
      </c>
      <c r="L1147" s="5">
        <v>458788</v>
      </c>
      <c r="M1147">
        <v>31.57</v>
      </c>
      <c r="N1147">
        <v>56485</v>
      </c>
      <c r="O1147">
        <v>25.8</v>
      </c>
      <c r="P1147">
        <v>430</v>
      </c>
      <c r="Q1147">
        <v>1.883</v>
      </c>
      <c r="R1147">
        <v>0.32800000000000001</v>
      </c>
      <c r="S1147">
        <v>47646</v>
      </c>
      <c r="T1147">
        <v>84.5</v>
      </c>
      <c r="U1147">
        <v>108.2</v>
      </c>
      <c r="V1147">
        <v>0</v>
      </c>
      <c r="W1147">
        <v>86.9</v>
      </c>
      <c r="X1147">
        <v>9.64</v>
      </c>
      <c r="Y1147">
        <v>0</v>
      </c>
    </row>
    <row r="1148" spans="1:25" x14ac:dyDescent="0.3">
      <c r="A1148" t="s">
        <v>58</v>
      </c>
      <c r="B1148">
        <f>_xlfn.XLOOKUP(Table4[[#This Row],[country]],Table2[country],Table2[country_id],FALSE)</f>
        <v>24</v>
      </c>
      <c r="C1148" t="s">
        <v>32</v>
      </c>
      <c r="D1148">
        <v>2024</v>
      </c>
      <c r="E1148">
        <f>_xlfn.XLOOKUP(Table4[[#This Row],[year]],Table1[year],Table1[year_id])</f>
        <v>15</v>
      </c>
      <c r="F1148" t="s">
        <v>27</v>
      </c>
      <c r="G1148" t="s">
        <v>28</v>
      </c>
      <c r="H1148" cm="1">
        <f t="array" ref="H1148">_xlfn.XLOOKUP(Table4[[#This Row],[vehicle_segment]]&amp;Table4[[#This Row],[powertrain_type]],Table3[vehicle_segment]&amp;Table3[powertrain_type],Table3[vehicle_id])</f>
        <v>1</v>
      </c>
      <c r="I1148" s="5">
        <v>21312</v>
      </c>
      <c r="J1148" s="5">
        <v>153582</v>
      </c>
      <c r="K1148" s="5">
        <v>102388</v>
      </c>
      <c r="L1148" s="5">
        <v>277282</v>
      </c>
      <c r="M1148">
        <v>7.69</v>
      </c>
      <c r="N1148">
        <v>68445</v>
      </c>
      <c r="O1148">
        <v>28.7</v>
      </c>
      <c r="P1148">
        <v>452</v>
      </c>
      <c r="Q1148">
        <v>1.81</v>
      </c>
      <c r="R1148">
        <v>0.32</v>
      </c>
      <c r="S1148">
        <v>48422</v>
      </c>
      <c r="T1148">
        <v>84.4</v>
      </c>
      <c r="U1148">
        <v>104</v>
      </c>
      <c r="V1148">
        <v>0</v>
      </c>
      <c r="W1148">
        <v>89.2</v>
      </c>
      <c r="X1148">
        <v>5.89</v>
      </c>
      <c r="Y1148">
        <v>0</v>
      </c>
    </row>
    <row r="1149" spans="1:25" x14ac:dyDescent="0.3">
      <c r="A1149" t="s">
        <v>58</v>
      </c>
      <c r="B1149">
        <f>_xlfn.XLOOKUP(Table4[[#This Row],[country]],Table2[country],Table2[country_id],FALSE)</f>
        <v>24</v>
      </c>
      <c r="C1149" t="s">
        <v>32</v>
      </c>
      <c r="D1149">
        <v>2024</v>
      </c>
      <c r="E1149">
        <f>_xlfn.XLOOKUP(Table4[[#This Row],[year]],Table1[year],Table1[year_id])</f>
        <v>15</v>
      </c>
      <c r="F1149" t="s">
        <v>29</v>
      </c>
      <c r="G1149" t="s">
        <v>28</v>
      </c>
      <c r="H1149" cm="1">
        <f t="array" ref="H1149">_xlfn.XLOOKUP(Table4[[#This Row],[vehicle_segment]]&amp;Table4[[#This Row],[powertrain_type]],Table3[vehicle_segment]&amp;Table3[powertrain_type],Table3[vehicle_id])</f>
        <v>2</v>
      </c>
      <c r="I1149" s="5">
        <v>245173</v>
      </c>
      <c r="J1149" s="5">
        <v>766726</v>
      </c>
      <c r="K1149" s="5">
        <v>104554</v>
      </c>
      <c r="L1149" s="5">
        <v>1116453</v>
      </c>
      <c r="M1149">
        <v>21.96</v>
      </c>
      <c r="N1149">
        <v>68445</v>
      </c>
      <c r="O1149">
        <v>28.7</v>
      </c>
      <c r="P1149">
        <v>452</v>
      </c>
      <c r="Q1149">
        <v>1.81</v>
      </c>
      <c r="R1149">
        <v>0.32</v>
      </c>
      <c r="S1149">
        <v>48422</v>
      </c>
      <c r="T1149">
        <v>84.4</v>
      </c>
      <c r="U1149">
        <v>104</v>
      </c>
      <c r="V1149">
        <v>0</v>
      </c>
      <c r="W1149">
        <v>89.2</v>
      </c>
      <c r="X1149">
        <v>7.07</v>
      </c>
      <c r="Y1149">
        <v>0</v>
      </c>
    </row>
    <row r="1150" spans="1:25" x14ac:dyDescent="0.3">
      <c r="A1150" t="s">
        <v>58</v>
      </c>
      <c r="B1150">
        <f>_xlfn.XLOOKUP(Table4[[#This Row],[country]],Table2[country],Table2[country_id],FALSE)</f>
        <v>24</v>
      </c>
      <c r="C1150" t="s">
        <v>32</v>
      </c>
      <c r="D1150">
        <v>2024</v>
      </c>
      <c r="E1150">
        <f>_xlfn.XLOOKUP(Table4[[#This Row],[year]],Table1[year],Table1[year_id])</f>
        <v>15</v>
      </c>
      <c r="F1150" t="s">
        <v>30</v>
      </c>
      <c r="G1150" t="s">
        <v>28</v>
      </c>
      <c r="H1150" cm="1">
        <f t="array" ref="H1150">_xlfn.XLOOKUP(Table4[[#This Row],[vehicle_segment]]&amp;Table4[[#This Row],[powertrain_type]],Table3[vehicle_segment]&amp;Table3[powertrain_type],Table3[vehicle_id])</f>
        <v>3</v>
      </c>
      <c r="I1150" s="5">
        <v>150014</v>
      </c>
      <c r="J1150" s="5">
        <v>295417</v>
      </c>
      <c r="K1150" s="5">
        <v>25688</v>
      </c>
      <c r="L1150" s="5">
        <v>471119</v>
      </c>
      <c r="M1150">
        <v>31.84</v>
      </c>
      <c r="N1150">
        <v>68445</v>
      </c>
      <c r="O1150">
        <v>28.7</v>
      </c>
      <c r="P1150">
        <v>452</v>
      </c>
      <c r="Q1150">
        <v>1.81</v>
      </c>
      <c r="R1150">
        <v>0.32</v>
      </c>
      <c r="S1150">
        <v>48422</v>
      </c>
      <c r="T1150">
        <v>84.4</v>
      </c>
      <c r="U1150">
        <v>104</v>
      </c>
      <c r="V1150">
        <v>0</v>
      </c>
      <c r="W1150">
        <v>89.2</v>
      </c>
      <c r="X1150">
        <v>3.57</v>
      </c>
      <c r="Y1150">
        <v>0</v>
      </c>
    </row>
    <row r="1151" spans="1:25" x14ac:dyDescent="0.3">
      <c r="A1151" t="s">
        <v>58</v>
      </c>
      <c r="B1151">
        <f>_xlfn.XLOOKUP(Table4[[#This Row],[country]],Table2[country],Table2[country_id],FALSE)</f>
        <v>24</v>
      </c>
      <c r="C1151" t="s">
        <v>32</v>
      </c>
      <c r="D1151">
        <v>2025</v>
      </c>
      <c r="E1151">
        <f>_xlfn.XLOOKUP(Table4[[#This Row],[year]],Table1[year],Table1[year_id])</f>
        <v>16</v>
      </c>
      <c r="F1151" t="s">
        <v>27</v>
      </c>
      <c r="G1151" t="s">
        <v>28</v>
      </c>
      <c r="H1151" cm="1">
        <f t="array" ref="H1151">_xlfn.XLOOKUP(Table4[[#This Row],[vehicle_segment]]&amp;Table4[[#This Row],[powertrain_type]],Table3[vehicle_segment]&amp;Table3[powertrain_type],Table3[vehicle_id])</f>
        <v>1</v>
      </c>
      <c r="I1151" s="5">
        <v>25267</v>
      </c>
      <c r="J1151" s="5">
        <v>156110</v>
      </c>
      <c r="K1151" s="5">
        <v>104074</v>
      </c>
      <c r="L1151" s="5">
        <v>285451</v>
      </c>
      <c r="M1151">
        <v>8.85</v>
      </c>
      <c r="N1151">
        <v>82665</v>
      </c>
      <c r="O1151">
        <v>34.5</v>
      </c>
      <c r="P1151">
        <v>476</v>
      </c>
      <c r="Q1151">
        <v>1.7</v>
      </c>
      <c r="R1151">
        <v>0.311</v>
      </c>
      <c r="S1151">
        <v>49906</v>
      </c>
      <c r="T1151">
        <v>84.9</v>
      </c>
      <c r="U1151">
        <v>98.7</v>
      </c>
      <c r="V1151">
        <v>0</v>
      </c>
      <c r="W1151">
        <v>92.3</v>
      </c>
      <c r="X1151">
        <v>18.559999999999999</v>
      </c>
      <c r="Y1151">
        <v>0</v>
      </c>
    </row>
    <row r="1152" spans="1:25" x14ac:dyDescent="0.3">
      <c r="A1152" t="s">
        <v>58</v>
      </c>
      <c r="B1152">
        <f>_xlfn.XLOOKUP(Table4[[#This Row],[country]],Table2[country],Table2[country_id],FALSE)</f>
        <v>24</v>
      </c>
      <c r="C1152" t="s">
        <v>32</v>
      </c>
      <c r="D1152">
        <v>2025</v>
      </c>
      <c r="E1152">
        <f>_xlfn.XLOOKUP(Table4[[#This Row],[year]],Table1[year],Table1[year_id])</f>
        <v>16</v>
      </c>
      <c r="F1152" t="s">
        <v>29</v>
      </c>
      <c r="G1152" t="s">
        <v>28</v>
      </c>
      <c r="H1152" cm="1">
        <f t="array" ref="H1152">_xlfn.XLOOKUP(Table4[[#This Row],[vehicle_segment]]&amp;Table4[[#This Row],[powertrain_type]],Table3[vehicle_segment]&amp;Table3[powertrain_type],Table3[vehicle_id])</f>
        <v>2</v>
      </c>
      <c r="I1152" s="5">
        <v>293009</v>
      </c>
      <c r="J1152" s="5">
        <v>761717</v>
      </c>
      <c r="K1152" s="5">
        <v>103870</v>
      </c>
      <c r="L1152" s="5">
        <v>1158596</v>
      </c>
      <c r="M1152">
        <v>25.29</v>
      </c>
      <c r="N1152">
        <v>82665</v>
      </c>
      <c r="O1152">
        <v>34.5</v>
      </c>
      <c r="P1152">
        <v>476</v>
      </c>
      <c r="Q1152">
        <v>1.7</v>
      </c>
      <c r="R1152">
        <v>0.311</v>
      </c>
      <c r="S1152">
        <v>49906</v>
      </c>
      <c r="T1152">
        <v>84.9</v>
      </c>
      <c r="U1152">
        <v>98.7</v>
      </c>
      <c r="V1152">
        <v>0</v>
      </c>
      <c r="W1152">
        <v>92.3</v>
      </c>
      <c r="X1152">
        <v>19.510000000000002</v>
      </c>
      <c r="Y1152">
        <v>0</v>
      </c>
    </row>
    <row r="1153" spans="1:25" x14ac:dyDescent="0.3">
      <c r="A1153" t="s">
        <v>58</v>
      </c>
      <c r="B1153">
        <f>_xlfn.XLOOKUP(Table4[[#This Row],[country]],Table2[country],Table2[country_id],FALSE)</f>
        <v>24</v>
      </c>
      <c r="C1153" t="s">
        <v>32</v>
      </c>
      <c r="D1153">
        <v>2025</v>
      </c>
      <c r="E1153">
        <f>_xlfn.XLOOKUP(Table4[[#This Row],[year]],Table1[year],Table1[year_id])</f>
        <v>16</v>
      </c>
      <c r="F1153" t="s">
        <v>30</v>
      </c>
      <c r="G1153" t="s">
        <v>28</v>
      </c>
      <c r="H1153" cm="1">
        <f t="array" ref="H1153">_xlfn.XLOOKUP(Table4[[#This Row],[vehicle_segment]]&amp;Table4[[#This Row],[powertrain_type]],Table3[vehicle_segment]&amp;Table3[powertrain_type],Table3[vehicle_id])</f>
        <v>3</v>
      </c>
      <c r="I1153" s="5">
        <v>176462</v>
      </c>
      <c r="J1153" s="5">
        <v>280367</v>
      </c>
      <c r="K1153" s="5">
        <v>24380</v>
      </c>
      <c r="L1153" s="5">
        <v>481209</v>
      </c>
      <c r="M1153">
        <v>36.67</v>
      </c>
      <c r="N1153">
        <v>82665</v>
      </c>
      <c r="O1153">
        <v>34.5</v>
      </c>
      <c r="P1153">
        <v>476</v>
      </c>
      <c r="Q1153">
        <v>1.7</v>
      </c>
      <c r="R1153">
        <v>0.311</v>
      </c>
      <c r="S1153">
        <v>49906</v>
      </c>
      <c r="T1153">
        <v>84.9</v>
      </c>
      <c r="U1153">
        <v>98.7</v>
      </c>
      <c r="V1153">
        <v>0</v>
      </c>
      <c r="W1153">
        <v>92.3</v>
      </c>
      <c r="X1153">
        <v>17.63</v>
      </c>
      <c r="Y1153">
        <v>0</v>
      </c>
    </row>
    <row r="1154" spans="1:25" x14ac:dyDescent="0.3">
      <c r="A1154" t="s">
        <v>59</v>
      </c>
      <c r="B1154">
        <f>_xlfn.XLOOKUP(Table4[[#This Row],[country]],Table2[country],Table2[country_id],FALSE)</f>
        <v>25</v>
      </c>
      <c r="C1154" t="s">
        <v>38</v>
      </c>
      <c r="D1154">
        <v>2010</v>
      </c>
      <c r="E1154">
        <f>_xlfn.XLOOKUP(Table4[[#This Row],[year]],Table1[year],Table1[year_id])</f>
        <v>1</v>
      </c>
      <c r="F1154" t="s">
        <v>27</v>
      </c>
      <c r="G1154" t="s">
        <v>28</v>
      </c>
      <c r="H1154" cm="1">
        <f t="array" ref="H1154">_xlfn.XLOOKUP(Table4[[#This Row],[vehicle_segment]]&amp;Table4[[#This Row],[powertrain_type]],Table3[vehicle_segment]&amp;Table3[powertrain_type],Table3[vehicle_id])</f>
        <v>1</v>
      </c>
      <c r="I1154" s="5">
        <v>630</v>
      </c>
      <c r="J1154" s="5">
        <v>1014179</v>
      </c>
      <c r="K1154" s="5">
        <v>676540</v>
      </c>
      <c r="L1154" s="5">
        <v>1691349</v>
      </c>
      <c r="M1154">
        <v>0.04</v>
      </c>
      <c r="N1154">
        <v>500</v>
      </c>
      <c r="O1154">
        <v>5.4</v>
      </c>
      <c r="P1154">
        <v>127</v>
      </c>
      <c r="Q1154">
        <v>0.79</v>
      </c>
      <c r="R1154">
        <v>0.11899999999999999</v>
      </c>
      <c r="S1154">
        <v>48771</v>
      </c>
      <c r="T1154">
        <v>80.5</v>
      </c>
      <c r="U1154">
        <v>1771.2</v>
      </c>
      <c r="V1154">
        <v>7536</v>
      </c>
      <c r="W1154">
        <v>40.4</v>
      </c>
      <c r="X1154">
        <v>0</v>
      </c>
      <c r="Y1154">
        <v>0</v>
      </c>
    </row>
    <row r="1155" spans="1:25" x14ac:dyDescent="0.3">
      <c r="A1155" t="s">
        <v>59</v>
      </c>
      <c r="B1155">
        <f>_xlfn.XLOOKUP(Table4[[#This Row],[country]],Table2[country],Table2[country_id],FALSE)</f>
        <v>25</v>
      </c>
      <c r="C1155" t="s">
        <v>38</v>
      </c>
      <c r="D1155">
        <v>2010</v>
      </c>
      <c r="E1155">
        <f>_xlfn.XLOOKUP(Table4[[#This Row],[year]],Table1[year],Table1[year_id])</f>
        <v>1</v>
      </c>
      <c r="F1155" t="s">
        <v>29</v>
      </c>
      <c r="G1155" t="s">
        <v>28</v>
      </c>
      <c r="H1155" cm="1">
        <f t="array" ref="H1155">_xlfn.XLOOKUP(Table4[[#This Row],[vehicle_segment]]&amp;Table4[[#This Row],[powertrain_type]],Table3[vehicle_segment]&amp;Table3[powertrain_type],Table3[vehicle_id])</f>
        <v>2</v>
      </c>
      <c r="I1155" s="5">
        <v>7603</v>
      </c>
      <c r="J1155" s="5">
        <v>6089352</v>
      </c>
      <c r="K1155" s="5">
        <v>831403</v>
      </c>
      <c r="L1155" s="5">
        <v>6928358</v>
      </c>
      <c r="M1155">
        <v>0.11</v>
      </c>
      <c r="N1155">
        <v>500</v>
      </c>
      <c r="O1155">
        <v>5.4</v>
      </c>
      <c r="P1155">
        <v>127</v>
      </c>
      <c r="Q1155">
        <v>0.79</v>
      </c>
      <c r="R1155">
        <v>0.11899999999999999</v>
      </c>
      <c r="S1155">
        <v>48771</v>
      </c>
      <c r="T1155">
        <v>80.5</v>
      </c>
      <c r="U1155">
        <v>1771.2</v>
      </c>
      <c r="V1155">
        <v>7536</v>
      </c>
      <c r="W1155">
        <v>40.4</v>
      </c>
      <c r="X1155">
        <v>0</v>
      </c>
      <c r="Y1155">
        <v>0</v>
      </c>
    </row>
    <row r="1156" spans="1:25" x14ac:dyDescent="0.3">
      <c r="A1156" t="s">
        <v>59</v>
      </c>
      <c r="B1156">
        <f>_xlfn.XLOOKUP(Table4[[#This Row],[country]],Table2[country],Table2[country_id],FALSE)</f>
        <v>25</v>
      </c>
      <c r="C1156" t="s">
        <v>38</v>
      </c>
      <c r="D1156">
        <v>2010</v>
      </c>
      <c r="E1156">
        <f>_xlfn.XLOOKUP(Table4[[#This Row],[year]],Table1[year],Table1[year_id])</f>
        <v>1</v>
      </c>
      <c r="F1156" t="s">
        <v>30</v>
      </c>
      <c r="G1156" t="s">
        <v>28</v>
      </c>
      <c r="H1156" cm="1">
        <f t="array" ref="H1156">_xlfn.XLOOKUP(Table4[[#This Row],[vehicle_segment]]&amp;Table4[[#This Row],[powertrain_type]],Table3[vehicle_segment]&amp;Table3[powertrain_type],Table3[vehicle_id])</f>
        <v>3</v>
      </c>
      <c r="I1156" s="5">
        <v>4734</v>
      </c>
      <c r="J1156" s="5">
        <v>2634122</v>
      </c>
      <c r="K1156" s="5">
        <v>229466</v>
      </c>
      <c r="L1156" s="5">
        <v>2868322</v>
      </c>
      <c r="M1156">
        <v>0.17</v>
      </c>
      <c r="N1156">
        <v>500</v>
      </c>
      <c r="O1156">
        <v>5.4</v>
      </c>
      <c r="P1156">
        <v>127</v>
      </c>
      <c r="Q1156">
        <v>0.79</v>
      </c>
      <c r="R1156">
        <v>0.11899999999999999</v>
      </c>
      <c r="S1156">
        <v>48771</v>
      </c>
      <c r="T1156">
        <v>80.5</v>
      </c>
      <c r="U1156">
        <v>1771.2</v>
      </c>
      <c r="V1156">
        <v>7536</v>
      </c>
      <c r="W1156">
        <v>40.4</v>
      </c>
      <c r="X1156">
        <v>0</v>
      </c>
      <c r="Y1156">
        <v>0</v>
      </c>
    </row>
    <row r="1157" spans="1:25" x14ac:dyDescent="0.3">
      <c r="A1157" t="s">
        <v>59</v>
      </c>
      <c r="B1157">
        <f>_xlfn.XLOOKUP(Table4[[#This Row],[country]],Table2[country],Table2[country_id],FALSE)</f>
        <v>25</v>
      </c>
      <c r="C1157" t="s">
        <v>38</v>
      </c>
      <c r="D1157">
        <v>2011</v>
      </c>
      <c r="E1157">
        <f>_xlfn.XLOOKUP(Table4[[#This Row],[year]],Table1[year],Table1[year_id])</f>
        <v>2</v>
      </c>
      <c r="F1157" t="s">
        <v>27</v>
      </c>
      <c r="G1157" t="s">
        <v>28</v>
      </c>
      <c r="H1157" cm="1">
        <f t="array" ref="H1157">_xlfn.XLOOKUP(Table4[[#This Row],[vehicle_segment]]&amp;Table4[[#This Row],[powertrain_type]],Table3[vehicle_segment]&amp;Table3[powertrain_type],Table3[vehicle_id])</f>
        <v>1</v>
      </c>
      <c r="I1157" s="5">
        <v>1408</v>
      </c>
      <c r="J1157" s="5">
        <v>1148891</v>
      </c>
      <c r="K1157" s="5">
        <v>765928</v>
      </c>
      <c r="L1157" s="5">
        <v>1916227</v>
      </c>
      <c r="M1157">
        <v>7.0000000000000007E-2</v>
      </c>
      <c r="N1157">
        <v>2327</v>
      </c>
      <c r="O1157">
        <v>6.7</v>
      </c>
      <c r="P1157">
        <v>135</v>
      </c>
      <c r="Q1157">
        <v>0.73299999999999998</v>
      </c>
      <c r="R1157">
        <v>0.121</v>
      </c>
      <c r="S1157">
        <v>50576</v>
      </c>
      <c r="T1157">
        <v>81</v>
      </c>
      <c r="U1157">
        <v>1767.4</v>
      </c>
      <c r="V1157">
        <v>7513</v>
      </c>
      <c r="W1157">
        <v>41.6</v>
      </c>
      <c r="X1157">
        <v>123.49</v>
      </c>
      <c r="Y1157">
        <v>0</v>
      </c>
    </row>
    <row r="1158" spans="1:25" x14ac:dyDescent="0.3">
      <c r="A1158" t="s">
        <v>59</v>
      </c>
      <c r="B1158">
        <f>_xlfn.XLOOKUP(Table4[[#This Row],[country]],Table2[country],Table2[country_id],FALSE)</f>
        <v>25</v>
      </c>
      <c r="C1158" t="s">
        <v>38</v>
      </c>
      <c r="D1158">
        <v>2011</v>
      </c>
      <c r="E1158">
        <f>_xlfn.XLOOKUP(Table4[[#This Row],[year]],Table1[year],Table1[year_id])</f>
        <v>2</v>
      </c>
      <c r="F1158" t="s">
        <v>29</v>
      </c>
      <c r="G1158" t="s">
        <v>28</v>
      </c>
      <c r="H1158" cm="1">
        <f t="array" ref="H1158">_xlfn.XLOOKUP(Table4[[#This Row],[vehicle_segment]]&amp;Table4[[#This Row],[powertrain_type]],Table3[vehicle_segment]&amp;Table3[powertrain_type],Table3[vehicle_id])</f>
        <v>2</v>
      </c>
      <c r="I1158" s="5">
        <v>16457</v>
      </c>
      <c r="J1158" s="5">
        <v>6881698</v>
      </c>
      <c r="K1158" s="5">
        <v>938413</v>
      </c>
      <c r="L1158" s="5">
        <v>7836568</v>
      </c>
      <c r="M1158">
        <v>0.21</v>
      </c>
      <c r="N1158">
        <v>2327</v>
      </c>
      <c r="O1158">
        <v>6.7</v>
      </c>
      <c r="P1158">
        <v>135</v>
      </c>
      <c r="Q1158">
        <v>0.73299999999999998</v>
      </c>
      <c r="R1158">
        <v>0.121</v>
      </c>
      <c r="S1158">
        <v>50576</v>
      </c>
      <c r="T1158">
        <v>81</v>
      </c>
      <c r="U1158">
        <v>1767.4</v>
      </c>
      <c r="V1158">
        <v>7513</v>
      </c>
      <c r="W1158">
        <v>41.6</v>
      </c>
      <c r="X1158">
        <v>116.45</v>
      </c>
      <c r="Y1158">
        <v>0</v>
      </c>
    </row>
    <row r="1159" spans="1:25" x14ac:dyDescent="0.3">
      <c r="A1159" t="s">
        <v>59</v>
      </c>
      <c r="B1159">
        <f>_xlfn.XLOOKUP(Table4[[#This Row],[country]],Table2[country],Table2[country_id],FALSE)</f>
        <v>25</v>
      </c>
      <c r="C1159" t="s">
        <v>38</v>
      </c>
      <c r="D1159">
        <v>2011</v>
      </c>
      <c r="E1159">
        <f>_xlfn.XLOOKUP(Table4[[#This Row],[year]],Table1[year],Table1[year_id])</f>
        <v>2</v>
      </c>
      <c r="F1159" t="s">
        <v>30</v>
      </c>
      <c r="G1159" t="s">
        <v>28</v>
      </c>
      <c r="H1159" cm="1">
        <f t="array" ref="H1159">_xlfn.XLOOKUP(Table4[[#This Row],[vehicle_segment]]&amp;Table4[[#This Row],[powertrain_type]],Table3[vehicle_segment]&amp;Table3[powertrain_type],Table3[vehicle_id])</f>
        <v>3</v>
      </c>
      <c r="I1159" s="5">
        <v>9932</v>
      </c>
      <c r="J1159" s="5">
        <v>2991604</v>
      </c>
      <c r="K1159" s="5">
        <v>260140</v>
      </c>
      <c r="L1159" s="5">
        <v>3261676</v>
      </c>
      <c r="M1159">
        <v>0.3</v>
      </c>
      <c r="N1159">
        <v>2327</v>
      </c>
      <c r="O1159">
        <v>6.7</v>
      </c>
      <c r="P1159">
        <v>135</v>
      </c>
      <c r="Q1159">
        <v>0.73299999999999998</v>
      </c>
      <c r="R1159">
        <v>0.121</v>
      </c>
      <c r="S1159">
        <v>50576</v>
      </c>
      <c r="T1159">
        <v>81</v>
      </c>
      <c r="U1159">
        <v>1767.4</v>
      </c>
      <c r="V1159">
        <v>7513</v>
      </c>
      <c r="W1159">
        <v>41.6</v>
      </c>
      <c r="X1159">
        <v>109.8</v>
      </c>
      <c r="Y1159">
        <v>0</v>
      </c>
    </row>
    <row r="1160" spans="1:25" x14ac:dyDescent="0.3">
      <c r="A1160" t="s">
        <v>59</v>
      </c>
      <c r="B1160">
        <f>_xlfn.XLOOKUP(Table4[[#This Row],[country]],Table2[country],Table2[country_id],FALSE)</f>
        <v>25</v>
      </c>
      <c r="C1160" t="s">
        <v>38</v>
      </c>
      <c r="D1160">
        <v>2012</v>
      </c>
      <c r="E1160">
        <f>_xlfn.XLOOKUP(Table4[[#This Row],[year]],Table1[year],Table1[year_id])</f>
        <v>3</v>
      </c>
      <c r="F1160" t="s">
        <v>27</v>
      </c>
      <c r="G1160" t="s">
        <v>28</v>
      </c>
      <c r="H1160" cm="1">
        <f t="array" ref="H1160">_xlfn.XLOOKUP(Table4[[#This Row],[vehicle_segment]]&amp;Table4[[#This Row],[powertrain_type]],Table3[vehicle_segment]&amp;Table3[powertrain_type],Table3[vehicle_id])</f>
        <v>1</v>
      </c>
      <c r="I1160" s="5">
        <v>2708</v>
      </c>
      <c r="J1160" s="5">
        <v>1287944</v>
      </c>
      <c r="K1160" s="5">
        <v>858629</v>
      </c>
      <c r="L1160" s="5">
        <v>2149281</v>
      </c>
      <c r="M1160">
        <v>0.13</v>
      </c>
      <c r="N1160">
        <v>4176</v>
      </c>
      <c r="O1160">
        <v>8.5</v>
      </c>
      <c r="P1160">
        <v>144</v>
      </c>
      <c r="Q1160">
        <v>0.69299999999999995</v>
      </c>
      <c r="R1160">
        <v>0.124</v>
      </c>
      <c r="S1160">
        <v>52387</v>
      </c>
      <c r="T1160">
        <v>81.400000000000006</v>
      </c>
      <c r="U1160">
        <v>1791.5</v>
      </c>
      <c r="V1160">
        <v>7430</v>
      </c>
      <c r="W1160">
        <v>42.7</v>
      </c>
      <c r="X1160">
        <v>92.33</v>
      </c>
      <c r="Y1160">
        <v>0</v>
      </c>
    </row>
    <row r="1161" spans="1:25" x14ac:dyDescent="0.3">
      <c r="A1161" t="s">
        <v>59</v>
      </c>
      <c r="B1161">
        <f>_xlfn.XLOOKUP(Table4[[#This Row],[country]],Table2[country],Table2[country_id],FALSE)</f>
        <v>25</v>
      </c>
      <c r="C1161" t="s">
        <v>38</v>
      </c>
      <c r="D1161">
        <v>2012</v>
      </c>
      <c r="E1161">
        <f>_xlfn.XLOOKUP(Table4[[#This Row],[year]],Table1[year],Table1[year_id])</f>
        <v>3</v>
      </c>
      <c r="F1161" t="s">
        <v>29</v>
      </c>
      <c r="G1161" t="s">
        <v>28</v>
      </c>
      <c r="H1161" cm="1">
        <f t="array" ref="H1161">_xlfn.XLOOKUP(Table4[[#This Row],[vehicle_segment]]&amp;Table4[[#This Row],[powertrain_type]],Table3[vehicle_segment]&amp;Table3[powertrain_type],Table3[vehicle_id])</f>
        <v>2</v>
      </c>
      <c r="I1161" s="5">
        <v>31001</v>
      </c>
      <c r="J1161" s="5">
        <v>7550782</v>
      </c>
      <c r="K1161" s="5">
        <v>1029652</v>
      </c>
      <c r="L1161" s="5">
        <v>8611435</v>
      </c>
      <c r="M1161">
        <v>0.36</v>
      </c>
      <c r="N1161">
        <v>4176</v>
      </c>
      <c r="O1161">
        <v>8.5</v>
      </c>
      <c r="P1161">
        <v>144</v>
      </c>
      <c r="Q1161">
        <v>0.69299999999999995</v>
      </c>
      <c r="R1161">
        <v>0.124</v>
      </c>
      <c r="S1161">
        <v>52387</v>
      </c>
      <c r="T1161">
        <v>81.400000000000006</v>
      </c>
      <c r="U1161">
        <v>1791.5</v>
      </c>
      <c r="V1161">
        <v>7430</v>
      </c>
      <c r="W1161">
        <v>42.7</v>
      </c>
      <c r="X1161">
        <v>88.38</v>
      </c>
      <c r="Y1161">
        <v>0</v>
      </c>
    </row>
    <row r="1162" spans="1:25" x14ac:dyDescent="0.3">
      <c r="A1162" t="s">
        <v>59</v>
      </c>
      <c r="B1162">
        <f>_xlfn.XLOOKUP(Table4[[#This Row],[country]],Table2[country],Table2[country_id],FALSE)</f>
        <v>25</v>
      </c>
      <c r="C1162" t="s">
        <v>38</v>
      </c>
      <c r="D1162">
        <v>2012</v>
      </c>
      <c r="E1162">
        <f>_xlfn.XLOOKUP(Table4[[#This Row],[year]],Table1[year],Table1[year_id])</f>
        <v>3</v>
      </c>
      <c r="F1162" t="s">
        <v>30</v>
      </c>
      <c r="G1162" t="s">
        <v>28</v>
      </c>
      <c r="H1162" cm="1">
        <f t="array" ref="H1162">_xlfn.XLOOKUP(Table4[[#This Row],[vehicle_segment]]&amp;Table4[[#This Row],[powertrain_type]],Table3[vehicle_segment]&amp;Table3[powertrain_type],Table3[vehicle_id])</f>
        <v>3</v>
      </c>
      <c r="I1162" s="5">
        <v>18456</v>
      </c>
      <c r="J1162" s="5">
        <v>3235864</v>
      </c>
      <c r="K1162" s="5">
        <v>281380</v>
      </c>
      <c r="L1162" s="5">
        <v>3535700</v>
      </c>
      <c r="M1162">
        <v>0.52</v>
      </c>
      <c r="N1162">
        <v>4176</v>
      </c>
      <c r="O1162">
        <v>8.5</v>
      </c>
      <c r="P1162">
        <v>144</v>
      </c>
      <c r="Q1162">
        <v>0.69299999999999995</v>
      </c>
      <c r="R1162">
        <v>0.124</v>
      </c>
      <c r="S1162">
        <v>52387</v>
      </c>
      <c r="T1162">
        <v>81.400000000000006</v>
      </c>
      <c r="U1162">
        <v>1791.5</v>
      </c>
      <c r="V1162">
        <v>7430</v>
      </c>
      <c r="W1162">
        <v>42.7</v>
      </c>
      <c r="X1162">
        <v>85.82</v>
      </c>
      <c r="Y1162">
        <v>0</v>
      </c>
    </row>
    <row r="1163" spans="1:25" x14ac:dyDescent="0.3">
      <c r="A1163" t="s">
        <v>59</v>
      </c>
      <c r="B1163">
        <f>_xlfn.XLOOKUP(Table4[[#This Row],[country]],Table2[country],Table2[country_id],FALSE)</f>
        <v>25</v>
      </c>
      <c r="C1163" t="s">
        <v>38</v>
      </c>
      <c r="D1163">
        <v>2013</v>
      </c>
      <c r="E1163">
        <f>_xlfn.XLOOKUP(Table4[[#This Row],[year]],Table1[year],Table1[year_id])</f>
        <v>4</v>
      </c>
      <c r="F1163" t="s">
        <v>27</v>
      </c>
      <c r="G1163" t="s">
        <v>28</v>
      </c>
      <c r="H1163" cm="1">
        <f t="array" ref="H1163">_xlfn.XLOOKUP(Table4[[#This Row],[vehicle_segment]]&amp;Table4[[#This Row],[powertrain_type]],Table3[vehicle_segment]&amp;Table3[powertrain_type],Table3[vehicle_id])</f>
        <v>1</v>
      </c>
      <c r="I1163" s="5">
        <v>4592</v>
      </c>
      <c r="J1163" s="5">
        <v>1402874</v>
      </c>
      <c r="K1163" s="5">
        <v>935249</v>
      </c>
      <c r="L1163" s="5">
        <v>2342715</v>
      </c>
      <c r="M1163">
        <v>0.2</v>
      </c>
      <c r="N1163">
        <v>6925</v>
      </c>
      <c r="O1163">
        <v>11.3</v>
      </c>
      <c r="P1163">
        <v>150</v>
      </c>
      <c r="Q1163">
        <v>0.66</v>
      </c>
      <c r="R1163">
        <v>0.128</v>
      </c>
      <c r="S1163">
        <v>53854</v>
      </c>
      <c r="T1163">
        <v>81.2</v>
      </c>
      <c r="U1163">
        <v>1809.3</v>
      </c>
      <c r="V1163">
        <v>7442</v>
      </c>
      <c r="W1163">
        <v>45.4</v>
      </c>
      <c r="X1163">
        <v>69.569999999999993</v>
      </c>
      <c r="Y1163">
        <v>0</v>
      </c>
    </row>
    <row r="1164" spans="1:25" x14ac:dyDescent="0.3">
      <c r="A1164" t="s">
        <v>59</v>
      </c>
      <c r="B1164">
        <f>_xlfn.XLOOKUP(Table4[[#This Row],[country]],Table2[country],Table2[country_id],FALSE)</f>
        <v>25</v>
      </c>
      <c r="C1164" t="s">
        <v>38</v>
      </c>
      <c r="D1164">
        <v>2013</v>
      </c>
      <c r="E1164">
        <f>_xlfn.XLOOKUP(Table4[[#This Row],[year]],Table1[year],Table1[year_id])</f>
        <v>4</v>
      </c>
      <c r="F1164" t="s">
        <v>29</v>
      </c>
      <c r="G1164" t="s">
        <v>28</v>
      </c>
      <c r="H1164" cm="1">
        <f t="array" ref="H1164">_xlfn.XLOOKUP(Table4[[#This Row],[vehicle_segment]]&amp;Table4[[#This Row],[powertrain_type]],Table3[vehicle_segment]&amp;Table3[powertrain_type],Table3[vehicle_id])</f>
        <v>2</v>
      </c>
      <c r="I1164" s="5">
        <v>53229</v>
      </c>
      <c r="J1164" s="5">
        <v>8317730</v>
      </c>
      <c r="K1164" s="5">
        <v>1134236</v>
      </c>
      <c r="L1164" s="5">
        <v>9505195</v>
      </c>
      <c r="M1164">
        <v>0.56000000000000005</v>
      </c>
      <c r="N1164">
        <v>6925</v>
      </c>
      <c r="O1164">
        <v>11.3</v>
      </c>
      <c r="P1164">
        <v>150</v>
      </c>
      <c r="Q1164">
        <v>0.66</v>
      </c>
      <c r="R1164">
        <v>0.128</v>
      </c>
      <c r="S1164">
        <v>53854</v>
      </c>
      <c r="T1164">
        <v>81.2</v>
      </c>
      <c r="U1164">
        <v>1809.3</v>
      </c>
      <c r="V1164">
        <v>7442</v>
      </c>
      <c r="W1164">
        <v>45.4</v>
      </c>
      <c r="X1164">
        <v>71.7</v>
      </c>
      <c r="Y1164">
        <v>0</v>
      </c>
    </row>
    <row r="1165" spans="1:25" x14ac:dyDescent="0.3">
      <c r="A1165" t="s">
        <v>59</v>
      </c>
      <c r="B1165">
        <f>_xlfn.XLOOKUP(Table4[[#This Row],[country]],Table2[country],Table2[country_id],FALSE)</f>
        <v>25</v>
      </c>
      <c r="C1165" t="s">
        <v>38</v>
      </c>
      <c r="D1165">
        <v>2013</v>
      </c>
      <c r="E1165">
        <f>_xlfn.XLOOKUP(Table4[[#This Row],[year]],Table1[year],Table1[year_id])</f>
        <v>4</v>
      </c>
      <c r="F1165" t="s">
        <v>30</v>
      </c>
      <c r="G1165" t="s">
        <v>28</v>
      </c>
      <c r="H1165" cm="1">
        <f t="array" ref="H1165">_xlfn.XLOOKUP(Table4[[#This Row],[vehicle_segment]]&amp;Table4[[#This Row],[powertrain_type]],Table3[vehicle_segment]&amp;Table3[powertrain_type],Table3[vehicle_id])</f>
        <v>3</v>
      </c>
      <c r="I1165" s="5">
        <v>31738</v>
      </c>
      <c r="J1165" s="5">
        <v>3566691</v>
      </c>
      <c r="K1165" s="5">
        <v>310147</v>
      </c>
      <c r="L1165" s="5">
        <v>3908576</v>
      </c>
      <c r="M1165">
        <v>0.81</v>
      </c>
      <c r="N1165">
        <v>6925</v>
      </c>
      <c r="O1165">
        <v>11.3</v>
      </c>
      <c r="P1165">
        <v>150</v>
      </c>
      <c r="Q1165">
        <v>0.66</v>
      </c>
      <c r="R1165">
        <v>0.128</v>
      </c>
      <c r="S1165">
        <v>53854</v>
      </c>
      <c r="T1165">
        <v>81.2</v>
      </c>
      <c r="U1165">
        <v>1809.3</v>
      </c>
      <c r="V1165">
        <v>7442</v>
      </c>
      <c r="W1165">
        <v>45.4</v>
      </c>
      <c r="X1165">
        <v>71.97</v>
      </c>
      <c r="Y1165">
        <v>0</v>
      </c>
    </row>
    <row r="1166" spans="1:25" x14ac:dyDescent="0.3">
      <c r="A1166" t="s">
        <v>59</v>
      </c>
      <c r="B1166">
        <f>_xlfn.XLOOKUP(Table4[[#This Row],[country]],Table2[country],Table2[country_id],FALSE)</f>
        <v>25</v>
      </c>
      <c r="C1166" t="s">
        <v>38</v>
      </c>
      <c r="D1166">
        <v>2014</v>
      </c>
      <c r="E1166">
        <f>_xlfn.XLOOKUP(Table4[[#This Row],[year]],Table1[year],Table1[year_id])</f>
        <v>5</v>
      </c>
      <c r="F1166" t="s">
        <v>27</v>
      </c>
      <c r="G1166" t="s">
        <v>28</v>
      </c>
      <c r="H1166" cm="1">
        <f t="array" ref="H1166">_xlfn.XLOOKUP(Table4[[#This Row],[vehicle_segment]]&amp;Table4[[#This Row],[powertrain_type]],Table3[vehicle_segment]&amp;Table3[powertrain_type],Table3[vehicle_id])</f>
        <v>1</v>
      </c>
      <c r="I1166" s="5">
        <v>6137</v>
      </c>
      <c r="J1166" s="5">
        <v>1478149</v>
      </c>
      <c r="K1166" s="5">
        <v>985432</v>
      </c>
      <c r="L1166" s="5">
        <v>2469718</v>
      </c>
      <c r="M1166">
        <v>0.25</v>
      </c>
      <c r="N1166">
        <v>10926</v>
      </c>
      <c r="O1166">
        <v>11.8</v>
      </c>
      <c r="P1166">
        <v>159</v>
      </c>
      <c r="Q1166">
        <v>0.63700000000000001</v>
      </c>
      <c r="R1166">
        <v>0.129</v>
      </c>
      <c r="S1166">
        <v>54924</v>
      </c>
      <c r="T1166">
        <v>81.8</v>
      </c>
      <c r="U1166">
        <v>1830.2</v>
      </c>
      <c r="V1166">
        <v>7419</v>
      </c>
      <c r="W1166">
        <v>45.7</v>
      </c>
      <c r="X1166">
        <v>33.65</v>
      </c>
      <c r="Y1166">
        <v>0</v>
      </c>
    </row>
    <row r="1167" spans="1:25" x14ac:dyDescent="0.3">
      <c r="A1167" t="s">
        <v>59</v>
      </c>
      <c r="B1167">
        <f>_xlfn.XLOOKUP(Table4[[#This Row],[country]],Table2[country],Table2[country_id],FALSE)</f>
        <v>25</v>
      </c>
      <c r="C1167" t="s">
        <v>38</v>
      </c>
      <c r="D1167">
        <v>2014</v>
      </c>
      <c r="E1167">
        <f>_xlfn.XLOOKUP(Table4[[#This Row],[year]],Table1[year],Table1[year_id])</f>
        <v>5</v>
      </c>
      <c r="F1167" t="s">
        <v>29</v>
      </c>
      <c r="G1167" t="s">
        <v>28</v>
      </c>
      <c r="H1167" cm="1">
        <f t="array" ref="H1167">_xlfn.XLOOKUP(Table4[[#This Row],[vehicle_segment]]&amp;Table4[[#This Row],[powertrain_type]],Table3[vehicle_segment]&amp;Table3[powertrain_type],Table3[vehicle_id])</f>
        <v>2</v>
      </c>
      <c r="I1167" s="5">
        <v>69305</v>
      </c>
      <c r="J1167" s="5">
        <v>8528977</v>
      </c>
      <c r="K1167" s="5">
        <v>1163042</v>
      </c>
      <c r="L1167" s="5">
        <v>9761324</v>
      </c>
      <c r="M1167">
        <v>0.71</v>
      </c>
      <c r="N1167">
        <v>10926</v>
      </c>
      <c r="O1167">
        <v>11.8</v>
      </c>
      <c r="P1167">
        <v>159</v>
      </c>
      <c r="Q1167">
        <v>0.63700000000000001</v>
      </c>
      <c r="R1167">
        <v>0.129</v>
      </c>
      <c r="S1167">
        <v>54924</v>
      </c>
      <c r="T1167">
        <v>81.8</v>
      </c>
      <c r="U1167">
        <v>1830.2</v>
      </c>
      <c r="V1167">
        <v>7419</v>
      </c>
      <c r="W1167">
        <v>45.7</v>
      </c>
      <c r="X1167">
        <v>30.2</v>
      </c>
      <c r="Y1167">
        <v>0</v>
      </c>
    </row>
    <row r="1168" spans="1:25" x14ac:dyDescent="0.3">
      <c r="A1168" t="s">
        <v>59</v>
      </c>
      <c r="B1168">
        <f>_xlfn.XLOOKUP(Table4[[#This Row],[country]],Table2[country],Table2[country_id],FALSE)</f>
        <v>25</v>
      </c>
      <c r="C1168" t="s">
        <v>38</v>
      </c>
      <c r="D1168">
        <v>2014</v>
      </c>
      <c r="E1168">
        <f>_xlfn.XLOOKUP(Table4[[#This Row],[year]],Table1[year],Table1[year_id])</f>
        <v>5</v>
      </c>
      <c r="F1168" t="s">
        <v>30</v>
      </c>
      <c r="G1168" t="s">
        <v>28</v>
      </c>
      <c r="H1168" cm="1">
        <f t="array" ref="H1168">_xlfn.XLOOKUP(Table4[[#This Row],[vehicle_segment]]&amp;Table4[[#This Row],[powertrain_type]],Table3[vehicle_segment]&amp;Table3[powertrain_type],Table3[vehicle_id])</f>
        <v>3</v>
      </c>
      <c r="I1168" s="5">
        <v>42126</v>
      </c>
      <c r="J1168" s="5">
        <v>3725739</v>
      </c>
      <c r="K1168" s="5">
        <v>323977</v>
      </c>
      <c r="L1168" s="5">
        <v>4091842</v>
      </c>
      <c r="M1168">
        <v>1.03</v>
      </c>
      <c r="N1168">
        <v>10926</v>
      </c>
      <c r="O1168">
        <v>11.8</v>
      </c>
      <c r="P1168">
        <v>159</v>
      </c>
      <c r="Q1168">
        <v>0.63700000000000001</v>
      </c>
      <c r="R1168">
        <v>0.129</v>
      </c>
      <c r="S1168">
        <v>54924</v>
      </c>
      <c r="T1168">
        <v>81.8</v>
      </c>
      <c r="U1168">
        <v>1830.2</v>
      </c>
      <c r="V1168">
        <v>7419</v>
      </c>
      <c r="W1168">
        <v>45.7</v>
      </c>
      <c r="X1168">
        <v>32.729999999999997</v>
      </c>
      <c r="Y1168">
        <v>0</v>
      </c>
    </row>
    <row r="1169" spans="1:25" x14ac:dyDescent="0.3">
      <c r="A1169" t="s">
        <v>59</v>
      </c>
      <c r="B1169">
        <f>_xlfn.XLOOKUP(Table4[[#This Row],[country]],Table2[country],Table2[country_id],FALSE)</f>
        <v>25</v>
      </c>
      <c r="C1169" t="s">
        <v>38</v>
      </c>
      <c r="D1169">
        <v>2015</v>
      </c>
      <c r="E1169">
        <f>_xlfn.XLOOKUP(Table4[[#This Row],[year]],Table1[year],Table1[year_id])</f>
        <v>6</v>
      </c>
      <c r="F1169" t="s">
        <v>27</v>
      </c>
      <c r="G1169" t="s">
        <v>28</v>
      </c>
      <c r="H1169" cm="1">
        <f t="array" ref="H1169">_xlfn.XLOOKUP(Table4[[#This Row],[vehicle_segment]]&amp;Table4[[#This Row],[powertrain_type]],Table3[vehicle_segment]&amp;Table3[powertrain_type],Table3[vehicle_id])</f>
        <v>1</v>
      </c>
      <c r="I1169" s="5">
        <v>7479</v>
      </c>
      <c r="J1169" s="5">
        <v>1540155</v>
      </c>
      <c r="K1169" s="5">
        <v>1026770</v>
      </c>
      <c r="L1169" s="5">
        <v>2574404</v>
      </c>
      <c r="M1169">
        <v>0.28999999999999998</v>
      </c>
      <c r="N1169">
        <v>14121</v>
      </c>
      <c r="O1169">
        <v>15</v>
      </c>
      <c r="P1169">
        <v>170</v>
      </c>
      <c r="Q1169">
        <v>0.623</v>
      </c>
      <c r="R1169">
        <v>0.128</v>
      </c>
      <c r="S1169">
        <v>57223</v>
      </c>
      <c r="T1169">
        <v>81.2</v>
      </c>
      <c r="U1169">
        <v>1849</v>
      </c>
      <c r="V1169">
        <v>7450</v>
      </c>
      <c r="W1169">
        <v>48.7</v>
      </c>
      <c r="X1169">
        <v>21.87</v>
      </c>
      <c r="Y1169">
        <v>0</v>
      </c>
    </row>
    <row r="1170" spans="1:25" x14ac:dyDescent="0.3">
      <c r="A1170" t="s">
        <v>59</v>
      </c>
      <c r="B1170">
        <f>_xlfn.XLOOKUP(Table4[[#This Row],[country]],Table2[country],Table2[country_id],FALSE)</f>
        <v>25</v>
      </c>
      <c r="C1170" t="s">
        <v>38</v>
      </c>
      <c r="D1170">
        <v>2015</v>
      </c>
      <c r="E1170">
        <f>_xlfn.XLOOKUP(Table4[[#This Row],[year]],Table1[year],Table1[year_id])</f>
        <v>6</v>
      </c>
      <c r="F1170" t="s">
        <v>29</v>
      </c>
      <c r="G1170" t="s">
        <v>28</v>
      </c>
      <c r="H1170" cm="1">
        <f t="array" ref="H1170">_xlfn.XLOOKUP(Table4[[#This Row],[vehicle_segment]]&amp;Table4[[#This Row],[powertrain_type]],Table3[vehicle_segment]&amp;Table3[powertrain_type],Table3[vehicle_id])</f>
        <v>2</v>
      </c>
      <c r="I1170" s="5">
        <v>85014</v>
      </c>
      <c r="J1170" s="5">
        <v>8938743</v>
      </c>
      <c r="K1170" s="5">
        <v>1218919</v>
      </c>
      <c r="L1170" s="5">
        <v>10242676</v>
      </c>
      <c r="M1170">
        <v>0.83</v>
      </c>
      <c r="N1170">
        <v>14121</v>
      </c>
      <c r="O1170">
        <v>15</v>
      </c>
      <c r="P1170">
        <v>170</v>
      </c>
      <c r="Q1170">
        <v>0.623</v>
      </c>
      <c r="R1170">
        <v>0.128</v>
      </c>
      <c r="S1170">
        <v>57223</v>
      </c>
      <c r="T1170">
        <v>81.2</v>
      </c>
      <c r="U1170">
        <v>1849</v>
      </c>
      <c r="V1170">
        <v>7450</v>
      </c>
      <c r="W1170">
        <v>48.7</v>
      </c>
      <c r="X1170">
        <v>22.67</v>
      </c>
      <c r="Y1170">
        <v>0</v>
      </c>
    </row>
    <row r="1171" spans="1:25" x14ac:dyDescent="0.3">
      <c r="A1171" t="s">
        <v>59</v>
      </c>
      <c r="B1171">
        <f>_xlfn.XLOOKUP(Table4[[#This Row],[country]],Table2[country],Table2[country_id],FALSE)</f>
        <v>25</v>
      </c>
      <c r="C1171" t="s">
        <v>38</v>
      </c>
      <c r="D1171">
        <v>2015</v>
      </c>
      <c r="E1171">
        <f>_xlfn.XLOOKUP(Table4[[#This Row],[year]],Table1[year],Table1[year_id])</f>
        <v>6</v>
      </c>
      <c r="F1171" t="s">
        <v>30</v>
      </c>
      <c r="G1171" t="s">
        <v>28</v>
      </c>
      <c r="H1171" cm="1">
        <f t="array" ref="H1171">_xlfn.XLOOKUP(Table4[[#This Row],[vehicle_segment]]&amp;Table4[[#This Row],[powertrain_type]],Table3[vehicle_segment]&amp;Table3[powertrain_type],Table3[vehicle_id])</f>
        <v>3</v>
      </c>
      <c r="I1171" s="5">
        <v>52552</v>
      </c>
      <c r="J1171" s="5">
        <v>3968886</v>
      </c>
      <c r="K1171" s="5">
        <v>345120</v>
      </c>
      <c r="L1171" s="5">
        <v>4366558</v>
      </c>
      <c r="M1171">
        <v>1.2</v>
      </c>
      <c r="N1171">
        <v>14121</v>
      </c>
      <c r="O1171">
        <v>15</v>
      </c>
      <c r="P1171">
        <v>170</v>
      </c>
      <c r="Q1171">
        <v>0.623</v>
      </c>
      <c r="R1171">
        <v>0.128</v>
      </c>
      <c r="S1171">
        <v>57223</v>
      </c>
      <c r="T1171">
        <v>81.2</v>
      </c>
      <c r="U1171">
        <v>1849</v>
      </c>
      <c r="V1171">
        <v>7450</v>
      </c>
      <c r="W1171">
        <v>48.7</v>
      </c>
      <c r="X1171">
        <v>24.75</v>
      </c>
      <c r="Y1171">
        <v>0</v>
      </c>
    </row>
    <row r="1172" spans="1:25" x14ac:dyDescent="0.3">
      <c r="A1172" t="s">
        <v>59</v>
      </c>
      <c r="B1172">
        <f>_xlfn.XLOOKUP(Table4[[#This Row],[country]],Table2[country],Table2[country_id],FALSE)</f>
        <v>25</v>
      </c>
      <c r="C1172" t="s">
        <v>38</v>
      </c>
      <c r="D1172">
        <v>2016</v>
      </c>
      <c r="E1172">
        <f>_xlfn.XLOOKUP(Table4[[#This Row],[year]],Table1[year],Table1[year_id])</f>
        <v>7</v>
      </c>
      <c r="F1172" t="s">
        <v>27</v>
      </c>
      <c r="G1172" t="s">
        <v>28</v>
      </c>
      <c r="H1172" cm="1">
        <f t="array" ref="H1172">_xlfn.XLOOKUP(Table4[[#This Row],[vehicle_segment]]&amp;Table4[[#This Row],[powertrain_type]],Table3[vehicle_segment]&amp;Table3[powertrain_type],Table3[vehicle_id])</f>
        <v>1</v>
      </c>
      <c r="I1172" s="5">
        <v>8265</v>
      </c>
      <c r="J1172" s="5">
        <v>1587086</v>
      </c>
      <c r="K1172" s="5">
        <v>1058057</v>
      </c>
      <c r="L1172" s="5">
        <v>2653408</v>
      </c>
      <c r="M1172">
        <v>0.31</v>
      </c>
      <c r="N1172">
        <v>17343</v>
      </c>
      <c r="O1172">
        <v>16.399999999999999</v>
      </c>
      <c r="P1172">
        <v>193</v>
      </c>
      <c r="Q1172">
        <v>0.64700000000000002</v>
      </c>
      <c r="R1172">
        <v>0.128</v>
      </c>
      <c r="S1172">
        <v>58692</v>
      </c>
      <c r="T1172">
        <v>81.7</v>
      </c>
      <c r="U1172">
        <v>1868.4</v>
      </c>
      <c r="V1172">
        <v>7530</v>
      </c>
      <c r="W1172">
        <v>50</v>
      </c>
      <c r="X1172">
        <v>10.51</v>
      </c>
      <c r="Y1172">
        <v>0</v>
      </c>
    </row>
    <row r="1173" spans="1:25" x14ac:dyDescent="0.3">
      <c r="A1173" t="s">
        <v>59</v>
      </c>
      <c r="B1173">
        <f>_xlfn.XLOOKUP(Table4[[#This Row],[country]],Table2[country],Table2[country_id],FALSE)</f>
        <v>25</v>
      </c>
      <c r="C1173" t="s">
        <v>38</v>
      </c>
      <c r="D1173">
        <v>2016</v>
      </c>
      <c r="E1173">
        <f>_xlfn.XLOOKUP(Table4[[#This Row],[year]],Table1[year],Table1[year_id])</f>
        <v>7</v>
      </c>
      <c r="F1173" t="s">
        <v>29</v>
      </c>
      <c r="G1173" t="s">
        <v>28</v>
      </c>
      <c r="H1173" cm="1">
        <f t="array" ref="H1173">_xlfn.XLOOKUP(Table4[[#This Row],[vehicle_segment]]&amp;Table4[[#This Row],[powertrain_type]],Table3[vehicle_segment]&amp;Table3[powertrain_type],Table3[vehicle_id])</f>
        <v>2</v>
      </c>
      <c r="I1173" s="5">
        <v>92934</v>
      </c>
      <c r="J1173" s="5">
        <v>9107189</v>
      </c>
      <c r="K1173" s="5">
        <v>1241889</v>
      </c>
      <c r="L1173" s="5">
        <v>10442012</v>
      </c>
      <c r="M1173">
        <v>0.89</v>
      </c>
      <c r="N1173">
        <v>17343</v>
      </c>
      <c r="O1173">
        <v>16.399999999999999</v>
      </c>
      <c r="P1173">
        <v>193</v>
      </c>
      <c r="Q1173">
        <v>0.64700000000000002</v>
      </c>
      <c r="R1173">
        <v>0.128</v>
      </c>
      <c r="S1173">
        <v>58692</v>
      </c>
      <c r="T1173">
        <v>81.7</v>
      </c>
      <c r="U1173">
        <v>1868.4</v>
      </c>
      <c r="V1173">
        <v>7530</v>
      </c>
      <c r="W1173">
        <v>50</v>
      </c>
      <c r="X1173">
        <v>9.32</v>
      </c>
      <c r="Y1173">
        <v>0</v>
      </c>
    </row>
    <row r="1174" spans="1:25" x14ac:dyDescent="0.3">
      <c r="A1174" t="s">
        <v>59</v>
      </c>
      <c r="B1174">
        <f>_xlfn.XLOOKUP(Table4[[#This Row],[country]],Table2[country],Table2[country_id],FALSE)</f>
        <v>25</v>
      </c>
      <c r="C1174" t="s">
        <v>38</v>
      </c>
      <c r="D1174">
        <v>2016</v>
      </c>
      <c r="E1174">
        <f>_xlfn.XLOOKUP(Table4[[#This Row],[year]],Table1[year],Table1[year_id])</f>
        <v>7</v>
      </c>
      <c r="F1174" t="s">
        <v>30</v>
      </c>
      <c r="G1174" t="s">
        <v>28</v>
      </c>
      <c r="H1174" cm="1">
        <f t="array" ref="H1174">_xlfn.XLOOKUP(Table4[[#This Row],[vehicle_segment]]&amp;Table4[[#This Row],[powertrain_type]],Table3[vehicle_segment]&amp;Table3[powertrain_type],Table3[vehicle_id])</f>
        <v>3</v>
      </c>
      <c r="I1174" s="5">
        <v>55199</v>
      </c>
      <c r="J1174" s="5">
        <v>3884355</v>
      </c>
      <c r="K1174" s="5">
        <v>337770</v>
      </c>
      <c r="L1174" s="5">
        <v>4277324</v>
      </c>
      <c r="M1174">
        <v>1.29</v>
      </c>
      <c r="N1174">
        <v>17343</v>
      </c>
      <c r="O1174">
        <v>16.399999999999999</v>
      </c>
      <c r="P1174">
        <v>193</v>
      </c>
      <c r="Q1174">
        <v>0.64700000000000002</v>
      </c>
      <c r="R1174">
        <v>0.128</v>
      </c>
      <c r="S1174">
        <v>58692</v>
      </c>
      <c r="T1174">
        <v>81.7</v>
      </c>
      <c r="U1174">
        <v>1868.4</v>
      </c>
      <c r="V1174">
        <v>7530</v>
      </c>
      <c r="W1174">
        <v>50</v>
      </c>
      <c r="X1174">
        <v>5.04</v>
      </c>
      <c r="Y1174">
        <v>0</v>
      </c>
    </row>
    <row r="1175" spans="1:25" x14ac:dyDescent="0.3">
      <c r="A1175" t="s">
        <v>59</v>
      </c>
      <c r="B1175">
        <f>_xlfn.XLOOKUP(Table4[[#This Row],[country]],Table2[country],Table2[country_id],FALSE)</f>
        <v>25</v>
      </c>
      <c r="C1175" t="s">
        <v>38</v>
      </c>
      <c r="D1175">
        <v>2017</v>
      </c>
      <c r="E1175">
        <f>_xlfn.XLOOKUP(Table4[[#This Row],[year]],Table1[year],Table1[year_id])</f>
        <v>8</v>
      </c>
      <c r="F1175" t="s">
        <v>27</v>
      </c>
      <c r="G1175" t="s">
        <v>28</v>
      </c>
      <c r="H1175" cm="1">
        <f t="array" ref="H1175">_xlfn.XLOOKUP(Table4[[#This Row],[vehicle_segment]]&amp;Table4[[#This Row],[powertrain_type]],Table3[vehicle_segment]&amp;Table3[powertrain_type],Table3[vehicle_id])</f>
        <v>1</v>
      </c>
      <c r="I1175" s="5">
        <v>14094</v>
      </c>
      <c r="J1175" s="5">
        <v>1520764</v>
      </c>
      <c r="K1175" s="5">
        <v>1013843</v>
      </c>
      <c r="L1175" s="5">
        <v>2548701</v>
      </c>
      <c r="M1175">
        <v>0.55000000000000004</v>
      </c>
      <c r="N1175">
        <v>20826</v>
      </c>
      <c r="O1175">
        <v>15.2</v>
      </c>
      <c r="P1175">
        <v>235</v>
      </c>
      <c r="Q1175">
        <v>0.66</v>
      </c>
      <c r="R1175">
        <v>0.13</v>
      </c>
      <c r="S1175">
        <v>60648</v>
      </c>
      <c r="T1175">
        <v>82.2</v>
      </c>
      <c r="U1175">
        <v>1899.1</v>
      </c>
      <c r="V1175">
        <v>7430</v>
      </c>
      <c r="W1175">
        <v>52.6</v>
      </c>
      <c r="X1175">
        <v>70.53</v>
      </c>
      <c r="Y1175">
        <v>0</v>
      </c>
    </row>
    <row r="1176" spans="1:25" x14ac:dyDescent="0.3">
      <c r="A1176" t="s">
        <v>59</v>
      </c>
      <c r="B1176">
        <f>_xlfn.XLOOKUP(Table4[[#This Row],[country]],Table2[country],Table2[country_id],FALSE)</f>
        <v>25</v>
      </c>
      <c r="C1176" t="s">
        <v>38</v>
      </c>
      <c r="D1176">
        <v>2017</v>
      </c>
      <c r="E1176">
        <f>_xlfn.XLOOKUP(Table4[[#This Row],[year]],Table1[year],Table1[year_id])</f>
        <v>8</v>
      </c>
      <c r="F1176" t="s">
        <v>29</v>
      </c>
      <c r="G1176" t="s">
        <v>28</v>
      </c>
      <c r="H1176" cm="1">
        <f t="array" ref="H1176">_xlfn.XLOOKUP(Table4[[#This Row],[vehicle_segment]]&amp;Table4[[#This Row],[powertrain_type]],Table3[vehicle_segment]&amp;Table3[powertrain_type],Table3[vehicle_id])</f>
        <v>2</v>
      </c>
      <c r="I1176" s="5">
        <v>159800</v>
      </c>
      <c r="J1176" s="5">
        <v>8759644</v>
      </c>
      <c r="K1176" s="5">
        <v>1194497</v>
      </c>
      <c r="L1176" s="5">
        <v>10113941</v>
      </c>
      <c r="M1176">
        <v>1.58</v>
      </c>
      <c r="N1176">
        <v>20826</v>
      </c>
      <c r="O1176">
        <v>15.2</v>
      </c>
      <c r="P1176">
        <v>235</v>
      </c>
      <c r="Q1176">
        <v>0.66</v>
      </c>
      <c r="R1176">
        <v>0.13</v>
      </c>
      <c r="S1176">
        <v>60648</v>
      </c>
      <c r="T1176">
        <v>82.2</v>
      </c>
      <c r="U1176">
        <v>1899.1</v>
      </c>
      <c r="V1176">
        <v>7430</v>
      </c>
      <c r="W1176">
        <v>52.6</v>
      </c>
      <c r="X1176">
        <v>71.95</v>
      </c>
      <c r="Y1176">
        <v>0</v>
      </c>
    </row>
    <row r="1177" spans="1:25" x14ac:dyDescent="0.3">
      <c r="A1177" t="s">
        <v>59</v>
      </c>
      <c r="B1177">
        <f>_xlfn.XLOOKUP(Table4[[#This Row],[country]],Table2[country],Table2[country_id],FALSE)</f>
        <v>25</v>
      </c>
      <c r="C1177" t="s">
        <v>38</v>
      </c>
      <c r="D1177">
        <v>2017</v>
      </c>
      <c r="E1177">
        <f>_xlfn.XLOOKUP(Table4[[#This Row],[year]],Table1[year],Table1[year_id])</f>
        <v>8</v>
      </c>
      <c r="F1177" t="s">
        <v>30</v>
      </c>
      <c r="G1177" t="s">
        <v>28</v>
      </c>
      <c r="H1177" cm="1">
        <f t="array" ref="H1177">_xlfn.XLOOKUP(Table4[[#This Row],[vehicle_segment]]&amp;Table4[[#This Row],[powertrain_type]],Table3[vehicle_segment]&amp;Table3[powertrain_type],Table3[vehicle_id])</f>
        <v>3</v>
      </c>
      <c r="I1177" s="5">
        <v>96883</v>
      </c>
      <c r="J1177" s="5">
        <v>3801421</v>
      </c>
      <c r="K1177" s="5">
        <v>330558</v>
      </c>
      <c r="L1177" s="5">
        <v>4228862</v>
      </c>
      <c r="M1177">
        <v>2.29</v>
      </c>
      <c r="N1177">
        <v>20826</v>
      </c>
      <c r="O1177">
        <v>15.2</v>
      </c>
      <c r="P1177">
        <v>235</v>
      </c>
      <c r="Q1177">
        <v>0.66</v>
      </c>
      <c r="R1177">
        <v>0.13</v>
      </c>
      <c r="S1177">
        <v>60648</v>
      </c>
      <c r="T1177">
        <v>82.2</v>
      </c>
      <c r="U1177">
        <v>1899.1</v>
      </c>
      <c r="V1177">
        <v>7430</v>
      </c>
      <c r="W1177">
        <v>52.6</v>
      </c>
      <c r="X1177">
        <v>75.52</v>
      </c>
      <c r="Y1177">
        <v>0</v>
      </c>
    </row>
    <row r="1178" spans="1:25" x14ac:dyDescent="0.3">
      <c r="A1178" t="s">
        <v>59</v>
      </c>
      <c r="B1178">
        <f>_xlfn.XLOOKUP(Table4[[#This Row],[country]],Table2[country],Table2[country_id],FALSE)</f>
        <v>25</v>
      </c>
      <c r="C1178" t="s">
        <v>38</v>
      </c>
      <c r="D1178">
        <v>2018</v>
      </c>
      <c r="E1178">
        <f>_xlfn.XLOOKUP(Table4[[#This Row],[year]],Table1[year],Table1[year_id])</f>
        <v>9</v>
      </c>
      <c r="F1178" t="s">
        <v>27</v>
      </c>
      <c r="G1178" t="s">
        <v>28</v>
      </c>
      <c r="H1178" cm="1">
        <f t="array" ref="H1178">_xlfn.XLOOKUP(Table4[[#This Row],[vehicle_segment]]&amp;Table4[[#This Row],[powertrain_type]],Table3[vehicle_segment]&amp;Table3[powertrain_type],Table3[vehicle_id])</f>
        <v>1</v>
      </c>
      <c r="I1178" s="5">
        <v>16868</v>
      </c>
      <c r="J1178" s="5">
        <v>1511770</v>
      </c>
      <c r="K1178" s="5">
        <v>1007847</v>
      </c>
      <c r="L1178" s="5">
        <v>2536485</v>
      </c>
      <c r="M1178">
        <v>0.67</v>
      </c>
      <c r="N1178">
        <v>31182</v>
      </c>
      <c r="O1178">
        <v>16.2</v>
      </c>
      <c r="P1178">
        <v>260</v>
      </c>
      <c r="Q1178">
        <v>0.69</v>
      </c>
      <c r="R1178">
        <v>0.13</v>
      </c>
      <c r="S1178">
        <v>62911</v>
      </c>
      <c r="T1178">
        <v>82.3</v>
      </c>
      <c r="U1178">
        <v>1900.8</v>
      </c>
      <c r="V1178">
        <v>7392</v>
      </c>
      <c r="W1178">
        <v>52.7</v>
      </c>
      <c r="X1178">
        <v>19.68</v>
      </c>
      <c r="Y1178">
        <v>0</v>
      </c>
    </row>
    <row r="1179" spans="1:25" x14ac:dyDescent="0.3">
      <c r="A1179" t="s">
        <v>59</v>
      </c>
      <c r="B1179">
        <f>_xlfn.XLOOKUP(Table4[[#This Row],[country]],Table2[country],Table2[country_id],FALSE)</f>
        <v>25</v>
      </c>
      <c r="C1179" t="s">
        <v>38</v>
      </c>
      <c r="D1179">
        <v>2018</v>
      </c>
      <c r="E1179">
        <f>_xlfn.XLOOKUP(Table4[[#This Row],[year]],Table1[year],Table1[year_id])</f>
        <v>9</v>
      </c>
      <c r="F1179" t="s">
        <v>29</v>
      </c>
      <c r="G1179" t="s">
        <v>28</v>
      </c>
      <c r="H1179" cm="1">
        <f t="array" ref="H1179">_xlfn.XLOOKUP(Table4[[#This Row],[vehicle_segment]]&amp;Table4[[#This Row],[powertrain_type]],Table3[vehicle_segment]&amp;Table3[powertrain_type],Table3[vehicle_id])</f>
        <v>2</v>
      </c>
      <c r="I1179" s="5">
        <v>194189</v>
      </c>
      <c r="J1179" s="5">
        <v>8823117</v>
      </c>
      <c r="K1179" s="5">
        <v>1203152</v>
      </c>
      <c r="L1179" s="5">
        <v>10220458</v>
      </c>
      <c r="M1179">
        <v>1.9</v>
      </c>
      <c r="N1179">
        <v>31182</v>
      </c>
      <c r="O1179">
        <v>16.2</v>
      </c>
      <c r="P1179">
        <v>260</v>
      </c>
      <c r="Q1179">
        <v>0.69</v>
      </c>
      <c r="R1179">
        <v>0.13</v>
      </c>
      <c r="S1179">
        <v>62911</v>
      </c>
      <c r="T1179">
        <v>82.3</v>
      </c>
      <c r="U1179">
        <v>1900.8</v>
      </c>
      <c r="V1179">
        <v>7392</v>
      </c>
      <c r="W1179">
        <v>52.7</v>
      </c>
      <c r="X1179">
        <v>21.52</v>
      </c>
      <c r="Y1179">
        <v>0</v>
      </c>
    </row>
    <row r="1180" spans="1:25" x14ac:dyDescent="0.3">
      <c r="A1180" t="s">
        <v>59</v>
      </c>
      <c r="B1180">
        <f>_xlfn.XLOOKUP(Table4[[#This Row],[country]],Table2[country],Table2[country_id],FALSE)</f>
        <v>25</v>
      </c>
      <c r="C1180" t="s">
        <v>38</v>
      </c>
      <c r="D1180">
        <v>2018</v>
      </c>
      <c r="E1180">
        <f>_xlfn.XLOOKUP(Table4[[#This Row],[year]],Table1[year],Table1[year_id])</f>
        <v>9</v>
      </c>
      <c r="F1180" t="s">
        <v>30</v>
      </c>
      <c r="G1180" t="s">
        <v>28</v>
      </c>
      <c r="H1180" cm="1">
        <f t="array" ref="H1180">_xlfn.XLOOKUP(Table4[[#This Row],[vehicle_segment]]&amp;Table4[[#This Row],[powertrain_type]],Table3[vehicle_segment]&amp;Table3[powertrain_type],Table3[vehicle_id])</f>
        <v>3</v>
      </c>
      <c r="I1180" s="5">
        <v>118883</v>
      </c>
      <c r="J1180" s="5">
        <v>3860591</v>
      </c>
      <c r="K1180" s="5">
        <v>335704</v>
      </c>
      <c r="L1180" s="5">
        <v>4315178</v>
      </c>
      <c r="M1180">
        <v>2.75</v>
      </c>
      <c r="N1180">
        <v>31182</v>
      </c>
      <c r="O1180">
        <v>16.2</v>
      </c>
      <c r="P1180">
        <v>260</v>
      </c>
      <c r="Q1180">
        <v>0.69</v>
      </c>
      <c r="R1180">
        <v>0.13</v>
      </c>
      <c r="S1180">
        <v>62911</v>
      </c>
      <c r="T1180">
        <v>82.3</v>
      </c>
      <c r="U1180">
        <v>1900.8</v>
      </c>
      <c r="V1180">
        <v>7392</v>
      </c>
      <c r="W1180">
        <v>52.7</v>
      </c>
      <c r="X1180">
        <v>22.71</v>
      </c>
      <c r="Y1180">
        <v>0</v>
      </c>
    </row>
    <row r="1181" spans="1:25" x14ac:dyDescent="0.3">
      <c r="A1181" t="s">
        <v>59</v>
      </c>
      <c r="B1181">
        <f>_xlfn.XLOOKUP(Table4[[#This Row],[country]],Table2[country],Table2[country_id],FALSE)</f>
        <v>25</v>
      </c>
      <c r="C1181" t="s">
        <v>38</v>
      </c>
      <c r="D1181">
        <v>2019</v>
      </c>
      <c r="E1181">
        <f>_xlfn.XLOOKUP(Table4[[#This Row],[year]],Table1[year],Table1[year_id])</f>
        <v>10</v>
      </c>
      <c r="F1181" t="s">
        <v>27</v>
      </c>
      <c r="G1181" t="s">
        <v>28</v>
      </c>
      <c r="H1181" cm="1">
        <f t="array" ref="H1181">_xlfn.XLOOKUP(Table4[[#This Row],[vehicle_segment]]&amp;Table4[[#This Row],[powertrain_type]],Table3[vehicle_segment]&amp;Table3[powertrain_type],Table3[vehicle_id])</f>
        <v>1</v>
      </c>
      <c r="I1181" s="5">
        <v>17207</v>
      </c>
      <c r="J1181" s="5">
        <v>1550392</v>
      </c>
      <c r="K1181" s="5">
        <v>1033595</v>
      </c>
      <c r="L1181" s="5">
        <v>2601194</v>
      </c>
      <c r="M1181">
        <v>0.66</v>
      </c>
      <c r="N1181">
        <v>43795</v>
      </c>
      <c r="O1181">
        <v>18.2</v>
      </c>
      <c r="P1181">
        <v>301</v>
      </c>
      <c r="Q1181">
        <v>0.76300000000000001</v>
      </c>
      <c r="R1181">
        <v>0.13100000000000001</v>
      </c>
      <c r="S1181">
        <v>65046</v>
      </c>
      <c r="T1181">
        <v>82.5</v>
      </c>
      <c r="U1181">
        <v>1811.5</v>
      </c>
      <c r="V1181">
        <v>7619</v>
      </c>
      <c r="W1181">
        <v>56.2</v>
      </c>
      <c r="X1181">
        <v>2.0099999999999998</v>
      </c>
      <c r="Y1181">
        <v>0</v>
      </c>
    </row>
    <row r="1182" spans="1:25" x14ac:dyDescent="0.3">
      <c r="A1182" t="s">
        <v>59</v>
      </c>
      <c r="B1182">
        <f>_xlfn.XLOOKUP(Table4[[#This Row],[country]],Table2[country],Table2[country_id],FALSE)</f>
        <v>25</v>
      </c>
      <c r="C1182" t="s">
        <v>38</v>
      </c>
      <c r="D1182">
        <v>2019</v>
      </c>
      <c r="E1182">
        <f>_xlfn.XLOOKUP(Table4[[#This Row],[year]],Table1[year],Table1[year_id])</f>
        <v>10</v>
      </c>
      <c r="F1182" t="s">
        <v>29</v>
      </c>
      <c r="G1182" t="s">
        <v>28</v>
      </c>
      <c r="H1182" cm="1">
        <f t="array" ref="H1182">_xlfn.XLOOKUP(Table4[[#This Row],[vehicle_segment]]&amp;Table4[[#This Row],[powertrain_type]],Table3[vehicle_segment]&amp;Table3[powertrain_type],Table3[vehicle_id])</f>
        <v>2</v>
      </c>
      <c r="I1182" s="5">
        <v>194052</v>
      </c>
      <c r="J1182" s="5">
        <v>8864448</v>
      </c>
      <c r="K1182" s="5">
        <v>1208788</v>
      </c>
      <c r="L1182" s="5">
        <v>10267288</v>
      </c>
      <c r="M1182">
        <v>1.89</v>
      </c>
      <c r="N1182">
        <v>43795</v>
      </c>
      <c r="O1182">
        <v>18.2</v>
      </c>
      <c r="P1182">
        <v>301</v>
      </c>
      <c r="Q1182">
        <v>0.76300000000000001</v>
      </c>
      <c r="R1182">
        <v>0.13100000000000001</v>
      </c>
      <c r="S1182">
        <v>65046</v>
      </c>
      <c r="T1182">
        <v>82.5</v>
      </c>
      <c r="U1182">
        <v>1811.5</v>
      </c>
      <c r="V1182">
        <v>7619</v>
      </c>
      <c r="W1182">
        <v>56.2</v>
      </c>
      <c r="X1182">
        <v>-7.0000000000000007E-2</v>
      </c>
      <c r="Y1182">
        <v>0</v>
      </c>
    </row>
    <row r="1183" spans="1:25" x14ac:dyDescent="0.3">
      <c r="A1183" t="s">
        <v>59</v>
      </c>
      <c r="B1183">
        <f>_xlfn.XLOOKUP(Table4[[#This Row],[country]],Table2[country],Table2[country_id],FALSE)</f>
        <v>25</v>
      </c>
      <c r="C1183" t="s">
        <v>38</v>
      </c>
      <c r="D1183">
        <v>2019</v>
      </c>
      <c r="E1183">
        <f>_xlfn.XLOOKUP(Table4[[#This Row],[year]],Table1[year],Table1[year_id])</f>
        <v>10</v>
      </c>
      <c r="F1183" t="s">
        <v>30</v>
      </c>
      <c r="G1183" t="s">
        <v>28</v>
      </c>
      <c r="H1183" cm="1">
        <f t="array" ref="H1183">_xlfn.XLOOKUP(Table4[[#This Row],[vehicle_segment]]&amp;Table4[[#This Row],[powertrain_type]],Table3[vehicle_segment]&amp;Table3[powertrain_type],Table3[vehicle_id])</f>
        <v>3</v>
      </c>
      <c r="I1183" s="5">
        <v>119406</v>
      </c>
      <c r="J1183" s="5">
        <v>3898677</v>
      </c>
      <c r="K1183" s="5">
        <v>339015</v>
      </c>
      <c r="L1183" s="5">
        <v>4357098</v>
      </c>
      <c r="M1183">
        <v>2.74</v>
      </c>
      <c r="N1183">
        <v>43795</v>
      </c>
      <c r="O1183">
        <v>18.2</v>
      </c>
      <c r="P1183">
        <v>301</v>
      </c>
      <c r="Q1183">
        <v>0.76300000000000001</v>
      </c>
      <c r="R1183">
        <v>0.13100000000000001</v>
      </c>
      <c r="S1183">
        <v>65046</v>
      </c>
      <c r="T1183">
        <v>82.5</v>
      </c>
      <c r="U1183">
        <v>1811.5</v>
      </c>
      <c r="V1183">
        <v>7619</v>
      </c>
      <c r="W1183">
        <v>56.2</v>
      </c>
      <c r="X1183">
        <v>0.44</v>
      </c>
      <c r="Y1183">
        <v>0</v>
      </c>
    </row>
    <row r="1184" spans="1:25" x14ac:dyDescent="0.3">
      <c r="A1184" t="s">
        <v>59</v>
      </c>
      <c r="B1184">
        <f>_xlfn.XLOOKUP(Table4[[#This Row],[country]],Table2[country],Table2[country_id],FALSE)</f>
        <v>25</v>
      </c>
      <c r="C1184" t="s">
        <v>38</v>
      </c>
      <c r="D1184">
        <v>2020</v>
      </c>
      <c r="E1184">
        <f>_xlfn.XLOOKUP(Table4[[#This Row],[year]],Table1[year],Table1[year_id])</f>
        <v>11</v>
      </c>
      <c r="F1184" t="s">
        <v>27</v>
      </c>
      <c r="G1184" t="s">
        <v>28</v>
      </c>
      <c r="H1184" cm="1">
        <f t="array" ref="H1184">_xlfn.XLOOKUP(Table4[[#This Row],[vehicle_segment]]&amp;Table4[[#This Row],[powertrain_type]],Table3[vehicle_segment]&amp;Table3[powertrain_type],Table3[vehicle_id])</f>
        <v>1</v>
      </c>
      <c r="I1184" s="5">
        <v>17860</v>
      </c>
      <c r="J1184" s="5">
        <v>1259676</v>
      </c>
      <c r="K1184" s="5">
        <v>839784</v>
      </c>
      <c r="L1184" s="5">
        <v>2117320</v>
      </c>
      <c r="M1184">
        <v>0.84</v>
      </c>
      <c r="N1184">
        <v>41745</v>
      </c>
      <c r="O1184">
        <v>19.899999999999999</v>
      </c>
      <c r="P1184">
        <v>337</v>
      </c>
      <c r="Q1184">
        <v>0.90300000000000002</v>
      </c>
      <c r="R1184">
        <v>0.13300000000000001</v>
      </c>
      <c r="S1184">
        <v>68832</v>
      </c>
      <c r="T1184">
        <v>82.6</v>
      </c>
      <c r="U1184">
        <v>1750.5</v>
      </c>
      <c r="V1184">
        <v>7564</v>
      </c>
      <c r="W1184">
        <v>56.7</v>
      </c>
      <c r="X1184">
        <v>3.79</v>
      </c>
      <c r="Y1184">
        <v>0</v>
      </c>
    </row>
    <row r="1185" spans="1:25" x14ac:dyDescent="0.3">
      <c r="A1185" t="s">
        <v>59</v>
      </c>
      <c r="B1185">
        <f>_xlfn.XLOOKUP(Table4[[#This Row],[country]],Table2[country],Table2[country_id],FALSE)</f>
        <v>25</v>
      </c>
      <c r="C1185" t="s">
        <v>38</v>
      </c>
      <c r="D1185">
        <v>2020</v>
      </c>
      <c r="E1185">
        <f>_xlfn.XLOOKUP(Table4[[#This Row],[year]],Table1[year],Table1[year_id])</f>
        <v>11</v>
      </c>
      <c r="F1185" t="s">
        <v>29</v>
      </c>
      <c r="G1185" t="s">
        <v>28</v>
      </c>
      <c r="H1185" cm="1">
        <f t="array" ref="H1185">_xlfn.XLOOKUP(Table4[[#This Row],[vehicle_segment]]&amp;Table4[[#This Row],[powertrain_type]],Table3[vehicle_segment]&amp;Table3[powertrain_type],Table3[vehicle_id])</f>
        <v>2</v>
      </c>
      <c r="I1185" s="5">
        <v>208174</v>
      </c>
      <c r="J1185" s="5">
        <v>7418173</v>
      </c>
      <c r="K1185" s="5">
        <v>1011569</v>
      </c>
      <c r="L1185" s="5">
        <v>8637916</v>
      </c>
      <c r="M1185">
        <v>2.41</v>
      </c>
      <c r="N1185">
        <v>41745</v>
      </c>
      <c r="O1185">
        <v>19.899999999999999</v>
      </c>
      <c r="P1185">
        <v>337</v>
      </c>
      <c r="Q1185">
        <v>0.90300000000000002</v>
      </c>
      <c r="R1185">
        <v>0.13300000000000001</v>
      </c>
      <c r="S1185">
        <v>68832</v>
      </c>
      <c r="T1185">
        <v>82.6</v>
      </c>
      <c r="U1185">
        <v>1750.5</v>
      </c>
      <c r="V1185">
        <v>7564</v>
      </c>
      <c r="W1185">
        <v>56.7</v>
      </c>
      <c r="X1185">
        <v>7.28</v>
      </c>
      <c r="Y1185">
        <v>0</v>
      </c>
    </row>
    <row r="1186" spans="1:25" x14ac:dyDescent="0.3">
      <c r="A1186" t="s">
        <v>59</v>
      </c>
      <c r="B1186">
        <f>_xlfn.XLOOKUP(Table4[[#This Row],[country]],Table2[country],Table2[country_id],FALSE)</f>
        <v>25</v>
      </c>
      <c r="C1186" t="s">
        <v>38</v>
      </c>
      <c r="D1186">
        <v>2020</v>
      </c>
      <c r="E1186">
        <f>_xlfn.XLOOKUP(Table4[[#This Row],[year]],Table1[year],Table1[year_id])</f>
        <v>11</v>
      </c>
      <c r="F1186" t="s">
        <v>30</v>
      </c>
      <c r="G1186" t="s">
        <v>28</v>
      </c>
      <c r="H1186" cm="1">
        <f t="array" ref="H1186">_xlfn.XLOOKUP(Table4[[#This Row],[vehicle_segment]]&amp;Table4[[#This Row],[powertrain_type]],Table3[vehicle_segment]&amp;Table3[powertrain_type],Table3[vehicle_id])</f>
        <v>3</v>
      </c>
      <c r="I1186" s="5">
        <v>123410</v>
      </c>
      <c r="J1186" s="5">
        <v>3135497</v>
      </c>
      <c r="K1186" s="5">
        <v>272652</v>
      </c>
      <c r="L1186" s="5">
        <v>3531559</v>
      </c>
      <c r="M1186">
        <v>3.49</v>
      </c>
      <c r="N1186">
        <v>41745</v>
      </c>
      <c r="O1186">
        <v>19.899999999999999</v>
      </c>
      <c r="P1186">
        <v>337</v>
      </c>
      <c r="Q1186">
        <v>0.90300000000000002</v>
      </c>
      <c r="R1186">
        <v>0.13300000000000001</v>
      </c>
      <c r="S1186">
        <v>68832</v>
      </c>
      <c r="T1186">
        <v>82.6</v>
      </c>
      <c r="U1186">
        <v>1750.5</v>
      </c>
      <c r="V1186">
        <v>7564</v>
      </c>
      <c r="W1186">
        <v>56.7</v>
      </c>
      <c r="X1186">
        <v>3.35</v>
      </c>
      <c r="Y1186">
        <v>0</v>
      </c>
    </row>
    <row r="1187" spans="1:25" x14ac:dyDescent="0.3">
      <c r="A1187" t="s">
        <v>59</v>
      </c>
      <c r="B1187">
        <f>_xlfn.XLOOKUP(Table4[[#This Row],[country]],Table2[country],Table2[country_id],FALSE)</f>
        <v>25</v>
      </c>
      <c r="C1187" t="s">
        <v>38</v>
      </c>
      <c r="D1187">
        <v>2021</v>
      </c>
      <c r="E1187">
        <f>_xlfn.XLOOKUP(Table4[[#This Row],[year]],Table1[year],Table1[year_id])</f>
        <v>12</v>
      </c>
      <c r="F1187" t="s">
        <v>27</v>
      </c>
      <c r="G1187" t="s">
        <v>28</v>
      </c>
      <c r="H1187" cm="1">
        <f t="array" ref="H1187">_xlfn.XLOOKUP(Table4[[#This Row],[vehicle_segment]]&amp;Table4[[#This Row],[powertrain_type]],Table3[vehicle_segment]&amp;Table3[powertrain_type],Table3[vehicle_id])</f>
        <v>1</v>
      </c>
      <c r="I1187" s="5">
        <v>32430</v>
      </c>
      <c r="J1187" s="5">
        <v>1343135</v>
      </c>
      <c r="K1187" s="5">
        <v>895424</v>
      </c>
      <c r="L1187" s="5">
        <v>2270989</v>
      </c>
      <c r="M1187">
        <v>1.43</v>
      </c>
      <c r="N1187">
        <v>50615</v>
      </c>
      <c r="O1187">
        <v>21.5</v>
      </c>
      <c r="P1187">
        <v>382</v>
      </c>
      <c r="Q1187">
        <v>1.107</v>
      </c>
      <c r="R1187">
        <v>0.13900000000000001</v>
      </c>
      <c r="S1187">
        <v>72246</v>
      </c>
      <c r="T1187">
        <v>83</v>
      </c>
      <c r="U1187">
        <v>1731.2</v>
      </c>
      <c r="V1187">
        <v>7498</v>
      </c>
      <c r="W1187">
        <v>61</v>
      </c>
      <c r="X1187">
        <v>81.58</v>
      </c>
      <c r="Y1187">
        <v>0</v>
      </c>
    </row>
    <row r="1188" spans="1:25" x14ac:dyDescent="0.3">
      <c r="A1188" t="s">
        <v>59</v>
      </c>
      <c r="B1188">
        <f>_xlfn.XLOOKUP(Table4[[#This Row],[country]],Table2[country],Table2[country_id],FALSE)</f>
        <v>25</v>
      </c>
      <c r="C1188" t="s">
        <v>38</v>
      </c>
      <c r="D1188">
        <v>2021</v>
      </c>
      <c r="E1188">
        <f>_xlfn.XLOOKUP(Table4[[#This Row],[year]],Table1[year],Table1[year_id])</f>
        <v>12</v>
      </c>
      <c r="F1188" t="s">
        <v>29</v>
      </c>
      <c r="G1188" t="s">
        <v>28</v>
      </c>
      <c r="H1188" cm="1">
        <f t="array" ref="H1188">_xlfn.XLOOKUP(Table4[[#This Row],[vehicle_segment]]&amp;Table4[[#This Row],[powertrain_type]],Table3[vehicle_segment]&amp;Table3[powertrain_type],Table3[vehicle_id])</f>
        <v>2</v>
      </c>
      <c r="I1188" s="5">
        <v>374652</v>
      </c>
      <c r="J1188" s="5">
        <v>7751025</v>
      </c>
      <c r="K1188" s="5">
        <v>1056958</v>
      </c>
      <c r="L1188" s="5">
        <v>9182635</v>
      </c>
      <c r="M1188">
        <v>4.08</v>
      </c>
      <c r="N1188">
        <v>50615</v>
      </c>
      <c r="O1188">
        <v>21.5</v>
      </c>
      <c r="P1188">
        <v>382</v>
      </c>
      <c r="Q1188">
        <v>1.107</v>
      </c>
      <c r="R1188">
        <v>0.13900000000000001</v>
      </c>
      <c r="S1188">
        <v>72246</v>
      </c>
      <c r="T1188">
        <v>83</v>
      </c>
      <c r="U1188">
        <v>1731.2</v>
      </c>
      <c r="V1188">
        <v>7498</v>
      </c>
      <c r="W1188">
        <v>61</v>
      </c>
      <c r="X1188">
        <v>79.97</v>
      </c>
      <c r="Y1188">
        <v>0</v>
      </c>
    </row>
    <row r="1189" spans="1:25" x14ac:dyDescent="0.3">
      <c r="A1189" t="s">
        <v>59</v>
      </c>
      <c r="B1189">
        <f>_xlfn.XLOOKUP(Table4[[#This Row],[country]],Table2[country],Table2[country_id],FALSE)</f>
        <v>25</v>
      </c>
      <c r="C1189" t="s">
        <v>38</v>
      </c>
      <c r="D1189">
        <v>2021</v>
      </c>
      <c r="E1189">
        <f>_xlfn.XLOOKUP(Table4[[#This Row],[year]],Table1[year],Table1[year_id])</f>
        <v>12</v>
      </c>
      <c r="F1189" t="s">
        <v>30</v>
      </c>
      <c r="G1189" t="s">
        <v>28</v>
      </c>
      <c r="H1189" cm="1">
        <f t="array" ref="H1189">_xlfn.XLOOKUP(Table4[[#This Row],[vehicle_segment]]&amp;Table4[[#This Row],[powertrain_type]],Table3[vehicle_segment]&amp;Table3[powertrain_type],Table3[vehicle_id])</f>
        <v>3</v>
      </c>
      <c r="I1189" s="5">
        <v>221508</v>
      </c>
      <c r="J1189" s="5">
        <v>3240899</v>
      </c>
      <c r="K1189" s="5">
        <v>281817</v>
      </c>
      <c r="L1189" s="5">
        <v>3744224</v>
      </c>
      <c r="M1189">
        <v>5.92</v>
      </c>
      <c r="N1189">
        <v>50615</v>
      </c>
      <c r="O1189">
        <v>21.5</v>
      </c>
      <c r="P1189">
        <v>382</v>
      </c>
      <c r="Q1189">
        <v>1.107</v>
      </c>
      <c r="R1189">
        <v>0.13900000000000001</v>
      </c>
      <c r="S1189">
        <v>72246</v>
      </c>
      <c r="T1189">
        <v>83</v>
      </c>
      <c r="U1189">
        <v>1731.2</v>
      </c>
      <c r="V1189">
        <v>7498</v>
      </c>
      <c r="W1189">
        <v>61</v>
      </c>
      <c r="X1189">
        <v>79.489999999999995</v>
      </c>
      <c r="Y1189">
        <v>0</v>
      </c>
    </row>
    <row r="1190" spans="1:25" x14ac:dyDescent="0.3">
      <c r="A1190" t="s">
        <v>59</v>
      </c>
      <c r="B1190">
        <f>_xlfn.XLOOKUP(Table4[[#This Row],[country]],Table2[country],Table2[country_id],FALSE)</f>
        <v>25</v>
      </c>
      <c r="C1190" t="s">
        <v>38</v>
      </c>
      <c r="D1190">
        <v>2022</v>
      </c>
      <c r="E1190">
        <f>_xlfn.XLOOKUP(Table4[[#This Row],[year]],Table1[year],Table1[year_id])</f>
        <v>13</v>
      </c>
      <c r="F1190" t="s">
        <v>27</v>
      </c>
      <c r="G1190" t="s">
        <v>28</v>
      </c>
      <c r="H1190" cm="1">
        <f t="array" ref="H1190">_xlfn.XLOOKUP(Table4[[#This Row],[vehicle_segment]]&amp;Table4[[#This Row],[powertrain_type]],Table3[vehicle_segment]&amp;Table3[powertrain_type],Table3[vehicle_id])</f>
        <v>1</v>
      </c>
      <c r="I1190" s="5">
        <v>49964</v>
      </c>
      <c r="J1190" s="5">
        <v>1220420</v>
      </c>
      <c r="K1190" s="5">
        <v>813614</v>
      </c>
      <c r="L1190" s="5">
        <v>2083998</v>
      </c>
      <c r="M1190">
        <v>2.4</v>
      </c>
      <c r="N1190">
        <v>57225</v>
      </c>
      <c r="O1190">
        <v>21.8</v>
      </c>
      <c r="P1190">
        <v>405</v>
      </c>
      <c r="Q1190">
        <v>1.1930000000000001</v>
      </c>
      <c r="R1190">
        <v>0.14699999999999999</v>
      </c>
      <c r="S1190">
        <v>76960</v>
      </c>
      <c r="T1190">
        <v>83.2</v>
      </c>
      <c r="U1190">
        <v>1771.6</v>
      </c>
      <c r="V1190">
        <v>7502</v>
      </c>
      <c r="W1190">
        <v>63.9</v>
      </c>
      <c r="X1190">
        <v>54.07</v>
      </c>
      <c r="Y1190">
        <v>0</v>
      </c>
    </row>
    <row r="1191" spans="1:25" x14ac:dyDescent="0.3">
      <c r="A1191" t="s">
        <v>59</v>
      </c>
      <c r="B1191">
        <f>_xlfn.XLOOKUP(Table4[[#This Row],[country]],Table2[country],Table2[country_id],FALSE)</f>
        <v>25</v>
      </c>
      <c r="C1191" t="s">
        <v>38</v>
      </c>
      <c r="D1191">
        <v>2022</v>
      </c>
      <c r="E1191">
        <f>_xlfn.XLOOKUP(Table4[[#This Row],[year]],Table1[year],Table1[year_id])</f>
        <v>13</v>
      </c>
      <c r="F1191" t="s">
        <v>29</v>
      </c>
      <c r="G1191" t="s">
        <v>28</v>
      </c>
      <c r="H1191" cm="1">
        <f t="array" ref="H1191">_xlfn.XLOOKUP(Table4[[#This Row],[vehicle_segment]]&amp;Table4[[#This Row],[powertrain_type]],Table3[vehicle_segment]&amp;Table3[powertrain_type],Table3[vehicle_id])</f>
        <v>2</v>
      </c>
      <c r="I1191" s="5">
        <v>577091</v>
      </c>
      <c r="J1191" s="5">
        <v>6905886</v>
      </c>
      <c r="K1191" s="5">
        <v>941712</v>
      </c>
      <c r="L1191" s="5">
        <v>8424689</v>
      </c>
      <c r="M1191">
        <v>6.85</v>
      </c>
      <c r="N1191">
        <v>57225</v>
      </c>
      <c r="O1191">
        <v>21.8</v>
      </c>
      <c r="P1191">
        <v>405</v>
      </c>
      <c r="Q1191">
        <v>1.1930000000000001</v>
      </c>
      <c r="R1191">
        <v>0.14699999999999999</v>
      </c>
      <c r="S1191">
        <v>76960</v>
      </c>
      <c r="T1191">
        <v>83.2</v>
      </c>
      <c r="U1191">
        <v>1771.6</v>
      </c>
      <c r="V1191">
        <v>7502</v>
      </c>
      <c r="W1191">
        <v>63.9</v>
      </c>
      <c r="X1191">
        <v>54.03</v>
      </c>
      <c r="Y1191">
        <v>0</v>
      </c>
    </row>
    <row r="1192" spans="1:25" x14ac:dyDescent="0.3">
      <c r="A1192" t="s">
        <v>59</v>
      </c>
      <c r="B1192">
        <f>_xlfn.XLOOKUP(Table4[[#This Row],[country]],Table2[country],Table2[country_id],FALSE)</f>
        <v>25</v>
      </c>
      <c r="C1192" t="s">
        <v>38</v>
      </c>
      <c r="D1192">
        <v>2022</v>
      </c>
      <c r="E1192">
        <f>_xlfn.XLOOKUP(Table4[[#This Row],[year]],Table1[year],Table1[year_id])</f>
        <v>13</v>
      </c>
      <c r="F1192" t="s">
        <v>30</v>
      </c>
      <c r="G1192" t="s">
        <v>28</v>
      </c>
      <c r="H1192" cm="1">
        <f t="array" ref="H1192">_xlfn.XLOOKUP(Table4[[#This Row],[vehicle_segment]]&amp;Table4[[#This Row],[powertrain_type]],Table3[vehicle_segment]&amp;Table3[powertrain_type],Table3[vehicle_id])</f>
        <v>3</v>
      </c>
      <c r="I1192" s="5">
        <v>346870</v>
      </c>
      <c r="J1192" s="5">
        <v>2893773</v>
      </c>
      <c r="K1192" s="5">
        <v>251632</v>
      </c>
      <c r="L1192" s="5">
        <v>3492275</v>
      </c>
      <c r="M1192">
        <v>9.93</v>
      </c>
      <c r="N1192">
        <v>57225</v>
      </c>
      <c r="O1192">
        <v>21.8</v>
      </c>
      <c r="P1192">
        <v>405</v>
      </c>
      <c r="Q1192">
        <v>1.1930000000000001</v>
      </c>
      <c r="R1192">
        <v>0.14699999999999999</v>
      </c>
      <c r="S1192">
        <v>76960</v>
      </c>
      <c r="T1192">
        <v>83.2</v>
      </c>
      <c r="U1192">
        <v>1771.6</v>
      </c>
      <c r="V1192">
        <v>7502</v>
      </c>
      <c r="W1192">
        <v>63.9</v>
      </c>
      <c r="X1192">
        <v>56.59</v>
      </c>
      <c r="Y1192">
        <v>0</v>
      </c>
    </row>
    <row r="1193" spans="1:25" x14ac:dyDescent="0.3">
      <c r="A1193" t="s">
        <v>59</v>
      </c>
      <c r="B1193">
        <f>_xlfn.XLOOKUP(Table4[[#This Row],[country]],Table2[country],Table2[country_id],FALSE)</f>
        <v>25</v>
      </c>
      <c r="C1193" t="s">
        <v>38</v>
      </c>
      <c r="D1193">
        <v>2023</v>
      </c>
      <c r="E1193">
        <f>_xlfn.XLOOKUP(Table4[[#This Row],[year]],Table1[year],Table1[year_id])</f>
        <v>14</v>
      </c>
      <c r="F1193" t="s">
        <v>27</v>
      </c>
      <c r="G1193" t="s">
        <v>28</v>
      </c>
      <c r="H1193" cm="1">
        <f t="array" ref="H1193">_xlfn.XLOOKUP(Table4[[#This Row],[vehicle_segment]]&amp;Table4[[#This Row],[powertrain_type]],Table3[vehicle_segment]&amp;Table3[powertrain_type],Table3[vehicle_id])</f>
        <v>1</v>
      </c>
      <c r="I1193" s="5">
        <v>70685</v>
      </c>
      <c r="J1193" s="5">
        <v>1322159</v>
      </c>
      <c r="K1193" s="5">
        <v>881439</v>
      </c>
      <c r="L1193" s="5">
        <v>2274283</v>
      </c>
      <c r="M1193">
        <v>3.11</v>
      </c>
      <c r="N1193">
        <v>67646</v>
      </c>
      <c r="O1193">
        <v>24.1</v>
      </c>
      <c r="P1193">
        <v>440</v>
      </c>
      <c r="Q1193">
        <v>1.18</v>
      </c>
      <c r="R1193">
        <v>0.154</v>
      </c>
      <c r="S1193">
        <v>80821</v>
      </c>
      <c r="T1193">
        <v>82.9</v>
      </c>
      <c r="U1193">
        <v>1766.7</v>
      </c>
      <c r="V1193">
        <v>7587</v>
      </c>
      <c r="W1193">
        <v>65.7</v>
      </c>
      <c r="X1193">
        <v>41.47</v>
      </c>
      <c r="Y1193">
        <v>0</v>
      </c>
    </row>
    <row r="1194" spans="1:25" x14ac:dyDescent="0.3">
      <c r="A1194" t="s">
        <v>59</v>
      </c>
      <c r="B1194">
        <f>_xlfn.XLOOKUP(Table4[[#This Row],[country]],Table2[country],Table2[country_id],FALSE)</f>
        <v>25</v>
      </c>
      <c r="C1194" t="s">
        <v>38</v>
      </c>
      <c r="D1194">
        <v>2023</v>
      </c>
      <c r="E1194">
        <f>_xlfn.XLOOKUP(Table4[[#This Row],[year]],Table1[year],Table1[year_id])</f>
        <v>14</v>
      </c>
      <c r="F1194" t="s">
        <v>29</v>
      </c>
      <c r="G1194" t="s">
        <v>28</v>
      </c>
      <c r="H1194" cm="1">
        <f t="array" ref="H1194">_xlfn.XLOOKUP(Table4[[#This Row],[vehicle_segment]]&amp;Table4[[#This Row],[powertrain_type]],Table3[vehicle_segment]&amp;Table3[powertrain_type],Table3[vehicle_id])</f>
        <v>2</v>
      </c>
      <c r="I1194" s="5">
        <v>832852</v>
      </c>
      <c r="J1194" s="5">
        <v>7520574</v>
      </c>
      <c r="K1194" s="5">
        <v>1025533</v>
      </c>
      <c r="L1194" s="5">
        <v>9378959</v>
      </c>
      <c r="M1194">
        <v>8.8800000000000008</v>
      </c>
      <c r="N1194">
        <v>67646</v>
      </c>
      <c r="O1194">
        <v>24.1</v>
      </c>
      <c r="P1194">
        <v>440</v>
      </c>
      <c r="Q1194">
        <v>1.18</v>
      </c>
      <c r="R1194">
        <v>0.154</v>
      </c>
      <c r="S1194">
        <v>80821</v>
      </c>
      <c r="T1194">
        <v>82.9</v>
      </c>
      <c r="U1194">
        <v>1766.7</v>
      </c>
      <c r="V1194">
        <v>7587</v>
      </c>
      <c r="W1194">
        <v>65.7</v>
      </c>
      <c r="X1194">
        <v>44.32</v>
      </c>
      <c r="Y1194">
        <v>0</v>
      </c>
    </row>
    <row r="1195" spans="1:25" x14ac:dyDescent="0.3">
      <c r="A1195" t="s">
        <v>59</v>
      </c>
      <c r="B1195">
        <f>_xlfn.XLOOKUP(Table4[[#This Row],[country]],Table2[country],Table2[country_id],FALSE)</f>
        <v>25</v>
      </c>
      <c r="C1195" t="s">
        <v>38</v>
      </c>
      <c r="D1195">
        <v>2023</v>
      </c>
      <c r="E1195">
        <f>_xlfn.XLOOKUP(Table4[[#This Row],[year]],Table1[year],Table1[year_id])</f>
        <v>14</v>
      </c>
      <c r="F1195" t="s">
        <v>30</v>
      </c>
      <c r="G1195" t="s">
        <v>28</v>
      </c>
      <c r="H1195" cm="1">
        <f t="array" ref="H1195">_xlfn.XLOOKUP(Table4[[#This Row],[vehicle_segment]]&amp;Table4[[#This Row],[powertrain_type]],Table3[vehicle_segment]&amp;Table3[powertrain_type],Table3[vehicle_id])</f>
        <v>3</v>
      </c>
      <c r="I1195" s="5">
        <v>497358</v>
      </c>
      <c r="J1195" s="5">
        <v>3096091</v>
      </c>
      <c r="K1195" s="5">
        <v>269225</v>
      </c>
      <c r="L1195" s="5">
        <v>3862674</v>
      </c>
      <c r="M1195">
        <v>12.88</v>
      </c>
      <c r="N1195">
        <v>67646</v>
      </c>
      <c r="O1195">
        <v>24.1</v>
      </c>
      <c r="P1195">
        <v>440</v>
      </c>
      <c r="Q1195">
        <v>1.18</v>
      </c>
      <c r="R1195">
        <v>0.154</v>
      </c>
      <c r="S1195">
        <v>80821</v>
      </c>
      <c r="T1195">
        <v>82.9</v>
      </c>
      <c r="U1195">
        <v>1766.7</v>
      </c>
      <c r="V1195">
        <v>7587</v>
      </c>
      <c r="W1195">
        <v>65.7</v>
      </c>
      <c r="X1195">
        <v>43.38</v>
      </c>
      <c r="Y1195">
        <v>0</v>
      </c>
    </row>
    <row r="1196" spans="1:25" x14ac:dyDescent="0.3">
      <c r="A1196" t="s">
        <v>59</v>
      </c>
      <c r="B1196">
        <f>_xlfn.XLOOKUP(Table4[[#This Row],[country]],Table2[country],Table2[country_id],FALSE)</f>
        <v>25</v>
      </c>
      <c r="C1196" t="s">
        <v>38</v>
      </c>
      <c r="D1196">
        <v>2024</v>
      </c>
      <c r="E1196">
        <f>_xlfn.XLOOKUP(Table4[[#This Row],[year]],Table1[year],Table1[year_id])</f>
        <v>15</v>
      </c>
      <c r="F1196" t="s">
        <v>27</v>
      </c>
      <c r="G1196" t="s">
        <v>28</v>
      </c>
      <c r="H1196" cm="1">
        <f t="array" ref="H1196">_xlfn.XLOOKUP(Table4[[#This Row],[vehicle_segment]]&amp;Table4[[#This Row],[powertrain_type]],Table3[vehicle_segment]&amp;Table3[powertrain_type],Table3[vehicle_id])</f>
        <v>1</v>
      </c>
      <c r="I1196" s="5">
        <v>89968</v>
      </c>
      <c r="J1196" s="5">
        <v>1379392</v>
      </c>
      <c r="K1196" s="5">
        <v>919594</v>
      </c>
      <c r="L1196" s="5">
        <v>2388954</v>
      </c>
      <c r="M1196">
        <v>3.77</v>
      </c>
      <c r="N1196">
        <v>94953</v>
      </c>
      <c r="O1196">
        <v>24.8</v>
      </c>
      <c r="P1196">
        <v>467</v>
      </c>
      <c r="Q1196">
        <v>1.05</v>
      </c>
      <c r="R1196">
        <v>0.16200000000000001</v>
      </c>
      <c r="S1196">
        <v>82800</v>
      </c>
      <c r="T1196">
        <v>83.3</v>
      </c>
      <c r="U1196">
        <v>1708.2</v>
      </c>
      <c r="V1196">
        <v>7476</v>
      </c>
      <c r="W1196">
        <v>69.5</v>
      </c>
      <c r="X1196">
        <v>27.28</v>
      </c>
      <c r="Y1196">
        <v>0</v>
      </c>
    </row>
    <row r="1197" spans="1:25" x14ac:dyDescent="0.3">
      <c r="A1197" t="s">
        <v>59</v>
      </c>
      <c r="B1197">
        <f>_xlfn.XLOOKUP(Table4[[#This Row],[country]],Table2[country],Table2[country_id],FALSE)</f>
        <v>25</v>
      </c>
      <c r="C1197" t="s">
        <v>38</v>
      </c>
      <c r="D1197">
        <v>2024</v>
      </c>
      <c r="E1197">
        <f>_xlfn.XLOOKUP(Table4[[#This Row],[year]],Table1[year],Table1[year_id])</f>
        <v>15</v>
      </c>
      <c r="F1197" t="s">
        <v>29</v>
      </c>
      <c r="G1197" t="s">
        <v>28</v>
      </c>
      <c r="H1197" cm="1">
        <f t="array" ref="H1197">_xlfn.XLOOKUP(Table4[[#This Row],[vehicle_segment]]&amp;Table4[[#This Row],[powertrain_type]],Table3[vehicle_segment]&amp;Table3[powertrain_type],Table3[vehicle_id])</f>
        <v>2</v>
      </c>
      <c r="I1197" s="5">
        <v>1048083</v>
      </c>
      <c r="J1197" s="5">
        <v>7649368</v>
      </c>
      <c r="K1197" s="5">
        <v>1043096</v>
      </c>
      <c r="L1197" s="5">
        <v>9740547</v>
      </c>
      <c r="M1197">
        <v>10.76</v>
      </c>
      <c r="N1197">
        <v>94953</v>
      </c>
      <c r="O1197">
        <v>24.8</v>
      </c>
      <c r="P1197">
        <v>467</v>
      </c>
      <c r="Q1197">
        <v>1.05</v>
      </c>
      <c r="R1197">
        <v>0.16200000000000001</v>
      </c>
      <c r="S1197">
        <v>82800</v>
      </c>
      <c r="T1197">
        <v>83.3</v>
      </c>
      <c r="U1197">
        <v>1708.2</v>
      </c>
      <c r="V1197">
        <v>7476</v>
      </c>
      <c r="W1197">
        <v>69.5</v>
      </c>
      <c r="X1197">
        <v>25.84</v>
      </c>
      <c r="Y1197">
        <v>0</v>
      </c>
    </row>
    <row r="1198" spans="1:25" x14ac:dyDescent="0.3">
      <c r="A1198" t="s">
        <v>59</v>
      </c>
      <c r="B1198">
        <f>_xlfn.XLOOKUP(Table4[[#This Row],[country]],Table2[country],Table2[country_id],FALSE)</f>
        <v>25</v>
      </c>
      <c r="C1198" t="s">
        <v>38</v>
      </c>
      <c r="D1198">
        <v>2024</v>
      </c>
      <c r="E1198">
        <f>_xlfn.XLOOKUP(Table4[[#This Row],[year]],Table1[year],Table1[year_id])</f>
        <v>15</v>
      </c>
      <c r="F1198" t="s">
        <v>30</v>
      </c>
      <c r="G1198" t="s">
        <v>28</v>
      </c>
      <c r="H1198" cm="1">
        <f t="array" ref="H1198">_xlfn.XLOOKUP(Table4[[#This Row],[vehicle_segment]]&amp;Table4[[#This Row],[powertrain_type]],Table3[vehicle_segment]&amp;Table3[powertrain_type],Table3[vehicle_id])</f>
        <v>3</v>
      </c>
      <c r="I1198" s="5">
        <v>612716</v>
      </c>
      <c r="J1198" s="5">
        <v>3049289</v>
      </c>
      <c r="K1198" s="5">
        <v>265156</v>
      </c>
      <c r="L1198" s="5">
        <v>3927161</v>
      </c>
      <c r="M1198">
        <v>15.6</v>
      </c>
      <c r="N1198">
        <v>94953</v>
      </c>
      <c r="O1198">
        <v>24.8</v>
      </c>
      <c r="P1198">
        <v>467</v>
      </c>
      <c r="Q1198">
        <v>1.05</v>
      </c>
      <c r="R1198">
        <v>0.16200000000000001</v>
      </c>
      <c r="S1198">
        <v>82800</v>
      </c>
      <c r="T1198">
        <v>83.3</v>
      </c>
      <c r="U1198">
        <v>1708.2</v>
      </c>
      <c r="V1198">
        <v>7476</v>
      </c>
      <c r="W1198">
        <v>69.5</v>
      </c>
      <c r="X1198">
        <v>23.19</v>
      </c>
      <c r="Y1198">
        <v>0</v>
      </c>
    </row>
    <row r="1199" spans="1:25" x14ac:dyDescent="0.3">
      <c r="A1199" t="s">
        <v>59</v>
      </c>
      <c r="B1199">
        <f>_xlfn.XLOOKUP(Table4[[#This Row],[country]],Table2[country],Table2[country_id],FALSE)</f>
        <v>25</v>
      </c>
      <c r="C1199" t="s">
        <v>38</v>
      </c>
      <c r="D1199">
        <v>2025</v>
      </c>
      <c r="E1199">
        <f>_xlfn.XLOOKUP(Table4[[#This Row],[year]],Table1[year],Table1[year_id])</f>
        <v>16</v>
      </c>
      <c r="F1199" t="s">
        <v>27</v>
      </c>
      <c r="G1199" t="s">
        <v>28</v>
      </c>
      <c r="H1199" cm="1">
        <f t="array" ref="H1199">_xlfn.XLOOKUP(Table4[[#This Row],[vehicle_segment]]&amp;Table4[[#This Row],[powertrain_type]],Table3[vehicle_segment]&amp;Table3[powertrain_type],Table3[vehicle_id])</f>
        <v>1</v>
      </c>
      <c r="I1199" s="5">
        <v>105003</v>
      </c>
      <c r="J1199" s="5">
        <v>1393349</v>
      </c>
      <c r="K1199" s="5">
        <v>928899</v>
      </c>
      <c r="L1199" s="5">
        <v>2427251</v>
      </c>
      <c r="M1199">
        <v>4.33</v>
      </c>
      <c r="N1199">
        <v>131267</v>
      </c>
      <c r="O1199">
        <v>28.3</v>
      </c>
      <c r="P1199">
        <v>480</v>
      </c>
      <c r="Q1199">
        <v>0.94</v>
      </c>
      <c r="R1199">
        <v>0.16800000000000001</v>
      </c>
      <c r="S1199">
        <v>84696</v>
      </c>
      <c r="T1199">
        <v>83.1</v>
      </c>
      <c r="U1199">
        <v>1671.6</v>
      </c>
      <c r="V1199">
        <v>7446</v>
      </c>
      <c r="W1199">
        <v>72.5</v>
      </c>
      <c r="X1199">
        <v>16.71</v>
      </c>
      <c r="Y1199">
        <v>0</v>
      </c>
    </row>
    <row r="1200" spans="1:25" x14ac:dyDescent="0.3">
      <c r="A1200" t="s">
        <v>59</v>
      </c>
      <c r="B1200">
        <f>_xlfn.XLOOKUP(Table4[[#This Row],[country]],Table2[country],Table2[country_id],FALSE)</f>
        <v>25</v>
      </c>
      <c r="C1200" t="s">
        <v>38</v>
      </c>
      <c r="D1200">
        <v>2025</v>
      </c>
      <c r="E1200">
        <f>_xlfn.XLOOKUP(Table4[[#This Row],[year]],Table1[year],Table1[year_id])</f>
        <v>16</v>
      </c>
      <c r="F1200" t="s">
        <v>29</v>
      </c>
      <c r="G1200" t="s">
        <v>28</v>
      </c>
      <c r="H1200" cm="1">
        <f t="array" ref="H1200">_xlfn.XLOOKUP(Table4[[#This Row],[vehicle_segment]]&amp;Table4[[#This Row],[powertrain_type]],Table3[vehicle_segment]&amp;Table3[powertrain_type],Table3[vehicle_id])</f>
        <v>2</v>
      </c>
      <c r="I1200" s="5">
        <v>1233705</v>
      </c>
      <c r="J1200" s="5">
        <v>7698000</v>
      </c>
      <c r="K1200" s="5">
        <v>1049727</v>
      </c>
      <c r="L1200" s="5">
        <v>9981432</v>
      </c>
      <c r="M1200">
        <v>12.36</v>
      </c>
      <c r="N1200">
        <v>131267</v>
      </c>
      <c r="O1200">
        <v>28.3</v>
      </c>
      <c r="P1200">
        <v>480</v>
      </c>
      <c r="Q1200">
        <v>0.94</v>
      </c>
      <c r="R1200">
        <v>0.16800000000000001</v>
      </c>
      <c r="S1200">
        <v>84696</v>
      </c>
      <c r="T1200">
        <v>83.1</v>
      </c>
      <c r="U1200">
        <v>1671.6</v>
      </c>
      <c r="V1200">
        <v>7446</v>
      </c>
      <c r="W1200">
        <v>72.5</v>
      </c>
      <c r="X1200">
        <v>17.71</v>
      </c>
      <c r="Y1200">
        <v>0</v>
      </c>
    </row>
    <row r="1201" spans="1:25" x14ac:dyDescent="0.3">
      <c r="A1201" t="s">
        <v>59</v>
      </c>
      <c r="B1201">
        <f>_xlfn.XLOOKUP(Table4[[#This Row],[country]],Table2[country],Table2[country_id],FALSE)</f>
        <v>25</v>
      </c>
      <c r="C1201" t="s">
        <v>38</v>
      </c>
      <c r="D1201">
        <v>2025</v>
      </c>
      <c r="E1201">
        <f>_xlfn.XLOOKUP(Table4[[#This Row],[year]],Table1[year],Table1[year_id])</f>
        <v>16</v>
      </c>
      <c r="F1201" t="s">
        <v>30</v>
      </c>
      <c r="G1201" t="s">
        <v>28</v>
      </c>
      <c r="H1201" cm="1">
        <f t="array" ref="H1201">_xlfn.XLOOKUP(Table4[[#This Row],[vehicle_segment]]&amp;Table4[[#This Row],[powertrain_type]],Table3[vehicle_segment]&amp;Table3[powertrain_type],Table3[vehicle_id])</f>
        <v>3</v>
      </c>
      <c r="I1201" s="5">
        <v>730489</v>
      </c>
      <c r="J1201" s="5">
        <v>3077808</v>
      </c>
      <c r="K1201" s="5">
        <v>267636</v>
      </c>
      <c r="L1201" s="5">
        <v>4075933</v>
      </c>
      <c r="M1201">
        <v>17.920000000000002</v>
      </c>
      <c r="N1201">
        <v>131267</v>
      </c>
      <c r="O1201">
        <v>28.3</v>
      </c>
      <c r="P1201">
        <v>480</v>
      </c>
      <c r="Q1201">
        <v>0.94</v>
      </c>
      <c r="R1201">
        <v>0.16800000000000001</v>
      </c>
      <c r="S1201">
        <v>84696</v>
      </c>
      <c r="T1201">
        <v>83.1</v>
      </c>
      <c r="U1201">
        <v>1671.6</v>
      </c>
      <c r="V1201">
        <v>7446</v>
      </c>
      <c r="W1201">
        <v>72.5</v>
      </c>
      <c r="X1201">
        <v>19.22</v>
      </c>
      <c r="Y1201">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workbookViewId="0">
      <selection activeCell="D11" sqref="D11"/>
    </sheetView>
  </sheetViews>
  <sheetFormatPr defaultRowHeight="14.4" x14ac:dyDescent="0.3"/>
  <cols>
    <col min="1" max="1" width="11.88671875" customWidth="1"/>
    <col min="2" max="2" width="15.21875" customWidth="1"/>
    <col min="3" max="3" width="13.88671875" customWidth="1"/>
  </cols>
  <sheetData>
    <row r="1" spans="1:3" x14ac:dyDescent="0.3">
      <c r="A1" s="1" t="s">
        <v>22</v>
      </c>
      <c r="B1" s="1" t="s">
        <v>0</v>
      </c>
      <c r="C1" s="1" t="s">
        <v>1</v>
      </c>
    </row>
    <row r="2" spans="1:3" x14ac:dyDescent="0.3">
      <c r="A2">
        <v>1</v>
      </c>
      <c r="B2" t="s">
        <v>25</v>
      </c>
      <c r="C2" t="s">
        <v>26</v>
      </c>
    </row>
    <row r="3" spans="1:3" x14ac:dyDescent="0.3">
      <c r="A3">
        <v>2</v>
      </c>
      <c r="B3" t="s">
        <v>31</v>
      </c>
      <c r="C3" t="s">
        <v>32</v>
      </c>
    </row>
    <row r="4" spans="1:3" x14ac:dyDescent="0.3">
      <c r="A4">
        <v>3</v>
      </c>
      <c r="B4" t="s">
        <v>33</v>
      </c>
      <c r="C4" t="s">
        <v>32</v>
      </c>
    </row>
    <row r="5" spans="1:3" x14ac:dyDescent="0.3">
      <c r="A5">
        <v>4</v>
      </c>
      <c r="B5" t="s">
        <v>35</v>
      </c>
      <c r="C5" t="s">
        <v>36</v>
      </c>
    </row>
    <row r="6" spans="1:3" x14ac:dyDescent="0.3">
      <c r="A6">
        <v>5</v>
      </c>
      <c r="B6" t="s">
        <v>37</v>
      </c>
      <c r="C6" t="s">
        <v>38</v>
      </c>
    </row>
    <row r="7" spans="1:3" x14ac:dyDescent="0.3">
      <c r="A7">
        <v>6</v>
      </c>
      <c r="B7" t="s">
        <v>39</v>
      </c>
      <c r="C7" t="s">
        <v>105</v>
      </c>
    </row>
    <row r="8" spans="1:3" x14ac:dyDescent="0.3">
      <c r="A8">
        <v>7</v>
      </c>
      <c r="B8" t="s">
        <v>41</v>
      </c>
      <c r="C8" t="s">
        <v>32</v>
      </c>
    </row>
    <row r="9" spans="1:3" x14ac:dyDescent="0.3">
      <c r="A9">
        <v>8</v>
      </c>
      <c r="B9" t="s">
        <v>42</v>
      </c>
      <c r="C9" t="s">
        <v>32</v>
      </c>
    </row>
    <row r="10" spans="1:3" x14ac:dyDescent="0.3">
      <c r="A10">
        <v>9</v>
      </c>
      <c r="B10" t="s">
        <v>43</v>
      </c>
      <c r="C10" t="s">
        <v>105</v>
      </c>
    </row>
    <row r="11" spans="1:3" x14ac:dyDescent="0.3">
      <c r="A11">
        <v>10</v>
      </c>
      <c r="B11" t="s">
        <v>44</v>
      </c>
      <c r="C11" t="s">
        <v>105</v>
      </c>
    </row>
    <row r="12" spans="1:3" x14ac:dyDescent="0.3">
      <c r="A12">
        <v>11</v>
      </c>
      <c r="B12" t="s">
        <v>45</v>
      </c>
      <c r="C12" t="s">
        <v>32</v>
      </c>
    </row>
    <row r="13" spans="1:3" x14ac:dyDescent="0.3">
      <c r="A13">
        <v>12</v>
      </c>
      <c r="B13" t="s">
        <v>46</v>
      </c>
      <c r="C13" t="s">
        <v>105</v>
      </c>
    </row>
    <row r="14" spans="1:3" x14ac:dyDescent="0.3">
      <c r="A14">
        <v>13</v>
      </c>
      <c r="B14" t="s">
        <v>47</v>
      </c>
      <c r="C14" t="s">
        <v>38</v>
      </c>
    </row>
    <row r="15" spans="1:3" x14ac:dyDescent="0.3">
      <c r="A15">
        <v>14</v>
      </c>
      <c r="B15" t="s">
        <v>48</v>
      </c>
      <c r="C15" t="s">
        <v>32</v>
      </c>
    </row>
    <row r="16" spans="1:3" x14ac:dyDescent="0.3">
      <c r="A16">
        <v>15</v>
      </c>
      <c r="B16" t="s">
        <v>49</v>
      </c>
      <c r="C16" t="s">
        <v>32</v>
      </c>
    </row>
    <row r="17" spans="1:3" x14ac:dyDescent="0.3">
      <c r="A17">
        <v>16</v>
      </c>
      <c r="B17" t="s">
        <v>50</v>
      </c>
      <c r="C17" t="s">
        <v>32</v>
      </c>
    </row>
    <row r="18" spans="1:3" x14ac:dyDescent="0.3">
      <c r="A18">
        <v>17</v>
      </c>
      <c r="B18" t="s">
        <v>51</v>
      </c>
      <c r="C18" t="s">
        <v>32</v>
      </c>
    </row>
    <row r="19" spans="1:3" x14ac:dyDescent="0.3">
      <c r="A19">
        <v>18</v>
      </c>
      <c r="B19" t="s">
        <v>52</v>
      </c>
      <c r="C19" t="s">
        <v>105</v>
      </c>
    </row>
    <row r="20" spans="1:3" x14ac:dyDescent="0.3">
      <c r="A20">
        <v>19</v>
      </c>
      <c r="B20" t="s">
        <v>53</v>
      </c>
      <c r="C20" t="s">
        <v>32</v>
      </c>
    </row>
    <row r="21" spans="1:3" x14ac:dyDescent="0.3">
      <c r="A21">
        <v>20</v>
      </c>
      <c r="B21" t="s">
        <v>54</v>
      </c>
      <c r="C21" t="s">
        <v>32</v>
      </c>
    </row>
    <row r="22" spans="1:3" x14ac:dyDescent="0.3">
      <c r="A22">
        <v>21</v>
      </c>
      <c r="B22" t="s">
        <v>55</v>
      </c>
      <c r="C22" t="s">
        <v>32</v>
      </c>
    </row>
    <row r="23" spans="1:3" x14ac:dyDescent="0.3">
      <c r="A23">
        <v>22</v>
      </c>
      <c r="B23" t="s">
        <v>56</v>
      </c>
      <c r="C23" t="s">
        <v>105</v>
      </c>
    </row>
    <row r="24" spans="1:3" x14ac:dyDescent="0.3">
      <c r="A24">
        <v>23</v>
      </c>
      <c r="B24" t="s">
        <v>57</v>
      </c>
      <c r="C24" t="s">
        <v>32</v>
      </c>
    </row>
    <row r="25" spans="1:3" x14ac:dyDescent="0.3">
      <c r="A25">
        <v>24</v>
      </c>
      <c r="B25" t="s">
        <v>58</v>
      </c>
      <c r="C25" t="s">
        <v>32</v>
      </c>
    </row>
    <row r="26" spans="1:3" x14ac:dyDescent="0.3">
      <c r="A26">
        <v>25</v>
      </c>
      <c r="B26" t="s">
        <v>59</v>
      </c>
      <c r="C26" t="s">
        <v>38</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election sqref="A1:A17"/>
    </sheetView>
  </sheetViews>
  <sheetFormatPr defaultRowHeight="14.4" x14ac:dyDescent="0.3"/>
  <cols>
    <col min="1" max="1" width="9.109375" customWidth="1"/>
  </cols>
  <sheetData>
    <row r="1" spans="1:2" x14ac:dyDescent="0.3">
      <c r="A1" s="1" t="s">
        <v>23</v>
      </c>
      <c r="B1" s="1" t="s">
        <v>2</v>
      </c>
    </row>
    <row r="2" spans="1:2" x14ac:dyDescent="0.3">
      <c r="A2">
        <v>1</v>
      </c>
      <c r="B2">
        <v>2010</v>
      </c>
    </row>
    <row r="3" spans="1:2" x14ac:dyDescent="0.3">
      <c r="A3">
        <v>2</v>
      </c>
      <c r="B3">
        <v>2011</v>
      </c>
    </row>
    <row r="4" spans="1:2" x14ac:dyDescent="0.3">
      <c r="A4">
        <v>3</v>
      </c>
      <c r="B4">
        <v>2012</v>
      </c>
    </row>
    <row r="5" spans="1:2" x14ac:dyDescent="0.3">
      <c r="A5">
        <v>4</v>
      </c>
      <c r="B5">
        <v>2013</v>
      </c>
    </row>
    <row r="6" spans="1:2" x14ac:dyDescent="0.3">
      <c r="A6">
        <v>5</v>
      </c>
      <c r="B6">
        <v>2014</v>
      </c>
    </row>
    <row r="7" spans="1:2" x14ac:dyDescent="0.3">
      <c r="A7">
        <v>6</v>
      </c>
      <c r="B7">
        <v>2015</v>
      </c>
    </row>
    <row r="8" spans="1:2" x14ac:dyDescent="0.3">
      <c r="A8">
        <v>7</v>
      </c>
      <c r="B8">
        <v>2016</v>
      </c>
    </row>
    <row r="9" spans="1:2" x14ac:dyDescent="0.3">
      <c r="A9">
        <v>8</v>
      </c>
      <c r="B9">
        <v>2017</v>
      </c>
    </row>
    <row r="10" spans="1:2" x14ac:dyDescent="0.3">
      <c r="A10">
        <v>9</v>
      </c>
      <c r="B10">
        <v>2018</v>
      </c>
    </row>
    <row r="11" spans="1:2" x14ac:dyDescent="0.3">
      <c r="A11">
        <v>10</v>
      </c>
      <c r="B11">
        <v>2019</v>
      </c>
    </row>
    <row r="12" spans="1:2" x14ac:dyDescent="0.3">
      <c r="A12">
        <v>11</v>
      </c>
      <c r="B12">
        <v>2020</v>
      </c>
    </row>
    <row r="13" spans="1:2" x14ac:dyDescent="0.3">
      <c r="A13">
        <v>12</v>
      </c>
      <c r="B13">
        <v>2021</v>
      </c>
    </row>
    <row r="14" spans="1:2" x14ac:dyDescent="0.3">
      <c r="A14">
        <v>13</v>
      </c>
      <c r="B14">
        <v>2022</v>
      </c>
    </row>
    <row r="15" spans="1:2" x14ac:dyDescent="0.3">
      <c r="A15">
        <v>14</v>
      </c>
      <c r="B15">
        <v>2023</v>
      </c>
    </row>
    <row r="16" spans="1:2" x14ac:dyDescent="0.3">
      <c r="A16">
        <v>15</v>
      </c>
      <c r="B16">
        <v>2024</v>
      </c>
    </row>
    <row r="17" spans="1:2" x14ac:dyDescent="0.3">
      <c r="A17">
        <v>16</v>
      </c>
      <c r="B17">
        <v>2025</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election activeCell="C5" sqref="C5"/>
    </sheetView>
  </sheetViews>
  <sheetFormatPr defaultRowHeight="14.4" x14ac:dyDescent="0.3"/>
  <cols>
    <col min="1" max="1" width="16.109375" customWidth="1"/>
    <col min="2" max="2" width="20.88671875" customWidth="1"/>
    <col min="3" max="3" width="16.88671875" customWidth="1"/>
  </cols>
  <sheetData>
    <row r="1" spans="1:3" x14ac:dyDescent="0.3">
      <c r="A1" s="1" t="s">
        <v>24</v>
      </c>
      <c r="B1" s="1" t="s">
        <v>3</v>
      </c>
      <c r="C1" s="1" t="s">
        <v>4</v>
      </c>
    </row>
    <row r="2" spans="1:3" x14ac:dyDescent="0.3">
      <c r="A2">
        <v>1</v>
      </c>
      <c r="B2" t="s">
        <v>27</v>
      </c>
      <c r="C2" t="s">
        <v>28</v>
      </c>
    </row>
    <row r="3" spans="1:3" x14ac:dyDescent="0.3">
      <c r="A3">
        <v>2</v>
      </c>
      <c r="B3" t="s">
        <v>29</v>
      </c>
      <c r="C3" t="s">
        <v>28</v>
      </c>
    </row>
    <row r="4" spans="1:3" x14ac:dyDescent="0.3">
      <c r="A4">
        <v>3</v>
      </c>
      <c r="B4" t="s">
        <v>30</v>
      </c>
      <c r="C4" t="s">
        <v>28</v>
      </c>
    </row>
    <row r="5" spans="1:3" x14ac:dyDescent="0.3">
      <c r="A5">
        <v>4</v>
      </c>
      <c r="B5" t="s">
        <v>30</v>
      </c>
      <c r="C5" t="s">
        <v>34</v>
      </c>
    </row>
    <row r="6" spans="1:3" x14ac:dyDescent="0.3">
      <c r="A6">
        <v>5</v>
      </c>
      <c r="B6" t="s">
        <v>29</v>
      </c>
      <c r="C6" t="s">
        <v>34</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66B8EAF8-2AF5-4B75-BCCC-AA53729B65D1}">
  <ds:schemaRefs/>
</ds:datastoreItem>
</file>

<file path=customXml/itemProps2.xml><?xml version="1.0" encoding="utf-8"?>
<ds:datastoreItem xmlns:ds="http://schemas.openxmlformats.org/officeDocument/2006/customXml" ds:itemID="{3719357A-4C3B-4E48-8AC9-B33F7DA2873B}">
  <ds:schemaRefs/>
</ds:datastoreItem>
</file>

<file path=customXml/itemProps3.xml><?xml version="1.0" encoding="utf-8"?>
<ds:datastoreItem xmlns:ds="http://schemas.openxmlformats.org/officeDocument/2006/customXml" ds:itemID="{869397F3-F40D-4359-AD4D-A99A85F92417}">
  <ds:schemaRefs/>
</ds:datastoreItem>
</file>

<file path=customXml/itemProps4.xml><?xml version="1.0" encoding="utf-8"?>
<ds:datastoreItem xmlns:ds="http://schemas.openxmlformats.org/officeDocument/2006/customXml" ds:itemID="{DD92BFE5-4D1A-40EE-A4A9-9D3F32A13CB4}">
  <ds:schemaRefs/>
</ds:datastoreItem>
</file>

<file path=customXml/itemProps5.xml><?xml version="1.0" encoding="utf-8"?>
<ds:datastoreItem xmlns:ds="http://schemas.openxmlformats.org/officeDocument/2006/customXml" ds:itemID="{7DFC4293-CF70-4586-BCCE-830EC6998FF1}">
  <ds:schemaRefs/>
</ds:datastoreItem>
</file>

<file path=customXml/itemProps6.xml><?xml version="1.0" encoding="utf-8"?>
<ds:datastoreItem xmlns:ds="http://schemas.openxmlformats.org/officeDocument/2006/customXml" ds:itemID="{60D8F973-5A4D-4D2F-9464-B873BBDD7C40}">
  <ds:schemaRefs/>
</ds:datastoreItem>
</file>

<file path=customXml/itemProps7.xml><?xml version="1.0" encoding="utf-8"?>
<ds:datastoreItem xmlns:ds="http://schemas.openxmlformats.org/officeDocument/2006/customXml" ds:itemID="{F60C360A-83EC-4176-9AFE-97F24B663A2A}">
  <ds:schemaRefs/>
</ds:datastoreItem>
</file>

<file path=customXml/itemProps8.xml><?xml version="1.0" encoding="utf-8"?>
<ds:datastoreItem xmlns:ds="http://schemas.openxmlformats.org/officeDocument/2006/customXml" ds:itemID="{BF715C21-A085-49EA-9A3C-B463E519DC8C}">
  <ds:schemaRefs/>
</ds:datastoreItem>
</file>

<file path=customXml/itemProps9.xml><?xml version="1.0" encoding="utf-8"?>
<ds:datastoreItem xmlns:ds="http://schemas.openxmlformats.org/officeDocument/2006/customXml" ds:itemID="{9AAB9099-79EE-4C4C-8F3E-8DC687D6F3FB}">
  <ds:schemaRefs/>
</ds:datastoreItem>
</file>

<file path=customXml/itemProps10.xml><?xml version="1.0" encoding="utf-8"?>
<ds:datastoreItem xmlns:ds="http://schemas.openxmlformats.org/officeDocument/2006/customXml" ds:itemID="{ECE4D962-8493-4011-A1A6-ACF56C447A27}">
  <ds:schemaRefs/>
</ds:datastoreItem>
</file>

<file path=customXml/itemProps11.xml><?xml version="1.0" encoding="utf-8"?>
<ds:datastoreItem xmlns:ds="http://schemas.openxmlformats.org/officeDocument/2006/customXml" ds:itemID="{5BAA0D42-999F-43EC-B796-E9D10C9E3252}">
  <ds:schemaRefs/>
</ds:datastoreItem>
</file>

<file path=customXml/itemProps12.xml><?xml version="1.0" encoding="utf-8"?>
<ds:datastoreItem xmlns:ds="http://schemas.openxmlformats.org/officeDocument/2006/customXml" ds:itemID="{A8B76638-6FFD-4DB5-B58A-3FC21FF46A07}">
  <ds:schemaRefs/>
</ds:datastoreItem>
</file>

<file path=customXml/itemProps13.xml><?xml version="1.0" encoding="utf-8"?>
<ds:datastoreItem xmlns:ds="http://schemas.openxmlformats.org/officeDocument/2006/customXml" ds:itemID="{3044E44C-0769-4521-A5CB-97F3A0BFD740}">
  <ds:schemaRefs/>
</ds:datastoreItem>
</file>

<file path=customXml/itemProps14.xml><?xml version="1.0" encoding="utf-8"?>
<ds:datastoreItem xmlns:ds="http://schemas.openxmlformats.org/officeDocument/2006/customXml" ds:itemID="{3257785A-FA49-448D-8BAE-31C112A9ABA8}">
  <ds:schemaRefs/>
</ds:datastoreItem>
</file>

<file path=customXml/itemProps15.xml><?xml version="1.0" encoding="utf-8"?>
<ds:datastoreItem xmlns:ds="http://schemas.openxmlformats.org/officeDocument/2006/customXml" ds:itemID="{D5996B69-25EF-48AC-AAFA-D55491F2C75B}">
  <ds:schemaRefs/>
</ds:datastoreItem>
</file>

<file path=customXml/itemProps16.xml><?xml version="1.0" encoding="utf-8"?>
<ds:datastoreItem xmlns:ds="http://schemas.openxmlformats.org/officeDocument/2006/customXml" ds:itemID="{F96BDCA6-445D-410D-A03E-0603F742C7B5}">
  <ds:schemaRefs/>
</ds:datastoreItem>
</file>

<file path=customXml/itemProps17.xml><?xml version="1.0" encoding="utf-8"?>
<ds:datastoreItem xmlns:ds="http://schemas.openxmlformats.org/officeDocument/2006/customXml" ds:itemID="{5DB3E7CB-3EBD-4D00-B873-0405B9C47489}">
  <ds:schemaRefs/>
</ds:datastoreItem>
</file>

<file path=customXml/itemProps18.xml><?xml version="1.0" encoding="utf-8"?>
<ds:datastoreItem xmlns:ds="http://schemas.openxmlformats.org/officeDocument/2006/customXml" ds:itemID="{B8B9E3B8-0251-4ECE-BB37-0814B6B7F4F9}">
  <ds:schemaRefs/>
</ds:datastoreItem>
</file>

<file path=customXml/itemProps19.xml><?xml version="1.0" encoding="utf-8"?>
<ds:datastoreItem xmlns:ds="http://schemas.openxmlformats.org/officeDocument/2006/customXml" ds:itemID="{E0544E7A-ADA0-449B-857E-94CEF306E783}">
  <ds:schemaRefs/>
</ds:datastoreItem>
</file>

<file path=customXml/itemProps20.xml><?xml version="1.0" encoding="utf-8"?>
<ds:datastoreItem xmlns:ds="http://schemas.openxmlformats.org/officeDocument/2006/customXml" ds:itemID="{C20FEC0D-4CFC-498D-950C-21A79A64E575}">
  <ds:schemaRefs/>
</ds:datastoreItem>
</file>

<file path=customXml/itemProps21.xml><?xml version="1.0" encoding="utf-8"?>
<ds:datastoreItem xmlns:ds="http://schemas.openxmlformats.org/officeDocument/2006/customXml" ds:itemID="{0C0B87C0-1A6F-4CB7-A35B-B2C1B6811FEB}">
  <ds:schemaRefs/>
</ds:datastoreItem>
</file>

<file path=customXml/itemProps22.xml><?xml version="1.0" encoding="utf-8"?>
<ds:datastoreItem xmlns:ds="http://schemas.openxmlformats.org/officeDocument/2006/customXml" ds:itemID="{FC8F2534-E90E-46B1-8DF2-7560D65E070E}">
  <ds:schemaRefs/>
</ds:datastoreItem>
</file>

<file path=customXml/itemProps23.xml><?xml version="1.0" encoding="utf-8"?>
<ds:datastoreItem xmlns:ds="http://schemas.openxmlformats.org/officeDocument/2006/customXml" ds:itemID="{6E06AE5E-C7D4-4DB8-9B3D-7923DBC7E02A}">
  <ds:schemaRefs/>
</ds:datastoreItem>
</file>

<file path=customXml/itemProps24.xml><?xml version="1.0" encoding="utf-8"?>
<ds:datastoreItem xmlns:ds="http://schemas.openxmlformats.org/officeDocument/2006/customXml" ds:itemID="{A39186D7-0928-43DA-A610-B42B8BAAF983}">
  <ds:schemaRefs/>
</ds:datastoreItem>
</file>

<file path=customXml/itemProps25.xml><?xml version="1.0" encoding="utf-8"?>
<ds:datastoreItem xmlns:ds="http://schemas.openxmlformats.org/officeDocument/2006/customXml" ds:itemID="{0E0C4809-8ABA-4AE2-BA94-4643647470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Regulation_Insights</vt:lpstr>
      <vt:lpstr>Market_Share insights</vt:lpstr>
      <vt:lpstr>Pivot</vt:lpstr>
      <vt:lpstr>Graphs</vt:lpstr>
      <vt:lpstr>Dashboard</vt:lpstr>
      <vt:lpstr>fact_vehicle_sales</vt:lpstr>
      <vt:lpstr>dim_country</vt:lpstr>
      <vt:lpstr>dim_date</vt:lpstr>
      <vt:lpstr>dim_vehicle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EL-Sharkawy</cp:lastModifiedBy>
  <dcterms:created xsi:type="dcterms:W3CDTF">2026-04-06T17:38:51Z</dcterms:created>
  <dcterms:modified xsi:type="dcterms:W3CDTF">2026-04-29T17:34:46Z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5f591a-3248-43e9-9b70-1ad50135772d_Enabled">
    <vt:lpwstr>true</vt:lpwstr>
  </property>
  <property fmtid="{D5CDD505-2E9C-101B-9397-08002B2CF9AE}" pid="3" name="MSIP_Label_ce5f591a-3248-43e9-9b70-1ad50135772d_SetDate">
    <vt:lpwstr>2026-04-07T07:16:32Z</vt:lpwstr>
  </property>
  <property fmtid="{D5CDD505-2E9C-101B-9397-08002B2CF9AE}" pid="4" name="MSIP_Label_ce5f591a-3248-43e9-9b70-1ad50135772d_Method">
    <vt:lpwstr>Privileged</vt:lpwstr>
  </property>
  <property fmtid="{D5CDD505-2E9C-101B-9397-08002B2CF9AE}" pid="5" name="MSIP_Label_ce5f591a-3248-43e9-9b70-1ad50135772d_Name">
    <vt:lpwstr>ce5f591a-3248-43e9-9b70-1ad50135772d</vt:lpwstr>
  </property>
  <property fmtid="{D5CDD505-2E9C-101B-9397-08002B2CF9AE}" pid="6" name="MSIP_Label_ce5f591a-3248-43e9-9b70-1ad50135772d_SiteId">
    <vt:lpwstr>6e06e42d-6925-47c6-b9e7-9581c7ca302a</vt:lpwstr>
  </property>
  <property fmtid="{D5CDD505-2E9C-101B-9397-08002B2CF9AE}" pid="7" name="MSIP_Label_ce5f591a-3248-43e9-9b70-1ad50135772d_ActionId">
    <vt:lpwstr>5265e09f-62c1-4f58-b54a-df44bde83a16</vt:lpwstr>
  </property>
  <property fmtid="{D5CDD505-2E9C-101B-9397-08002B2CF9AE}" pid="8" name="MSIP_Label_ce5f591a-3248-43e9-9b70-1ad50135772d_ContentBits">
    <vt:lpwstr>0</vt:lpwstr>
  </property>
  <property fmtid="{D5CDD505-2E9C-101B-9397-08002B2CF9AE}" pid="9" name="MSIP_Label_ce5f591a-3248-43e9-9b70-1ad50135772d_Tag">
    <vt:lpwstr>10, 0, 1, 1</vt:lpwstr>
  </property>
</Properties>
</file>