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4"/>
  <workbookPr dateCompatibility="0" defaultThemeVersion="166925"/>
  <mc:AlternateContent xmlns:mc="http://schemas.openxmlformats.org/markup-compatibility/2006">
    <mc:Choice Requires="x15">
      <x15ac:absPath xmlns:x15ac="http://schemas.microsoft.com/office/spreadsheetml/2010/11/ac" url="/Users/liuzhili/norbitay.github.io/assets/projects/"/>
    </mc:Choice>
  </mc:AlternateContent>
  <xr:revisionPtr revIDLastSave="0" documentId="13_ncr:9_{52C60DF8-7777-A04E-A83E-2A7DAB6960C2}" xr6:coauthVersionLast="47" xr6:coauthVersionMax="47" xr10:uidLastSave="{00000000-0000-0000-0000-000000000000}"/>
  <bookViews>
    <workbookView xWindow="36380" yWindow="1720" windowWidth="29400" windowHeight="17160" activeTab="1" xr2:uid="{00000000-000D-0000-FFFF-FFFF00000000}"/>
  </bookViews>
  <sheets>
    <sheet name="Stats Summary" sheetId="2" r:id="rId1"/>
    <sheet name="VaR Summary" sheetId="4" r:id="rId2"/>
    <sheet name="Vol-Weighted" sheetId="3" r:id="rId3"/>
    <sheet name="Age-Weighted " sheetId="5" r:id="rId4"/>
    <sheet name="Monte Carlo" sheetId="7" r:id="rId5"/>
    <sheet name="CRSP-Raw" sheetId="1" r:id="rId6"/>
  </sheets>
  <definedNames>
    <definedName name="_xlnm._FilterDatabase" localSheetId="0" hidden="1">'Stats Summary'!$G$13:$G$506</definedName>
    <definedName name="_xlchart.v1.0" hidden="1">'Stats Summary'!$E$7:$E$506</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L24" i="2" l="1"/>
  <c r="K21" i="4"/>
  <c r="N22" i="2"/>
  <c r="N21" i="2"/>
  <c r="M21" i="2"/>
  <c r="L29" i="2"/>
  <c r="M21" i="4"/>
  <c r="P22" i="4"/>
  <c r="P21" i="4"/>
  <c r="G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6" i="3"/>
  <c r="L8" i="3" l="1"/>
  <c r="G10" i="3"/>
  <c r="G7" i="3"/>
  <c r="G8" i="3"/>
  <c r="G9"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J29" i="4"/>
  <c r="C4" i="7"/>
  <c r="C3" i="7"/>
  <c r="F17" i="7" s="1"/>
  <c r="G17" i="7" s="1"/>
  <c r="H17" i="7" s="1"/>
  <c r="I17" i="7" s="1"/>
  <c r="J17" i="7" s="1"/>
  <c r="K17" i="7" s="1"/>
  <c r="L17" i="7" s="1"/>
  <c r="M17" i="7" s="1"/>
  <c r="N17" i="7" s="1"/>
  <c r="O17" i="7" s="1"/>
  <c r="N8" i="3" l="1"/>
  <c r="M8" i="3"/>
  <c r="C39" i="7"/>
  <c r="F215" i="7"/>
  <c r="G215" i="7" s="1"/>
  <c r="H215" i="7" s="1"/>
  <c r="I215" i="7" s="1"/>
  <c r="J215" i="7" s="1"/>
  <c r="K215" i="7" s="1"/>
  <c r="L215" i="7" s="1"/>
  <c r="M215" i="7" s="1"/>
  <c r="N215" i="7" s="1"/>
  <c r="O215" i="7" s="1"/>
  <c r="C135" i="7"/>
  <c r="C55" i="7"/>
  <c r="C23" i="7"/>
  <c r="C183" i="7"/>
  <c r="F127" i="7"/>
  <c r="G127" i="7" s="1"/>
  <c r="H127" i="7" s="1"/>
  <c r="I127" i="7" s="1"/>
  <c r="J127" i="7" s="1"/>
  <c r="K127" i="7" s="1"/>
  <c r="L127" i="7" s="1"/>
  <c r="M127" i="7" s="1"/>
  <c r="N127" i="7" s="1"/>
  <c r="O127" i="7" s="1"/>
  <c r="C167" i="7"/>
  <c r="F111" i="7"/>
  <c r="G111" i="7" s="1"/>
  <c r="H111" i="7" s="1"/>
  <c r="I111" i="7" s="1"/>
  <c r="J111" i="7" s="1"/>
  <c r="K111" i="7" s="1"/>
  <c r="L111" i="7" s="1"/>
  <c r="M111" i="7" s="1"/>
  <c r="N111" i="7" s="1"/>
  <c r="O111" i="7" s="1"/>
  <c r="C151" i="7"/>
  <c r="F47" i="7"/>
  <c r="G47" i="7" s="1"/>
  <c r="H47" i="7" s="1"/>
  <c r="I47" i="7" s="1"/>
  <c r="J47" i="7" s="1"/>
  <c r="K47" i="7" s="1"/>
  <c r="L47" i="7" s="1"/>
  <c r="M47" i="7" s="1"/>
  <c r="N47" i="7" s="1"/>
  <c r="O47" i="7" s="1"/>
  <c r="F143" i="7"/>
  <c r="G143" i="7" s="1"/>
  <c r="H143" i="7" s="1"/>
  <c r="I143" i="7" s="1"/>
  <c r="J143" i="7" s="1"/>
  <c r="K143" i="7" s="1"/>
  <c r="L143" i="7" s="1"/>
  <c r="M143" i="7" s="1"/>
  <c r="N143" i="7" s="1"/>
  <c r="O143" i="7" s="1"/>
  <c r="F95" i="7"/>
  <c r="G95" i="7" s="1"/>
  <c r="H95" i="7" s="1"/>
  <c r="I95" i="7" s="1"/>
  <c r="J95" i="7" s="1"/>
  <c r="K95" i="7" s="1"/>
  <c r="L95" i="7" s="1"/>
  <c r="M95" i="7" s="1"/>
  <c r="N95" i="7" s="1"/>
  <c r="O95" i="7" s="1"/>
  <c r="F63" i="7"/>
  <c r="G63" i="7" s="1"/>
  <c r="H63" i="7" s="1"/>
  <c r="I63" i="7" s="1"/>
  <c r="J63" i="7" s="1"/>
  <c r="K63" i="7" s="1"/>
  <c r="L63" i="7" s="1"/>
  <c r="M63" i="7" s="1"/>
  <c r="N63" i="7" s="1"/>
  <c r="O63" i="7" s="1"/>
  <c r="C119" i="7"/>
  <c r="F207" i="7"/>
  <c r="G207" i="7" s="1"/>
  <c r="H207" i="7" s="1"/>
  <c r="I207" i="7" s="1"/>
  <c r="J207" i="7" s="1"/>
  <c r="K207" i="7" s="1"/>
  <c r="L207" i="7" s="1"/>
  <c r="M207" i="7" s="1"/>
  <c r="N207" i="7" s="1"/>
  <c r="O207" i="7" s="1"/>
  <c r="F79" i="7"/>
  <c r="G79" i="7" s="1"/>
  <c r="H79" i="7" s="1"/>
  <c r="I79" i="7" s="1"/>
  <c r="J79" i="7" s="1"/>
  <c r="K79" i="7" s="1"/>
  <c r="L79" i="7" s="1"/>
  <c r="M79" i="7" s="1"/>
  <c r="N79" i="7" s="1"/>
  <c r="O79" i="7" s="1"/>
  <c r="C103" i="7"/>
  <c r="F191" i="7"/>
  <c r="G191" i="7" s="1"/>
  <c r="H191" i="7" s="1"/>
  <c r="I191" i="7" s="1"/>
  <c r="J191" i="7" s="1"/>
  <c r="K191" i="7" s="1"/>
  <c r="L191" i="7" s="1"/>
  <c r="M191" i="7" s="1"/>
  <c r="N191" i="7" s="1"/>
  <c r="O191" i="7" s="1"/>
  <c r="C208" i="7"/>
  <c r="C87" i="7"/>
  <c r="F175" i="7"/>
  <c r="G175" i="7" s="1"/>
  <c r="H175" i="7" s="1"/>
  <c r="I175" i="7" s="1"/>
  <c r="J175" i="7" s="1"/>
  <c r="K175" i="7" s="1"/>
  <c r="L175" i="7" s="1"/>
  <c r="M175" i="7" s="1"/>
  <c r="N175" i="7" s="1"/>
  <c r="O175" i="7" s="1"/>
  <c r="C197" i="7"/>
  <c r="C71" i="7"/>
  <c r="F159" i="7"/>
  <c r="G159" i="7" s="1"/>
  <c r="H159" i="7" s="1"/>
  <c r="I159" i="7" s="1"/>
  <c r="J159" i="7" s="1"/>
  <c r="K159" i="7" s="1"/>
  <c r="L159" i="7" s="1"/>
  <c r="M159" i="7" s="1"/>
  <c r="N159" i="7" s="1"/>
  <c r="O159" i="7" s="1"/>
  <c r="F31" i="7"/>
  <c r="G31" i="7" s="1"/>
  <c r="H31" i="7" s="1"/>
  <c r="I31" i="7" s="1"/>
  <c r="J31" i="7" s="1"/>
  <c r="K31" i="7" s="1"/>
  <c r="L31" i="7" s="1"/>
  <c r="M31" i="7" s="1"/>
  <c r="N31" i="7" s="1"/>
  <c r="O31" i="7" s="1"/>
  <c r="C207" i="7"/>
  <c r="C150" i="7"/>
  <c r="C86" i="7"/>
  <c r="C38" i="7"/>
  <c r="F174" i="7"/>
  <c r="G174" i="7" s="1"/>
  <c r="H174" i="7" s="1"/>
  <c r="I174" i="7" s="1"/>
  <c r="J174" i="7" s="1"/>
  <c r="K174" i="7" s="1"/>
  <c r="L174" i="7" s="1"/>
  <c r="M174" i="7" s="1"/>
  <c r="N174" i="7" s="1"/>
  <c r="O174" i="7" s="1"/>
  <c r="F142" i="7"/>
  <c r="G142" i="7" s="1"/>
  <c r="H142" i="7" s="1"/>
  <c r="I142" i="7" s="1"/>
  <c r="J142" i="7" s="1"/>
  <c r="K142" i="7" s="1"/>
  <c r="L142" i="7" s="1"/>
  <c r="M142" i="7" s="1"/>
  <c r="N142" i="7" s="1"/>
  <c r="O142" i="7" s="1"/>
  <c r="F126" i="7"/>
  <c r="G126" i="7" s="1"/>
  <c r="H126" i="7" s="1"/>
  <c r="I126" i="7" s="1"/>
  <c r="J126" i="7" s="1"/>
  <c r="K126" i="7" s="1"/>
  <c r="L126" i="7" s="1"/>
  <c r="M126" i="7" s="1"/>
  <c r="N126" i="7" s="1"/>
  <c r="O126" i="7" s="1"/>
  <c r="F110" i="7"/>
  <c r="G110" i="7" s="1"/>
  <c r="H110" i="7" s="1"/>
  <c r="I110" i="7" s="1"/>
  <c r="J110" i="7" s="1"/>
  <c r="K110" i="7" s="1"/>
  <c r="L110" i="7" s="1"/>
  <c r="M110" i="7" s="1"/>
  <c r="N110" i="7" s="1"/>
  <c r="O110" i="7" s="1"/>
  <c r="F94" i="7"/>
  <c r="G94" i="7" s="1"/>
  <c r="H94" i="7" s="1"/>
  <c r="I94" i="7" s="1"/>
  <c r="J94" i="7" s="1"/>
  <c r="K94" i="7" s="1"/>
  <c r="L94" i="7" s="1"/>
  <c r="M94" i="7" s="1"/>
  <c r="N94" i="7" s="1"/>
  <c r="O94" i="7" s="1"/>
  <c r="F30" i="7"/>
  <c r="G30" i="7" s="1"/>
  <c r="H30" i="7" s="1"/>
  <c r="I30" i="7" s="1"/>
  <c r="J30" i="7" s="1"/>
  <c r="K30" i="7" s="1"/>
  <c r="L30" i="7" s="1"/>
  <c r="M30" i="7" s="1"/>
  <c r="N30" i="7" s="1"/>
  <c r="O30" i="7" s="1"/>
  <c r="C206" i="7"/>
  <c r="C192" i="7"/>
  <c r="C181" i="7"/>
  <c r="C165" i="7"/>
  <c r="C149" i="7"/>
  <c r="C133" i="7"/>
  <c r="C117" i="7"/>
  <c r="C101" i="7"/>
  <c r="C85" i="7"/>
  <c r="C69" i="7"/>
  <c r="C53" i="7"/>
  <c r="C37" i="7"/>
  <c r="C21" i="7"/>
  <c r="F205" i="7"/>
  <c r="G205" i="7" s="1"/>
  <c r="H205" i="7" s="1"/>
  <c r="I205" i="7" s="1"/>
  <c r="J205" i="7" s="1"/>
  <c r="K205" i="7" s="1"/>
  <c r="L205" i="7" s="1"/>
  <c r="M205" i="7" s="1"/>
  <c r="N205" i="7" s="1"/>
  <c r="O205" i="7" s="1"/>
  <c r="F189" i="7"/>
  <c r="G189" i="7" s="1"/>
  <c r="H189" i="7" s="1"/>
  <c r="I189" i="7" s="1"/>
  <c r="J189" i="7" s="1"/>
  <c r="K189" i="7" s="1"/>
  <c r="L189" i="7" s="1"/>
  <c r="M189" i="7" s="1"/>
  <c r="N189" i="7" s="1"/>
  <c r="O189" i="7" s="1"/>
  <c r="F173" i="7"/>
  <c r="G173" i="7" s="1"/>
  <c r="H173" i="7" s="1"/>
  <c r="I173" i="7" s="1"/>
  <c r="J173" i="7" s="1"/>
  <c r="K173" i="7" s="1"/>
  <c r="L173" i="7" s="1"/>
  <c r="M173" i="7" s="1"/>
  <c r="N173" i="7" s="1"/>
  <c r="O173" i="7" s="1"/>
  <c r="F157" i="7"/>
  <c r="G157" i="7" s="1"/>
  <c r="H157" i="7" s="1"/>
  <c r="I157" i="7" s="1"/>
  <c r="J157" i="7" s="1"/>
  <c r="K157" i="7" s="1"/>
  <c r="L157" i="7" s="1"/>
  <c r="M157" i="7" s="1"/>
  <c r="N157" i="7" s="1"/>
  <c r="O157" i="7" s="1"/>
  <c r="F141" i="7"/>
  <c r="G141" i="7" s="1"/>
  <c r="H141" i="7" s="1"/>
  <c r="I141" i="7" s="1"/>
  <c r="J141" i="7" s="1"/>
  <c r="K141" i="7" s="1"/>
  <c r="L141" i="7" s="1"/>
  <c r="M141" i="7" s="1"/>
  <c r="N141" i="7" s="1"/>
  <c r="O141" i="7" s="1"/>
  <c r="F125" i="7"/>
  <c r="G125" i="7" s="1"/>
  <c r="H125" i="7" s="1"/>
  <c r="I125" i="7" s="1"/>
  <c r="J125" i="7" s="1"/>
  <c r="K125" i="7" s="1"/>
  <c r="L125" i="7" s="1"/>
  <c r="M125" i="7" s="1"/>
  <c r="N125" i="7" s="1"/>
  <c r="O125" i="7" s="1"/>
  <c r="F109" i="7"/>
  <c r="G109" i="7" s="1"/>
  <c r="H109" i="7" s="1"/>
  <c r="I109" i="7" s="1"/>
  <c r="J109" i="7" s="1"/>
  <c r="K109" i="7" s="1"/>
  <c r="L109" i="7" s="1"/>
  <c r="M109" i="7" s="1"/>
  <c r="N109" i="7" s="1"/>
  <c r="O109" i="7" s="1"/>
  <c r="F93" i="7"/>
  <c r="G93" i="7" s="1"/>
  <c r="H93" i="7" s="1"/>
  <c r="I93" i="7" s="1"/>
  <c r="J93" i="7" s="1"/>
  <c r="K93" i="7" s="1"/>
  <c r="L93" i="7" s="1"/>
  <c r="M93" i="7" s="1"/>
  <c r="N93" i="7" s="1"/>
  <c r="O93" i="7" s="1"/>
  <c r="F77" i="7"/>
  <c r="G77" i="7" s="1"/>
  <c r="H77" i="7" s="1"/>
  <c r="I77" i="7" s="1"/>
  <c r="J77" i="7" s="1"/>
  <c r="K77" i="7" s="1"/>
  <c r="L77" i="7" s="1"/>
  <c r="M77" i="7" s="1"/>
  <c r="N77" i="7" s="1"/>
  <c r="O77" i="7" s="1"/>
  <c r="F61" i="7"/>
  <c r="G61" i="7" s="1"/>
  <c r="H61" i="7" s="1"/>
  <c r="I61" i="7" s="1"/>
  <c r="J61" i="7" s="1"/>
  <c r="K61" i="7" s="1"/>
  <c r="L61" i="7" s="1"/>
  <c r="M61" i="7" s="1"/>
  <c r="N61" i="7" s="1"/>
  <c r="O61" i="7" s="1"/>
  <c r="F45" i="7"/>
  <c r="G45" i="7" s="1"/>
  <c r="H45" i="7" s="1"/>
  <c r="I45" i="7" s="1"/>
  <c r="J45" i="7" s="1"/>
  <c r="K45" i="7" s="1"/>
  <c r="L45" i="7" s="1"/>
  <c r="M45" i="7" s="1"/>
  <c r="N45" i="7" s="1"/>
  <c r="O45" i="7" s="1"/>
  <c r="F29" i="7"/>
  <c r="G29" i="7" s="1"/>
  <c r="H29" i="7" s="1"/>
  <c r="I29" i="7" s="1"/>
  <c r="J29" i="7" s="1"/>
  <c r="K29" i="7" s="1"/>
  <c r="L29" i="7" s="1"/>
  <c r="M29" i="7" s="1"/>
  <c r="N29" i="7" s="1"/>
  <c r="O29" i="7" s="1"/>
  <c r="C182" i="7"/>
  <c r="C102" i="7"/>
  <c r="F206" i="7"/>
  <c r="G206" i="7" s="1"/>
  <c r="H206" i="7" s="1"/>
  <c r="I206" i="7" s="1"/>
  <c r="J206" i="7" s="1"/>
  <c r="K206" i="7" s="1"/>
  <c r="L206" i="7" s="1"/>
  <c r="M206" i="7" s="1"/>
  <c r="N206" i="7" s="1"/>
  <c r="O206" i="7" s="1"/>
  <c r="F62" i="7"/>
  <c r="G62" i="7" s="1"/>
  <c r="H62" i="7" s="1"/>
  <c r="I62" i="7" s="1"/>
  <c r="J62" i="7" s="1"/>
  <c r="K62" i="7" s="1"/>
  <c r="L62" i="7" s="1"/>
  <c r="M62" i="7" s="1"/>
  <c r="N62" i="7" s="1"/>
  <c r="O62" i="7" s="1"/>
  <c r="C191" i="7"/>
  <c r="C148" i="7"/>
  <c r="C100" i="7"/>
  <c r="C52" i="7"/>
  <c r="C20" i="7"/>
  <c r="F172" i="7"/>
  <c r="G172" i="7" s="1"/>
  <c r="H172" i="7" s="1"/>
  <c r="I172" i="7" s="1"/>
  <c r="J172" i="7" s="1"/>
  <c r="K172" i="7" s="1"/>
  <c r="L172" i="7" s="1"/>
  <c r="M172" i="7" s="1"/>
  <c r="N172" i="7" s="1"/>
  <c r="O172" i="7" s="1"/>
  <c r="F140" i="7"/>
  <c r="G140" i="7" s="1"/>
  <c r="H140" i="7" s="1"/>
  <c r="I140" i="7" s="1"/>
  <c r="J140" i="7" s="1"/>
  <c r="K140" i="7" s="1"/>
  <c r="L140" i="7" s="1"/>
  <c r="M140" i="7" s="1"/>
  <c r="N140" i="7" s="1"/>
  <c r="O140" i="7" s="1"/>
  <c r="F108" i="7"/>
  <c r="G108" i="7" s="1"/>
  <c r="H108" i="7" s="1"/>
  <c r="I108" i="7" s="1"/>
  <c r="J108" i="7" s="1"/>
  <c r="K108" i="7" s="1"/>
  <c r="L108" i="7" s="1"/>
  <c r="M108" i="7" s="1"/>
  <c r="N108" i="7" s="1"/>
  <c r="O108" i="7" s="1"/>
  <c r="F44" i="7"/>
  <c r="G44" i="7" s="1"/>
  <c r="H44" i="7" s="1"/>
  <c r="I44" i="7" s="1"/>
  <c r="J44" i="7" s="1"/>
  <c r="K44" i="7" s="1"/>
  <c r="L44" i="7" s="1"/>
  <c r="M44" i="7" s="1"/>
  <c r="N44" i="7" s="1"/>
  <c r="O44" i="7" s="1"/>
  <c r="C204" i="7"/>
  <c r="C159" i="7"/>
  <c r="C111" i="7"/>
  <c r="C63" i="7"/>
  <c r="F199" i="7"/>
  <c r="G199" i="7" s="1"/>
  <c r="H199" i="7" s="1"/>
  <c r="I199" i="7" s="1"/>
  <c r="J199" i="7" s="1"/>
  <c r="K199" i="7" s="1"/>
  <c r="L199" i="7" s="1"/>
  <c r="M199" i="7" s="1"/>
  <c r="N199" i="7" s="1"/>
  <c r="O199" i="7" s="1"/>
  <c r="F135" i="7"/>
  <c r="G135" i="7" s="1"/>
  <c r="H135" i="7" s="1"/>
  <c r="I135" i="7" s="1"/>
  <c r="J135" i="7" s="1"/>
  <c r="K135" i="7" s="1"/>
  <c r="L135" i="7" s="1"/>
  <c r="M135" i="7" s="1"/>
  <c r="N135" i="7" s="1"/>
  <c r="O135" i="7" s="1"/>
  <c r="F55" i="7"/>
  <c r="G55" i="7" s="1"/>
  <c r="H55" i="7" s="1"/>
  <c r="I55" i="7" s="1"/>
  <c r="J55" i="7" s="1"/>
  <c r="K55" i="7" s="1"/>
  <c r="L55" i="7" s="1"/>
  <c r="M55" i="7" s="1"/>
  <c r="N55" i="7" s="1"/>
  <c r="O55" i="7" s="1"/>
  <c r="C214" i="7"/>
  <c r="C200" i="7"/>
  <c r="C189" i="7"/>
  <c r="C174" i="7"/>
  <c r="C158" i="7"/>
  <c r="C142" i="7"/>
  <c r="C126" i="7"/>
  <c r="C110" i="7"/>
  <c r="C94" i="7"/>
  <c r="C78" i="7"/>
  <c r="C62" i="7"/>
  <c r="C46" i="7"/>
  <c r="C30" i="7"/>
  <c r="F214" i="7"/>
  <c r="G214" i="7" s="1"/>
  <c r="H214" i="7" s="1"/>
  <c r="I214" i="7" s="1"/>
  <c r="J214" i="7" s="1"/>
  <c r="K214" i="7" s="1"/>
  <c r="L214" i="7" s="1"/>
  <c r="M214" i="7" s="1"/>
  <c r="N214" i="7" s="1"/>
  <c r="O214" i="7" s="1"/>
  <c r="F198" i="7"/>
  <c r="G198" i="7" s="1"/>
  <c r="H198" i="7" s="1"/>
  <c r="I198" i="7" s="1"/>
  <c r="J198" i="7" s="1"/>
  <c r="K198" i="7" s="1"/>
  <c r="L198" i="7" s="1"/>
  <c r="M198" i="7" s="1"/>
  <c r="N198" i="7" s="1"/>
  <c r="O198" i="7" s="1"/>
  <c r="F182" i="7"/>
  <c r="G182" i="7" s="1"/>
  <c r="H182" i="7" s="1"/>
  <c r="I182" i="7" s="1"/>
  <c r="J182" i="7" s="1"/>
  <c r="K182" i="7" s="1"/>
  <c r="L182" i="7" s="1"/>
  <c r="M182" i="7" s="1"/>
  <c r="N182" i="7" s="1"/>
  <c r="O182" i="7" s="1"/>
  <c r="F166" i="7"/>
  <c r="G166" i="7" s="1"/>
  <c r="H166" i="7" s="1"/>
  <c r="I166" i="7" s="1"/>
  <c r="J166" i="7" s="1"/>
  <c r="K166" i="7" s="1"/>
  <c r="L166" i="7" s="1"/>
  <c r="M166" i="7" s="1"/>
  <c r="N166" i="7" s="1"/>
  <c r="O166" i="7" s="1"/>
  <c r="F150" i="7"/>
  <c r="G150" i="7" s="1"/>
  <c r="H150" i="7" s="1"/>
  <c r="I150" i="7" s="1"/>
  <c r="J150" i="7" s="1"/>
  <c r="K150" i="7" s="1"/>
  <c r="L150" i="7" s="1"/>
  <c r="M150" i="7" s="1"/>
  <c r="N150" i="7" s="1"/>
  <c r="O150" i="7" s="1"/>
  <c r="F134" i="7"/>
  <c r="G134" i="7" s="1"/>
  <c r="H134" i="7" s="1"/>
  <c r="I134" i="7" s="1"/>
  <c r="J134" i="7" s="1"/>
  <c r="K134" i="7" s="1"/>
  <c r="L134" i="7" s="1"/>
  <c r="M134" i="7" s="1"/>
  <c r="N134" i="7" s="1"/>
  <c r="O134" i="7" s="1"/>
  <c r="F118" i="7"/>
  <c r="G118" i="7" s="1"/>
  <c r="H118" i="7" s="1"/>
  <c r="I118" i="7" s="1"/>
  <c r="J118" i="7" s="1"/>
  <c r="K118" i="7" s="1"/>
  <c r="L118" i="7" s="1"/>
  <c r="M118" i="7" s="1"/>
  <c r="N118" i="7" s="1"/>
  <c r="O118" i="7" s="1"/>
  <c r="F102" i="7"/>
  <c r="G102" i="7" s="1"/>
  <c r="H102" i="7" s="1"/>
  <c r="I102" i="7" s="1"/>
  <c r="J102" i="7" s="1"/>
  <c r="K102" i="7" s="1"/>
  <c r="L102" i="7" s="1"/>
  <c r="M102" i="7" s="1"/>
  <c r="N102" i="7" s="1"/>
  <c r="O102" i="7" s="1"/>
  <c r="F86" i="7"/>
  <c r="G86" i="7" s="1"/>
  <c r="H86" i="7" s="1"/>
  <c r="I86" i="7" s="1"/>
  <c r="J86" i="7" s="1"/>
  <c r="K86" i="7" s="1"/>
  <c r="L86" i="7" s="1"/>
  <c r="M86" i="7" s="1"/>
  <c r="N86" i="7" s="1"/>
  <c r="O86" i="7" s="1"/>
  <c r="F70" i="7"/>
  <c r="G70" i="7" s="1"/>
  <c r="H70" i="7" s="1"/>
  <c r="I70" i="7" s="1"/>
  <c r="J70" i="7" s="1"/>
  <c r="K70" i="7" s="1"/>
  <c r="L70" i="7" s="1"/>
  <c r="M70" i="7" s="1"/>
  <c r="N70" i="7" s="1"/>
  <c r="O70" i="7" s="1"/>
  <c r="F54" i="7"/>
  <c r="G54" i="7" s="1"/>
  <c r="H54" i="7" s="1"/>
  <c r="I54" i="7" s="1"/>
  <c r="J54" i="7" s="1"/>
  <c r="K54" i="7" s="1"/>
  <c r="L54" i="7" s="1"/>
  <c r="M54" i="7" s="1"/>
  <c r="N54" i="7" s="1"/>
  <c r="O54" i="7" s="1"/>
  <c r="F38" i="7"/>
  <c r="G38" i="7" s="1"/>
  <c r="H38" i="7" s="1"/>
  <c r="I38" i="7" s="1"/>
  <c r="J38" i="7" s="1"/>
  <c r="K38" i="7" s="1"/>
  <c r="L38" i="7" s="1"/>
  <c r="M38" i="7" s="1"/>
  <c r="N38" i="7" s="1"/>
  <c r="O38" i="7" s="1"/>
  <c r="F22" i="7"/>
  <c r="G22" i="7" s="1"/>
  <c r="H22" i="7" s="1"/>
  <c r="I22" i="7" s="1"/>
  <c r="J22" i="7" s="1"/>
  <c r="K22" i="7" s="1"/>
  <c r="L22" i="7" s="1"/>
  <c r="M22" i="7" s="1"/>
  <c r="N22" i="7" s="1"/>
  <c r="O22" i="7" s="1"/>
  <c r="C196" i="7"/>
  <c r="C134" i="7"/>
  <c r="C70" i="7"/>
  <c r="F190" i="7"/>
  <c r="G190" i="7" s="1"/>
  <c r="H190" i="7" s="1"/>
  <c r="I190" i="7" s="1"/>
  <c r="J190" i="7" s="1"/>
  <c r="K190" i="7" s="1"/>
  <c r="L190" i="7" s="1"/>
  <c r="M190" i="7" s="1"/>
  <c r="N190" i="7" s="1"/>
  <c r="O190" i="7" s="1"/>
  <c r="F78" i="7"/>
  <c r="G78" i="7" s="1"/>
  <c r="H78" i="7" s="1"/>
  <c r="I78" i="7" s="1"/>
  <c r="J78" i="7" s="1"/>
  <c r="K78" i="7" s="1"/>
  <c r="L78" i="7" s="1"/>
  <c r="M78" i="7" s="1"/>
  <c r="N78" i="7" s="1"/>
  <c r="O78" i="7" s="1"/>
  <c r="C205" i="7"/>
  <c r="C164" i="7"/>
  <c r="C116" i="7"/>
  <c r="C68" i="7"/>
  <c r="F188" i="7"/>
  <c r="G188" i="7" s="1"/>
  <c r="H188" i="7" s="1"/>
  <c r="I188" i="7" s="1"/>
  <c r="J188" i="7" s="1"/>
  <c r="K188" i="7" s="1"/>
  <c r="L188" i="7" s="1"/>
  <c r="M188" i="7" s="1"/>
  <c r="N188" i="7" s="1"/>
  <c r="O188" i="7" s="1"/>
  <c r="F60" i="7"/>
  <c r="G60" i="7" s="1"/>
  <c r="H60" i="7" s="1"/>
  <c r="I60" i="7" s="1"/>
  <c r="J60" i="7" s="1"/>
  <c r="K60" i="7" s="1"/>
  <c r="L60" i="7" s="1"/>
  <c r="M60" i="7" s="1"/>
  <c r="N60" i="7" s="1"/>
  <c r="O60" i="7" s="1"/>
  <c r="C215" i="7"/>
  <c r="C175" i="7"/>
  <c r="C127" i="7"/>
  <c r="C79" i="7"/>
  <c r="C31" i="7"/>
  <c r="F167" i="7"/>
  <c r="G167" i="7" s="1"/>
  <c r="H167" i="7" s="1"/>
  <c r="I167" i="7" s="1"/>
  <c r="J167" i="7" s="1"/>
  <c r="K167" i="7" s="1"/>
  <c r="L167" i="7" s="1"/>
  <c r="M167" i="7" s="1"/>
  <c r="N167" i="7" s="1"/>
  <c r="O167" i="7" s="1"/>
  <c r="F119" i="7"/>
  <c r="G119" i="7" s="1"/>
  <c r="H119" i="7" s="1"/>
  <c r="I119" i="7" s="1"/>
  <c r="J119" i="7" s="1"/>
  <c r="K119" i="7" s="1"/>
  <c r="L119" i="7" s="1"/>
  <c r="M119" i="7" s="1"/>
  <c r="N119" i="7" s="1"/>
  <c r="O119" i="7" s="1"/>
  <c r="F87" i="7"/>
  <c r="G87" i="7" s="1"/>
  <c r="H87" i="7" s="1"/>
  <c r="I87" i="7" s="1"/>
  <c r="J87" i="7" s="1"/>
  <c r="K87" i="7" s="1"/>
  <c r="L87" i="7" s="1"/>
  <c r="M87" i="7" s="1"/>
  <c r="N87" i="7" s="1"/>
  <c r="O87" i="7" s="1"/>
  <c r="F39" i="7"/>
  <c r="G39" i="7" s="1"/>
  <c r="H39" i="7" s="1"/>
  <c r="I39" i="7" s="1"/>
  <c r="J39" i="7" s="1"/>
  <c r="K39" i="7" s="1"/>
  <c r="L39" i="7" s="1"/>
  <c r="M39" i="7" s="1"/>
  <c r="N39" i="7" s="1"/>
  <c r="O39" i="7" s="1"/>
  <c r="C213" i="7"/>
  <c r="C199" i="7"/>
  <c r="C188" i="7"/>
  <c r="C173" i="7"/>
  <c r="C157" i="7"/>
  <c r="C141" i="7"/>
  <c r="C125" i="7"/>
  <c r="C109" i="7"/>
  <c r="C93" i="7"/>
  <c r="C77" i="7"/>
  <c r="C61" i="7"/>
  <c r="C45" i="7"/>
  <c r="C29" i="7"/>
  <c r="F213" i="7"/>
  <c r="G213" i="7" s="1"/>
  <c r="H213" i="7" s="1"/>
  <c r="I213" i="7" s="1"/>
  <c r="J213" i="7" s="1"/>
  <c r="K213" i="7" s="1"/>
  <c r="L213" i="7" s="1"/>
  <c r="M213" i="7" s="1"/>
  <c r="N213" i="7" s="1"/>
  <c r="O213" i="7" s="1"/>
  <c r="F197" i="7"/>
  <c r="G197" i="7" s="1"/>
  <c r="H197" i="7" s="1"/>
  <c r="I197" i="7" s="1"/>
  <c r="J197" i="7" s="1"/>
  <c r="K197" i="7" s="1"/>
  <c r="L197" i="7" s="1"/>
  <c r="M197" i="7" s="1"/>
  <c r="N197" i="7" s="1"/>
  <c r="O197" i="7" s="1"/>
  <c r="F181" i="7"/>
  <c r="G181" i="7" s="1"/>
  <c r="H181" i="7" s="1"/>
  <c r="I181" i="7" s="1"/>
  <c r="J181" i="7" s="1"/>
  <c r="K181" i="7" s="1"/>
  <c r="L181" i="7" s="1"/>
  <c r="M181" i="7" s="1"/>
  <c r="N181" i="7" s="1"/>
  <c r="O181" i="7" s="1"/>
  <c r="F165" i="7"/>
  <c r="G165" i="7" s="1"/>
  <c r="H165" i="7" s="1"/>
  <c r="I165" i="7" s="1"/>
  <c r="J165" i="7" s="1"/>
  <c r="K165" i="7" s="1"/>
  <c r="L165" i="7" s="1"/>
  <c r="M165" i="7" s="1"/>
  <c r="N165" i="7" s="1"/>
  <c r="O165" i="7" s="1"/>
  <c r="F149" i="7"/>
  <c r="G149" i="7" s="1"/>
  <c r="H149" i="7" s="1"/>
  <c r="I149" i="7" s="1"/>
  <c r="J149" i="7" s="1"/>
  <c r="K149" i="7" s="1"/>
  <c r="L149" i="7" s="1"/>
  <c r="M149" i="7" s="1"/>
  <c r="N149" i="7" s="1"/>
  <c r="O149" i="7" s="1"/>
  <c r="F133" i="7"/>
  <c r="G133" i="7" s="1"/>
  <c r="H133" i="7" s="1"/>
  <c r="I133" i="7" s="1"/>
  <c r="J133" i="7" s="1"/>
  <c r="K133" i="7" s="1"/>
  <c r="L133" i="7" s="1"/>
  <c r="M133" i="7" s="1"/>
  <c r="N133" i="7" s="1"/>
  <c r="O133" i="7" s="1"/>
  <c r="F117" i="7"/>
  <c r="G117" i="7" s="1"/>
  <c r="H117" i="7" s="1"/>
  <c r="I117" i="7" s="1"/>
  <c r="J117" i="7" s="1"/>
  <c r="K117" i="7" s="1"/>
  <c r="L117" i="7" s="1"/>
  <c r="M117" i="7" s="1"/>
  <c r="N117" i="7" s="1"/>
  <c r="O117" i="7" s="1"/>
  <c r="F101" i="7"/>
  <c r="G101" i="7" s="1"/>
  <c r="H101" i="7" s="1"/>
  <c r="I101" i="7" s="1"/>
  <c r="J101" i="7" s="1"/>
  <c r="K101" i="7" s="1"/>
  <c r="L101" i="7" s="1"/>
  <c r="M101" i="7" s="1"/>
  <c r="N101" i="7" s="1"/>
  <c r="O101" i="7" s="1"/>
  <c r="F85" i="7"/>
  <c r="G85" i="7" s="1"/>
  <c r="H85" i="7" s="1"/>
  <c r="I85" i="7" s="1"/>
  <c r="J85" i="7" s="1"/>
  <c r="K85" i="7" s="1"/>
  <c r="L85" i="7" s="1"/>
  <c r="M85" i="7" s="1"/>
  <c r="N85" i="7" s="1"/>
  <c r="O85" i="7" s="1"/>
  <c r="F69" i="7"/>
  <c r="G69" i="7" s="1"/>
  <c r="H69" i="7" s="1"/>
  <c r="I69" i="7" s="1"/>
  <c r="J69" i="7" s="1"/>
  <c r="K69" i="7" s="1"/>
  <c r="L69" i="7" s="1"/>
  <c r="M69" i="7" s="1"/>
  <c r="N69" i="7" s="1"/>
  <c r="O69" i="7" s="1"/>
  <c r="F53" i="7"/>
  <c r="G53" i="7" s="1"/>
  <c r="H53" i="7" s="1"/>
  <c r="I53" i="7" s="1"/>
  <c r="J53" i="7" s="1"/>
  <c r="K53" i="7" s="1"/>
  <c r="L53" i="7" s="1"/>
  <c r="M53" i="7" s="1"/>
  <c r="N53" i="7" s="1"/>
  <c r="O53" i="7" s="1"/>
  <c r="F37" i="7"/>
  <c r="G37" i="7" s="1"/>
  <c r="H37" i="7" s="1"/>
  <c r="I37" i="7" s="1"/>
  <c r="J37" i="7" s="1"/>
  <c r="K37" i="7" s="1"/>
  <c r="L37" i="7" s="1"/>
  <c r="M37" i="7" s="1"/>
  <c r="N37" i="7" s="1"/>
  <c r="O37" i="7" s="1"/>
  <c r="F21" i="7"/>
  <c r="G21" i="7" s="1"/>
  <c r="H21" i="7" s="1"/>
  <c r="I21" i="7" s="1"/>
  <c r="J21" i="7" s="1"/>
  <c r="K21" i="7" s="1"/>
  <c r="L21" i="7" s="1"/>
  <c r="M21" i="7" s="1"/>
  <c r="N21" i="7" s="1"/>
  <c r="O21" i="7" s="1"/>
  <c r="C166" i="7"/>
  <c r="C118" i="7"/>
  <c r="C54" i="7"/>
  <c r="C22" i="7"/>
  <c r="F158" i="7"/>
  <c r="G158" i="7" s="1"/>
  <c r="H158" i="7" s="1"/>
  <c r="I158" i="7" s="1"/>
  <c r="J158" i="7" s="1"/>
  <c r="K158" i="7" s="1"/>
  <c r="L158" i="7" s="1"/>
  <c r="M158" i="7" s="1"/>
  <c r="N158" i="7" s="1"/>
  <c r="O158" i="7" s="1"/>
  <c r="F46" i="7"/>
  <c r="G46" i="7" s="1"/>
  <c r="H46" i="7" s="1"/>
  <c r="I46" i="7" s="1"/>
  <c r="J46" i="7" s="1"/>
  <c r="K46" i="7" s="1"/>
  <c r="L46" i="7" s="1"/>
  <c r="M46" i="7" s="1"/>
  <c r="N46" i="7" s="1"/>
  <c r="O46" i="7" s="1"/>
  <c r="C16" i="7"/>
  <c r="C180" i="7"/>
  <c r="C132" i="7"/>
  <c r="C84" i="7"/>
  <c r="C36" i="7"/>
  <c r="F204" i="7"/>
  <c r="G204" i="7" s="1"/>
  <c r="H204" i="7" s="1"/>
  <c r="I204" i="7" s="1"/>
  <c r="J204" i="7" s="1"/>
  <c r="K204" i="7" s="1"/>
  <c r="L204" i="7" s="1"/>
  <c r="M204" i="7" s="1"/>
  <c r="N204" i="7" s="1"/>
  <c r="O204" i="7" s="1"/>
  <c r="F156" i="7"/>
  <c r="G156" i="7" s="1"/>
  <c r="H156" i="7" s="1"/>
  <c r="I156" i="7" s="1"/>
  <c r="J156" i="7" s="1"/>
  <c r="K156" i="7" s="1"/>
  <c r="L156" i="7" s="1"/>
  <c r="M156" i="7" s="1"/>
  <c r="N156" i="7" s="1"/>
  <c r="O156" i="7" s="1"/>
  <c r="F124" i="7"/>
  <c r="G124" i="7" s="1"/>
  <c r="H124" i="7" s="1"/>
  <c r="I124" i="7" s="1"/>
  <c r="J124" i="7" s="1"/>
  <c r="K124" i="7" s="1"/>
  <c r="L124" i="7" s="1"/>
  <c r="M124" i="7" s="1"/>
  <c r="N124" i="7" s="1"/>
  <c r="O124" i="7" s="1"/>
  <c r="F92" i="7"/>
  <c r="G92" i="7" s="1"/>
  <c r="H92" i="7" s="1"/>
  <c r="I92" i="7" s="1"/>
  <c r="J92" i="7" s="1"/>
  <c r="K92" i="7" s="1"/>
  <c r="L92" i="7" s="1"/>
  <c r="M92" i="7" s="1"/>
  <c r="N92" i="7" s="1"/>
  <c r="O92" i="7" s="1"/>
  <c r="F76" i="7"/>
  <c r="G76" i="7" s="1"/>
  <c r="H76" i="7" s="1"/>
  <c r="I76" i="7" s="1"/>
  <c r="J76" i="7" s="1"/>
  <c r="K76" i="7" s="1"/>
  <c r="L76" i="7" s="1"/>
  <c r="M76" i="7" s="1"/>
  <c r="N76" i="7" s="1"/>
  <c r="O76" i="7" s="1"/>
  <c r="F28" i="7"/>
  <c r="G28" i="7" s="1"/>
  <c r="H28" i="7" s="1"/>
  <c r="I28" i="7" s="1"/>
  <c r="J28" i="7" s="1"/>
  <c r="K28" i="7" s="1"/>
  <c r="L28" i="7" s="1"/>
  <c r="M28" i="7" s="1"/>
  <c r="N28" i="7" s="1"/>
  <c r="O28" i="7" s="1"/>
  <c r="C190" i="7"/>
  <c r="C143" i="7"/>
  <c r="C95" i="7"/>
  <c r="C47" i="7"/>
  <c r="F183" i="7"/>
  <c r="G183" i="7" s="1"/>
  <c r="H183" i="7" s="1"/>
  <c r="I183" i="7" s="1"/>
  <c r="J183" i="7" s="1"/>
  <c r="K183" i="7" s="1"/>
  <c r="L183" i="7" s="1"/>
  <c r="M183" i="7" s="1"/>
  <c r="N183" i="7" s="1"/>
  <c r="O183" i="7" s="1"/>
  <c r="F151" i="7"/>
  <c r="G151" i="7" s="1"/>
  <c r="H151" i="7" s="1"/>
  <c r="I151" i="7" s="1"/>
  <c r="J151" i="7" s="1"/>
  <c r="K151" i="7" s="1"/>
  <c r="L151" i="7" s="1"/>
  <c r="M151" i="7" s="1"/>
  <c r="N151" i="7" s="1"/>
  <c r="O151" i="7" s="1"/>
  <c r="F103" i="7"/>
  <c r="G103" i="7" s="1"/>
  <c r="H103" i="7" s="1"/>
  <c r="I103" i="7" s="1"/>
  <c r="J103" i="7" s="1"/>
  <c r="K103" i="7" s="1"/>
  <c r="L103" i="7" s="1"/>
  <c r="M103" i="7" s="1"/>
  <c r="N103" i="7" s="1"/>
  <c r="O103" i="7" s="1"/>
  <c r="F71" i="7"/>
  <c r="G71" i="7" s="1"/>
  <c r="H71" i="7" s="1"/>
  <c r="I71" i="7" s="1"/>
  <c r="J71" i="7" s="1"/>
  <c r="K71" i="7" s="1"/>
  <c r="L71" i="7" s="1"/>
  <c r="M71" i="7" s="1"/>
  <c r="N71" i="7" s="1"/>
  <c r="O71" i="7" s="1"/>
  <c r="F23" i="7"/>
  <c r="G23" i="7" s="1"/>
  <c r="H23" i="7" s="1"/>
  <c r="I23" i="7" s="1"/>
  <c r="J23" i="7" s="1"/>
  <c r="K23" i="7" s="1"/>
  <c r="L23" i="7" s="1"/>
  <c r="M23" i="7" s="1"/>
  <c r="N23" i="7" s="1"/>
  <c r="O23" i="7" s="1"/>
  <c r="C212" i="7"/>
  <c r="C198" i="7"/>
  <c r="C184" i="7"/>
  <c r="C172" i="7"/>
  <c r="C156" i="7"/>
  <c r="C140" i="7"/>
  <c r="C124" i="7"/>
  <c r="C108" i="7"/>
  <c r="C92" i="7"/>
  <c r="C76" i="7"/>
  <c r="C60" i="7"/>
  <c r="C44" i="7"/>
  <c r="C28" i="7"/>
  <c r="F212" i="7"/>
  <c r="G212" i="7" s="1"/>
  <c r="H212" i="7" s="1"/>
  <c r="I212" i="7" s="1"/>
  <c r="J212" i="7" s="1"/>
  <c r="K212" i="7" s="1"/>
  <c r="L212" i="7" s="1"/>
  <c r="M212" i="7" s="1"/>
  <c r="N212" i="7" s="1"/>
  <c r="O212" i="7" s="1"/>
  <c r="F196" i="7"/>
  <c r="G196" i="7" s="1"/>
  <c r="H196" i="7" s="1"/>
  <c r="I196" i="7" s="1"/>
  <c r="J196" i="7" s="1"/>
  <c r="K196" i="7" s="1"/>
  <c r="L196" i="7" s="1"/>
  <c r="M196" i="7" s="1"/>
  <c r="N196" i="7" s="1"/>
  <c r="O196" i="7" s="1"/>
  <c r="F180" i="7"/>
  <c r="G180" i="7" s="1"/>
  <c r="H180" i="7" s="1"/>
  <c r="I180" i="7" s="1"/>
  <c r="J180" i="7" s="1"/>
  <c r="K180" i="7" s="1"/>
  <c r="L180" i="7" s="1"/>
  <c r="M180" i="7" s="1"/>
  <c r="N180" i="7" s="1"/>
  <c r="O180" i="7" s="1"/>
  <c r="F164" i="7"/>
  <c r="G164" i="7" s="1"/>
  <c r="H164" i="7" s="1"/>
  <c r="I164" i="7" s="1"/>
  <c r="J164" i="7" s="1"/>
  <c r="K164" i="7" s="1"/>
  <c r="L164" i="7" s="1"/>
  <c r="M164" i="7" s="1"/>
  <c r="N164" i="7" s="1"/>
  <c r="O164" i="7" s="1"/>
  <c r="F148" i="7"/>
  <c r="G148" i="7" s="1"/>
  <c r="H148" i="7" s="1"/>
  <c r="I148" i="7" s="1"/>
  <c r="J148" i="7" s="1"/>
  <c r="K148" i="7" s="1"/>
  <c r="L148" i="7" s="1"/>
  <c r="M148" i="7" s="1"/>
  <c r="N148" i="7" s="1"/>
  <c r="O148" i="7" s="1"/>
  <c r="F132" i="7"/>
  <c r="G132" i="7" s="1"/>
  <c r="H132" i="7" s="1"/>
  <c r="I132" i="7" s="1"/>
  <c r="J132" i="7" s="1"/>
  <c r="K132" i="7" s="1"/>
  <c r="L132" i="7" s="1"/>
  <c r="M132" i="7" s="1"/>
  <c r="N132" i="7" s="1"/>
  <c r="O132" i="7" s="1"/>
  <c r="F116" i="7"/>
  <c r="G116" i="7" s="1"/>
  <c r="H116" i="7" s="1"/>
  <c r="I116" i="7" s="1"/>
  <c r="J116" i="7" s="1"/>
  <c r="K116" i="7" s="1"/>
  <c r="L116" i="7" s="1"/>
  <c r="M116" i="7" s="1"/>
  <c r="N116" i="7" s="1"/>
  <c r="O116" i="7" s="1"/>
  <c r="F100" i="7"/>
  <c r="G100" i="7" s="1"/>
  <c r="H100" i="7" s="1"/>
  <c r="I100" i="7" s="1"/>
  <c r="J100" i="7" s="1"/>
  <c r="K100" i="7" s="1"/>
  <c r="L100" i="7" s="1"/>
  <c r="M100" i="7" s="1"/>
  <c r="N100" i="7" s="1"/>
  <c r="O100" i="7" s="1"/>
  <c r="F84" i="7"/>
  <c r="G84" i="7" s="1"/>
  <c r="H84" i="7" s="1"/>
  <c r="I84" i="7" s="1"/>
  <c r="J84" i="7" s="1"/>
  <c r="K84" i="7" s="1"/>
  <c r="L84" i="7" s="1"/>
  <c r="M84" i="7" s="1"/>
  <c r="N84" i="7" s="1"/>
  <c r="O84" i="7" s="1"/>
  <c r="F68" i="7"/>
  <c r="G68" i="7" s="1"/>
  <c r="H68" i="7" s="1"/>
  <c r="I68" i="7" s="1"/>
  <c r="J68" i="7" s="1"/>
  <c r="K68" i="7" s="1"/>
  <c r="L68" i="7" s="1"/>
  <c r="M68" i="7" s="1"/>
  <c r="N68" i="7" s="1"/>
  <c r="O68" i="7" s="1"/>
  <c r="F52" i="7"/>
  <c r="G52" i="7" s="1"/>
  <c r="H52" i="7" s="1"/>
  <c r="I52" i="7" s="1"/>
  <c r="J52" i="7" s="1"/>
  <c r="K52" i="7" s="1"/>
  <c r="L52" i="7" s="1"/>
  <c r="M52" i="7" s="1"/>
  <c r="N52" i="7" s="1"/>
  <c r="O52" i="7" s="1"/>
  <c r="F36" i="7"/>
  <c r="G36" i="7" s="1"/>
  <c r="H36" i="7" s="1"/>
  <c r="I36" i="7" s="1"/>
  <c r="J36" i="7" s="1"/>
  <c r="K36" i="7" s="1"/>
  <c r="L36" i="7" s="1"/>
  <c r="M36" i="7" s="1"/>
  <c r="N36" i="7" s="1"/>
  <c r="O36" i="7" s="1"/>
  <c r="F20" i="7"/>
  <c r="G20" i="7" s="1"/>
  <c r="H20" i="7" s="1"/>
  <c r="I20" i="7" s="1"/>
  <c r="J20" i="7" s="1"/>
  <c r="K20" i="7" s="1"/>
  <c r="L20" i="7" s="1"/>
  <c r="M20" i="7" s="1"/>
  <c r="N20" i="7" s="1"/>
  <c r="O20" i="7" s="1"/>
  <c r="C176" i="7"/>
  <c r="C168" i="7"/>
  <c r="C160" i="7"/>
  <c r="C152" i="7"/>
  <c r="C144" i="7"/>
  <c r="C136" i="7"/>
  <c r="C128" i="7"/>
  <c r="C120" i="7"/>
  <c r="C112" i="7"/>
  <c r="C104" i="7"/>
  <c r="C96" i="7"/>
  <c r="C88" i="7"/>
  <c r="C80" i="7"/>
  <c r="C72" i="7"/>
  <c r="C64" i="7"/>
  <c r="C56" i="7"/>
  <c r="C48" i="7"/>
  <c r="C40" i="7"/>
  <c r="C32" i="7"/>
  <c r="C24" i="7"/>
  <c r="F16" i="7"/>
  <c r="G16" i="7" s="1"/>
  <c r="H16" i="7" s="1"/>
  <c r="I16" i="7" s="1"/>
  <c r="J16" i="7" s="1"/>
  <c r="F208" i="7"/>
  <c r="G208" i="7" s="1"/>
  <c r="H208" i="7" s="1"/>
  <c r="I208" i="7" s="1"/>
  <c r="J208" i="7" s="1"/>
  <c r="K208" i="7" s="1"/>
  <c r="L208" i="7" s="1"/>
  <c r="M208" i="7" s="1"/>
  <c r="N208" i="7" s="1"/>
  <c r="O208" i="7" s="1"/>
  <c r="F200" i="7"/>
  <c r="G200" i="7" s="1"/>
  <c r="H200" i="7" s="1"/>
  <c r="I200" i="7" s="1"/>
  <c r="J200" i="7" s="1"/>
  <c r="K200" i="7" s="1"/>
  <c r="L200" i="7" s="1"/>
  <c r="M200" i="7" s="1"/>
  <c r="N200" i="7" s="1"/>
  <c r="O200" i="7" s="1"/>
  <c r="F192" i="7"/>
  <c r="G192" i="7" s="1"/>
  <c r="H192" i="7" s="1"/>
  <c r="I192" i="7" s="1"/>
  <c r="J192" i="7" s="1"/>
  <c r="K192" i="7" s="1"/>
  <c r="L192" i="7" s="1"/>
  <c r="M192" i="7" s="1"/>
  <c r="N192" i="7" s="1"/>
  <c r="O192" i="7" s="1"/>
  <c r="F184" i="7"/>
  <c r="G184" i="7" s="1"/>
  <c r="H184" i="7" s="1"/>
  <c r="I184" i="7" s="1"/>
  <c r="J184" i="7" s="1"/>
  <c r="K184" i="7" s="1"/>
  <c r="L184" i="7" s="1"/>
  <c r="M184" i="7" s="1"/>
  <c r="N184" i="7" s="1"/>
  <c r="O184" i="7" s="1"/>
  <c r="F176" i="7"/>
  <c r="G176" i="7" s="1"/>
  <c r="H176" i="7" s="1"/>
  <c r="I176" i="7" s="1"/>
  <c r="J176" i="7" s="1"/>
  <c r="K176" i="7" s="1"/>
  <c r="L176" i="7" s="1"/>
  <c r="M176" i="7" s="1"/>
  <c r="N176" i="7" s="1"/>
  <c r="O176" i="7" s="1"/>
  <c r="F168" i="7"/>
  <c r="G168" i="7" s="1"/>
  <c r="H168" i="7" s="1"/>
  <c r="I168" i="7" s="1"/>
  <c r="J168" i="7" s="1"/>
  <c r="K168" i="7" s="1"/>
  <c r="L168" i="7" s="1"/>
  <c r="M168" i="7" s="1"/>
  <c r="N168" i="7" s="1"/>
  <c r="O168" i="7" s="1"/>
  <c r="F160" i="7"/>
  <c r="G160" i="7" s="1"/>
  <c r="H160" i="7" s="1"/>
  <c r="I160" i="7" s="1"/>
  <c r="J160" i="7" s="1"/>
  <c r="K160" i="7" s="1"/>
  <c r="L160" i="7" s="1"/>
  <c r="M160" i="7" s="1"/>
  <c r="N160" i="7" s="1"/>
  <c r="O160" i="7" s="1"/>
  <c r="F152" i="7"/>
  <c r="G152" i="7" s="1"/>
  <c r="H152" i="7" s="1"/>
  <c r="I152" i="7" s="1"/>
  <c r="J152" i="7" s="1"/>
  <c r="K152" i="7" s="1"/>
  <c r="L152" i="7" s="1"/>
  <c r="M152" i="7" s="1"/>
  <c r="N152" i="7" s="1"/>
  <c r="O152" i="7" s="1"/>
  <c r="F144" i="7"/>
  <c r="G144" i="7" s="1"/>
  <c r="H144" i="7" s="1"/>
  <c r="I144" i="7" s="1"/>
  <c r="J144" i="7" s="1"/>
  <c r="K144" i="7" s="1"/>
  <c r="L144" i="7" s="1"/>
  <c r="M144" i="7" s="1"/>
  <c r="N144" i="7" s="1"/>
  <c r="O144" i="7" s="1"/>
  <c r="F136" i="7"/>
  <c r="G136" i="7" s="1"/>
  <c r="H136" i="7" s="1"/>
  <c r="I136" i="7" s="1"/>
  <c r="J136" i="7" s="1"/>
  <c r="K136" i="7" s="1"/>
  <c r="L136" i="7" s="1"/>
  <c r="M136" i="7" s="1"/>
  <c r="N136" i="7" s="1"/>
  <c r="O136" i="7" s="1"/>
  <c r="F128" i="7"/>
  <c r="G128" i="7" s="1"/>
  <c r="H128" i="7" s="1"/>
  <c r="I128" i="7" s="1"/>
  <c r="J128" i="7" s="1"/>
  <c r="K128" i="7" s="1"/>
  <c r="L128" i="7" s="1"/>
  <c r="M128" i="7" s="1"/>
  <c r="N128" i="7" s="1"/>
  <c r="O128" i="7" s="1"/>
  <c r="F120" i="7"/>
  <c r="G120" i="7" s="1"/>
  <c r="H120" i="7" s="1"/>
  <c r="I120" i="7" s="1"/>
  <c r="J120" i="7" s="1"/>
  <c r="K120" i="7" s="1"/>
  <c r="L120" i="7" s="1"/>
  <c r="M120" i="7" s="1"/>
  <c r="N120" i="7" s="1"/>
  <c r="O120" i="7" s="1"/>
  <c r="F112" i="7"/>
  <c r="G112" i="7" s="1"/>
  <c r="H112" i="7" s="1"/>
  <c r="I112" i="7" s="1"/>
  <c r="J112" i="7" s="1"/>
  <c r="K112" i="7" s="1"/>
  <c r="L112" i="7" s="1"/>
  <c r="M112" i="7" s="1"/>
  <c r="N112" i="7" s="1"/>
  <c r="O112" i="7" s="1"/>
  <c r="F104" i="7"/>
  <c r="G104" i="7" s="1"/>
  <c r="H104" i="7" s="1"/>
  <c r="I104" i="7" s="1"/>
  <c r="J104" i="7" s="1"/>
  <c r="K104" i="7" s="1"/>
  <c r="L104" i="7" s="1"/>
  <c r="M104" i="7" s="1"/>
  <c r="N104" i="7" s="1"/>
  <c r="O104" i="7" s="1"/>
  <c r="F96" i="7"/>
  <c r="G96" i="7" s="1"/>
  <c r="H96" i="7" s="1"/>
  <c r="I96" i="7" s="1"/>
  <c r="J96" i="7" s="1"/>
  <c r="K96" i="7" s="1"/>
  <c r="L96" i="7" s="1"/>
  <c r="M96" i="7" s="1"/>
  <c r="N96" i="7" s="1"/>
  <c r="O96" i="7" s="1"/>
  <c r="F88" i="7"/>
  <c r="G88" i="7" s="1"/>
  <c r="H88" i="7" s="1"/>
  <c r="I88" i="7" s="1"/>
  <c r="J88" i="7" s="1"/>
  <c r="K88" i="7" s="1"/>
  <c r="L88" i="7" s="1"/>
  <c r="M88" i="7" s="1"/>
  <c r="N88" i="7" s="1"/>
  <c r="O88" i="7" s="1"/>
  <c r="F80" i="7"/>
  <c r="G80" i="7" s="1"/>
  <c r="H80" i="7" s="1"/>
  <c r="I80" i="7" s="1"/>
  <c r="J80" i="7" s="1"/>
  <c r="K80" i="7" s="1"/>
  <c r="L80" i="7" s="1"/>
  <c r="M80" i="7" s="1"/>
  <c r="N80" i="7" s="1"/>
  <c r="O80" i="7" s="1"/>
  <c r="F72" i="7"/>
  <c r="G72" i="7" s="1"/>
  <c r="H72" i="7" s="1"/>
  <c r="I72" i="7" s="1"/>
  <c r="J72" i="7" s="1"/>
  <c r="K72" i="7" s="1"/>
  <c r="L72" i="7" s="1"/>
  <c r="M72" i="7" s="1"/>
  <c r="N72" i="7" s="1"/>
  <c r="O72" i="7" s="1"/>
  <c r="F64" i="7"/>
  <c r="G64" i="7" s="1"/>
  <c r="H64" i="7" s="1"/>
  <c r="I64" i="7" s="1"/>
  <c r="J64" i="7" s="1"/>
  <c r="K64" i="7" s="1"/>
  <c r="L64" i="7" s="1"/>
  <c r="M64" i="7" s="1"/>
  <c r="N64" i="7" s="1"/>
  <c r="O64" i="7" s="1"/>
  <c r="F56" i="7"/>
  <c r="G56" i="7" s="1"/>
  <c r="H56" i="7" s="1"/>
  <c r="I56" i="7" s="1"/>
  <c r="J56" i="7" s="1"/>
  <c r="K56" i="7" s="1"/>
  <c r="L56" i="7" s="1"/>
  <c r="M56" i="7" s="1"/>
  <c r="N56" i="7" s="1"/>
  <c r="O56" i="7" s="1"/>
  <c r="F48" i="7"/>
  <c r="G48" i="7" s="1"/>
  <c r="H48" i="7" s="1"/>
  <c r="I48" i="7" s="1"/>
  <c r="J48" i="7" s="1"/>
  <c r="K48" i="7" s="1"/>
  <c r="L48" i="7" s="1"/>
  <c r="M48" i="7" s="1"/>
  <c r="N48" i="7" s="1"/>
  <c r="O48" i="7" s="1"/>
  <c r="F40" i="7"/>
  <c r="G40" i="7" s="1"/>
  <c r="H40" i="7" s="1"/>
  <c r="I40" i="7" s="1"/>
  <c r="J40" i="7" s="1"/>
  <c r="K40" i="7" s="1"/>
  <c r="L40" i="7" s="1"/>
  <c r="M40" i="7" s="1"/>
  <c r="N40" i="7" s="1"/>
  <c r="O40" i="7" s="1"/>
  <c r="F32" i="7"/>
  <c r="G32" i="7" s="1"/>
  <c r="H32" i="7" s="1"/>
  <c r="I32" i="7" s="1"/>
  <c r="J32" i="7" s="1"/>
  <c r="K32" i="7" s="1"/>
  <c r="L32" i="7" s="1"/>
  <c r="M32" i="7" s="1"/>
  <c r="N32" i="7" s="1"/>
  <c r="O32" i="7" s="1"/>
  <c r="F24" i="7"/>
  <c r="G24" i="7" s="1"/>
  <c r="H24" i="7" s="1"/>
  <c r="I24" i="7" s="1"/>
  <c r="J24" i="7" s="1"/>
  <c r="K24" i="7" s="1"/>
  <c r="L24" i="7" s="1"/>
  <c r="M24" i="7" s="1"/>
  <c r="N24" i="7" s="1"/>
  <c r="O24" i="7" s="1"/>
  <c r="C211" i="7"/>
  <c r="C203" i="7"/>
  <c r="C195" i="7"/>
  <c r="C187" i="7"/>
  <c r="C179" i="7"/>
  <c r="C171" i="7"/>
  <c r="C163" i="7"/>
  <c r="C155" i="7"/>
  <c r="C147" i="7"/>
  <c r="C139" i="7"/>
  <c r="C131" i="7"/>
  <c r="C123" i="7"/>
  <c r="C115" i="7"/>
  <c r="C107" i="7"/>
  <c r="C99" i="7"/>
  <c r="C91" i="7"/>
  <c r="C83" i="7"/>
  <c r="C75" i="7"/>
  <c r="C67" i="7"/>
  <c r="C59" i="7"/>
  <c r="C51" i="7"/>
  <c r="C43" i="7"/>
  <c r="C35" i="7"/>
  <c r="C27" i="7"/>
  <c r="C19" i="7"/>
  <c r="F211" i="7"/>
  <c r="G211" i="7" s="1"/>
  <c r="H211" i="7" s="1"/>
  <c r="I211" i="7" s="1"/>
  <c r="J211" i="7" s="1"/>
  <c r="K211" i="7" s="1"/>
  <c r="L211" i="7" s="1"/>
  <c r="M211" i="7" s="1"/>
  <c r="N211" i="7" s="1"/>
  <c r="O211" i="7" s="1"/>
  <c r="F203" i="7"/>
  <c r="G203" i="7" s="1"/>
  <c r="H203" i="7" s="1"/>
  <c r="I203" i="7" s="1"/>
  <c r="J203" i="7" s="1"/>
  <c r="K203" i="7" s="1"/>
  <c r="L203" i="7" s="1"/>
  <c r="M203" i="7" s="1"/>
  <c r="N203" i="7" s="1"/>
  <c r="O203" i="7" s="1"/>
  <c r="F195" i="7"/>
  <c r="G195" i="7" s="1"/>
  <c r="H195" i="7" s="1"/>
  <c r="I195" i="7" s="1"/>
  <c r="J195" i="7" s="1"/>
  <c r="K195" i="7" s="1"/>
  <c r="L195" i="7" s="1"/>
  <c r="M195" i="7" s="1"/>
  <c r="N195" i="7" s="1"/>
  <c r="O195" i="7" s="1"/>
  <c r="F187" i="7"/>
  <c r="G187" i="7" s="1"/>
  <c r="H187" i="7" s="1"/>
  <c r="I187" i="7" s="1"/>
  <c r="J187" i="7" s="1"/>
  <c r="K187" i="7" s="1"/>
  <c r="L187" i="7" s="1"/>
  <c r="M187" i="7" s="1"/>
  <c r="N187" i="7" s="1"/>
  <c r="O187" i="7" s="1"/>
  <c r="F179" i="7"/>
  <c r="G179" i="7" s="1"/>
  <c r="H179" i="7" s="1"/>
  <c r="I179" i="7" s="1"/>
  <c r="J179" i="7" s="1"/>
  <c r="K179" i="7" s="1"/>
  <c r="L179" i="7" s="1"/>
  <c r="M179" i="7" s="1"/>
  <c r="N179" i="7" s="1"/>
  <c r="O179" i="7" s="1"/>
  <c r="F171" i="7"/>
  <c r="G171" i="7" s="1"/>
  <c r="H171" i="7" s="1"/>
  <c r="I171" i="7" s="1"/>
  <c r="J171" i="7" s="1"/>
  <c r="K171" i="7" s="1"/>
  <c r="L171" i="7" s="1"/>
  <c r="M171" i="7" s="1"/>
  <c r="N171" i="7" s="1"/>
  <c r="O171" i="7" s="1"/>
  <c r="F163" i="7"/>
  <c r="G163" i="7" s="1"/>
  <c r="H163" i="7" s="1"/>
  <c r="I163" i="7" s="1"/>
  <c r="J163" i="7" s="1"/>
  <c r="K163" i="7" s="1"/>
  <c r="L163" i="7" s="1"/>
  <c r="M163" i="7" s="1"/>
  <c r="N163" i="7" s="1"/>
  <c r="O163" i="7" s="1"/>
  <c r="F155" i="7"/>
  <c r="G155" i="7" s="1"/>
  <c r="H155" i="7" s="1"/>
  <c r="I155" i="7" s="1"/>
  <c r="J155" i="7" s="1"/>
  <c r="K155" i="7" s="1"/>
  <c r="L155" i="7" s="1"/>
  <c r="M155" i="7" s="1"/>
  <c r="N155" i="7" s="1"/>
  <c r="O155" i="7" s="1"/>
  <c r="F147" i="7"/>
  <c r="G147" i="7" s="1"/>
  <c r="H147" i="7" s="1"/>
  <c r="I147" i="7" s="1"/>
  <c r="J147" i="7" s="1"/>
  <c r="K147" i="7" s="1"/>
  <c r="L147" i="7" s="1"/>
  <c r="M147" i="7" s="1"/>
  <c r="N147" i="7" s="1"/>
  <c r="O147" i="7" s="1"/>
  <c r="F139" i="7"/>
  <c r="G139" i="7" s="1"/>
  <c r="H139" i="7" s="1"/>
  <c r="I139" i="7" s="1"/>
  <c r="J139" i="7" s="1"/>
  <c r="K139" i="7" s="1"/>
  <c r="L139" i="7" s="1"/>
  <c r="M139" i="7" s="1"/>
  <c r="N139" i="7" s="1"/>
  <c r="O139" i="7" s="1"/>
  <c r="F131" i="7"/>
  <c r="G131" i="7" s="1"/>
  <c r="H131" i="7" s="1"/>
  <c r="I131" i="7" s="1"/>
  <c r="J131" i="7" s="1"/>
  <c r="K131" i="7" s="1"/>
  <c r="L131" i="7" s="1"/>
  <c r="M131" i="7" s="1"/>
  <c r="N131" i="7" s="1"/>
  <c r="O131" i="7" s="1"/>
  <c r="F123" i="7"/>
  <c r="G123" i="7" s="1"/>
  <c r="H123" i="7" s="1"/>
  <c r="I123" i="7" s="1"/>
  <c r="J123" i="7" s="1"/>
  <c r="K123" i="7" s="1"/>
  <c r="L123" i="7" s="1"/>
  <c r="M123" i="7" s="1"/>
  <c r="N123" i="7" s="1"/>
  <c r="O123" i="7" s="1"/>
  <c r="F115" i="7"/>
  <c r="G115" i="7" s="1"/>
  <c r="H115" i="7" s="1"/>
  <c r="I115" i="7" s="1"/>
  <c r="J115" i="7" s="1"/>
  <c r="K115" i="7" s="1"/>
  <c r="L115" i="7" s="1"/>
  <c r="M115" i="7" s="1"/>
  <c r="N115" i="7" s="1"/>
  <c r="O115" i="7" s="1"/>
  <c r="F107" i="7"/>
  <c r="G107" i="7" s="1"/>
  <c r="H107" i="7" s="1"/>
  <c r="I107" i="7" s="1"/>
  <c r="J107" i="7" s="1"/>
  <c r="K107" i="7" s="1"/>
  <c r="L107" i="7" s="1"/>
  <c r="M107" i="7" s="1"/>
  <c r="N107" i="7" s="1"/>
  <c r="O107" i="7" s="1"/>
  <c r="F99" i="7"/>
  <c r="G99" i="7" s="1"/>
  <c r="H99" i="7" s="1"/>
  <c r="I99" i="7" s="1"/>
  <c r="J99" i="7" s="1"/>
  <c r="K99" i="7" s="1"/>
  <c r="L99" i="7" s="1"/>
  <c r="M99" i="7" s="1"/>
  <c r="N99" i="7" s="1"/>
  <c r="O99" i="7" s="1"/>
  <c r="F91" i="7"/>
  <c r="G91" i="7" s="1"/>
  <c r="H91" i="7" s="1"/>
  <c r="I91" i="7" s="1"/>
  <c r="J91" i="7" s="1"/>
  <c r="K91" i="7" s="1"/>
  <c r="L91" i="7" s="1"/>
  <c r="M91" i="7" s="1"/>
  <c r="N91" i="7" s="1"/>
  <c r="O91" i="7" s="1"/>
  <c r="F83" i="7"/>
  <c r="G83" i="7" s="1"/>
  <c r="H83" i="7" s="1"/>
  <c r="I83" i="7" s="1"/>
  <c r="J83" i="7" s="1"/>
  <c r="K83" i="7" s="1"/>
  <c r="L83" i="7" s="1"/>
  <c r="M83" i="7" s="1"/>
  <c r="N83" i="7" s="1"/>
  <c r="O83" i="7" s="1"/>
  <c r="F75" i="7"/>
  <c r="G75" i="7" s="1"/>
  <c r="H75" i="7" s="1"/>
  <c r="I75" i="7" s="1"/>
  <c r="J75" i="7" s="1"/>
  <c r="K75" i="7" s="1"/>
  <c r="L75" i="7" s="1"/>
  <c r="M75" i="7" s="1"/>
  <c r="N75" i="7" s="1"/>
  <c r="O75" i="7" s="1"/>
  <c r="F67" i="7"/>
  <c r="G67" i="7" s="1"/>
  <c r="H67" i="7" s="1"/>
  <c r="I67" i="7" s="1"/>
  <c r="J67" i="7" s="1"/>
  <c r="K67" i="7" s="1"/>
  <c r="L67" i="7" s="1"/>
  <c r="M67" i="7" s="1"/>
  <c r="N67" i="7" s="1"/>
  <c r="O67" i="7" s="1"/>
  <c r="F59" i="7"/>
  <c r="G59" i="7" s="1"/>
  <c r="H59" i="7" s="1"/>
  <c r="I59" i="7" s="1"/>
  <c r="J59" i="7" s="1"/>
  <c r="K59" i="7" s="1"/>
  <c r="L59" i="7" s="1"/>
  <c r="M59" i="7" s="1"/>
  <c r="N59" i="7" s="1"/>
  <c r="O59" i="7" s="1"/>
  <c r="F51" i="7"/>
  <c r="G51" i="7" s="1"/>
  <c r="H51" i="7" s="1"/>
  <c r="I51" i="7" s="1"/>
  <c r="J51" i="7" s="1"/>
  <c r="K51" i="7" s="1"/>
  <c r="L51" i="7" s="1"/>
  <c r="M51" i="7" s="1"/>
  <c r="N51" i="7" s="1"/>
  <c r="O51" i="7" s="1"/>
  <c r="F43" i="7"/>
  <c r="G43" i="7" s="1"/>
  <c r="H43" i="7" s="1"/>
  <c r="I43" i="7" s="1"/>
  <c r="J43" i="7" s="1"/>
  <c r="K43" i="7" s="1"/>
  <c r="L43" i="7" s="1"/>
  <c r="M43" i="7" s="1"/>
  <c r="N43" i="7" s="1"/>
  <c r="O43" i="7" s="1"/>
  <c r="F35" i="7"/>
  <c r="G35" i="7" s="1"/>
  <c r="H35" i="7" s="1"/>
  <c r="I35" i="7" s="1"/>
  <c r="J35" i="7" s="1"/>
  <c r="K35" i="7" s="1"/>
  <c r="L35" i="7" s="1"/>
  <c r="M35" i="7" s="1"/>
  <c r="N35" i="7" s="1"/>
  <c r="O35" i="7" s="1"/>
  <c r="F27" i="7"/>
  <c r="G27" i="7" s="1"/>
  <c r="H27" i="7" s="1"/>
  <c r="I27" i="7" s="1"/>
  <c r="J27" i="7" s="1"/>
  <c r="K27" i="7" s="1"/>
  <c r="L27" i="7" s="1"/>
  <c r="M27" i="7" s="1"/>
  <c r="N27" i="7" s="1"/>
  <c r="O27" i="7" s="1"/>
  <c r="F19" i="7"/>
  <c r="G19" i="7" s="1"/>
  <c r="H19" i="7" s="1"/>
  <c r="I19" i="7" s="1"/>
  <c r="J19" i="7" s="1"/>
  <c r="K19" i="7" s="1"/>
  <c r="L19" i="7" s="1"/>
  <c r="M19" i="7" s="1"/>
  <c r="N19" i="7" s="1"/>
  <c r="O19" i="7" s="1"/>
  <c r="C210" i="7"/>
  <c r="C202" i="7"/>
  <c r="C194" i="7"/>
  <c r="C186" i="7"/>
  <c r="C178" i="7"/>
  <c r="C170" i="7"/>
  <c r="C162" i="7"/>
  <c r="C154" i="7"/>
  <c r="C146" i="7"/>
  <c r="C138" i="7"/>
  <c r="C130" i="7"/>
  <c r="C122" i="7"/>
  <c r="C114" i="7"/>
  <c r="C106" i="7"/>
  <c r="C98" i="7"/>
  <c r="C90" i="7"/>
  <c r="C82" i="7"/>
  <c r="C74" i="7"/>
  <c r="C66" i="7"/>
  <c r="C58" i="7"/>
  <c r="C50" i="7"/>
  <c r="C42" i="7"/>
  <c r="C34" i="7"/>
  <c r="C26" i="7"/>
  <c r="C18" i="7"/>
  <c r="F210" i="7"/>
  <c r="G210" i="7" s="1"/>
  <c r="H210" i="7" s="1"/>
  <c r="I210" i="7" s="1"/>
  <c r="J210" i="7" s="1"/>
  <c r="K210" i="7" s="1"/>
  <c r="L210" i="7" s="1"/>
  <c r="M210" i="7" s="1"/>
  <c r="N210" i="7" s="1"/>
  <c r="O210" i="7" s="1"/>
  <c r="F202" i="7"/>
  <c r="G202" i="7" s="1"/>
  <c r="H202" i="7" s="1"/>
  <c r="I202" i="7" s="1"/>
  <c r="J202" i="7" s="1"/>
  <c r="K202" i="7" s="1"/>
  <c r="L202" i="7" s="1"/>
  <c r="M202" i="7" s="1"/>
  <c r="N202" i="7" s="1"/>
  <c r="O202" i="7" s="1"/>
  <c r="F194" i="7"/>
  <c r="G194" i="7" s="1"/>
  <c r="H194" i="7" s="1"/>
  <c r="I194" i="7" s="1"/>
  <c r="J194" i="7" s="1"/>
  <c r="K194" i="7" s="1"/>
  <c r="L194" i="7" s="1"/>
  <c r="M194" i="7" s="1"/>
  <c r="N194" i="7" s="1"/>
  <c r="O194" i="7" s="1"/>
  <c r="F186" i="7"/>
  <c r="G186" i="7" s="1"/>
  <c r="H186" i="7" s="1"/>
  <c r="I186" i="7" s="1"/>
  <c r="J186" i="7" s="1"/>
  <c r="K186" i="7" s="1"/>
  <c r="L186" i="7" s="1"/>
  <c r="M186" i="7" s="1"/>
  <c r="N186" i="7" s="1"/>
  <c r="O186" i="7" s="1"/>
  <c r="F178" i="7"/>
  <c r="G178" i="7" s="1"/>
  <c r="H178" i="7" s="1"/>
  <c r="I178" i="7" s="1"/>
  <c r="J178" i="7" s="1"/>
  <c r="K178" i="7" s="1"/>
  <c r="L178" i="7" s="1"/>
  <c r="M178" i="7" s="1"/>
  <c r="N178" i="7" s="1"/>
  <c r="O178" i="7" s="1"/>
  <c r="F170" i="7"/>
  <c r="G170" i="7" s="1"/>
  <c r="H170" i="7" s="1"/>
  <c r="I170" i="7" s="1"/>
  <c r="J170" i="7" s="1"/>
  <c r="K170" i="7" s="1"/>
  <c r="L170" i="7" s="1"/>
  <c r="M170" i="7" s="1"/>
  <c r="N170" i="7" s="1"/>
  <c r="O170" i="7" s="1"/>
  <c r="F162" i="7"/>
  <c r="G162" i="7" s="1"/>
  <c r="H162" i="7" s="1"/>
  <c r="I162" i="7" s="1"/>
  <c r="J162" i="7" s="1"/>
  <c r="K162" i="7" s="1"/>
  <c r="L162" i="7" s="1"/>
  <c r="M162" i="7" s="1"/>
  <c r="N162" i="7" s="1"/>
  <c r="O162" i="7" s="1"/>
  <c r="F154" i="7"/>
  <c r="G154" i="7" s="1"/>
  <c r="H154" i="7" s="1"/>
  <c r="I154" i="7" s="1"/>
  <c r="J154" i="7" s="1"/>
  <c r="K154" i="7" s="1"/>
  <c r="L154" i="7" s="1"/>
  <c r="M154" i="7" s="1"/>
  <c r="N154" i="7" s="1"/>
  <c r="O154" i="7" s="1"/>
  <c r="F146" i="7"/>
  <c r="G146" i="7" s="1"/>
  <c r="H146" i="7" s="1"/>
  <c r="I146" i="7" s="1"/>
  <c r="J146" i="7" s="1"/>
  <c r="K146" i="7" s="1"/>
  <c r="L146" i="7" s="1"/>
  <c r="M146" i="7" s="1"/>
  <c r="N146" i="7" s="1"/>
  <c r="O146" i="7" s="1"/>
  <c r="F138" i="7"/>
  <c r="G138" i="7" s="1"/>
  <c r="H138" i="7" s="1"/>
  <c r="I138" i="7" s="1"/>
  <c r="J138" i="7" s="1"/>
  <c r="K138" i="7" s="1"/>
  <c r="L138" i="7" s="1"/>
  <c r="M138" i="7" s="1"/>
  <c r="N138" i="7" s="1"/>
  <c r="O138" i="7" s="1"/>
  <c r="F130" i="7"/>
  <c r="G130" i="7" s="1"/>
  <c r="H130" i="7" s="1"/>
  <c r="I130" i="7" s="1"/>
  <c r="J130" i="7" s="1"/>
  <c r="K130" i="7" s="1"/>
  <c r="L130" i="7" s="1"/>
  <c r="M130" i="7" s="1"/>
  <c r="N130" i="7" s="1"/>
  <c r="O130" i="7" s="1"/>
  <c r="F122" i="7"/>
  <c r="G122" i="7" s="1"/>
  <c r="H122" i="7" s="1"/>
  <c r="I122" i="7" s="1"/>
  <c r="J122" i="7" s="1"/>
  <c r="K122" i="7" s="1"/>
  <c r="L122" i="7" s="1"/>
  <c r="M122" i="7" s="1"/>
  <c r="N122" i="7" s="1"/>
  <c r="O122" i="7" s="1"/>
  <c r="F114" i="7"/>
  <c r="G114" i="7" s="1"/>
  <c r="H114" i="7" s="1"/>
  <c r="I114" i="7" s="1"/>
  <c r="J114" i="7" s="1"/>
  <c r="K114" i="7" s="1"/>
  <c r="L114" i="7" s="1"/>
  <c r="M114" i="7" s="1"/>
  <c r="N114" i="7" s="1"/>
  <c r="O114" i="7" s="1"/>
  <c r="F106" i="7"/>
  <c r="G106" i="7" s="1"/>
  <c r="H106" i="7" s="1"/>
  <c r="I106" i="7" s="1"/>
  <c r="J106" i="7" s="1"/>
  <c r="K106" i="7" s="1"/>
  <c r="L106" i="7" s="1"/>
  <c r="M106" i="7" s="1"/>
  <c r="N106" i="7" s="1"/>
  <c r="O106" i="7" s="1"/>
  <c r="F98" i="7"/>
  <c r="G98" i="7" s="1"/>
  <c r="H98" i="7" s="1"/>
  <c r="I98" i="7" s="1"/>
  <c r="J98" i="7" s="1"/>
  <c r="K98" i="7" s="1"/>
  <c r="L98" i="7" s="1"/>
  <c r="M98" i="7" s="1"/>
  <c r="N98" i="7" s="1"/>
  <c r="O98" i="7" s="1"/>
  <c r="F90" i="7"/>
  <c r="G90" i="7" s="1"/>
  <c r="H90" i="7" s="1"/>
  <c r="I90" i="7" s="1"/>
  <c r="J90" i="7" s="1"/>
  <c r="K90" i="7" s="1"/>
  <c r="L90" i="7" s="1"/>
  <c r="M90" i="7" s="1"/>
  <c r="N90" i="7" s="1"/>
  <c r="O90" i="7" s="1"/>
  <c r="F82" i="7"/>
  <c r="G82" i="7" s="1"/>
  <c r="H82" i="7" s="1"/>
  <c r="I82" i="7" s="1"/>
  <c r="J82" i="7" s="1"/>
  <c r="K82" i="7" s="1"/>
  <c r="L82" i="7" s="1"/>
  <c r="M82" i="7" s="1"/>
  <c r="N82" i="7" s="1"/>
  <c r="O82" i="7" s="1"/>
  <c r="F74" i="7"/>
  <c r="G74" i="7" s="1"/>
  <c r="H74" i="7" s="1"/>
  <c r="I74" i="7" s="1"/>
  <c r="J74" i="7" s="1"/>
  <c r="K74" i="7" s="1"/>
  <c r="L74" i="7" s="1"/>
  <c r="M74" i="7" s="1"/>
  <c r="N74" i="7" s="1"/>
  <c r="O74" i="7" s="1"/>
  <c r="F66" i="7"/>
  <c r="G66" i="7" s="1"/>
  <c r="H66" i="7" s="1"/>
  <c r="I66" i="7" s="1"/>
  <c r="J66" i="7" s="1"/>
  <c r="K66" i="7" s="1"/>
  <c r="L66" i="7" s="1"/>
  <c r="M66" i="7" s="1"/>
  <c r="N66" i="7" s="1"/>
  <c r="O66" i="7" s="1"/>
  <c r="F58" i="7"/>
  <c r="G58" i="7" s="1"/>
  <c r="H58" i="7" s="1"/>
  <c r="I58" i="7" s="1"/>
  <c r="J58" i="7" s="1"/>
  <c r="K58" i="7" s="1"/>
  <c r="L58" i="7" s="1"/>
  <c r="M58" i="7" s="1"/>
  <c r="N58" i="7" s="1"/>
  <c r="O58" i="7" s="1"/>
  <c r="F50" i="7"/>
  <c r="G50" i="7" s="1"/>
  <c r="H50" i="7" s="1"/>
  <c r="I50" i="7" s="1"/>
  <c r="J50" i="7" s="1"/>
  <c r="K50" i="7" s="1"/>
  <c r="L50" i="7" s="1"/>
  <c r="M50" i="7" s="1"/>
  <c r="N50" i="7" s="1"/>
  <c r="O50" i="7" s="1"/>
  <c r="F42" i="7"/>
  <c r="G42" i="7" s="1"/>
  <c r="H42" i="7" s="1"/>
  <c r="I42" i="7" s="1"/>
  <c r="J42" i="7" s="1"/>
  <c r="K42" i="7" s="1"/>
  <c r="L42" i="7" s="1"/>
  <c r="M42" i="7" s="1"/>
  <c r="N42" i="7" s="1"/>
  <c r="O42" i="7" s="1"/>
  <c r="F34" i="7"/>
  <c r="G34" i="7" s="1"/>
  <c r="H34" i="7" s="1"/>
  <c r="I34" i="7" s="1"/>
  <c r="J34" i="7" s="1"/>
  <c r="K34" i="7" s="1"/>
  <c r="L34" i="7" s="1"/>
  <c r="M34" i="7" s="1"/>
  <c r="N34" i="7" s="1"/>
  <c r="O34" i="7" s="1"/>
  <c r="F26" i="7"/>
  <c r="G26" i="7" s="1"/>
  <c r="H26" i="7" s="1"/>
  <c r="I26" i="7" s="1"/>
  <c r="J26" i="7" s="1"/>
  <c r="K26" i="7" s="1"/>
  <c r="L26" i="7" s="1"/>
  <c r="M26" i="7" s="1"/>
  <c r="N26" i="7" s="1"/>
  <c r="O26" i="7" s="1"/>
  <c r="F18" i="7"/>
  <c r="G18" i="7" s="1"/>
  <c r="H18" i="7" s="1"/>
  <c r="I18" i="7" s="1"/>
  <c r="J18" i="7" s="1"/>
  <c r="K18" i="7" s="1"/>
  <c r="L18" i="7" s="1"/>
  <c r="M18" i="7" s="1"/>
  <c r="N18" i="7" s="1"/>
  <c r="O18" i="7" s="1"/>
  <c r="C209" i="7"/>
  <c r="C201" i="7"/>
  <c r="C193" i="7"/>
  <c r="C185" i="7"/>
  <c r="C177" i="7"/>
  <c r="C169" i="7"/>
  <c r="C161" i="7"/>
  <c r="C153" i="7"/>
  <c r="C145" i="7"/>
  <c r="C137" i="7"/>
  <c r="C129" i="7"/>
  <c r="C121" i="7"/>
  <c r="C113" i="7"/>
  <c r="C105" i="7"/>
  <c r="C97" i="7"/>
  <c r="C89" i="7"/>
  <c r="C81" i="7"/>
  <c r="C73" i="7"/>
  <c r="C65" i="7"/>
  <c r="C57" i="7"/>
  <c r="C49" i="7"/>
  <c r="C41" i="7"/>
  <c r="C33" i="7"/>
  <c r="C25" i="7"/>
  <c r="C17" i="7"/>
  <c r="F209" i="7"/>
  <c r="G209" i="7" s="1"/>
  <c r="H209" i="7" s="1"/>
  <c r="I209" i="7" s="1"/>
  <c r="J209" i="7" s="1"/>
  <c r="K209" i="7" s="1"/>
  <c r="L209" i="7" s="1"/>
  <c r="M209" i="7" s="1"/>
  <c r="N209" i="7" s="1"/>
  <c r="O209" i="7" s="1"/>
  <c r="F201" i="7"/>
  <c r="G201" i="7" s="1"/>
  <c r="H201" i="7" s="1"/>
  <c r="I201" i="7" s="1"/>
  <c r="J201" i="7" s="1"/>
  <c r="K201" i="7" s="1"/>
  <c r="L201" i="7" s="1"/>
  <c r="M201" i="7" s="1"/>
  <c r="N201" i="7" s="1"/>
  <c r="O201" i="7" s="1"/>
  <c r="F193" i="7"/>
  <c r="G193" i="7" s="1"/>
  <c r="H193" i="7" s="1"/>
  <c r="I193" i="7" s="1"/>
  <c r="J193" i="7" s="1"/>
  <c r="K193" i="7" s="1"/>
  <c r="L193" i="7" s="1"/>
  <c r="M193" i="7" s="1"/>
  <c r="N193" i="7" s="1"/>
  <c r="O193" i="7" s="1"/>
  <c r="F185" i="7"/>
  <c r="G185" i="7" s="1"/>
  <c r="H185" i="7" s="1"/>
  <c r="I185" i="7" s="1"/>
  <c r="J185" i="7" s="1"/>
  <c r="K185" i="7" s="1"/>
  <c r="L185" i="7" s="1"/>
  <c r="M185" i="7" s="1"/>
  <c r="N185" i="7" s="1"/>
  <c r="O185" i="7" s="1"/>
  <c r="F177" i="7"/>
  <c r="G177" i="7" s="1"/>
  <c r="H177" i="7" s="1"/>
  <c r="I177" i="7" s="1"/>
  <c r="J177" i="7" s="1"/>
  <c r="K177" i="7" s="1"/>
  <c r="L177" i="7" s="1"/>
  <c r="M177" i="7" s="1"/>
  <c r="N177" i="7" s="1"/>
  <c r="O177" i="7" s="1"/>
  <c r="F169" i="7"/>
  <c r="G169" i="7" s="1"/>
  <c r="H169" i="7" s="1"/>
  <c r="I169" i="7" s="1"/>
  <c r="J169" i="7" s="1"/>
  <c r="K169" i="7" s="1"/>
  <c r="L169" i="7" s="1"/>
  <c r="M169" i="7" s="1"/>
  <c r="N169" i="7" s="1"/>
  <c r="O169" i="7" s="1"/>
  <c r="F161" i="7"/>
  <c r="G161" i="7" s="1"/>
  <c r="H161" i="7" s="1"/>
  <c r="I161" i="7" s="1"/>
  <c r="J161" i="7" s="1"/>
  <c r="K161" i="7" s="1"/>
  <c r="L161" i="7" s="1"/>
  <c r="M161" i="7" s="1"/>
  <c r="N161" i="7" s="1"/>
  <c r="O161" i="7" s="1"/>
  <c r="F153" i="7"/>
  <c r="G153" i="7" s="1"/>
  <c r="H153" i="7" s="1"/>
  <c r="I153" i="7" s="1"/>
  <c r="J153" i="7" s="1"/>
  <c r="K153" i="7" s="1"/>
  <c r="L153" i="7" s="1"/>
  <c r="M153" i="7" s="1"/>
  <c r="N153" i="7" s="1"/>
  <c r="O153" i="7" s="1"/>
  <c r="F145" i="7"/>
  <c r="G145" i="7" s="1"/>
  <c r="H145" i="7" s="1"/>
  <c r="I145" i="7" s="1"/>
  <c r="J145" i="7" s="1"/>
  <c r="K145" i="7" s="1"/>
  <c r="L145" i="7" s="1"/>
  <c r="M145" i="7" s="1"/>
  <c r="N145" i="7" s="1"/>
  <c r="O145" i="7" s="1"/>
  <c r="F137" i="7"/>
  <c r="G137" i="7" s="1"/>
  <c r="H137" i="7" s="1"/>
  <c r="I137" i="7" s="1"/>
  <c r="J137" i="7" s="1"/>
  <c r="K137" i="7" s="1"/>
  <c r="L137" i="7" s="1"/>
  <c r="M137" i="7" s="1"/>
  <c r="N137" i="7" s="1"/>
  <c r="O137" i="7" s="1"/>
  <c r="F129" i="7"/>
  <c r="G129" i="7" s="1"/>
  <c r="H129" i="7" s="1"/>
  <c r="I129" i="7" s="1"/>
  <c r="J129" i="7" s="1"/>
  <c r="K129" i="7" s="1"/>
  <c r="L129" i="7" s="1"/>
  <c r="M129" i="7" s="1"/>
  <c r="N129" i="7" s="1"/>
  <c r="O129" i="7" s="1"/>
  <c r="F121" i="7"/>
  <c r="G121" i="7" s="1"/>
  <c r="H121" i="7" s="1"/>
  <c r="I121" i="7" s="1"/>
  <c r="J121" i="7" s="1"/>
  <c r="K121" i="7" s="1"/>
  <c r="L121" i="7" s="1"/>
  <c r="M121" i="7" s="1"/>
  <c r="N121" i="7" s="1"/>
  <c r="O121" i="7" s="1"/>
  <c r="F113" i="7"/>
  <c r="G113" i="7" s="1"/>
  <c r="H113" i="7" s="1"/>
  <c r="I113" i="7" s="1"/>
  <c r="J113" i="7" s="1"/>
  <c r="K113" i="7" s="1"/>
  <c r="L113" i="7" s="1"/>
  <c r="M113" i="7" s="1"/>
  <c r="N113" i="7" s="1"/>
  <c r="O113" i="7" s="1"/>
  <c r="F105" i="7"/>
  <c r="G105" i="7" s="1"/>
  <c r="H105" i="7" s="1"/>
  <c r="I105" i="7" s="1"/>
  <c r="J105" i="7" s="1"/>
  <c r="K105" i="7" s="1"/>
  <c r="L105" i="7" s="1"/>
  <c r="M105" i="7" s="1"/>
  <c r="N105" i="7" s="1"/>
  <c r="O105" i="7" s="1"/>
  <c r="F97" i="7"/>
  <c r="G97" i="7" s="1"/>
  <c r="H97" i="7" s="1"/>
  <c r="I97" i="7" s="1"/>
  <c r="J97" i="7" s="1"/>
  <c r="K97" i="7" s="1"/>
  <c r="L97" i="7" s="1"/>
  <c r="M97" i="7" s="1"/>
  <c r="N97" i="7" s="1"/>
  <c r="O97" i="7" s="1"/>
  <c r="F89" i="7"/>
  <c r="G89" i="7" s="1"/>
  <c r="H89" i="7" s="1"/>
  <c r="I89" i="7" s="1"/>
  <c r="J89" i="7" s="1"/>
  <c r="K89" i="7" s="1"/>
  <c r="L89" i="7" s="1"/>
  <c r="M89" i="7" s="1"/>
  <c r="N89" i="7" s="1"/>
  <c r="O89" i="7" s="1"/>
  <c r="F81" i="7"/>
  <c r="G81" i="7" s="1"/>
  <c r="H81" i="7" s="1"/>
  <c r="I81" i="7" s="1"/>
  <c r="J81" i="7" s="1"/>
  <c r="K81" i="7" s="1"/>
  <c r="L81" i="7" s="1"/>
  <c r="M81" i="7" s="1"/>
  <c r="N81" i="7" s="1"/>
  <c r="O81" i="7" s="1"/>
  <c r="F73" i="7"/>
  <c r="G73" i="7" s="1"/>
  <c r="H73" i="7" s="1"/>
  <c r="I73" i="7" s="1"/>
  <c r="J73" i="7" s="1"/>
  <c r="K73" i="7" s="1"/>
  <c r="L73" i="7" s="1"/>
  <c r="M73" i="7" s="1"/>
  <c r="N73" i="7" s="1"/>
  <c r="O73" i="7" s="1"/>
  <c r="F65" i="7"/>
  <c r="G65" i="7" s="1"/>
  <c r="H65" i="7" s="1"/>
  <c r="I65" i="7" s="1"/>
  <c r="J65" i="7" s="1"/>
  <c r="K65" i="7" s="1"/>
  <c r="L65" i="7" s="1"/>
  <c r="M65" i="7" s="1"/>
  <c r="N65" i="7" s="1"/>
  <c r="O65" i="7" s="1"/>
  <c r="F57" i="7"/>
  <c r="G57" i="7" s="1"/>
  <c r="H57" i="7" s="1"/>
  <c r="I57" i="7" s="1"/>
  <c r="J57" i="7" s="1"/>
  <c r="K57" i="7" s="1"/>
  <c r="L57" i="7" s="1"/>
  <c r="M57" i="7" s="1"/>
  <c r="N57" i="7" s="1"/>
  <c r="O57" i="7" s="1"/>
  <c r="F49" i="7"/>
  <c r="G49" i="7" s="1"/>
  <c r="H49" i="7" s="1"/>
  <c r="I49" i="7" s="1"/>
  <c r="J49" i="7" s="1"/>
  <c r="K49" i="7" s="1"/>
  <c r="L49" i="7" s="1"/>
  <c r="M49" i="7" s="1"/>
  <c r="N49" i="7" s="1"/>
  <c r="O49" i="7" s="1"/>
  <c r="F41" i="7"/>
  <c r="G41" i="7" s="1"/>
  <c r="H41" i="7" s="1"/>
  <c r="I41" i="7" s="1"/>
  <c r="J41" i="7" s="1"/>
  <c r="K41" i="7" s="1"/>
  <c r="L41" i="7" s="1"/>
  <c r="M41" i="7" s="1"/>
  <c r="N41" i="7" s="1"/>
  <c r="O41" i="7" s="1"/>
  <c r="F33" i="7"/>
  <c r="G33" i="7" s="1"/>
  <c r="H33" i="7" s="1"/>
  <c r="I33" i="7" s="1"/>
  <c r="J33" i="7" s="1"/>
  <c r="K33" i="7" s="1"/>
  <c r="L33" i="7" s="1"/>
  <c r="M33" i="7" s="1"/>
  <c r="N33" i="7" s="1"/>
  <c r="O33" i="7" s="1"/>
  <c r="F25" i="7"/>
  <c r="G25" i="7" s="1"/>
  <c r="H25" i="7" s="1"/>
  <c r="I25" i="7" s="1"/>
  <c r="J25" i="7" s="1"/>
  <c r="K25" i="7" s="1"/>
  <c r="L25" i="7" s="1"/>
  <c r="M25" i="7" s="1"/>
  <c r="N25" i="7" s="1"/>
  <c r="O25" i="7" s="1"/>
  <c r="K30" i="4"/>
  <c r="Q22" i="4" s="1"/>
  <c r="K31" i="4"/>
  <c r="Q23" i="4" s="1"/>
  <c r="K32" i="4"/>
  <c r="Q24" i="4" s="1"/>
  <c r="K33" i="4"/>
  <c r="Q25" i="4" s="1"/>
  <c r="K29" i="4"/>
  <c r="Q21" i="4" s="1"/>
  <c r="K21" i="2"/>
  <c r="D71" i="3"/>
  <c r="N7" i="3"/>
  <c r="M7"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3" i="3"/>
  <c r="F64" i="3"/>
  <c r="F65" i="3"/>
  <c r="F66"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F325" i="3" s="1"/>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K23" i="4"/>
  <c r="K25" i="4" s="1"/>
  <c r="K22" i="4"/>
  <c r="K24" i="4" s="1"/>
  <c r="N7" i="5"/>
  <c r="H7" i="7" l="1"/>
  <c r="I7" i="7"/>
  <c r="I8" i="7" s="1"/>
  <c r="G7" i="7"/>
  <c r="G8" i="7" s="1"/>
  <c r="K16" i="7"/>
  <c r="L16" i="7" s="1"/>
  <c r="M16" i="7" s="1"/>
  <c r="N16" i="7" s="1"/>
  <c r="O16" i="7" s="1"/>
  <c r="G11" i="7" s="1"/>
  <c r="H3" i="7"/>
  <c r="I3" i="7"/>
  <c r="G3" i="7"/>
  <c r="F332" i="3"/>
  <c r="F331" i="3"/>
  <c r="F329" i="3"/>
  <c r="F328" i="3"/>
  <c r="F335" i="3"/>
  <c r="F327" i="3"/>
  <c r="F330" i="3"/>
  <c r="F334" i="3"/>
  <c r="F326" i="3"/>
  <c r="F333" i="3"/>
  <c r="F67" i="3"/>
  <c r="F70" i="3"/>
  <c r="F62" i="3"/>
  <c r="F69" i="3"/>
  <c r="F61" i="3"/>
  <c r="F68" i="3"/>
  <c r="H8" i="7" l="1"/>
  <c r="N24" i="4"/>
  <c r="I4" i="7"/>
  <c r="N23" i="4"/>
  <c r="H4" i="7"/>
  <c r="N22" i="4"/>
  <c r="I11" i="7"/>
  <c r="N25" i="4" s="1"/>
  <c r="H11" i="7"/>
  <c r="G4" i="7"/>
  <c r="N21" i="4"/>
  <c r="G12" i="7"/>
  <c r="H12" i="7"/>
  <c r="I12" i="7"/>
  <c r="O7" i="5"/>
  <c r="M7" i="5"/>
  <c r="N6" i="5"/>
  <c r="O6" i="5"/>
  <c r="M6" i="5"/>
  <c r="J8" i="5" l="1"/>
  <c r="J9" i="5" s="1"/>
  <c r="J10" i="5" s="1"/>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J34" i="5" s="1"/>
  <c r="J35" i="5" s="1"/>
  <c r="J36" i="5" s="1"/>
  <c r="J37" i="5" s="1"/>
  <c r="J38" i="5" s="1"/>
  <c r="J39" i="5" s="1"/>
  <c r="J40" i="5" s="1"/>
  <c r="J41" i="5" s="1"/>
  <c r="J42" i="5" s="1"/>
  <c r="J43" i="5" s="1"/>
  <c r="J44" i="5" s="1"/>
  <c r="J45" i="5" s="1"/>
  <c r="J46" i="5" s="1"/>
  <c r="J47" i="5" s="1"/>
  <c r="J48" i="5" s="1"/>
  <c r="J49" i="5" s="1"/>
  <c r="J50" i="5" s="1"/>
  <c r="J51" i="5" s="1"/>
  <c r="J52" i="5" s="1"/>
  <c r="J53" i="5" s="1"/>
  <c r="J54" i="5" s="1"/>
  <c r="J55" i="5" s="1"/>
  <c r="J56" i="5" s="1"/>
  <c r="J57" i="5" s="1"/>
  <c r="J58" i="5" s="1"/>
  <c r="J59" i="5" s="1"/>
  <c r="J60" i="5" s="1"/>
  <c r="J61" i="5" s="1"/>
  <c r="J62" i="5" s="1"/>
  <c r="J63" i="5" s="1"/>
  <c r="J64" i="5" s="1"/>
  <c r="J65" i="5" s="1"/>
  <c r="J66" i="5" s="1"/>
  <c r="J67" i="5" s="1"/>
  <c r="J68" i="5" s="1"/>
  <c r="J69" i="5" s="1"/>
  <c r="J70" i="5" s="1"/>
  <c r="J71" i="5" s="1"/>
  <c r="J72" i="5" s="1"/>
  <c r="J73" i="5" s="1"/>
  <c r="J74" i="5" s="1"/>
  <c r="J75" i="5" s="1"/>
  <c r="J76" i="5" s="1"/>
  <c r="J77" i="5" s="1"/>
  <c r="J78" i="5" s="1"/>
  <c r="J79" i="5" s="1"/>
  <c r="J80" i="5" s="1"/>
  <c r="J81" i="5" s="1"/>
  <c r="J82" i="5" s="1"/>
  <c r="J83" i="5" s="1"/>
  <c r="J84" i="5" s="1"/>
  <c r="J85" i="5" s="1"/>
  <c r="J86" i="5" s="1"/>
  <c r="J87" i="5" s="1"/>
  <c r="J88" i="5" s="1"/>
  <c r="J89" i="5" s="1"/>
  <c r="J90" i="5" s="1"/>
  <c r="J91" i="5" s="1"/>
  <c r="J92" i="5" s="1"/>
  <c r="J93" i="5" s="1"/>
  <c r="J94" i="5" s="1"/>
  <c r="J95" i="5" s="1"/>
  <c r="J96" i="5" s="1"/>
  <c r="J97" i="5" s="1"/>
  <c r="J98" i="5" s="1"/>
  <c r="J99" i="5" s="1"/>
  <c r="J100" i="5" s="1"/>
  <c r="J101" i="5" s="1"/>
  <c r="J102" i="5" s="1"/>
  <c r="J103" i="5" s="1"/>
  <c r="J104" i="5" s="1"/>
  <c r="J105" i="5" s="1"/>
  <c r="J106" i="5" s="1"/>
  <c r="J107" i="5" s="1"/>
  <c r="J108" i="5" s="1"/>
  <c r="J109" i="5" s="1"/>
  <c r="J110" i="5" s="1"/>
  <c r="J111" i="5" s="1"/>
  <c r="J112" i="5" s="1"/>
  <c r="J113" i="5" s="1"/>
  <c r="J114" i="5" s="1"/>
  <c r="J115" i="5" s="1"/>
  <c r="J116" i="5" s="1"/>
  <c r="J117" i="5" s="1"/>
  <c r="J118" i="5" s="1"/>
  <c r="J119" i="5" s="1"/>
  <c r="J120" i="5" s="1"/>
  <c r="J121" i="5" s="1"/>
  <c r="J122" i="5" s="1"/>
  <c r="J123" i="5" s="1"/>
  <c r="J124" i="5" s="1"/>
  <c r="J125" i="5" s="1"/>
  <c r="J126" i="5" s="1"/>
  <c r="J127" i="5" s="1"/>
  <c r="J128" i="5" s="1"/>
  <c r="J129" i="5" s="1"/>
  <c r="J130" i="5" s="1"/>
  <c r="J131" i="5" s="1"/>
  <c r="J132" i="5" s="1"/>
  <c r="J133" i="5" s="1"/>
  <c r="J134" i="5" s="1"/>
  <c r="J135" i="5" s="1"/>
  <c r="J136" i="5" s="1"/>
  <c r="J137" i="5" s="1"/>
  <c r="J138" i="5" s="1"/>
  <c r="J139" i="5" s="1"/>
  <c r="J140" i="5" s="1"/>
  <c r="J141" i="5" s="1"/>
  <c r="J142" i="5" s="1"/>
  <c r="J143" i="5" s="1"/>
  <c r="J144" i="5" s="1"/>
  <c r="J145" i="5" s="1"/>
  <c r="J146" i="5" s="1"/>
  <c r="J147" i="5" s="1"/>
  <c r="J148" i="5" s="1"/>
  <c r="J149" i="5" s="1"/>
  <c r="J150" i="5" s="1"/>
  <c r="J151" i="5" s="1"/>
  <c r="J152" i="5" s="1"/>
  <c r="J153" i="5" s="1"/>
  <c r="J154" i="5" s="1"/>
  <c r="J155" i="5" s="1"/>
  <c r="J156" i="5" s="1"/>
  <c r="J157" i="5" s="1"/>
  <c r="J158" i="5" s="1"/>
  <c r="J159" i="5" s="1"/>
  <c r="J160" i="5" s="1"/>
  <c r="J161" i="5" s="1"/>
  <c r="J162" i="5" s="1"/>
  <c r="J163" i="5" s="1"/>
  <c r="J164" i="5" s="1"/>
  <c r="J165" i="5" s="1"/>
  <c r="J166" i="5" s="1"/>
  <c r="J167" i="5" s="1"/>
  <c r="J168" i="5" s="1"/>
  <c r="J169" i="5" s="1"/>
  <c r="J170" i="5" s="1"/>
  <c r="J171" i="5" s="1"/>
  <c r="J172" i="5" s="1"/>
  <c r="J173" i="5" s="1"/>
  <c r="J174" i="5" s="1"/>
  <c r="J175" i="5" s="1"/>
  <c r="J176" i="5" s="1"/>
  <c r="J177" i="5" s="1"/>
  <c r="J178" i="5" s="1"/>
  <c r="J179" i="5" s="1"/>
  <c r="J180" i="5" s="1"/>
  <c r="J181" i="5" s="1"/>
  <c r="J182" i="5" s="1"/>
  <c r="J183" i="5" s="1"/>
  <c r="J184" i="5" s="1"/>
  <c r="J185" i="5" s="1"/>
  <c r="J186" i="5" s="1"/>
  <c r="J187" i="5" s="1"/>
  <c r="J188" i="5" s="1"/>
  <c r="J189" i="5" s="1"/>
  <c r="J190" i="5" s="1"/>
  <c r="J191" i="5" s="1"/>
  <c r="J192" i="5" s="1"/>
  <c r="J193" i="5" s="1"/>
  <c r="J194" i="5" s="1"/>
  <c r="J195" i="5" s="1"/>
  <c r="J196" i="5" s="1"/>
  <c r="J197" i="5" s="1"/>
  <c r="J198" i="5" s="1"/>
  <c r="J199" i="5" s="1"/>
  <c r="J200" i="5" s="1"/>
  <c r="J201" i="5" s="1"/>
  <c r="J202" i="5" s="1"/>
  <c r="J203" i="5" s="1"/>
  <c r="J204" i="5" s="1"/>
  <c r="J205" i="5" s="1"/>
  <c r="J206" i="5" s="1"/>
  <c r="J207" i="5" s="1"/>
  <c r="J208" i="5" s="1"/>
  <c r="J209" i="5" s="1"/>
  <c r="J210" i="5" s="1"/>
  <c r="J211" i="5" s="1"/>
  <c r="J212" i="5" s="1"/>
  <c r="J213" i="5" s="1"/>
  <c r="J214" i="5" s="1"/>
  <c r="J215" i="5" s="1"/>
  <c r="J216" i="5" s="1"/>
  <c r="J217" i="5" s="1"/>
  <c r="J218" i="5" s="1"/>
  <c r="J219" i="5" s="1"/>
  <c r="J220" i="5" s="1"/>
  <c r="J221" i="5" s="1"/>
  <c r="J222" i="5" s="1"/>
  <c r="J223" i="5" s="1"/>
  <c r="J224" i="5" s="1"/>
  <c r="J225" i="5" s="1"/>
  <c r="J226" i="5" s="1"/>
  <c r="J227" i="5" s="1"/>
  <c r="J228" i="5" s="1"/>
  <c r="J229" i="5" s="1"/>
  <c r="J230" i="5" s="1"/>
  <c r="J231" i="5" s="1"/>
  <c r="J232" i="5" s="1"/>
  <c r="J233" i="5" s="1"/>
  <c r="J234" i="5" s="1"/>
  <c r="J235" i="5" s="1"/>
  <c r="J236" i="5" s="1"/>
  <c r="J237" i="5" s="1"/>
  <c r="J238" i="5" s="1"/>
  <c r="J239" i="5" s="1"/>
  <c r="J240" i="5" s="1"/>
  <c r="J241" i="5" s="1"/>
  <c r="J242" i="5" s="1"/>
  <c r="J243" i="5" s="1"/>
  <c r="J244" i="5" s="1"/>
  <c r="J245" i="5" s="1"/>
  <c r="J246" i="5" s="1"/>
  <c r="J247" i="5" s="1"/>
  <c r="J248" i="5" s="1"/>
  <c r="J249" i="5" s="1"/>
  <c r="J250" i="5" s="1"/>
  <c r="J251" i="5" s="1"/>
  <c r="J252" i="5" s="1"/>
  <c r="J253" i="5" s="1"/>
  <c r="J254" i="5" s="1"/>
  <c r="J255" i="5" s="1"/>
  <c r="J256" i="5" s="1"/>
  <c r="J257" i="5" s="1"/>
  <c r="J258" i="5" s="1"/>
  <c r="J259" i="5" s="1"/>
  <c r="J260" i="5" s="1"/>
  <c r="J261" i="5" s="1"/>
  <c r="J262" i="5" s="1"/>
  <c r="J263" i="5" s="1"/>
  <c r="J264" i="5" s="1"/>
  <c r="J265" i="5" s="1"/>
  <c r="J266" i="5" s="1"/>
  <c r="J267" i="5" s="1"/>
  <c r="J268" i="5" s="1"/>
  <c r="J269" i="5" s="1"/>
  <c r="J270" i="5" s="1"/>
  <c r="J271" i="5" s="1"/>
  <c r="J272" i="5" s="1"/>
  <c r="J273" i="5" s="1"/>
  <c r="J274" i="5" s="1"/>
  <c r="J275" i="5" s="1"/>
  <c r="J276" i="5" s="1"/>
  <c r="J277" i="5" s="1"/>
  <c r="J278" i="5" s="1"/>
  <c r="J279" i="5" s="1"/>
  <c r="J280" i="5" s="1"/>
  <c r="J281" i="5" s="1"/>
  <c r="J282" i="5" s="1"/>
  <c r="J283" i="5" s="1"/>
  <c r="J284" i="5" s="1"/>
  <c r="J285" i="5" s="1"/>
  <c r="J286" i="5" s="1"/>
  <c r="J287" i="5" s="1"/>
  <c r="J288" i="5" s="1"/>
  <c r="J289" i="5" s="1"/>
  <c r="J290" i="5" s="1"/>
  <c r="J291" i="5" s="1"/>
  <c r="J292" i="5" s="1"/>
  <c r="J293" i="5" s="1"/>
  <c r="J294" i="5" s="1"/>
  <c r="J295" i="5" s="1"/>
  <c r="J296" i="5" s="1"/>
  <c r="J297" i="5" s="1"/>
  <c r="J298" i="5" s="1"/>
  <c r="J299" i="5" s="1"/>
  <c r="J300" i="5" s="1"/>
  <c r="J301" i="5" s="1"/>
  <c r="J302" i="5" s="1"/>
  <c r="J303" i="5" s="1"/>
  <c r="J304" i="5" s="1"/>
  <c r="J305" i="5" s="1"/>
  <c r="J306" i="5" s="1"/>
  <c r="J307" i="5" s="1"/>
  <c r="J308" i="5" s="1"/>
  <c r="J309" i="5" s="1"/>
  <c r="J310" i="5" s="1"/>
  <c r="J311" i="5" s="1"/>
  <c r="J312" i="5" s="1"/>
  <c r="J313" i="5" s="1"/>
  <c r="J314" i="5" s="1"/>
  <c r="J315" i="5" s="1"/>
  <c r="J316" i="5" s="1"/>
  <c r="J317" i="5" s="1"/>
  <c r="J318" i="5" s="1"/>
  <c r="J319" i="5" s="1"/>
  <c r="J320" i="5" s="1"/>
  <c r="J321" i="5" s="1"/>
  <c r="J322" i="5" s="1"/>
  <c r="J323" i="5" s="1"/>
  <c r="J324" i="5" s="1"/>
  <c r="J325" i="5" s="1"/>
  <c r="J326" i="5" s="1"/>
  <c r="J327" i="5" s="1"/>
  <c r="J328" i="5" s="1"/>
  <c r="J329" i="5" s="1"/>
  <c r="J330" i="5" s="1"/>
  <c r="J331" i="5" s="1"/>
  <c r="J332" i="5" s="1"/>
  <c r="J333" i="5" s="1"/>
  <c r="J334" i="5" s="1"/>
  <c r="J335" i="5" s="1"/>
  <c r="J336" i="5" s="1"/>
  <c r="J337" i="5" s="1"/>
  <c r="J338" i="5" s="1"/>
  <c r="J339" i="5" s="1"/>
  <c r="J340" i="5" s="1"/>
  <c r="J341" i="5" s="1"/>
  <c r="J342" i="5" s="1"/>
  <c r="J343" i="5" s="1"/>
  <c r="J344" i="5" s="1"/>
  <c r="J345" i="5" s="1"/>
  <c r="J346" i="5" s="1"/>
  <c r="J347" i="5" s="1"/>
  <c r="J348" i="5" s="1"/>
  <c r="J349" i="5" s="1"/>
  <c r="J350" i="5" s="1"/>
  <c r="J351" i="5" s="1"/>
  <c r="J352" i="5" s="1"/>
  <c r="J353" i="5" s="1"/>
  <c r="J354" i="5" s="1"/>
  <c r="J355" i="5" s="1"/>
  <c r="J356" i="5" s="1"/>
  <c r="J357" i="5" s="1"/>
  <c r="J358" i="5" s="1"/>
  <c r="J359" i="5" s="1"/>
  <c r="J360" i="5" s="1"/>
  <c r="J361" i="5" s="1"/>
  <c r="J362" i="5" s="1"/>
  <c r="J363" i="5" s="1"/>
  <c r="J364" i="5" s="1"/>
  <c r="J365" i="5" s="1"/>
  <c r="J366" i="5" s="1"/>
  <c r="J367" i="5" s="1"/>
  <c r="J368" i="5" s="1"/>
  <c r="J369" i="5" s="1"/>
  <c r="J370" i="5" s="1"/>
  <c r="J371" i="5" s="1"/>
  <c r="J372" i="5" s="1"/>
  <c r="J373" i="5" s="1"/>
  <c r="J374" i="5" s="1"/>
  <c r="J375" i="5" s="1"/>
  <c r="J376" i="5" s="1"/>
  <c r="J377" i="5" s="1"/>
  <c r="J378" i="5" s="1"/>
  <c r="J379" i="5" s="1"/>
  <c r="J380" i="5" s="1"/>
  <c r="J381" i="5" s="1"/>
  <c r="J382" i="5" s="1"/>
  <c r="J383" i="5" s="1"/>
  <c r="J384" i="5" s="1"/>
  <c r="J385" i="5" s="1"/>
  <c r="J386" i="5" s="1"/>
  <c r="J387" i="5" s="1"/>
  <c r="J388" i="5" s="1"/>
  <c r="J389" i="5" s="1"/>
  <c r="J390" i="5" s="1"/>
  <c r="J391" i="5" s="1"/>
  <c r="J392" i="5" s="1"/>
  <c r="J393" i="5" s="1"/>
  <c r="J394" i="5" s="1"/>
  <c r="J395" i="5" s="1"/>
  <c r="J396" i="5" s="1"/>
  <c r="J397" i="5" s="1"/>
  <c r="J398" i="5" s="1"/>
  <c r="J399" i="5" s="1"/>
  <c r="J400" i="5" s="1"/>
  <c r="J401" i="5" s="1"/>
  <c r="J402" i="5" s="1"/>
  <c r="J403" i="5" s="1"/>
  <c r="J404" i="5" s="1"/>
  <c r="J405" i="5" s="1"/>
  <c r="J406" i="5" s="1"/>
  <c r="J407" i="5" s="1"/>
  <c r="J408" i="5" s="1"/>
  <c r="J409" i="5" s="1"/>
  <c r="J410" i="5" s="1"/>
  <c r="J411" i="5" s="1"/>
  <c r="J412" i="5" s="1"/>
  <c r="J413" i="5" s="1"/>
  <c r="J414" i="5" s="1"/>
  <c r="J415" i="5" s="1"/>
  <c r="J416" i="5" s="1"/>
  <c r="J417" i="5" s="1"/>
  <c r="J418" i="5" s="1"/>
  <c r="J419" i="5" s="1"/>
  <c r="J420" i="5" s="1"/>
  <c r="J421" i="5" s="1"/>
  <c r="J422" i="5" s="1"/>
  <c r="J423" i="5" s="1"/>
  <c r="J424" i="5" s="1"/>
  <c r="J425" i="5" s="1"/>
  <c r="J426" i="5" s="1"/>
  <c r="J427" i="5" s="1"/>
  <c r="J428" i="5" s="1"/>
  <c r="J429" i="5" s="1"/>
  <c r="J430" i="5" s="1"/>
  <c r="J431" i="5" s="1"/>
  <c r="J432" i="5" s="1"/>
  <c r="J433" i="5" s="1"/>
  <c r="J434" i="5" s="1"/>
  <c r="J435" i="5" s="1"/>
  <c r="J436" i="5" s="1"/>
  <c r="J437" i="5" s="1"/>
  <c r="J438" i="5" s="1"/>
  <c r="J439" i="5" s="1"/>
  <c r="J440" i="5" s="1"/>
  <c r="J441" i="5" s="1"/>
  <c r="J442" i="5" s="1"/>
  <c r="J443" i="5" s="1"/>
  <c r="J444" i="5" s="1"/>
  <c r="J445" i="5" s="1"/>
  <c r="J446" i="5" s="1"/>
  <c r="J447" i="5" s="1"/>
  <c r="J448" i="5" s="1"/>
  <c r="J449" i="5" s="1"/>
  <c r="J450" i="5" s="1"/>
  <c r="J451" i="5" s="1"/>
  <c r="J452" i="5" s="1"/>
  <c r="J453" i="5" s="1"/>
  <c r="J454" i="5" s="1"/>
  <c r="J455" i="5" s="1"/>
  <c r="J456" i="5" s="1"/>
  <c r="J457" i="5" s="1"/>
  <c r="J458" i="5" s="1"/>
  <c r="J459" i="5" s="1"/>
  <c r="J460" i="5" s="1"/>
  <c r="J461" i="5" s="1"/>
  <c r="J462" i="5" s="1"/>
  <c r="J463" i="5" s="1"/>
  <c r="J464" i="5" s="1"/>
  <c r="J465" i="5" s="1"/>
  <c r="J466" i="5" s="1"/>
  <c r="J467" i="5" s="1"/>
  <c r="J468" i="5" s="1"/>
  <c r="J469" i="5" s="1"/>
  <c r="J470" i="5" s="1"/>
  <c r="J471" i="5" s="1"/>
  <c r="J472" i="5" s="1"/>
  <c r="J473" i="5" s="1"/>
  <c r="J474" i="5" s="1"/>
  <c r="J475" i="5" s="1"/>
  <c r="J476" i="5" s="1"/>
  <c r="J477" i="5" s="1"/>
  <c r="J478" i="5" s="1"/>
  <c r="J479" i="5" s="1"/>
  <c r="J480" i="5" s="1"/>
  <c r="J481" i="5" s="1"/>
  <c r="J482" i="5" s="1"/>
  <c r="J483" i="5" s="1"/>
  <c r="J484" i="5" s="1"/>
  <c r="J485" i="5" s="1"/>
  <c r="J486" i="5" s="1"/>
  <c r="J487" i="5" s="1"/>
  <c r="J488" i="5" s="1"/>
  <c r="J489" i="5" s="1"/>
  <c r="J490" i="5" s="1"/>
  <c r="J491" i="5" s="1"/>
  <c r="J492" i="5" s="1"/>
  <c r="J493" i="5" s="1"/>
  <c r="J494" i="5" s="1"/>
  <c r="J495" i="5" s="1"/>
  <c r="J496" i="5" s="1"/>
  <c r="J497" i="5" s="1"/>
  <c r="J498" i="5" s="1"/>
  <c r="J499" i="5" s="1"/>
  <c r="J500" i="5" s="1"/>
  <c r="J501" i="5" s="1"/>
  <c r="J502" i="5" s="1"/>
  <c r="J503" i="5" s="1"/>
  <c r="J504" i="5" s="1"/>
  <c r="J505" i="5" s="1"/>
  <c r="J7" i="5"/>
  <c r="J6" i="5"/>
  <c r="G6" i="5"/>
  <c r="F7" i="5"/>
  <c r="G7" i="5" s="1"/>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6" i="5"/>
  <c r="M25" i="2"/>
  <c r="M24" i="2"/>
  <c r="M23" i="2"/>
  <c r="M22" i="2"/>
  <c r="J22" i="4"/>
  <c r="J23" i="4"/>
  <c r="J24" i="4"/>
  <c r="J25" i="4"/>
  <c r="J21" i="4"/>
  <c r="L7" i="3" s="1"/>
  <c r="M22" i="4"/>
  <c r="M23" i="4"/>
  <c r="M24" i="4"/>
  <c r="M25" i="4"/>
  <c r="D7" i="4"/>
  <c r="G10" i="4"/>
  <c r="G25" i="4"/>
  <c r="G26" i="4"/>
  <c r="G50" i="4"/>
  <c r="G57" i="4"/>
  <c r="G58" i="4"/>
  <c r="G82" i="4"/>
  <c r="G89" i="4"/>
  <c r="G90" i="4"/>
  <c r="G114" i="4"/>
  <c r="G121" i="4"/>
  <c r="G122" i="4"/>
  <c r="G146" i="4"/>
  <c r="G153" i="4"/>
  <c r="G154" i="4"/>
  <c r="G178" i="4"/>
  <c r="G185" i="4"/>
  <c r="G186" i="4"/>
  <c r="G210" i="4"/>
  <c r="G217" i="4"/>
  <c r="G218" i="4"/>
  <c r="G242" i="4"/>
  <c r="G249" i="4"/>
  <c r="G250" i="4"/>
  <c r="G274" i="4"/>
  <c r="G281" i="4"/>
  <c r="G282" i="4"/>
  <c r="G306" i="4"/>
  <c r="G313" i="4"/>
  <c r="G314" i="4"/>
  <c r="G338" i="4"/>
  <c r="G345" i="4"/>
  <c r="G346" i="4"/>
  <c r="G370" i="4"/>
  <c r="G377" i="4"/>
  <c r="G378" i="4"/>
  <c r="G402" i="4"/>
  <c r="G409" i="4"/>
  <c r="G410" i="4"/>
  <c r="G434" i="4"/>
  <c r="G441" i="4"/>
  <c r="G442" i="4"/>
  <c r="G466" i="4"/>
  <c r="G473" i="4"/>
  <c r="G474" i="4"/>
  <c r="G498" i="4"/>
  <c r="G505" i="4"/>
  <c r="G506" i="4"/>
  <c r="F8" i="4"/>
  <c r="G8" i="4" s="1"/>
  <c r="F9" i="4"/>
  <c r="G9" i="4" s="1"/>
  <c r="F10" i="4"/>
  <c r="F11" i="4"/>
  <c r="G11" i="4" s="1"/>
  <c r="F12" i="4"/>
  <c r="G12" i="4" s="1"/>
  <c r="F13" i="4"/>
  <c r="G13" i="4" s="1"/>
  <c r="F14" i="4"/>
  <c r="G14" i="4" s="1"/>
  <c r="F15" i="4"/>
  <c r="G15" i="4" s="1"/>
  <c r="F16" i="4"/>
  <c r="G16" i="4" s="1"/>
  <c r="F17" i="4"/>
  <c r="G17" i="4" s="1"/>
  <c r="F18" i="4"/>
  <c r="G18" i="4" s="1"/>
  <c r="F19" i="4"/>
  <c r="G19" i="4" s="1"/>
  <c r="F20" i="4"/>
  <c r="G20" i="4" s="1"/>
  <c r="F21" i="4"/>
  <c r="G21" i="4" s="1"/>
  <c r="F22" i="4"/>
  <c r="G22" i="4" s="1"/>
  <c r="F23" i="4"/>
  <c r="G23" i="4" s="1"/>
  <c r="F24" i="4"/>
  <c r="G24" i="4" s="1"/>
  <c r="F25" i="4"/>
  <c r="F26" i="4"/>
  <c r="F27" i="4"/>
  <c r="G27" i="4" s="1"/>
  <c r="F28" i="4"/>
  <c r="G28" i="4" s="1"/>
  <c r="F29" i="4"/>
  <c r="G29" i="4" s="1"/>
  <c r="F30" i="4"/>
  <c r="G30" i="4" s="1"/>
  <c r="F31" i="4"/>
  <c r="G31" i="4" s="1"/>
  <c r="F32" i="4"/>
  <c r="G32" i="4" s="1"/>
  <c r="F33" i="4"/>
  <c r="G33" i="4" s="1"/>
  <c r="F34" i="4"/>
  <c r="G34" i="4" s="1"/>
  <c r="F35" i="4"/>
  <c r="G35" i="4" s="1"/>
  <c r="F36" i="4"/>
  <c r="G36" i="4" s="1"/>
  <c r="F37" i="4"/>
  <c r="G37" i="4" s="1"/>
  <c r="F38" i="4"/>
  <c r="G38" i="4" s="1"/>
  <c r="F39" i="4"/>
  <c r="G39" i="4" s="1"/>
  <c r="F40" i="4"/>
  <c r="G40" i="4" s="1"/>
  <c r="F41" i="4"/>
  <c r="G41" i="4" s="1"/>
  <c r="F42" i="4"/>
  <c r="G42" i="4" s="1"/>
  <c r="F43" i="4"/>
  <c r="G43" i="4" s="1"/>
  <c r="F44" i="4"/>
  <c r="G44" i="4" s="1"/>
  <c r="F45" i="4"/>
  <c r="G45" i="4" s="1"/>
  <c r="F46" i="4"/>
  <c r="G46" i="4" s="1"/>
  <c r="F47" i="4"/>
  <c r="G47" i="4" s="1"/>
  <c r="F48" i="4"/>
  <c r="G48" i="4" s="1"/>
  <c r="F49" i="4"/>
  <c r="G49" i="4" s="1"/>
  <c r="F50" i="4"/>
  <c r="F51" i="4"/>
  <c r="G51" i="4" s="1"/>
  <c r="F52" i="4"/>
  <c r="G52" i="4" s="1"/>
  <c r="F53" i="4"/>
  <c r="G53" i="4" s="1"/>
  <c r="F54" i="4"/>
  <c r="G54" i="4" s="1"/>
  <c r="F55" i="4"/>
  <c r="G55" i="4" s="1"/>
  <c r="F56" i="4"/>
  <c r="G56" i="4" s="1"/>
  <c r="F57" i="4"/>
  <c r="F58" i="4"/>
  <c r="F59" i="4"/>
  <c r="G59" i="4" s="1"/>
  <c r="F60" i="4"/>
  <c r="G60" i="4" s="1"/>
  <c r="F61" i="4"/>
  <c r="G61" i="4" s="1"/>
  <c r="F62" i="4"/>
  <c r="G62" i="4" s="1"/>
  <c r="F63" i="4"/>
  <c r="G63" i="4" s="1"/>
  <c r="F64" i="4"/>
  <c r="G64" i="4" s="1"/>
  <c r="F65" i="4"/>
  <c r="G65" i="4" s="1"/>
  <c r="F66" i="4"/>
  <c r="G66" i="4" s="1"/>
  <c r="F67" i="4"/>
  <c r="G67" i="4" s="1"/>
  <c r="F68" i="4"/>
  <c r="G68" i="4" s="1"/>
  <c r="F69" i="4"/>
  <c r="G69" i="4" s="1"/>
  <c r="F70" i="4"/>
  <c r="G70" i="4" s="1"/>
  <c r="F71" i="4"/>
  <c r="G71" i="4" s="1"/>
  <c r="F72" i="4"/>
  <c r="G72" i="4" s="1"/>
  <c r="F73" i="4"/>
  <c r="G73" i="4" s="1"/>
  <c r="F74" i="4"/>
  <c r="G74" i="4" s="1"/>
  <c r="F75" i="4"/>
  <c r="G75" i="4" s="1"/>
  <c r="F76" i="4"/>
  <c r="G76" i="4" s="1"/>
  <c r="F77" i="4"/>
  <c r="G77" i="4" s="1"/>
  <c r="F78" i="4"/>
  <c r="G78" i="4" s="1"/>
  <c r="F79" i="4"/>
  <c r="G79" i="4" s="1"/>
  <c r="F80" i="4"/>
  <c r="G80" i="4" s="1"/>
  <c r="F81" i="4"/>
  <c r="G81" i="4" s="1"/>
  <c r="F82" i="4"/>
  <c r="F83" i="4"/>
  <c r="G83" i="4" s="1"/>
  <c r="F84" i="4"/>
  <c r="G84" i="4" s="1"/>
  <c r="F85" i="4"/>
  <c r="G85" i="4" s="1"/>
  <c r="F86" i="4"/>
  <c r="G86" i="4" s="1"/>
  <c r="F87" i="4"/>
  <c r="G87" i="4" s="1"/>
  <c r="F88" i="4"/>
  <c r="G88" i="4" s="1"/>
  <c r="F89" i="4"/>
  <c r="F90" i="4"/>
  <c r="F91" i="4"/>
  <c r="G91" i="4" s="1"/>
  <c r="F92" i="4"/>
  <c r="G92" i="4" s="1"/>
  <c r="F93" i="4"/>
  <c r="G93" i="4" s="1"/>
  <c r="F94" i="4"/>
  <c r="G94" i="4" s="1"/>
  <c r="F95" i="4"/>
  <c r="G95" i="4" s="1"/>
  <c r="F96" i="4"/>
  <c r="G96" i="4" s="1"/>
  <c r="F97" i="4"/>
  <c r="G97" i="4" s="1"/>
  <c r="F98" i="4"/>
  <c r="G98" i="4" s="1"/>
  <c r="F99" i="4"/>
  <c r="G99" i="4" s="1"/>
  <c r="F100" i="4"/>
  <c r="G100" i="4" s="1"/>
  <c r="F101" i="4"/>
  <c r="G101" i="4" s="1"/>
  <c r="F102" i="4"/>
  <c r="G102" i="4" s="1"/>
  <c r="F103" i="4"/>
  <c r="G103" i="4" s="1"/>
  <c r="F104" i="4"/>
  <c r="G104" i="4" s="1"/>
  <c r="F105" i="4"/>
  <c r="G105" i="4" s="1"/>
  <c r="F106" i="4"/>
  <c r="G106" i="4" s="1"/>
  <c r="F107" i="4"/>
  <c r="G107" i="4" s="1"/>
  <c r="F108" i="4"/>
  <c r="G108" i="4" s="1"/>
  <c r="F109" i="4"/>
  <c r="G109" i="4" s="1"/>
  <c r="F110" i="4"/>
  <c r="G110" i="4" s="1"/>
  <c r="F111" i="4"/>
  <c r="G111" i="4" s="1"/>
  <c r="F112" i="4"/>
  <c r="G112" i="4" s="1"/>
  <c r="F113" i="4"/>
  <c r="G113" i="4" s="1"/>
  <c r="F114" i="4"/>
  <c r="F115" i="4"/>
  <c r="G115" i="4" s="1"/>
  <c r="F116" i="4"/>
  <c r="G116" i="4" s="1"/>
  <c r="F117" i="4"/>
  <c r="G117" i="4" s="1"/>
  <c r="F118" i="4"/>
  <c r="G118" i="4" s="1"/>
  <c r="F119" i="4"/>
  <c r="G119" i="4" s="1"/>
  <c r="F120" i="4"/>
  <c r="G120" i="4" s="1"/>
  <c r="F121" i="4"/>
  <c r="F122" i="4"/>
  <c r="F123" i="4"/>
  <c r="G123" i="4" s="1"/>
  <c r="F124" i="4"/>
  <c r="G124" i="4" s="1"/>
  <c r="F125" i="4"/>
  <c r="G125" i="4" s="1"/>
  <c r="F126" i="4"/>
  <c r="G126" i="4" s="1"/>
  <c r="F127" i="4"/>
  <c r="G127" i="4" s="1"/>
  <c r="F128" i="4"/>
  <c r="G128" i="4" s="1"/>
  <c r="F129" i="4"/>
  <c r="G129" i="4" s="1"/>
  <c r="F130" i="4"/>
  <c r="G130" i="4" s="1"/>
  <c r="F131" i="4"/>
  <c r="G131" i="4" s="1"/>
  <c r="F132" i="4"/>
  <c r="G132" i="4" s="1"/>
  <c r="F133" i="4"/>
  <c r="G133" i="4" s="1"/>
  <c r="F134" i="4"/>
  <c r="G134" i="4" s="1"/>
  <c r="F135" i="4"/>
  <c r="G135" i="4" s="1"/>
  <c r="F136" i="4"/>
  <c r="G136" i="4" s="1"/>
  <c r="F137" i="4"/>
  <c r="G137" i="4" s="1"/>
  <c r="F138" i="4"/>
  <c r="G138" i="4" s="1"/>
  <c r="F139" i="4"/>
  <c r="G139" i="4" s="1"/>
  <c r="F140" i="4"/>
  <c r="G140" i="4" s="1"/>
  <c r="F141" i="4"/>
  <c r="G141" i="4" s="1"/>
  <c r="F142" i="4"/>
  <c r="G142" i="4" s="1"/>
  <c r="F143" i="4"/>
  <c r="G143" i="4" s="1"/>
  <c r="F144" i="4"/>
  <c r="G144" i="4" s="1"/>
  <c r="F145" i="4"/>
  <c r="G145" i="4" s="1"/>
  <c r="F146" i="4"/>
  <c r="F147" i="4"/>
  <c r="G147" i="4" s="1"/>
  <c r="F148" i="4"/>
  <c r="G148" i="4" s="1"/>
  <c r="F149" i="4"/>
  <c r="G149" i="4" s="1"/>
  <c r="F150" i="4"/>
  <c r="G150" i="4" s="1"/>
  <c r="F151" i="4"/>
  <c r="G151" i="4" s="1"/>
  <c r="F152" i="4"/>
  <c r="G152" i="4" s="1"/>
  <c r="F153" i="4"/>
  <c r="F154" i="4"/>
  <c r="F155" i="4"/>
  <c r="G155" i="4" s="1"/>
  <c r="F156" i="4"/>
  <c r="G156" i="4" s="1"/>
  <c r="F157" i="4"/>
  <c r="G157" i="4" s="1"/>
  <c r="F158" i="4"/>
  <c r="G158" i="4" s="1"/>
  <c r="F159" i="4"/>
  <c r="G159" i="4" s="1"/>
  <c r="F160" i="4"/>
  <c r="G160" i="4" s="1"/>
  <c r="F161" i="4"/>
  <c r="G161" i="4" s="1"/>
  <c r="F162" i="4"/>
  <c r="G162" i="4" s="1"/>
  <c r="F163" i="4"/>
  <c r="G163" i="4" s="1"/>
  <c r="F164" i="4"/>
  <c r="G164" i="4" s="1"/>
  <c r="F165" i="4"/>
  <c r="G165" i="4" s="1"/>
  <c r="F166" i="4"/>
  <c r="G166" i="4" s="1"/>
  <c r="F167" i="4"/>
  <c r="G167" i="4" s="1"/>
  <c r="F168" i="4"/>
  <c r="G168" i="4" s="1"/>
  <c r="F169" i="4"/>
  <c r="G169" i="4" s="1"/>
  <c r="F170" i="4"/>
  <c r="G170" i="4" s="1"/>
  <c r="F171" i="4"/>
  <c r="G171" i="4" s="1"/>
  <c r="F172" i="4"/>
  <c r="G172" i="4" s="1"/>
  <c r="F173" i="4"/>
  <c r="G173" i="4" s="1"/>
  <c r="F174" i="4"/>
  <c r="G174" i="4" s="1"/>
  <c r="F175" i="4"/>
  <c r="G175" i="4" s="1"/>
  <c r="F176" i="4"/>
  <c r="G176" i="4" s="1"/>
  <c r="F177" i="4"/>
  <c r="G177" i="4" s="1"/>
  <c r="F178" i="4"/>
  <c r="F179" i="4"/>
  <c r="G179" i="4" s="1"/>
  <c r="F180" i="4"/>
  <c r="G180" i="4" s="1"/>
  <c r="F181" i="4"/>
  <c r="G181" i="4" s="1"/>
  <c r="F182" i="4"/>
  <c r="G182" i="4" s="1"/>
  <c r="F183" i="4"/>
  <c r="G183" i="4" s="1"/>
  <c r="F184" i="4"/>
  <c r="G184" i="4" s="1"/>
  <c r="F185" i="4"/>
  <c r="F186" i="4"/>
  <c r="F187" i="4"/>
  <c r="G187" i="4" s="1"/>
  <c r="F188" i="4"/>
  <c r="G188" i="4" s="1"/>
  <c r="F189" i="4"/>
  <c r="G189" i="4" s="1"/>
  <c r="F190" i="4"/>
  <c r="G190" i="4" s="1"/>
  <c r="F191" i="4"/>
  <c r="G191" i="4" s="1"/>
  <c r="F192" i="4"/>
  <c r="G192" i="4" s="1"/>
  <c r="F193" i="4"/>
  <c r="G193" i="4" s="1"/>
  <c r="F194" i="4"/>
  <c r="G194" i="4" s="1"/>
  <c r="F195" i="4"/>
  <c r="G195" i="4" s="1"/>
  <c r="F196" i="4"/>
  <c r="G196" i="4" s="1"/>
  <c r="F197" i="4"/>
  <c r="G197" i="4" s="1"/>
  <c r="F198" i="4"/>
  <c r="G198" i="4" s="1"/>
  <c r="F199" i="4"/>
  <c r="G199" i="4" s="1"/>
  <c r="F200" i="4"/>
  <c r="G200" i="4" s="1"/>
  <c r="F201" i="4"/>
  <c r="G201" i="4" s="1"/>
  <c r="F202" i="4"/>
  <c r="G202" i="4" s="1"/>
  <c r="F203" i="4"/>
  <c r="G203" i="4" s="1"/>
  <c r="F204" i="4"/>
  <c r="G204" i="4" s="1"/>
  <c r="F205" i="4"/>
  <c r="G205" i="4" s="1"/>
  <c r="F206" i="4"/>
  <c r="G206" i="4" s="1"/>
  <c r="F207" i="4"/>
  <c r="G207" i="4" s="1"/>
  <c r="F208" i="4"/>
  <c r="G208" i="4" s="1"/>
  <c r="F209" i="4"/>
  <c r="G209" i="4" s="1"/>
  <c r="F210" i="4"/>
  <c r="F211" i="4"/>
  <c r="G211" i="4" s="1"/>
  <c r="F212" i="4"/>
  <c r="G212" i="4" s="1"/>
  <c r="F213" i="4"/>
  <c r="G213" i="4" s="1"/>
  <c r="F214" i="4"/>
  <c r="G214" i="4" s="1"/>
  <c r="F215" i="4"/>
  <c r="G215" i="4" s="1"/>
  <c r="F216" i="4"/>
  <c r="G216" i="4" s="1"/>
  <c r="F217" i="4"/>
  <c r="F218" i="4"/>
  <c r="F219" i="4"/>
  <c r="G219" i="4" s="1"/>
  <c r="F220" i="4"/>
  <c r="G220" i="4" s="1"/>
  <c r="F221" i="4"/>
  <c r="G221" i="4" s="1"/>
  <c r="F222" i="4"/>
  <c r="G222" i="4" s="1"/>
  <c r="F223" i="4"/>
  <c r="G223" i="4" s="1"/>
  <c r="F224" i="4"/>
  <c r="G224" i="4" s="1"/>
  <c r="F225" i="4"/>
  <c r="G225" i="4" s="1"/>
  <c r="F226" i="4"/>
  <c r="G226" i="4" s="1"/>
  <c r="F227" i="4"/>
  <c r="G227" i="4" s="1"/>
  <c r="F228" i="4"/>
  <c r="G228" i="4" s="1"/>
  <c r="F229" i="4"/>
  <c r="G229" i="4" s="1"/>
  <c r="F230" i="4"/>
  <c r="G230" i="4" s="1"/>
  <c r="F231" i="4"/>
  <c r="G231" i="4" s="1"/>
  <c r="F232" i="4"/>
  <c r="G232" i="4" s="1"/>
  <c r="F233" i="4"/>
  <c r="G233" i="4" s="1"/>
  <c r="F234" i="4"/>
  <c r="G234" i="4" s="1"/>
  <c r="F235" i="4"/>
  <c r="G235" i="4" s="1"/>
  <c r="F236" i="4"/>
  <c r="G236" i="4" s="1"/>
  <c r="F237" i="4"/>
  <c r="G237" i="4" s="1"/>
  <c r="F238" i="4"/>
  <c r="G238" i="4" s="1"/>
  <c r="F239" i="4"/>
  <c r="G239" i="4" s="1"/>
  <c r="F240" i="4"/>
  <c r="G240" i="4" s="1"/>
  <c r="F241" i="4"/>
  <c r="G241" i="4" s="1"/>
  <c r="F242" i="4"/>
  <c r="F243" i="4"/>
  <c r="G243" i="4" s="1"/>
  <c r="F244" i="4"/>
  <c r="G244" i="4" s="1"/>
  <c r="F245" i="4"/>
  <c r="G245" i="4" s="1"/>
  <c r="F246" i="4"/>
  <c r="G246" i="4" s="1"/>
  <c r="F247" i="4"/>
  <c r="G247" i="4" s="1"/>
  <c r="F248" i="4"/>
  <c r="G248" i="4" s="1"/>
  <c r="F249" i="4"/>
  <c r="F250" i="4"/>
  <c r="F251" i="4"/>
  <c r="G251" i="4" s="1"/>
  <c r="F252" i="4"/>
  <c r="G252" i="4" s="1"/>
  <c r="F253" i="4"/>
  <c r="G253" i="4" s="1"/>
  <c r="F254" i="4"/>
  <c r="G254" i="4" s="1"/>
  <c r="F255" i="4"/>
  <c r="G255" i="4" s="1"/>
  <c r="F256" i="4"/>
  <c r="G256" i="4" s="1"/>
  <c r="F257" i="4"/>
  <c r="G257" i="4" s="1"/>
  <c r="F258" i="4"/>
  <c r="G258" i="4" s="1"/>
  <c r="F259" i="4"/>
  <c r="G259" i="4" s="1"/>
  <c r="F260" i="4"/>
  <c r="G260" i="4" s="1"/>
  <c r="F261" i="4"/>
  <c r="G261" i="4" s="1"/>
  <c r="F262" i="4"/>
  <c r="G262" i="4" s="1"/>
  <c r="F263" i="4"/>
  <c r="G263" i="4" s="1"/>
  <c r="F264" i="4"/>
  <c r="G264" i="4" s="1"/>
  <c r="F265" i="4"/>
  <c r="G265" i="4" s="1"/>
  <c r="F266" i="4"/>
  <c r="G266" i="4" s="1"/>
  <c r="F267" i="4"/>
  <c r="G267" i="4" s="1"/>
  <c r="F268" i="4"/>
  <c r="G268" i="4" s="1"/>
  <c r="F269" i="4"/>
  <c r="G269" i="4" s="1"/>
  <c r="F270" i="4"/>
  <c r="G270" i="4" s="1"/>
  <c r="F271" i="4"/>
  <c r="G271" i="4" s="1"/>
  <c r="F272" i="4"/>
  <c r="G272" i="4" s="1"/>
  <c r="F273" i="4"/>
  <c r="G273" i="4" s="1"/>
  <c r="F274" i="4"/>
  <c r="F275" i="4"/>
  <c r="G275" i="4" s="1"/>
  <c r="F276" i="4"/>
  <c r="G276" i="4" s="1"/>
  <c r="F277" i="4"/>
  <c r="G277" i="4" s="1"/>
  <c r="F278" i="4"/>
  <c r="G278" i="4" s="1"/>
  <c r="F279" i="4"/>
  <c r="G279" i="4" s="1"/>
  <c r="F280" i="4"/>
  <c r="G280" i="4" s="1"/>
  <c r="F281" i="4"/>
  <c r="F282" i="4"/>
  <c r="F283" i="4"/>
  <c r="G283" i="4" s="1"/>
  <c r="F284" i="4"/>
  <c r="G284" i="4" s="1"/>
  <c r="F285" i="4"/>
  <c r="G285" i="4" s="1"/>
  <c r="F286" i="4"/>
  <c r="G286" i="4" s="1"/>
  <c r="F287" i="4"/>
  <c r="G287" i="4" s="1"/>
  <c r="F288" i="4"/>
  <c r="G288" i="4" s="1"/>
  <c r="F289" i="4"/>
  <c r="G289" i="4" s="1"/>
  <c r="F290" i="4"/>
  <c r="G290" i="4" s="1"/>
  <c r="F291" i="4"/>
  <c r="G291" i="4" s="1"/>
  <c r="F292" i="4"/>
  <c r="G292" i="4" s="1"/>
  <c r="F293" i="4"/>
  <c r="G293" i="4" s="1"/>
  <c r="F294" i="4"/>
  <c r="G294" i="4" s="1"/>
  <c r="F295" i="4"/>
  <c r="G295" i="4" s="1"/>
  <c r="F296" i="4"/>
  <c r="G296" i="4" s="1"/>
  <c r="F297" i="4"/>
  <c r="G297" i="4" s="1"/>
  <c r="F298" i="4"/>
  <c r="G298" i="4" s="1"/>
  <c r="F299" i="4"/>
  <c r="G299" i="4" s="1"/>
  <c r="F300" i="4"/>
  <c r="G300" i="4" s="1"/>
  <c r="F301" i="4"/>
  <c r="G301" i="4" s="1"/>
  <c r="F302" i="4"/>
  <c r="G302" i="4" s="1"/>
  <c r="F303" i="4"/>
  <c r="G303" i="4" s="1"/>
  <c r="F304" i="4"/>
  <c r="G304" i="4" s="1"/>
  <c r="F305" i="4"/>
  <c r="G305" i="4" s="1"/>
  <c r="F306" i="4"/>
  <c r="F307" i="4"/>
  <c r="G307" i="4" s="1"/>
  <c r="F308" i="4"/>
  <c r="G308" i="4" s="1"/>
  <c r="F309" i="4"/>
  <c r="G309" i="4" s="1"/>
  <c r="F310" i="4"/>
  <c r="G310" i="4" s="1"/>
  <c r="F311" i="4"/>
  <c r="G311" i="4" s="1"/>
  <c r="F312" i="4"/>
  <c r="G312" i="4" s="1"/>
  <c r="F313" i="4"/>
  <c r="F314" i="4"/>
  <c r="F315" i="4"/>
  <c r="G315" i="4" s="1"/>
  <c r="F316" i="4"/>
  <c r="G316" i="4" s="1"/>
  <c r="F317" i="4"/>
  <c r="G317" i="4" s="1"/>
  <c r="F318" i="4"/>
  <c r="G318" i="4" s="1"/>
  <c r="F319" i="4"/>
  <c r="G319" i="4" s="1"/>
  <c r="F320" i="4"/>
  <c r="G320" i="4" s="1"/>
  <c r="F321" i="4"/>
  <c r="G321" i="4" s="1"/>
  <c r="F322" i="4"/>
  <c r="G322" i="4" s="1"/>
  <c r="F323" i="4"/>
  <c r="G323" i="4" s="1"/>
  <c r="F324" i="4"/>
  <c r="G324" i="4" s="1"/>
  <c r="F325" i="4"/>
  <c r="G325" i="4" s="1"/>
  <c r="F326" i="4"/>
  <c r="G326" i="4" s="1"/>
  <c r="F327" i="4"/>
  <c r="G327" i="4" s="1"/>
  <c r="F328" i="4"/>
  <c r="G328" i="4" s="1"/>
  <c r="F329" i="4"/>
  <c r="G329" i="4" s="1"/>
  <c r="F330" i="4"/>
  <c r="G330" i="4" s="1"/>
  <c r="F331" i="4"/>
  <c r="G331" i="4" s="1"/>
  <c r="F332" i="4"/>
  <c r="G332" i="4" s="1"/>
  <c r="F333" i="4"/>
  <c r="G333" i="4" s="1"/>
  <c r="F334" i="4"/>
  <c r="G334" i="4" s="1"/>
  <c r="F335" i="4"/>
  <c r="G335" i="4" s="1"/>
  <c r="F336" i="4"/>
  <c r="G336" i="4" s="1"/>
  <c r="F337" i="4"/>
  <c r="G337" i="4" s="1"/>
  <c r="F338" i="4"/>
  <c r="F339" i="4"/>
  <c r="G339" i="4" s="1"/>
  <c r="F340" i="4"/>
  <c r="G340" i="4" s="1"/>
  <c r="F341" i="4"/>
  <c r="G341" i="4" s="1"/>
  <c r="F342" i="4"/>
  <c r="G342" i="4" s="1"/>
  <c r="F343" i="4"/>
  <c r="G343" i="4" s="1"/>
  <c r="F344" i="4"/>
  <c r="G344" i="4" s="1"/>
  <c r="F345" i="4"/>
  <c r="F346" i="4"/>
  <c r="F347" i="4"/>
  <c r="G347" i="4" s="1"/>
  <c r="F348" i="4"/>
  <c r="G348" i="4" s="1"/>
  <c r="F349" i="4"/>
  <c r="G349" i="4" s="1"/>
  <c r="F350" i="4"/>
  <c r="G350" i="4" s="1"/>
  <c r="F351" i="4"/>
  <c r="G351" i="4" s="1"/>
  <c r="F352" i="4"/>
  <c r="G352" i="4" s="1"/>
  <c r="F353" i="4"/>
  <c r="G353" i="4" s="1"/>
  <c r="F354" i="4"/>
  <c r="G354" i="4" s="1"/>
  <c r="F355" i="4"/>
  <c r="G355" i="4" s="1"/>
  <c r="F356" i="4"/>
  <c r="G356" i="4" s="1"/>
  <c r="F357" i="4"/>
  <c r="G357" i="4" s="1"/>
  <c r="F358" i="4"/>
  <c r="G358" i="4" s="1"/>
  <c r="F359" i="4"/>
  <c r="G359" i="4" s="1"/>
  <c r="F360" i="4"/>
  <c r="G360" i="4" s="1"/>
  <c r="F361" i="4"/>
  <c r="G361" i="4" s="1"/>
  <c r="F362" i="4"/>
  <c r="G362" i="4" s="1"/>
  <c r="F363" i="4"/>
  <c r="G363" i="4" s="1"/>
  <c r="F364" i="4"/>
  <c r="G364" i="4" s="1"/>
  <c r="F365" i="4"/>
  <c r="G365" i="4" s="1"/>
  <c r="F366" i="4"/>
  <c r="G366" i="4" s="1"/>
  <c r="F367" i="4"/>
  <c r="G367" i="4" s="1"/>
  <c r="F368" i="4"/>
  <c r="G368" i="4" s="1"/>
  <c r="F369" i="4"/>
  <c r="G369" i="4" s="1"/>
  <c r="F370" i="4"/>
  <c r="F371" i="4"/>
  <c r="G371" i="4" s="1"/>
  <c r="F372" i="4"/>
  <c r="G372" i="4" s="1"/>
  <c r="F373" i="4"/>
  <c r="G373" i="4" s="1"/>
  <c r="F374" i="4"/>
  <c r="G374" i="4" s="1"/>
  <c r="F375" i="4"/>
  <c r="G375" i="4" s="1"/>
  <c r="F376" i="4"/>
  <c r="G376" i="4" s="1"/>
  <c r="F377" i="4"/>
  <c r="F378" i="4"/>
  <c r="F379" i="4"/>
  <c r="G379" i="4" s="1"/>
  <c r="F380" i="4"/>
  <c r="G380" i="4" s="1"/>
  <c r="F381" i="4"/>
  <c r="G381" i="4" s="1"/>
  <c r="F382" i="4"/>
  <c r="G382" i="4" s="1"/>
  <c r="F383" i="4"/>
  <c r="G383" i="4" s="1"/>
  <c r="F384" i="4"/>
  <c r="G384" i="4" s="1"/>
  <c r="F385" i="4"/>
  <c r="G385" i="4" s="1"/>
  <c r="F386" i="4"/>
  <c r="G386" i="4" s="1"/>
  <c r="F387" i="4"/>
  <c r="G387" i="4" s="1"/>
  <c r="F388" i="4"/>
  <c r="G388" i="4" s="1"/>
  <c r="F389" i="4"/>
  <c r="G389" i="4" s="1"/>
  <c r="F390" i="4"/>
  <c r="G390" i="4" s="1"/>
  <c r="F391" i="4"/>
  <c r="G391" i="4" s="1"/>
  <c r="F392" i="4"/>
  <c r="G392" i="4" s="1"/>
  <c r="F393" i="4"/>
  <c r="G393" i="4" s="1"/>
  <c r="F394" i="4"/>
  <c r="G394" i="4" s="1"/>
  <c r="F395" i="4"/>
  <c r="G395" i="4" s="1"/>
  <c r="F396" i="4"/>
  <c r="G396" i="4" s="1"/>
  <c r="F397" i="4"/>
  <c r="G397" i="4" s="1"/>
  <c r="F398" i="4"/>
  <c r="G398" i="4" s="1"/>
  <c r="F399" i="4"/>
  <c r="G399" i="4" s="1"/>
  <c r="F400" i="4"/>
  <c r="G400" i="4" s="1"/>
  <c r="F401" i="4"/>
  <c r="G401" i="4" s="1"/>
  <c r="F402" i="4"/>
  <c r="F403" i="4"/>
  <c r="G403" i="4" s="1"/>
  <c r="F404" i="4"/>
  <c r="G404" i="4" s="1"/>
  <c r="F405" i="4"/>
  <c r="G405" i="4" s="1"/>
  <c r="F406" i="4"/>
  <c r="G406" i="4" s="1"/>
  <c r="F407" i="4"/>
  <c r="G407" i="4" s="1"/>
  <c r="F408" i="4"/>
  <c r="G408" i="4" s="1"/>
  <c r="F409" i="4"/>
  <c r="F410" i="4"/>
  <c r="F411" i="4"/>
  <c r="G411" i="4" s="1"/>
  <c r="F412" i="4"/>
  <c r="G412" i="4" s="1"/>
  <c r="F413" i="4"/>
  <c r="G413" i="4" s="1"/>
  <c r="F414" i="4"/>
  <c r="G414" i="4" s="1"/>
  <c r="F415" i="4"/>
  <c r="G415" i="4" s="1"/>
  <c r="F416" i="4"/>
  <c r="G416" i="4" s="1"/>
  <c r="F417" i="4"/>
  <c r="G417" i="4" s="1"/>
  <c r="F418" i="4"/>
  <c r="G418" i="4" s="1"/>
  <c r="F419" i="4"/>
  <c r="G419" i="4" s="1"/>
  <c r="F420" i="4"/>
  <c r="G420" i="4" s="1"/>
  <c r="F421" i="4"/>
  <c r="G421" i="4" s="1"/>
  <c r="F422" i="4"/>
  <c r="G422" i="4" s="1"/>
  <c r="F423" i="4"/>
  <c r="G423" i="4" s="1"/>
  <c r="F424" i="4"/>
  <c r="G424" i="4" s="1"/>
  <c r="F425" i="4"/>
  <c r="G425" i="4" s="1"/>
  <c r="F426" i="4"/>
  <c r="G426" i="4" s="1"/>
  <c r="F427" i="4"/>
  <c r="G427" i="4" s="1"/>
  <c r="F428" i="4"/>
  <c r="G428" i="4" s="1"/>
  <c r="F429" i="4"/>
  <c r="G429" i="4" s="1"/>
  <c r="F430" i="4"/>
  <c r="G430" i="4" s="1"/>
  <c r="F431" i="4"/>
  <c r="G431" i="4" s="1"/>
  <c r="F432" i="4"/>
  <c r="G432" i="4" s="1"/>
  <c r="F433" i="4"/>
  <c r="G433" i="4" s="1"/>
  <c r="F434" i="4"/>
  <c r="F435" i="4"/>
  <c r="G435" i="4" s="1"/>
  <c r="F436" i="4"/>
  <c r="G436" i="4" s="1"/>
  <c r="F437" i="4"/>
  <c r="G437" i="4" s="1"/>
  <c r="F438" i="4"/>
  <c r="G438" i="4" s="1"/>
  <c r="F439" i="4"/>
  <c r="G439" i="4" s="1"/>
  <c r="F440" i="4"/>
  <c r="G440" i="4" s="1"/>
  <c r="F441" i="4"/>
  <c r="F442" i="4"/>
  <c r="F443" i="4"/>
  <c r="G443" i="4" s="1"/>
  <c r="F444" i="4"/>
  <c r="G444" i="4" s="1"/>
  <c r="F445" i="4"/>
  <c r="G445" i="4" s="1"/>
  <c r="F446" i="4"/>
  <c r="G446" i="4" s="1"/>
  <c r="F447" i="4"/>
  <c r="G447" i="4" s="1"/>
  <c r="F448" i="4"/>
  <c r="G448" i="4" s="1"/>
  <c r="F449" i="4"/>
  <c r="G449" i="4" s="1"/>
  <c r="F450" i="4"/>
  <c r="G450" i="4" s="1"/>
  <c r="F451" i="4"/>
  <c r="G451" i="4" s="1"/>
  <c r="F452" i="4"/>
  <c r="G452" i="4" s="1"/>
  <c r="F453" i="4"/>
  <c r="G453" i="4" s="1"/>
  <c r="F454" i="4"/>
  <c r="G454" i="4" s="1"/>
  <c r="F455" i="4"/>
  <c r="G455" i="4" s="1"/>
  <c r="F456" i="4"/>
  <c r="G456" i="4" s="1"/>
  <c r="F457" i="4"/>
  <c r="G457" i="4" s="1"/>
  <c r="F458" i="4"/>
  <c r="G458" i="4" s="1"/>
  <c r="F459" i="4"/>
  <c r="G459" i="4" s="1"/>
  <c r="F460" i="4"/>
  <c r="G460" i="4" s="1"/>
  <c r="F461" i="4"/>
  <c r="G461" i="4" s="1"/>
  <c r="F462" i="4"/>
  <c r="G462" i="4" s="1"/>
  <c r="F463" i="4"/>
  <c r="G463" i="4" s="1"/>
  <c r="F464" i="4"/>
  <c r="G464" i="4" s="1"/>
  <c r="F465" i="4"/>
  <c r="G465" i="4" s="1"/>
  <c r="F466" i="4"/>
  <c r="F467" i="4"/>
  <c r="G467" i="4" s="1"/>
  <c r="F468" i="4"/>
  <c r="G468" i="4" s="1"/>
  <c r="F469" i="4"/>
  <c r="G469" i="4" s="1"/>
  <c r="F470" i="4"/>
  <c r="G470" i="4" s="1"/>
  <c r="F471" i="4"/>
  <c r="G471" i="4" s="1"/>
  <c r="F472" i="4"/>
  <c r="G472" i="4" s="1"/>
  <c r="F473" i="4"/>
  <c r="F474" i="4"/>
  <c r="F475" i="4"/>
  <c r="G475" i="4" s="1"/>
  <c r="F476" i="4"/>
  <c r="G476" i="4" s="1"/>
  <c r="F477" i="4"/>
  <c r="G477" i="4" s="1"/>
  <c r="F478" i="4"/>
  <c r="G478" i="4" s="1"/>
  <c r="F479" i="4"/>
  <c r="G479" i="4" s="1"/>
  <c r="F480" i="4"/>
  <c r="G480" i="4" s="1"/>
  <c r="F481" i="4"/>
  <c r="G481" i="4" s="1"/>
  <c r="F482" i="4"/>
  <c r="G482" i="4" s="1"/>
  <c r="F483" i="4"/>
  <c r="G483" i="4" s="1"/>
  <c r="F484" i="4"/>
  <c r="G484" i="4" s="1"/>
  <c r="F485" i="4"/>
  <c r="G485" i="4" s="1"/>
  <c r="F486" i="4"/>
  <c r="G486" i="4" s="1"/>
  <c r="F487" i="4"/>
  <c r="G487" i="4" s="1"/>
  <c r="F488" i="4"/>
  <c r="G488" i="4" s="1"/>
  <c r="F489" i="4"/>
  <c r="G489" i="4" s="1"/>
  <c r="F490" i="4"/>
  <c r="G490" i="4" s="1"/>
  <c r="F491" i="4"/>
  <c r="G491" i="4" s="1"/>
  <c r="F492" i="4"/>
  <c r="G492" i="4" s="1"/>
  <c r="F493" i="4"/>
  <c r="G493" i="4" s="1"/>
  <c r="F494" i="4"/>
  <c r="G494" i="4" s="1"/>
  <c r="F495" i="4"/>
  <c r="G495" i="4" s="1"/>
  <c r="F496" i="4"/>
  <c r="G496" i="4" s="1"/>
  <c r="F497" i="4"/>
  <c r="G497" i="4" s="1"/>
  <c r="F498" i="4"/>
  <c r="F499" i="4"/>
  <c r="G499" i="4" s="1"/>
  <c r="F500" i="4"/>
  <c r="G500" i="4" s="1"/>
  <c r="F501" i="4"/>
  <c r="G501" i="4" s="1"/>
  <c r="F502" i="4"/>
  <c r="G502" i="4" s="1"/>
  <c r="F503" i="4"/>
  <c r="G503" i="4" s="1"/>
  <c r="F504" i="4"/>
  <c r="G504" i="4" s="1"/>
  <c r="F505" i="4"/>
  <c r="F506" i="4"/>
  <c r="F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D481" i="4"/>
  <c r="D480" i="4"/>
  <c r="D479" i="4"/>
  <c r="D478" i="4"/>
  <c r="D477" i="4"/>
  <c r="D476" i="4"/>
  <c r="D475" i="4"/>
  <c r="D474" i="4"/>
  <c r="D473" i="4"/>
  <c r="D472" i="4"/>
  <c r="D471" i="4"/>
  <c r="D470" i="4"/>
  <c r="D469" i="4"/>
  <c r="D468" i="4"/>
  <c r="D467" i="4"/>
  <c r="D466" i="4"/>
  <c r="D465" i="4"/>
  <c r="D464" i="4"/>
  <c r="D463" i="4"/>
  <c r="D462" i="4"/>
  <c r="D461" i="4"/>
  <c r="D460" i="4"/>
  <c r="D459" i="4"/>
  <c r="D458" i="4"/>
  <c r="D457" i="4"/>
  <c r="D456" i="4"/>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J33" i="4"/>
  <c r="D33" i="4"/>
  <c r="J32" i="4"/>
  <c r="D32" i="4"/>
  <c r="J31" i="4"/>
  <c r="D31" i="4"/>
  <c r="J30" i="4"/>
  <c r="D30" i="4"/>
  <c r="D29" i="4"/>
  <c r="D28" i="4"/>
  <c r="D27" i="4"/>
  <c r="D26" i="4"/>
  <c r="D25" i="4"/>
  <c r="D24" i="4"/>
  <c r="D23" i="4"/>
  <c r="D22" i="4"/>
  <c r="D21" i="4"/>
  <c r="D20" i="4"/>
  <c r="D19" i="4"/>
  <c r="D18" i="4"/>
  <c r="D17" i="4"/>
  <c r="D16" i="4"/>
  <c r="D15" i="4"/>
  <c r="D14" i="4"/>
  <c r="D13" i="4"/>
  <c r="D12" i="4"/>
  <c r="D11" i="4"/>
  <c r="D10" i="4"/>
  <c r="D9" i="4"/>
  <c r="D8" i="4"/>
  <c r="L15" i="4" l="1"/>
  <c r="L8" i="4"/>
  <c r="G7" i="4"/>
  <c r="L9" i="4"/>
  <c r="L10" i="4"/>
  <c r="L11" i="4"/>
  <c r="L12" i="4"/>
  <c r="L14" i="4"/>
  <c r="L7" i="4"/>
  <c r="F8" i="5"/>
  <c r="F9" i="5"/>
  <c r="G8" i="5"/>
  <c r="K9" i="4"/>
  <c r="K10" i="4"/>
  <c r="L6" i="3" s="1"/>
  <c r="K15" i="4"/>
  <c r="O7" i="4" s="1"/>
  <c r="K8" i="4"/>
  <c r="K11" i="4"/>
  <c r="K14" i="4"/>
  <c r="K12" i="4"/>
  <c r="K7" i="4"/>
  <c r="P25" i="4" l="1"/>
  <c r="O23" i="4"/>
  <c r="P24" i="4"/>
  <c r="O21" i="4"/>
  <c r="P23" i="4"/>
  <c r="O25" i="4"/>
  <c r="O24" i="4"/>
  <c r="O22" i="4"/>
  <c r="L13" i="4"/>
  <c r="F10" i="5"/>
  <c r="G9" i="5"/>
  <c r="K13" i="4"/>
  <c r="F11" i="5" l="1"/>
  <c r="G10" i="5"/>
  <c r="F12" i="5" l="1"/>
  <c r="G11" i="5"/>
  <c r="F13" i="5" l="1"/>
  <c r="G12" i="5"/>
  <c r="F14" i="5" l="1"/>
  <c r="G13" i="5"/>
  <c r="F15" i="5" l="1"/>
  <c r="G14" i="5"/>
  <c r="F16" i="5" l="1"/>
  <c r="G15" i="5"/>
  <c r="F17" i="5" l="1"/>
  <c r="G16" i="5"/>
  <c r="F18" i="5" l="1"/>
  <c r="G17" i="5"/>
  <c r="F19" i="5" l="1"/>
  <c r="G18" i="5"/>
  <c r="F20" i="5" l="1"/>
  <c r="G19" i="5"/>
  <c r="F21" i="5" l="1"/>
  <c r="G20" i="5"/>
  <c r="F22" i="5" l="1"/>
  <c r="G21" i="5"/>
  <c r="F23" i="5" l="1"/>
  <c r="G22" i="5"/>
  <c r="F24" i="5" l="1"/>
  <c r="G23" i="5"/>
  <c r="F25" i="5" l="1"/>
  <c r="G24" i="5"/>
  <c r="F26" i="5" l="1"/>
  <c r="G25" i="5"/>
  <c r="F27" i="5" l="1"/>
  <c r="G26" i="5"/>
  <c r="F28" i="5" l="1"/>
  <c r="G27" i="5"/>
  <c r="F29" i="5" l="1"/>
  <c r="G28" i="5"/>
  <c r="F30" i="5" l="1"/>
  <c r="G29" i="5"/>
  <c r="F31" i="5" l="1"/>
  <c r="G30" i="5"/>
  <c r="F32" i="5" l="1"/>
  <c r="G31" i="5"/>
  <c r="F33" i="5" l="1"/>
  <c r="G32" i="5"/>
  <c r="F34" i="5" l="1"/>
  <c r="G33" i="5"/>
  <c r="F35" i="5" l="1"/>
  <c r="G34" i="5"/>
  <c r="F36" i="5" l="1"/>
  <c r="G35" i="5"/>
  <c r="F37" i="5" l="1"/>
  <c r="G36" i="5"/>
  <c r="F38" i="5" l="1"/>
  <c r="G37" i="5"/>
  <c r="F39" i="5" l="1"/>
  <c r="G38" i="5"/>
  <c r="F40" i="5" l="1"/>
  <c r="G39" i="5"/>
  <c r="F41" i="5" l="1"/>
  <c r="G40" i="5"/>
  <c r="F42" i="5" l="1"/>
  <c r="G41" i="5"/>
  <c r="F43" i="5" l="1"/>
  <c r="G42" i="5"/>
  <c r="F44" i="5" l="1"/>
  <c r="G43" i="5"/>
  <c r="F45" i="5" l="1"/>
  <c r="G44" i="5"/>
  <c r="F46" i="5" l="1"/>
  <c r="G45" i="5"/>
  <c r="F47" i="5" l="1"/>
  <c r="G46" i="5"/>
  <c r="F48" i="5" l="1"/>
  <c r="G47" i="5"/>
  <c r="F49" i="5" l="1"/>
  <c r="G48" i="5"/>
  <c r="F50" i="5" l="1"/>
  <c r="G49" i="5"/>
  <c r="F51" i="5" l="1"/>
  <c r="G50" i="5"/>
  <c r="F52" i="5" l="1"/>
  <c r="G51" i="5"/>
  <c r="F53" i="5" l="1"/>
  <c r="G52" i="5"/>
  <c r="F54" i="5" l="1"/>
  <c r="G53" i="5"/>
  <c r="F55" i="5" l="1"/>
  <c r="G54" i="5"/>
  <c r="F56" i="5" l="1"/>
  <c r="G55" i="5"/>
  <c r="F57" i="5" l="1"/>
  <c r="G56" i="5"/>
  <c r="F58" i="5" l="1"/>
  <c r="G57" i="5"/>
  <c r="F59" i="5" l="1"/>
  <c r="G58" i="5"/>
  <c r="F60" i="5" l="1"/>
  <c r="G59" i="5"/>
  <c r="F61" i="5" l="1"/>
  <c r="G60" i="5"/>
  <c r="F62" i="5" l="1"/>
  <c r="G61" i="5"/>
  <c r="F63" i="5" l="1"/>
  <c r="G62" i="5"/>
  <c r="F64" i="5" l="1"/>
  <c r="G63" i="5"/>
  <c r="F65" i="5" l="1"/>
  <c r="G64" i="5"/>
  <c r="F66" i="5" l="1"/>
  <c r="G65" i="5"/>
  <c r="F67" i="5" l="1"/>
  <c r="G66" i="5"/>
  <c r="F68" i="5" l="1"/>
  <c r="G67" i="5"/>
  <c r="F69" i="5" l="1"/>
  <c r="G68" i="5"/>
  <c r="F70" i="5" l="1"/>
  <c r="G69" i="5"/>
  <c r="F71" i="5" l="1"/>
  <c r="G70" i="5"/>
  <c r="F72" i="5" l="1"/>
  <c r="G71" i="5"/>
  <c r="F73" i="5" l="1"/>
  <c r="G72" i="5"/>
  <c r="F74" i="5" l="1"/>
  <c r="G73" i="5"/>
  <c r="F75" i="5" l="1"/>
  <c r="G74" i="5"/>
  <c r="F76" i="5" l="1"/>
  <c r="G75" i="5"/>
  <c r="F77" i="5" l="1"/>
  <c r="G76" i="5"/>
  <c r="F78" i="5" l="1"/>
  <c r="G77" i="5"/>
  <c r="F79" i="5" l="1"/>
  <c r="G78" i="5"/>
  <c r="F80" i="5" l="1"/>
  <c r="G79" i="5"/>
  <c r="F81" i="5" l="1"/>
  <c r="G80" i="5"/>
  <c r="F82" i="5" l="1"/>
  <c r="G81" i="5"/>
  <c r="F83" i="5" l="1"/>
  <c r="G82" i="5"/>
  <c r="F84" i="5" l="1"/>
  <c r="G83" i="5"/>
  <c r="F85" i="5" l="1"/>
  <c r="G84" i="5"/>
  <c r="F86" i="5" l="1"/>
  <c r="G85" i="5"/>
  <c r="F87" i="5" l="1"/>
  <c r="G86" i="5"/>
  <c r="F88" i="5" l="1"/>
  <c r="G87" i="5"/>
  <c r="F89" i="5" l="1"/>
  <c r="G88" i="5"/>
  <c r="F90" i="5" l="1"/>
  <c r="G89" i="5"/>
  <c r="F91" i="5" l="1"/>
  <c r="G90" i="5"/>
  <c r="F92" i="5" l="1"/>
  <c r="G91" i="5"/>
  <c r="F93" i="5" l="1"/>
  <c r="G92" i="5"/>
  <c r="F94" i="5" l="1"/>
  <c r="G93" i="5"/>
  <c r="F95" i="5" l="1"/>
  <c r="G94" i="5"/>
  <c r="F96" i="5" l="1"/>
  <c r="G95" i="5"/>
  <c r="F97" i="5" l="1"/>
  <c r="G96" i="5"/>
  <c r="F98" i="5" l="1"/>
  <c r="G97" i="5"/>
  <c r="F99" i="5" l="1"/>
  <c r="G98" i="5"/>
  <c r="F100" i="5" l="1"/>
  <c r="G99" i="5"/>
  <c r="F101" i="5" l="1"/>
  <c r="G100" i="5"/>
  <c r="F102" i="5" l="1"/>
  <c r="G101" i="5"/>
  <c r="F103" i="5" l="1"/>
  <c r="G102" i="5"/>
  <c r="F104" i="5" l="1"/>
  <c r="G103" i="5"/>
  <c r="F105" i="5" l="1"/>
  <c r="G104" i="5"/>
  <c r="F106" i="5" l="1"/>
  <c r="G105" i="5"/>
  <c r="F107" i="5" l="1"/>
  <c r="G106" i="5"/>
  <c r="F108" i="5" l="1"/>
  <c r="G107" i="5"/>
  <c r="F109" i="5" l="1"/>
  <c r="G108" i="5"/>
  <c r="F110" i="5" l="1"/>
  <c r="G109" i="5"/>
  <c r="F111" i="5" l="1"/>
  <c r="G110" i="5"/>
  <c r="F112" i="5" l="1"/>
  <c r="G111" i="5"/>
  <c r="F113" i="5" l="1"/>
  <c r="G112" i="5"/>
  <c r="F114" i="5" l="1"/>
  <c r="G113" i="5"/>
  <c r="F115" i="5" l="1"/>
  <c r="G114" i="5"/>
  <c r="F116" i="5" l="1"/>
  <c r="G115" i="5"/>
  <c r="F117" i="5" l="1"/>
  <c r="G116" i="5"/>
  <c r="F118" i="5" l="1"/>
  <c r="G117" i="5"/>
  <c r="F119" i="5" l="1"/>
  <c r="G118" i="5"/>
  <c r="F120" i="5" l="1"/>
  <c r="G119" i="5"/>
  <c r="F121" i="5" l="1"/>
  <c r="G120" i="5"/>
  <c r="F122" i="5" l="1"/>
  <c r="G121" i="5"/>
  <c r="F123" i="5" l="1"/>
  <c r="G122" i="5"/>
  <c r="F124" i="5" l="1"/>
  <c r="G123" i="5"/>
  <c r="F125" i="5" l="1"/>
  <c r="G124" i="5"/>
  <c r="F126" i="5" l="1"/>
  <c r="G125" i="5"/>
  <c r="F127" i="5" l="1"/>
  <c r="G126" i="5"/>
  <c r="F128" i="5" l="1"/>
  <c r="G127" i="5"/>
  <c r="F129" i="5" l="1"/>
  <c r="G128" i="5"/>
  <c r="F130" i="5" l="1"/>
  <c r="G129" i="5"/>
  <c r="F131" i="5" l="1"/>
  <c r="G130" i="5"/>
  <c r="F132" i="5" l="1"/>
  <c r="G131" i="5"/>
  <c r="F133" i="5" l="1"/>
  <c r="G132" i="5"/>
  <c r="F134" i="5" l="1"/>
  <c r="G133" i="5"/>
  <c r="F135" i="5" l="1"/>
  <c r="G134" i="5"/>
  <c r="F136" i="5" l="1"/>
  <c r="G135" i="5"/>
  <c r="F137" i="5" l="1"/>
  <c r="G136" i="5"/>
  <c r="F138" i="5" l="1"/>
  <c r="G137" i="5"/>
  <c r="F139" i="5" l="1"/>
  <c r="G138" i="5"/>
  <c r="F140" i="5" l="1"/>
  <c r="G139" i="5"/>
  <c r="F141" i="5" l="1"/>
  <c r="G140" i="5"/>
  <c r="F142" i="5" l="1"/>
  <c r="G141" i="5"/>
  <c r="F143" i="5" l="1"/>
  <c r="G142" i="5"/>
  <c r="F144" i="5" l="1"/>
  <c r="G143" i="5"/>
  <c r="F145" i="5" l="1"/>
  <c r="G144" i="5"/>
  <c r="F146" i="5" l="1"/>
  <c r="G145" i="5"/>
  <c r="F147" i="5" l="1"/>
  <c r="G146" i="5"/>
  <c r="F148" i="5" l="1"/>
  <c r="G147" i="5"/>
  <c r="F149" i="5" l="1"/>
  <c r="G148" i="5"/>
  <c r="F150" i="5" l="1"/>
  <c r="G149" i="5"/>
  <c r="F151" i="5" l="1"/>
  <c r="G150" i="5"/>
  <c r="F152" i="5" l="1"/>
  <c r="G151" i="5"/>
  <c r="F153" i="5" l="1"/>
  <c r="G152" i="5"/>
  <c r="F154" i="5" l="1"/>
  <c r="G153" i="5"/>
  <c r="F155" i="5" l="1"/>
  <c r="G154" i="5"/>
  <c r="F156" i="5" l="1"/>
  <c r="G155" i="5"/>
  <c r="F157" i="5" l="1"/>
  <c r="G156" i="5"/>
  <c r="F158" i="5" l="1"/>
  <c r="G157" i="5"/>
  <c r="F159" i="5" l="1"/>
  <c r="G158" i="5"/>
  <c r="F160" i="5" l="1"/>
  <c r="G159" i="5"/>
  <c r="F161" i="5" l="1"/>
  <c r="G160" i="5"/>
  <c r="F162" i="5" l="1"/>
  <c r="G161" i="5"/>
  <c r="F163" i="5" l="1"/>
  <c r="G162" i="5"/>
  <c r="F164" i="5" l="1"/>
  <c r="G163" i="5"/>
  <c r="F165" i="5" l="1"/>
  <c r="G164" i="5"/>
  <c r="F166" i="5" l="1"/>
  <c r="G165" i="5"/>
  <c r="F167" i="5" l="1"/>
  <c r="G166" i="5"/>
  <c r="F168" i="5" l="1"/>
  <c r="G167" i="5"/>
  <c r="F169" i="5" l="1"/>
  <c r="G168" i="5"/>
  <c r="F170" i="5" l="1"/>
  <c r="G169" i="5"/>
  <c r="F171" i="5" l="1"/>
  <c r="G170" i="5"/>
  <c r="F172" i="5" l="1"/>
  <c r="G171" i="5"/>
  <c r="F173" i="5" l="1"/>
  <c r="G172" i="5"/>
  <c r="F174" i="5" l="1"/>
  <c r="G173" i="5"/>
  <c r="F175" i="5" l="1"/>
  <c r="G174" i="5"/>
  <c r="F176" i="5" l="1"/>
  <c r="G175" i="5"/>
  <c r="F177" i="5" l="1"/>
  <c r="G176" i="5"/>
  <c r="F178" i="5" l="1"/>
  <c r="G177" i="5"/>
  <c r="F179" i="5" l="1"/>
  <c r="G178" i="5"/>
  <c r="F180" i="5" l="1"/>
  <c r="G179" i="5"/>
  <c r="F181" i="5" l="1"/>
  <c r="G180" i="5"/>
  <c r="F182" i="5" l="1"/>
  <c r="G181" i="5"/>
  <c r="F183" i="5" l="1"/>
  <c r="G182" i="5"/>
  <c r="F184" i="5" l="1"/>
  <c r="G183" i="5"/>
  <c r="F185" i="5" l="1"/>
  <c r="G184" i="5"/>
  <c r="F186" i="5" l="1"/>
  <c r="G185" i="5"/>
  <c r="F187" i="5" l="1"/>
  <c r="G186" i="5"/>
  <c r="F188" i="5" l="1"/>
  <c r="G187" i="5"/>
  <c r="F189" i="5" l="1"/>
  <c r="G188" i="5"/>
  <c r="F190" i="5" l="1"/>
  <c r="G189" i="5"/>
  <c r="F191" i="5" l="1"/>
  <c r="G190" i="5"/>
  <c r="F192" i="5" l="1"/>
  <c r="G191" i="5"/>
  <c r="F193" i="5" l="1"/>
  <c r="G192" i="5"/>
  <c r="F194" i="5" l="1"/>
  <c r="G193" i="5"/>
  <c r="F195" i="5" l="1"/>
  <c r="G194" i="5"/>
  <c r="F196" i="5" l="1"/>
  <c r="G195" i="5"/>
  <c r="F197" i="5" l="1"/>
  <c r="G196" i="5"/>
  <c r="F198" i="5" l="1"/>
  <c r="G197" i="5"/>
  <c r="F199" i="5" l="1"/>
  <c r="G198" i="5"/>
  <c r="F200" i="5" l="1"/>
  <c r="G199" i="5"/>
  <c r="F201" i="5" l="1"/>
  <c r="G200" i="5"/>
  <c r="F202" i="5" l="1"/>
  <c r="G201" i="5"/>
  <c r="F203" i="5" l="1"/>
  <c r="G202" i="5"/>
  <c r="F204" i="5" l="1"/>
  <c r="G203" i="5"/>
  <c r="F205" i="5" l="1"/>
  <c r="G204" i="5"/>
  <c r="F206" i="5" l="1"/>
  <c r="G205" i="5"/>
  <c r="F207" i="5" l="1"/>
  <c r="G206" i="5"/>
  <c r="F208" i="5" l="1"/>
  <c r="G207" i="5"/>
  <c r="F209" i="5" l="1"/>
  <c r="G208" i="5"/>
  <c r="F210" i="5" l="1"/>
  <c r="G209" i="5"/>
  <c r="F211" i="5" l="1"/>
  <c r="G210" i="5"/>
  <c r="F212" i="5" l="1"/>
  <c r="G211" i="5"/>
  <c r="F213" i="5" l="1"/>
  <c r="G212" i="5"/>
  <c r="F214" i="5" l="1"/>
  <c r="G213" i="5"/>
  <c r="F215" i="5" l="1"/>
  <c r="G214" i="5"/>
  <c r="F216" i="5" l="1"/>
  <c r="G215" i="5"/>
  <c r="F217" i="5" l="1"/>
  <c r="G216" i="5"/>
  <c r="F218" i="5" l="1"/>
  <c r="G217" i="5"/>
  <c r="F219" i="5" l="1"/>
  <c r="G218" i="5"/>
  <c r="F220" i="5" l="1"/>
  <c r="G219" i="5"/>
  <c r="F221" i="5" l="1"/>
  <c r="G220" i="5"/>
  <c r="F222" i="5" l="1"/>
  <c r="G221" i="5"/>
  <c r="F223" i="5" l="1"/>
  <c r="G222" i="5"/>
  <c r="F224" i="5" l="1"/>
  <c r="G223" i="5"/>
  <c r="F225" i="5" l="1"/>
  <c r="G224" i="5"/>
  <c r="F226" i="5" l="1"/>
  <c r="G225" i="5"/>
  <c r="F227" i="5" l="1"/>
  <c r="G226" i="5"/>
  <c r="F228" i="5" l="1"/>
  <c r="G227" i="5"/>
  <c r="F229" i="5" l="1"/>
  <c r="G228" i="5"/>
  <c r="F230" i="5" l="1"/>
  <c r="G229" i="5"/>
  <c r="F231" i="5" l="1"/>
  <c r="G230" i="5"/>
  <c r="F232" i="5" l="1"/>
  <c r="G231" i="5"/>
  <c r="F233" i="5" l="1"/>
  <c r="G232" i="5"/>
  <c r="F234" i="5" l="1"/>
  <c r="G233" i="5"/>
  <c r="F235" i="5" l="1"/>
  <c r="G234" i="5"/>
  <c r="F236" i="5" l="1"/>
  <c r="G235" i="5"/>
  <c r="F237" i="5" l="1"/>
  <c r="G236" i="5"/>
  <c r="F238" i="5" l="1"/>
  <c r="G237" i="5"/>
  <c r="F239" i="5" l="1"/>
  <c r="G238" i="5"/>
  <c r="F240" i="5" l="1"/>
  <c r="G239" i="5"/>
  <c r="F241" i="5" l="1"/>
  <c r="G240" i="5"/>
  <c r="F242" i="5" l="1"/>
  <c r="G241" i="5"/>
  <c r="F243" i="5" l="1"/>
  <c r="G242" i="5"/>
  <c r="F244" i="5" l="1"/>
  <c r="G243" i="5"/>
  <c r="F245" i="5" l="1"/>
  <c r="G244" i="5"/>
  <c r="F246" i="5" l="1"/>
  <c r="G245" i="5"/>
  <c r="F247" i="5" l="1"/>
  <c r="G246" i="5"/>
  <c r="F248" i="5" l="1"/>
  <c r="G247" i="5"/>
  <c r="F249" i="5" l="1"/>
  <c r="G248" i="5"/>
  <c r="F250" i="5" l="1"/>
  <c r="G249" i="5"/>
  <c r="F251" i="5" l="1"/>
  <c r="G250" i="5"/>
  <c r="F252" i="5" l="1"/>
  <c r="G251" i="5"/>
  <c r="F253" i="5" l="1"/>
  <c r="G252" i="5"/>
  <c r="F254" i="5" l="1"/>
  <c r="G253" i="5"/>
  <c r="F255" i="5" l="1"/>
  <c r="G254" i="5"/>
  <c r="F256" i="5" l="1"/>
  <c r="G255" i="5"/>
  <c r="F257" i="5" l="1"/>
  <c r="G256" i="5"/>
  <c r="F258" i="5" l="1"/>
  <c r="G257" i="5"/>
  <c r="F259" i="5" l="1"/>
  <c r="G258" i="5"/>
  <c r="F260" i="5" l="1"/>
  <c r="G259" i="5"/>
  <c r="F261" i="5" l="1"/>
  <c r="G260" i="5"/>
  <c r="F262" i="5" l="1"/>
  <c r="G261" i="5"/>
  <c r="F263" i="5" l="1"/>
  <c r="G262" i="5"/>
  <c r="F264" i="5" l="1"/>
  <c r="G263" i="5"/>
  <c r="F265" i="5" l="1"/>
  <c r="G264" i="5"/>
  <c r="F266" i="5" l="1"/>
  <c r="G265" i="5"/>
  <c r="F267" i="5" l="1"/>
  <c r="G266" i="5"/>
  <c r="F268" i="5" l="1"/>
  <c r="G267" i="5"/>
  <c r="F269" i="5" l="1"/>
  <c r="G268" i="5"/>
  <c r="F270" i="5" l="1"/>
  <c r="G269" i="5"/>
  <c r="F271" i="5" l="1"/>
  <c r="G270" i="5"/>
  <c r="F272" i="5" l="1"/>
  <c r="G271" i="5"/>
  <c r="F273" i="5" l="1"/>
  <c r="G272" i="5"/>
  <c r="F274" i="5" l="1"/>
  <c r="G273" i="5"/>
  <c r="F275" i="5" l="1"/>
  <c r="G274" i="5"/>
  <c r="F276" i="5" l="1"/>
  <c r="G275" i="5"/>
  <c r="F277" i="5" l="1"/>
  <c r="G276" i="5"/>
  <c r="F278" i="5" l="1"/>
  <c r="G277" i="5"/>
  <c r="F279" i="5" l="1"/>
  <c r="G278" i="5"/>
  <c r="F280" i="5" l="1"/>
  <c r="G279" i="5"/>
  <c r="F281" i="5" l="1"/>
  <c r="G280" i="5"/>
  <c r="F282" i="5" l="1"/>
  <c r="G281" i="5"/>
  <c r="F283" i="5" l="1"/>
  <c r="G282" i="5"/>
  <c r="F284" i="5" l="1"/>
  <c r="G283" i="5"/>
  <c r="F285" i="5" l="1"/>
  <c r="G284" i="5"/>
  <c r="F286" i="5" l="1"/>
  <c r="G285" i="5"/>
  <c r="F287" i="5" l="1"/>
  <c r="G286" i="5"/>
  <c r="F288" i="5" l="1"/>
  <c r="G287" i="5"/>
  <c r="F289" i="5" l="1"/>
  <c r="G288" i="5"/>
  <c r="F290" i="5" l="1"/>
  <c r="G289" i="5"/>
  <c r="F291" i="5" l="1"/>
  <c r="G290" i="5"/>
  <c r="F292" i="5" l="1"/>
  <c r="G291" i="5"/>
  <c r="F293" i="5" l="1"/>
  <c r="G292" i="5"/>
  <c r="F294" i="5" l="1"/>
  <c r="G293" i="5"/>
  <c r="F295" i="5" l="1"/>
  <c r="G294" i="5"/>
  <c r="F296" i="5" l="1"/>
  <c r="G295" i="5"/>
  <c r="F297" i="5" l="1"/>
  <c r="G296" i="5"/>
  <c r="F298" i="5" l="1"/>
  <c r="G297" i="5"/>
  <c r="F299" i="5" l="1"/>
  <c r="G298" i="5"/>
  <c r="F300" i="5" l="1"/>
  <c r="G299" i="5"/>
  <c r="F301" i="5" l="1"/>
  <c r="G300" i="5"/>
  <c r="F302" i="5" l="1"/>
  <c r="G301" i="5"/>
  <c r="F303" i="5" l="1"/>
  <c r="G302" i="5"/>
  <c r="F304" i="5" l="1"/>
  <c r="G303" i="5"/>
  <c r="F305" i="5" l="1"/>
  <c r="G304" i="5"/>
  <c r="F306" i="5" l="1"/>
  <c r="G305" i="5"/>
  <c r="F307" i="5" l="1"/>
  <c r="G306" i="5"/>
  <c r="F308" i="5" l="1"/>
  <c r="G307" i="5"/>
  <c r="F309" i="5" l="1"/>
  <c r="G308" i="5"/>
  <c r="F310" i="5" l="1"/>
  <c r="G309" i="5"/>
  <c r="F311" i="5" l="1"/>
  <c r="G310" i="5"/>
  <c r="F312" i="5" l="1"/>
  <c r="G311" i="5"/>
  <c r="F313" i="5" l="1"/>
  <c r="G312" i="5"/>
  <c r="F314" i="5" l="1"/>
  <c r="G313" i="5"/>
  <c r="F315" i="5" l="1"/>
  <c r="G314" i="5"/>
  <c r="F316" i="5" l="1"/>
  <c r="G315" i="5"/>
  <c r="F317" i="5" l="1"/>
  <c r="G316" i="5"/>
  <c r="F318" i="5" l="1"/>
  <c r="G317" i="5"/>
  <c r="F319" i="5" l="1"/>
  <c r="G318" i="5"/>
  <c r="F320" i="5" l="1"/>
  <c r="G319" i="5"/>
  <c r="F321" i="5" l="1"/>
  <c r="G320" i="5"/>
  <c r="F322" i="5" l="1"/>
  <c r="G321" i="5"/>
  <c r="F323" i="5" l="1"/>
  <c r="G322" i="5"/>
  <c r="F324" i="5" l="1"/>
  <c r="G323" i="5"/>
  <c r="F325" i="5" l="1"/>
  <c r="G324" i="5"/>
  <c r="F326" i="5" l="1"/>
  <c r="G325" i="5"/>
  <c r="F327" i="5" l="1"/>
  <c r="G326" i="5"/>
  <c r="F328" i="5" l="1"/>
  <c r="G327" i="5"/>
  <c r="F329" i="5" l="1"/>
  <c r="G328" i="5"/>
  <c r="F330" i="5" l="1"/>
  <c r="G329" i="5"/>
  <c r="F331" i="5" l="1"/>
  <c r="G330" i="5"/>
  <c r="F332" i="5" l="1"/>
  <c r="G331" i="5"/>
  <c r="F333" i="5" l="1"/>
  <c r="G332" i="5"/>
  <c r="F334" i="5" l="1"/>
  <c r="G333" i="5"/>
  <c r="F335" i="5" l="1"/>
  <c r="G334" i="5"/>
  <c r="F336" i="5" l="1"/>
  <c r="G335" i="5"/>
  <c r="F337" i="5" l="1"/>
  <c r="G336" i="5"/>
  <c r="F338" i="5" l="1"/>
  <c r="G337" i="5"/>
  <c r="F339" i="5" l="1"/>
  <c r="G338" i="5"/>
  <c r="F340" i="5" l="1"/>
  <c r="G339" i="5"/>
  <c r="F341" i="5" l="1"/>
  <c r="G340" i="5"/>
  <c r="F342" i="5" l="1"/>
  <c r="G341" i="5"/>
  <c r="F343" i="5" l="1"/>
  <c r="G342" i="5"/>
  <c r="F344" i="5" l="1"/>
  <c r="G343" i="5"/>
  <c r="F345" i="5" l="1"/>
  <c r="G344" i="5"/>
  <c r="F346" i="5" l="1"/>
  <c r="G345" i="5"/>
  <c r="F347" i="5" l="1"/>
  <c r="G346" i="5"/>
  <c r="F348" i="5" l="1"/>
  <c r="G347" i="5"/>
  <c r="F349" i="5" l="1"/>
  <c r="G348" i="5"/>
  <c r="F350" i="5" l="1"/>
  <c r="G349" i="5"/>
  <c r="F351" i="5" l="1"/>
  <c r="G350" i="5"/>
  <c r="F352" i="5" l="1"/>
  <c r="G351" i="5"/>
  <c r="F353" i="5" l="1"/>
  <c r="G352" i="5"/>
  <c r="F354" i="5" l="1"/>
  <c r="G353" i="5"/>
  <c r="F355" i="5" l="1"/>
  <c r="G354" i="5"/>
  <c r="F356" i="5" l="1"/>
  <c r="G355" i="5"/>
  <c r="F357" i="5" l="1"/>
  <c r="G356" i="5"/>
  <c r="F358" i="5" l="1"/>
  <c r="G357" i="5"/>
  <c r="F359" i="5" l="1"/>
  <c r="G358" i="5"/>
  <c r="F360" i="5" l="1"/>
  <c r="G359" i="5"/>
  <c r="F361" i="5" l="1"/>
  <c r="G360" i="5"/>
  <c r="F362" i="5" l="1"/>
  <c r="G361" i="5"/>
  <c r="F363" i="5" l="1"/>
  <c r="G362" i="5"/>
  <c r="F364" i="5" l="1"/>
  <c r="G363" i="5"/>
  <c r="F365" i="5" l="1"/>
  <c r="G364" i="5"/>
  <c r="F366" i="5" l="1"/>
  <c r="G365" i="5"/>
  <c r="F367" i="5" l="1"/>
  <c r="G366" i="5"/>
  <c r="F368" i="5" l="1"/>
  <c r="G367" i="5"/>
  <c r="F369" i="5" l="1"/>
  <c r="G368" i="5"/>
  <c r="F370" i="5" l="1"/>
  <c r="G369" i="5"/>
  <c r="F371" i="5" l="1"/>
  <c r="G370" i="5"/>
  <c r="F372" i="5" l="1"/>
  <c r="G371" i="5"/>
  <c r="F373" i="5" l="1"/>
  <c r="G372" i="5"/>
  <c r="F374" i="5" l="1"/>
  <c r="G373" i="5"/>
  <c r="F375" i="5" l="1"/>
  <c r="G374" i="5"/>
  <c r="F376" i="5" l="1"/>
  <c r="G375" i="5"/>
  <c r="F377" i="5" l="1"/>
  <c r="G376" i="5"/>
  <c r="F378" i="5" l="1"/>
  <c r="G377" i="5"/>
  <c r="F379" i="5" l="1"/>
  <c r="G378" i="5"/>
  <c r="F380" i="5" l="1"/>
  <c r="G379" i="5"/>
  <c r="F381" i="5" l="1"/>
  <c r="G380" i="5"/>
  <c r="F382" i="5" l="1"/>
  <c r="G381" i="5"/>
  <c r="F383" i="5" l="1"/>
  <c r="G382" i="5"/>
  <c r="F384" i="5" l="1"/>
  <c r="G383" i="5"/>
  <c r="F385" i="5" l="1"/>
  <c r="G384" i="5"/>
  <c r="F386" i="5" l="1"/>
  <c r="G385" i="5"/>
  <c r="F387" i="5" l="1"/>
  <c r="G386" i="5"/>
  <c r="F388" i="5" l="1"/>
  <c r="G387" i="5"/>
  <c r="F389" i="5" l="1"/>
  <c r="G388" i="5"/>
  <c r="F390" i="5" l="1"/>
  <c r="G389" i="5"/>
  <c r="F391" i="5" l="1"/>
  <c r="G390" i="5"/>
  <c r="F392" i="5" l="1"/>
  <c r="G391" i="5"/>
  <c r="F393" i="5" l="1"/>
  <c r="G392" i="5"/>
  <c r="F394" i="5" l="1"/>
  <c r="G393" i="5"/>
  <c r="F395" i="5" l="1"/>
  <c r="G394" i="5"/>
  <c r="F396" i="5" l="1"/>
  <c r="G395" i="5"/>
  <c r="F397" i="5" l="1"/>
  <c r="G396" i="5"/>
  <c r="F398" i="5" l="1"/>
  <c r="G397" i="5"/>
  <c r="F399" i="5" l="1"/>
  <c r="G398" i="5"/>
  <c r="F400" i="5" l="1"/>
  <c r="G399" i="5"/>
  <c r="F401" i="5" l="1"/>
  <c r="G400" i="5"/>
  <c r="F402" i="5" l="1"/>
  <c r="G401" i="5"/>
  <c r="F403" i="5" l="1"/>
  <c r="G402" i="5"/>
  <c r="F404" i="5" l="1"/>
  <c r="G403" i="5"/>
  <c r="F405" i="5" l="1"/>
  <c r="G404" i="5"/>
  <c r="F406" i="5" l="1"/>
  <c r="G405" i="5"/>
  <c r="F407" i="5" l="1"/>
  <c r="G406" i="5"/>
  <c r="F408" i="5" l="1"/>
  <c r="G407" i="5"/>
  <c r="F409" i="5" l="1"/>
  <c r="G408" i="5"/>
  <c r="F410" i="5" l="1"/>
  <c r="G409" i="5"/>
  <c r="F411" i="5" l="1"/>
  <c r="G410" i="5"/>
  <c r="F412" i="5" l="1"/>
  <c r="G411" i="5"/>
  <c r="F413" i="5" l="1"/>
  <c r="G412" i="5"/>
  <c r="F414" i="5" l="1"/>
  <c r="G413" i="5"/>
  <c r="F415" i="5" l="1"/>
  <c r="G414" i="5"/>
  <c r="F416" i="5" l="1"/>
  <c r="G415" i="5"/>
  <c r="F417" i="5" l="1"/>
  <c r="G416" i="5"/>
  <c r="F418" i="5" l="1"/>
  <c r="G417" i="5"/>
  <c r="F419" i="5" l="1"/>
  <c r="G418" i="5"/>
  <c r="F420" i="5" l="1"/>
  <c r="G419" i="5"/>
  <c r="F421" i="5" l="1"/>
  <c r="G420" i="5"/>
  <c r="F422" i="5" l="1"/>
  <c r="G421" i="5"/>
  <c r="F423" i="5" l="1"/>
  <c r="G422" i="5"/>
  <c r="F424" i="5" l="1"/>
  <c r="G423" i="5"/>
  <c r="F425" i="5" l="1"/>
  <c r="G424" i="5"/>
  <c r="F426" i="5" l="1"/>
  <c r="G425" i="5"/>
  <c r="F427" i="5" l="1"/>
  <c r="G426" i="5"/>
  <c r="F428" i="5" l="1"/>
  <c r="G427" i="5"/>
  <c r="F429" i="5" l="1"/>
  <c r="G428" i="5"/>
  <c r="F430" i="5" l="1"/>
  <c r="G429" i="5"/>
  <c r="F431" i="5" l="1"/>
  <c r="G430" i="5"/>
  <c r="F432" i="5" l="1"/>
  <c r="G431" i="5"/>
  <c r="F433" i="5" l="1"/>
  <c r="G432" i="5"/>
  <c r="F434" i="5" l="1"/>
  <c r="G433" i="5"/>
  <c r="F435" i="5" l="1"/>
  <c r="G434" i="5"/>
  <c r="F436" i="5" l="1"/>
  <c r="G435" i="5"/>
  <c r="F437" i="5" l="1"/>
  <c r="G436" i="5"/>
  <c r="F438" i="5" l="1"/>
  <c r="G437" i="5"/>
  <c r="F439" i="5" l="1"/>
  <c r="G438" i="5"/>
  <c r="F440" i="5" l="1"/>
  <c r="G439" i="5"/>
  <c r="F441" i="5" l="1"/>
  <c r="G440" i="5"/>
  <c r="F442" i="5" l="1"/>
  <c r="G441" i="5"/>
  <c r="F443" i="5" l="1"/>
  <c r="G442" i="5"/>
  <c r="F444" i="5" l="1"/>
  <c r="G443" i="5"/>
  <c r="F445" i="5" l="1"/>
  <c r="G444" i="5"/>
  <c r="F446" i="5" l="1"/>
  <c r="G445" i="5"/>
  <c r="F447" i="5" l="1"/>
  <c r="G446" i="5"/>
  <c r="F448" i="5" l="1"/>
  <c r="G447" i="5"/>
  <c r="F449" i="5" l="1"/>
  <c r="G448" i="5"/>
  <c r="F450" i="5" l="1"/>
  <c r="G449" i="5"/>
  <c r="F451" i="5" l="1"/>
  <c r="G450" i="5"/>
  <c r="F452" i="5" l="1"/>
  <c r="G451" i="5"/>
  <c r="F453" i="5" l="1"/>
  <c r="G452" i="5"/>
  <c r="F454" i="5" l="1"/>
  <c r="G453" i="5"/>
  <c r="F455" i="5" l="1"/>
  <c r="G454" i="5"/>
  <c r="F456" i="5" l="1"/>
  <c r="G455" i="5"/>
  <c r="F457" i="5" l="1"/>
  <c r="G456" i="5"/>
  <c r="F458" i="5" l="1"/>
  <c r="G457" i="5"/>
  <c r="F459" i="5" l="1"/>
  <c r="G458" i="5"/>
  <c r="F460" i="5" l="1"/>
  <c r="G459" i="5"/>
  <c r="F461" i="5" l="1"/>
  <c r="G460" i="5"/>
  <c r="F462" i="5" l="1"/>
  <c r="G461" i="5"/>
  <c r="F463" i="5" l="1"/>
  <c r="G462" i="5"/>
  <c r="F464" i="5" l="1"/>
  <c r="G463" i="5"/>
  <c r="F465" i="5" l="1"/>
  <c r="G464" i="5"/>
  <c r="F466" i="5" l="1"/>
  <c r="G465" i="5"/>
  <c r="F467" i="5" l="1"/>
  <c r="G466" i="5"/>
  <c r="F468" i="5" l="1"/>
  <c r="G467" i="5"/>
  <c r="F469" i="5" l="1"/>
  <c r="G468" i="5"/>
  <c r="F470" i="5" l="1"/>
  <c r="G469" i="5"/>
  <c r="F471" i="5" l="1"/>
  <c r="G470" i="5"/>
  <c r="F472" i="5" l="1"/>
  <c r="G471" i="5"/>
  <c r="F473" i="5" l="1"/>
  <c r="G472" i="5"/>
  <c r="F474" i="5" l="1"/>
  <c r="G473" i="5"/>
  <c r="F475" i="5" l="1"/>
  <c r="G474" i="5"/>
  <c r="F476" i="5" l="1"/>
  <c r="G475" i="5"/>
  <c r="F477" i="5" l="1"/>
  <c r="G476" i="5"/>
  <c r="F478" i="5" l="1"/>
  <c r="G477" i="5"/>
  <c r="F479" i="5" l="1"/>
  <c r="G478" i="5"/>
  <c r="F480" i="5" l="1"/>
  <c r="G479" i="5"/>
  <c r="F481" i="5" l="1"/>
  <c r="G480" i="5"/>
  <c r="F482" i="5" l="1"/>
  <c r="G481" i="5"/>
  <c r="F483" i="5" l="1"/>
  <c r="G482" i="5"/>
  <c r="F484" i="5" l="1"/>
  <c r="G483" i="5"/>
  <c r="F485" i="5" l="1"/>
  <c r="G484" i="5"/>
  <c r="F486" i="5" l="1"/>
  <c r="G485" i="5"/>
  <c r="F487" i="5" l="1"/>
  <c r="G486" i="5"/>
  <c r="F488" i="5" l="1"/>
  <c r="G487" i="5"/>
  <c r="F489" i="5" l="1"/>
  <c r="G488" i="5"/>
  <c r="F490" i="5" l="1"/>
  <c r="G489" i="5"/>
  <c r="F491" i="5" l="1"/>
  <c r="G490" i="5"/>
  <c r="F492" i="5" l="1"/>
  <c r="G491" i="5"/>
  <c r="F493" i="5" l="1"/>
  <c r="G492" i="5"/>
  <c r="F494" i="5" l="1"/>
  <c r="G493" i="5"/>
  <c r="F495" i="5" l="1"/>
  <c r="G494" i="5"/>
  <c r="F496" i="5" l="1"/>
  <c r="G495" i="5"/>
  <c r="F497" i="5" l="1"/>
  <c r="G496" i="5"/>
  <c r="F498" i="5" l="1"/>
  <c r="G497" i="5"/>
  <c r="F499" i="5" l="1"/>
  <c r="G498" i="5"/>
  <c r="F500" i="5" l="1"/>
  <c r="G499" i="5"/>
  <c r="F501" i="5" l="1"/>
  <c r="G500" i="5"/>
  <c r="F502" i="5" l="1"/>
  <c r="G501" i="5"/>
  <c r="F503" i="5" l="1"/>
  <c r="G502" i="5"/>
  <c r="F504" i="5" l="1"/>
  <c r="G503" i="5"/>
  <c r="F505" i="5" l="1"/>
  <c r="G505" i="5" s="1"/>
  <c r="G504" i="5"/>
  <c r="N24" i="2" l="1"/>
  <c r="N23" i="2"/>
  <c r="N25" i="2" s="1"/>
  <c r="J33" i="2"/>
  <c r="J32" i="2"/>
  <c r="J31" i="2"/>
  <c r="J30" i="2"/>
  <c r="J29"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7" i="2"/>
  <c r="K11" i="2" l="1"/>
  <c r="K9" i="2"/>
  <c r="K14" i="2"/>
  <c r="K15" i="2"/>
  <c r="K12" i="2"/>
  <c r="K8" i="2"/>
  <c r="K10" i="2"/>
  <c r="K7" i="2"/>
  <c r="K13" i="2" l="1"/>
  <c r="L32" i="2"/>
  <c r="L33" i="2"/>
  <c r="L30" i="2"/>
  <c r="L31" i="2"/>
  <c r="L25" i="2"/>
  <c r="K25" i="2"/>
  <c r="L22" i="2"/>
  <c r="L23" i="2"/>
  <c r="L21" i="2"/>
  <c r="K22" i="2"/>
  <c r="K23" i="2"/>
  <c r="K24" i="2"/>
  <c r="L10" i="2"/>
  <c r="L12" i="2"/>
  <c r="L14" i="2"/>
  <c r="L9" i="2"/>
  <c r="L15" i="2"/>
  <c r="L11" i="2"/>
  <c r="L13" i="2" s="1"/>
  <c r="L7" i="2"/>
  <c r="L8" i="2"/>
  <c r="L22" i="4" l="1"/>
  <c r="L24" i="4" s="1"/>
  <c r="L23" i="4"/>
  <c r="L25" i="4" s="1"/>
  <c r="L21" i="4"/>
</calcChain>
</file>

<file path=xl/sharedStrings.xml><?xml version="1.0" encoding="utf-8"?>
<sst xmlns="http://purl.oclc.org/ooxml/spreadsheetml/main" count="187" uniqueCount="113">
  <si>
    <t>Date</t>
  </si>
  <si>
    <t>Open</t>
  </si>
  <si>
    <t>High</t>
  </si>
  <si>
    <t>Low</t>
  </si>
  <si>
    <t>Close</t>
  </si>
  <si>
    <t>Adj Close</t>
  </si>
  <si>
    <t>Volume</t>
  </si>
  <si>
    <t xml:space="preserve">Return </t>
  </si>
  <si>
    <t>Crispr Therapeutics AG (ticker: CRSP)</t>
  </si>
  <si>
    <t>Data Range: Feb 7, 2022 - Feb 5, 2024</t>
  </si>
  <si>
    <t>N/A</t>
  </si>
  <si>
    <t>PnL</t>
  </si>
  <si>
    <t>Average (Mean)</t>
  </si>
  <si>
    <t>Median</t>
  </si>
  <si>
    <t>Standard Deviation</t>
  </si>
  <si>
    <t xml:space="preserve">Statistical Summary </t>
  </si>
  <si>
    <t>No. of Observations (N)</t>
  </si>
  <si>
    <t>Maximum (Max)</t>
  </si>
  <si>
    <t xml:space="preserve">Minimum (Min) </t>
  </si>
  <si>
    <t>Range (Max - Min)</t>
  </si>
  <si>
    <t>Excess Kurtosis (Kurt)</t>
  </si>
  <si>
    <t>Confidence</t>
  </si>
  <si>
    <t>Level</t>
  </si>
  <si>
    <t>Time Horizon</t>
  </si>
  <si>
    <t>(Day(s))</t>
  </si>
  <si>
    <t>Parametric</t>
  </si>
  <si>
    <t>Normal VaR</t>
  </si>
  <si>
    <t>Normal ES</t>
  </si>
  <si>
    <t>HS</t>
  </si>
  <si>
    <t>VaR</t>
  </si>
  <si>
    <t>ES</t>
  </si>
  <si>
    <t>Z-Score</t>
  </si>
  <si>
    <t>Portfolio Value:</t>
  </si>
  <si>
    <t>Norm VaR</t>
  </si>
  <si>
    <t>Critical Score</t>
  </si>
  <si>
    <t>Norm ES</t>
  </si>
  <si>
    <t xml:space="preserve">HS </t>
  </si>
  <si>
    <t>Location</t>
  </si>
  <si>
    <t>Order</t>
  </si>
  <si>
    <t>PnL (Ordered)</t>
  </si>
  <si>
    <t>Skewness (Skew)</t>
  </si>
  <si>
    <t xml:space="preserve">Historical </t>
  </si>
  <si>
    <t>Simulation</t>
  </si>
  <si>
    <t>Age-Weighted</t>
  </si>
  <si>
    <t>Vol-Weighted</t>
  </si>
  <si>
    <t>Normal</t>
  </si>
  <si>
    <t>Lognormal</t>
  </si>
  <si>
    <t>Short</t>
  </si>
  <si>
    <t>T-</t>
  </si>
  <si>
    <t>Distribution</t>
  </si>
  <si>
    <t>R</t>
  </si>
  <si>
    <t>r</t>
  </si>
  <si>
    <t>Standard Deviation (S)</t>
  </si>
  <si>
    <t>1-day 90% VaR</t>
  </si>
  <si>
    <t>1-day 95% VaR</t>
  </si>
  <si>
    <t>1-day 99% VaR</t>
  </si>
  <si>
    <t>v</t>
  </si>
  <si>
    <t>PnL (Arithmatic)</t>
  </si>
  <si>
    <t xml:space="preserve">Ari-Return </t>
  </si>
  <si>
    <t>5-day 95% VaR</t>
  </si>
  <si>
    <t>10-day 99% VaR</t>
  </si>
  <si>
    <t xml:space="preserve">Age Weights </t>
  </si>
  <si>
    <t>CL</t>
  </si>
  <si>
    <t>HS VaR</t>
  </si>
  <si>
    <t>AW HS VaR</t>
  </si>
  <si>
    <t>Lambda</t>
  </si>
  <si>
    <t>Age</t>
  </si>
  <si>
    <t>Cumul. Prob.</t>
  </si>
  <si>
    <t>AW Prob.</t>
  </si>
  <si>
    <t>Rolling 10-day Vol.</t>
  </si>
  <si>
    <t>Sigma T</t>
  </si>
  <si>
    <t>VW VaR</t>
  </si>
  <si>
    <t>Extrapolate Vol</t>
  </si>
  <si>
    <t>Vol Adj Return</t>
  </si>
  <si>
    <t>Monte Carlo</t>
  </si>
  <si>
    <t>Degrees of Freedom</t>
  </si>
  <si>
    <t>Student T</t>
  </si>
  <si>
    <t>Score</t>
  </si>
  <si>
    <t xml:space="preserve">Mean Return </t>
  </si>
  <si>
    <t xml:space="preserve">Portfolio Value </t>
  </si>
  <si>
    <t>1-Day Simulation</t>
  </si>
  <si>
    <t>Iteration</t>
  </si>
  <si>
    <t>Norm Randome</t>
  </si>
  <si>
    <t>10-Day Simulation</t>
  </si>
  <si>
    <t>Day 1</t>
  </si>
  <si>
    <t>Day 2</t>
  </si>
  <si>
    <t>Day 3</t>
  </si>
  <si>
    <t>Day 4</t>
  </si>
  <si>
    <t>Day 5</t>
  </si>
  <si>
    <t>Day 6</t>
  </si>
  <si>
    <t>Day 7</t>
  </si>
  <si>
    <t>Day 8</t>
  </si>
  <si>
    <t>Day 9</t>
  </si>
  <si>
    <t>Day 10</t>
  </si>
  <si>
    <t>1-Day</t>
  </si>
  <si>
    <t>10-Day</t>
  </si>
  <si>
    <t>5-Day</t>
  </si>
  <si>
    <t>Log-Return</t>
  </si>
  <si>
    <t>Log Return in $</t>
  </si>
  <si>
    <t>Difference between Normal VaR and HS VaR donsistent with expectations</t>
  </si>
  <si>
    <t>Normal vs. Lognormal</t>
  </si>
  <si>
    <t>Normal vs. t-distribution</t>
  </si>
  <si>
    <t>Lognormal vs. Lognormal Short. Based on your results, compare tails</t>
  </si>
  <si>
    <t>Historical Simulation vs Age-weighted HS</t>
  </si>
  <si>
    <t>Historical Simulation vs Vol-weighted HS</t>
  </si>
  <si>
    <t xml:space="preserve">The volatility-weighted HS VaR is comparable to the regular HS VaR at 90% but notably greater at 95% and 99%. I hypothesize that this outcome is due to the heightened influence exerted by the extreme returns at higher confidence levels. 
In my scenario, I assume the forecasted volatility (4.15%) is the standard deviation of the historical returns of the chosen period. The volatility estimates are subject to exponential weighting, using the squared return of the same day. For instance, if the return was -2% yesterday, the extrapolated volatility yesterday would be 4%.
If yesterday’s return was between -1% to 1%, the volatility estimates would be exponentially scaled down and potentially amplifying the impact of extreme returns, leading to substantial increases in VaR at 95% and 99%. </t>
  </si>
  <si>
    <t>The age-weighted HS VaR results are significantly smaller compared to the regular HS VaR, and this difference is influenced by the smoothing parameter, lambda. The value of lambda, between 0 to 1, determines the level of influence recent observations have on VaR. 
A lower lambda assumes that recent observations carry more weight in VaR estimations, while a higher lambda extends the influence further back in time. As lambda approaches 1, age-weighted HS VaR results will approach regular HS VaR results.
In my case, I use 0.9 as the smoothing parameter, resulting in the prior 73 periods contributing almost all the weights and therefore influencing the losses for the next period. In this model, I assume any period beyond the past 73 trading days have a negligible influence on the losses for the next period.</t>
  </si>
  <si>
    <t>All the lognormal VaR results of short position are greater than long position. Lognormal distribution is commonly used for pricing financial assets due to the positive price nature (under most circumstances). Compared to normal distribution, lognormal distribution has a fatter right tail, captures more extreme positive returns. Consequently, my lognormal VaR results of long position are smaller relative to the normal VaR results. However, the VaR results short position are greater compared to long position, likely related to the directional risks. 
Long positions have bounded losses. For the example, with an initially portfolio value of $10,000, my maximum loss in a long position is the $10,000. In contrast, the losses of the short position are unbounded. In a short position, investors are betting on the decline of the stock price. Theocratically, the stock price can go up infinitely and resulting in unconstrained losses.  
The lognormal distribution exhibits fatter right tail, a long position uses the right tail while a short position uses the left tail. This is reflected in the lognormal VaR results, where short positions indicate greater potential losses than long positions.</t>
  </si>
  <si>
    <t xml:space="preserve">The VaR results based on t-distribution at 90% and 95% (both 1-day and 5-day) are smaller than the corresponding normal VaR results. In contrast, my results at 99% confidence level (both 1-day and 10-day), are significantly greater than normal VaR. I posit that this outcome could be attributed to the sensitivity related to the degrees of freedom.
T-distribution accommodates fatter tail risks and better reflect extreme events. As mentioned earlier, my dataset is skewed to the right; theoretically, the t-distribution based VaR results should be smaller than the normal VaR. However, t-distribution better captures great tail risks at higher confidence level, especially when degrees of freedom are low. In my case, the degrees of freedom is 10, as confidence interval increases, the t-score increases significantly.
At 99% confidence interval, my t-score is 2.764, compared to the z-score of 2.326. The difference is 0.437, whereas the critical score differences at 90% and 95% are 0.091 and 0.168, respectively. The impact of tail risks at 99% confidence level are noticeably higher than lower confidence levels. 
Therefore, the VaR results based on t-distribution are greater at 99% but smaller at 90% and 95% confidence levels. </t>
  </si>
  <si>
    <t xml:space="preserve">The results of the above historical simulation (HS) VaR are smaller than the parametric VaR, this outcome is expected and consistent with the statistical summary.
While parametric VaR assumes normal distribution, my dataset is skewed to the right (positive skewness of 0.49) with excess kurtosis (0.94), indicating a longer and fatter right tail. The distribution is not quite symmetric. This asymmetrical feature is further reflected in the mean and median, max and min returns. The median of the dataset is smaller than the average, the max return is greater than the absolute value of the min return, both indicating a heavier right tail. 
Based on the statistical summary, the parametric VaR estimates are expected to be greater than the HS VaR. Parametric VaR is based on normality, but there are more positive outliers in my dataset. A similar expectation can be made when comparing the historical summated (HS) ES and parametric ES, except for the 99% 10-day ES (marked in yellow). 
The 99% 10-day HS ES ($3,427) is greater than the 99% 10-day parametric ES ($3,402) contrary to my initial expectation. Such inconsistency may be caused by various reasons, including sample size and stationarity. 
In this case, the sensitivity to the chosen time horizon (10-day) may be a reasonable explanation for the inconsistency. HS ES is generally more sensitive to a longer time horizon, as the returns can be influenced by a wider range of events, as opposed to the parametric ES that assumes constant parameters. </t>
  </si>
  <si>
    <t xml:space="preserve">The lognormal VaR results are relatively small compared to the normal VaR, which is consistent with my expectations. 
The dataset of my stock returns has a fatter right tail, captured by 
•	the positive skewness (0.49) and excess kurtosis (0.94),
•	the greater maximum return (16.3%) compared to the absolute value of minimum return (13.3%), 
•	and the smaller median (-0.2%) compared to the mean (0.1%). 
The parametric VaR assumes normal distribution, while lognormal VaR is based on the scale of logarithm and better captures the asymmetry.
In this case, the stock returns did not exactly follow normal distribution, violating the assumption of normal VaR. As a result, the normal VaR outcomes overstate the losses relative to my lognormal VaR.  </t>
  </si>
  <si>
    <t>Difference in different VaR approaches</t>
  </si>
  <si>
    <t>Risk Estimates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</si>
</sst>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4" formatCode="_(&quot;$&quot;* #,##0.00_);_(&quot;$&quot;* \(#,##0.00\);_(&quot;$&quot;* &quot;-&quot;??_);_(@_)"/>
    <numFmt numFmtId="164" formatCode="0.000"/>
    <numFmt numFmtId="165" formatCode="0.0%"/>
    <numFmt numFmtId="166" formatCode="_(&quot;$&quot;* #,##0.0_);_(&quot;$&quot;* \(#,##0.0\);_(&quot;$&quot;* &quot;-&quot;??_);_(@_)"/>
    <numFmt numFmtId="167" formatCode="_(&quot;$&quot;* #,##0_);_(&quot;$&quot;* \(#,##0\);_(&quot;$&quot;* &quot;-&quot;??_);_(@_)"/>
    <numFmt numFmtId="168" formatCode="0.0"/>
    <numFmt numFmtId="169" formatCode="0.0000%"/>
    <numFmt numFmtId="170" formatCode="0.0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2"/>
        <bgColor indexed="64"/>
      </patternFill>
    </fill>
  </fills>
  <borders count="1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medium">
        <color indexed="64"/>
      </bottom>
      <diagonal/>
    </border>
    <border>
      <start/>
      <end/>
      <top style="medium">
        <color indexed="64"/>
      </top>
      <bottom style="medium">
        <color indexed="64"/>
      </bottom>
      <diagonal/>
    </border>
    <border>
      <start/>
      <end/>
      <top style="medium">
        <color indexed="64"/>
      </top>
      <bottom/>
      <diagonal/>
    </border>
    <border>
      <start style="thin">
        <color indexed="64"/>
      </start>
      <end/>
      <top/>
      <bottom/>
      <diagonal/>
    </border>
    <border>
      <start/>
      <end style="thin">
        <color indexed="64"/>
      </end>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28">
    <xf numFmtId="0" fontId="0" fillId="0" borderId="0" xfId="0"/>
    <xf numFmtId="14" fontId="0" fillId="0" borderId="0" xfId="0" applyNumberFormat="1"/>
    <xf numFmtId="0" fontId="0" fillId="0" borderId="10" xfId="0" applyBorder="1"/>
    <xf numFmtId="164" fontId="0" fillId="0" borderId="0" xfId="0" applyNumberFormat="1"/>
    <xf numFmtId="10" fontId="0" fillId="0" borderId="0" xfId="43" applyNumberFormat="1" applyFont="1"/>
    <xf numFmtId="0" fontId="0" fillId="0" borderId="11" xfId="0" applyBorder="1"/>
    <xf numFmtId="0" fontId="16" fillId="0" borderId="11" xfId="0" applyFont="1" applyBorder="1" applyAlignment="1">
      <alignment horizontal="left"/>
    </xf>
    <xf numFmtId="14"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xf>
    <xf numFmtId="10" fontId="0" fillId="0" borderId="0" xfId="43" applyNumberFormat="1" applyFont="1" applyAlignment="1">
      <alignment horizontal="left"/>
    </xf>
    <xf numFmtId="44" fontId="0" fillId="0" borderId="0" xfId="0" applyNumberFormat="1" applyAlignment="1">
      <alignment horizontal="left"/>
    </xf>
    <xf numFmtId="0" fontId="0" fillId="0" borderId="10" xfId="0" applyBorder="1" applyAlignment="1">
      <alignment horizontal="left"/>
    </xf>
    <xf numFmtId="14" fontId="0" fillId="0" borderId="10" xfId="0" applyNumberFormat="1" applyBorder="1" applyAlignment="1">
      <alignment horizontal="left"/>
    </xf>
    <xf numFmtId="2" fontId="0" fillId="0" borderId="10" xfId="0" applyNumberFormat="1" applyBorder="1" applyAlignment="1">
      <alignment horizontal="left"/>
    </xf>
    <xf numFmtId="10" fontId="0" fillId="0" borderId="10" xfId="43" applyNumberFormat="1" applyFont="1" applyBorder="1" applyAlignment="1">
      <alignment horizontal="left"/>
    </xf>
    <xf numFmtId="44" fontId="0" fillId="0" borderId="10" xfId="0" applyNumberFormat="1" applyBorder="1" applyAlignment="1">
      <alignment horizontal="left"/>
    </xf>
    <xf numFmtId="0" fontId="16" fillId="33" borderId="11" xfId="0" applyFont="1" applyFill="1" applyBorder="1" applyAlignment="1">
      <alignment horizontal="left"/>
    </xf>
    <xf numFmtId="0" fontId="0" fillId="33" borderId="11" xfId="0" applyFill="1" applyBorder="1"/>
    <xf numFmtId="0" fontId="0" fillId="33" borderId="0" xfId="0" applyFill="1"/>
    <xf numFmtId="0" fontId="0" fillId="33" borderId="0" xfId="0" applyFill="1" applyAlignment="1">
      <alignment horizontal="left"/>
    </xf>
    <xf numFmtId="0" fontId="0" fillId="33" borderId="10" xfId="0" applyFill="1" applyBorder="1"/>
    <xf numFmtId="0" fontId="0" fillId="33" borderId="10" xfId="0" applyFill="1" applyBorder="1" applyAlignment="1">
      <alignment horizontal="left"/>
    </xf>
    <xf numFmtId="0" fontId="0" fillId="33" borderId="0" xfId="0" applyFill="1" applyAlignment="1">
      <alignment horizontal="right"/>
    </xf>
    <xf numFmtId="165" fontId="0" fillId="33" borderId="0" xfId="0" applyNumberFormat="1" applyFill="1" applyAlignment="1">
      <alignment horizontal="right"/>
    </xf>
    <xf numFmtId="0" fontId="0" fillId="33" borderId="10" xfId="0" applyFill="1" applyBorder="1" applyAlignment="1">
      <alignment horizontal="right"/>
    </xf>
    <xf numFmtId="44" fontId="0" fillId="0" borderId="0" xfId="42" applyFont="1"/>
    <xf numFmtId="10" fontId="0" fillId="33" borderId="0" xfId="0" applyNumberFormat="1" applyFill="1" applyAlignment="1">
      <alignment horizontal="right"/>
    </xf>
    <xf numFmtId="166" fontId="0" fillId="33" borderId="0" xfId="0" applyNumberFormat="1" applyFill="1" applyAlignment="1">
      <alignment horizontal="right"/>
    </xf>
    <xf numFmtId="167" fontId="0" fillId="33" borderId="0" xfId="0" applyNumberFormat="1" applyFill="1" applyAlignment="1">
      <alignment horizontal="right"/>
    </xf>
    <xf numFmtId="2" fontId="0" fillId="33" borderId="10" xfId="0" applyNumberFormat="1" applyFill="1" applyBorder="1" applyAlignment="1">
      <alignment horizontal="right"/>
    </xf>
    <xf numFmtId="168" fontId="0" fillId="33" borderId="10" xfId="0" applyNumberFormat="1" applyFill="1" applyBorder="1" applyAlignment="1">
      <alignment horizontal="right"/>
    </xf>
    <xf numFmtId="9" fontId="0" fillId="0" borderId="0" xfId="0" applyNumberFormat="1"/>
    <xf numFmtId="167" fontId="0" fillId="33" borderId="10" xfId="0" applyNumberFormat="1" applyFill="1" applyBorder="1"/>
    <xf numFmtId="0" fontId="16" fillId="33" borderId="11" xfId="0" applyFont="1" applyFill="1" applyBorder="1"/>
    <xf numFmtId="0" fontId="16" fillId="34" borderId="12" xfId="0" applyFont="1" applyFill="1" applyBorder="1"/>
    <xf numFmtId="0" fontId="16" fillId="34" borderId="10" xfId="0" applyFont="1" applyFill="1" applyBorder="1"/>
    <xf numFmtId="9" fontId="0" fillId="34" borderId="0" xfId="0" applyNumberFormat="1" applyFill="1"/>
    <xf numFmtId="0" fontId="0" fillId="34" borderId="0" xfId="0" applyFill="1"/>
    <xf numFmtId="9" fontId="0" fillId="33" borderId="0" xfId="0" applyNumberFormat="1" applyFill="1" applyAlignment="1">
      <alignment horizontal="right"/>
    </xf>
    <xf numFmtId="9" fontId="0" fillId="34" borderId="0" xfId="0" applyNumberFormat="1" applyFill="1" applyAlignment="1">
      <alignment horizontal="right"/>
    </xf>
    <xf numFmtId="0" fontId="0" fillId="34" borderId="0" xfId="0" applyFill="1" applyAlignment="1">
      <alignment horizontal="right"/>
    </xf>
    <xf numFmtId="167" fontId="0" fillId="34" borderId="0" xfId="0" applyNumberFormat="1" applyFill="1" applyAlignment="1">
      <alignment horizontal="right"/>
    </xf>
    <xf numFmtId="9" fontId="0" fillId="33" borderId="10" xfId="0" applyNumberFormat="1" applyFill="1" applyBorder="1" applyAlignment="1">
      <alignment horizontal="right"/>
    </xf>
    <xf numFmtId="167" fontId="0" fillId="33" borderId="10" xfId="0" applyNumberFormat="1" applyFill="1" applyBorder="1" applyAlignment="1">
      <alignment horizontal="right"/>
    </xf>
    <xf numFmtId="0" fontId="16" fillId="34" borderId="0" xfId="0" applyFont="1" applyFill="1"/>
    <xf numFmtId="164" fontId="0" fillId="34" borderId="0" xfId="0" applyNumberFormat="1" applyFill="1"/>
    <xf numFmtId="9" fontId="0" fillId="34" borderId="10" xfId="0" applyNumberFormat="1" applyFill="1" applyBorder="1"/>
    <xf numFmtId="0" fontId="0" fillId="34" borderId="10" xfId="0" applyFill="1" applyBorder="1"/>
    <xf numFmtId="10" fontId="0" fillId="0" borderId="0" xfId="43" applyNumberFormat="1" applyFont="1" applyBorder="1" applyAlignment="1">
      <alignment horizontal="left"/>
    </xf>
    <xf numFmtId="1" fontId="0" fillId="0" borderId="0" xfId="0" applyNumberFormat="1" applyAlignment="1">
      <alignment horizontal="left"/>
    </xf>
    <xf numFmtId="44" fontId="0" fillId="35" borderId="0" xfId="0" applyNumberFormat="1" applyFill="1" applyAlignment="1">
      <alignment horizontal="left"/>
    </xf>
    <xf numFmtId="167" fontId="0" fillId="36" borderId="10" xfId="0" applyNumberFormat="1" applyFill="1" applyBorder="1"/>
    <xf numFmtId="167" fontId="0" fillId="36" borderId="10" xfId="0" applyNumberFormat="1" applyFill="1" applyBorder="1" applyAlignment="1">
      <alignment horizontal="right"/>
    </xf>
    <xf numFmtId="1" fontId="0" fillId="0" borderId="10" xfId="0" applyNumberFormat="1" applyBorder="1" applyAlignment="1">
      <alignment horizontal="left"/>
    </xf>
    <xf numFmtId="8" fontId="0" fillId="0" borderId="0" xfId="0" applyNumberFormat="1"/>
    <xf numFmtId="0" fontId="16" fillId="34" borderId="10" xfId="0" applyFont="1" applyFill="1" applyBorder="1" applyAlignment="1">
      <alignment horizontal="left"/>
    </xf>
    <xf numFmtId="0" fontId="16" fillId="34" borderId="10" xfId="0" applyFont="1" applyFill="1" applyBorder="1" applyAlignment="1">
      <alignment horizontal="right"/>
    </xf>
    <xf numFmtId="165" fontId="0" fillId="34" borderId="0" xfId="0" applyNumberFormat="1" applyFill="1" applyAlignment="1">
      <alignment horizontal="right"/>
    </xf>
    <xf numFmtId="166" fontId="0" fillId="34" borderId="0" xfId="42" applyNumberFormat="1" applyFont="1" applyFill="1" applyAlignment="1">
      <alignment horizontal="right"/>
    </xf>
    <xf numFmtId="165" fontId="0" fillId="34" borderId="0" xfId="43" applyNumberFormat="1" applyFont="1" applyFill="1" applyAlignment="1">
      <alignment horizontal="right"/>
    </xf>
    <xf numFmtId="166" fontId="0" fillId="34" borderId="0" xfId="0" applyNumberFormat="1" applyFill="1" applyAlignment="1">
      <alignment horizontal="right"/>
    </xf>
    <xf numFmtId="10" fontId="0" fillId="34" borderId="0" xfId="0" applyNumberFormat="1" applyFill="1" applyAlignment="1">
      <alignment horizontal="right"/>
    </xf>
    <xf numFmtId="2" fontId="0" fillId="34" borderId="0" xfId="0" applyNumberFormat="1" applyFill="1" applyAlignment="1">
      <alignment horizontal="right"/>
    </xf>
    <xf numFmtId="168" fontId="0" fillId="34" borderId="0" xfId="0" applyNumberFormat="1" applyFill="1" applyAlignment="1">
      <alignment horizontal="right"/>
    </xf>
    <xf numFmtId="10" fontId="0" fillId="0" borderId="0" xfId="0" applyNumberFormat="1"/>
    <xf numFmtId="2" fontId="0" fillId="0" borderId="0" xfId="0" applyNumberFormat="1"/>
    <xf numFmtId="165" fontId="0" fillId="33" borderId="0" xfId="43" applyNumberFormat="1" applyFont="1" applyFill="1" applyAlignment="1">
      <alignment horizontal="right"/>
    </xf>
    <xf numFmtId="0" fontId="16" fillId="34" borderId="11" xfId="0" applyFont="1" applyFill="1" applyBorder="1"/>
    <xf numFmtId="44" fontId="0" fillId="0" borderId="0" xfId="0" applyNumberFormat="1"/>
    <xf numFmtId="10" fontId="0" fillId="0" borderId="10" xfId="43" applyNumberFormat="1" applyFont="1" applyBorder="1"/>
    <xf numFmtId="44" fontId="0" fillId="0" borderId="10" xfId="0" applyNumberFormat="1" applyBorder="1"/>
    <xf numFmtId="9" fontId="16" fillId="33" borderId="0" xfId="0" applyNumberFormat="1" applyFont="1" applyFill="1" applyAlignment="1">
      <alignment horizontal="left"/>
    </xf>
    <xf numFmtId="9" fontId="16" fillId="34" borderId="0" xfId="0" applyNumberFormat="1" applyFont="1" applyFill="1" applyAlignment="1">
      <alignment horizontal="left"/>
    </xf>
    <xf numFmtId="0" fontId="16" fillId="34" borderId="0" xfId="0" applyFont="1" applyFill="1" applyAlignment="1">
      <alignment horizontal="left"/>
    </xf>
    <xf numFmtId="9" fontId="16" fillId="33" borderId="10" xfId="0" applyNumberFormat="1" applyFont="1" applyFill="1" applyBorder="1" applyAlignment="1">
      <alignment horizontal="left"/>
    </xf>
    <xf numFmtId="170" fontId="0" fillId="0" borderId="0" xfId="0" applyNumberFormat="1"/>
    <xf numFmtId="0" fontId="0" fillId="0" borderId="10" xfId="0" applyBorder="1" applyAlignment="1">
      <alignment horizontal="right"/>
    </xf>
    <xf numFmtId="44" fontId="0" fillId="36" borderId="0" xfId="0" applyNumberFormat="1" applyFill="1" applyAlignment="1">
      <alignment horizontal="left"/>
    </xf>
    <xf numFmtId="10" fontId="0" fillId="36" borderId="0" xfId="0" applyNumberFormat="1" applyFill="1"/>
    <xf numFmtId="9" fontId="0" fillId="0" borderId="11" xfId="0" applyNumberFormat="1" applyBorder="1"/>
    <xf numFmtId="167" fontId="0" fillId="0" borderId="0" xfId="42" applyNumberFormat="1" applyFont="1"/>
    <xf numFmtId="167" fontId="0" fillId="0" borderId="10" xfId="42" applyNumberFormat="1" applyFont="1" applyBorder="1"/>
    <xf numFmtId="44" fontId="0" fillId="33" borderId="10" xfId="42" applyFont="1" applyFill="1" applyBorder="1"/>
    <xf numFmtId="164" fontId="0" fillId="0" borderId="10" xfId="0" applyNumberFormat="1" applyBorder="1"/>
    <xf numFmtId="9" fontId="0" fillId="33" borderId="0" xfId="0" applyNumberFormat="1" applyFill="1"/>
    <xf numFmtId="164" fontId="0" fillId="33" borderId="0" xfId="0" applyNumberFormat="1" applyFill="1"/>
    <xf numFmtId="9" fontId="0" fillId="33" borderId="10" xfId="0" applyNumberFormat="1" applyFill="1" applyBorder="1"/>
    <xf numFmtId="164" fontId="0" fillId="33" borderId="10" xfId="0" applyNumberFormat="1" applyFill="1" applyBorder="1"/>
    <xf numFmtId="0" fontId="18" fillId="34" borderId="10" xfId="0" applyFont="1" applyFill="1" applyBorder="1"/>
    <xf numFmtId="169" fontId="0" fillId="0" borderId="0" xfId="43" applyNumberFormat="1" applyFont="1" applyBorder="1"/>
    <xf numFmtId="9" fontId="16" fillId="34" borderId="11" xfId="0" applyNumberFormat="1" applyFont="1" applyFill="1" applyBorder="1"/>
    <xf numFmtId="0" fontId="16" fillId="33" borderId="0" xfId="0" applyFont="1" applyFill="1"/>
    <xf numFmtId="0" fontId="16" fillId="33" borderId="10" xfId="0" applyFont="1" applyFill="1" applyBorder="1"/>
    <xf numFmtId="167" fontId="0" fillId="36" borderId="0" xfId="42" applyNumberFormat="1" applyFont="1" applyFill="1"/>
    <xf numFmtId="165" fontId="0" fillId="36" borderId="0" xfId="43" applyNumberFormat="1" applyFont="1" applyFill="1"/>
    <xf numFmtId="169" fontId="0" fillId="36" borderId="10" xfId="43" applyNumberFormat="1" applyFont="1" applyFill="1" applyBorder="1"/>
    <xf numFmtId="167" fontId="0" fillId="33" borderId="0" xfId="0" applyNumberFormat="1" applyFill="1"/>
    <xf numFmtId="0" fontId="16" fillId="36" borderId="11" xfId="0" applyFont="1" applyFill="1" applyBorder="1"/>
    <xf numFmtId="9" fontId="16" fillId="34" borderId="11" xfId="43" applyFont="1" applyFill="1" applyBorder="1"/>
    <xf numFmtId="167" fontId="0" fillId="33" borderId="10" xfId="42" applyNumberFormat="1" applyFont="1" applyFill="1" applyBorder="1"/>
    <xf numFmtId="167" fontId="0" fillId="34" borderId="0" xfId="42" applyNumberFormat="1" applyFont="1" applyFill="1"/>
    <xf numFmtId="0" fontId="16" fillId="34" borderId="11" xfId="0" applyFont="1" applyFill="1" applyBorder="1" applyAlignment="1">
      <alignment horizontal="left"/>
    </xf>
    <xf numFmtId="9" fontId="0" fillId="34" borderId="11" xfId="0" applyNumberFormat="1" applyFill="1" applyBorder="1"/>
    <xf numFmtId="167" fontId="0" fillId="33" borderId="0" xfId="42" applyNumberFormat="1" applyFont="1" applyFill="1"/>
    <xf numFmtId="169" fontId="0" fillId="33" borderId="0" xfId="43" applyNumberFormat="1" applyFont="1" applyFill="1"/>
    <xf numFmtId="1" fontId="0" fillId="33" borderId="11" xfId="0" applyNumberFormat="1" applyFill="1" applyBorder="1"/>
    <xf numFmtId="0" fontId="0" fillId="34" borderId="11" xfId="0" applyFill="1" applyBorder="1"/>
    <xf numFmtId="9" fontId="0" fillId="0" borderId="0" xfId="43" applyFont="1"/>
    <xf numFmtId="10" fontId="0" fillId="34" borderId="0" xfId="43" applyNumberFormat="1" applyFont="1" applyFill="1" applyAlignment="1">
      <alignment horizontal="right"/>
    </xf>
    <xf numFmtId="0" fontId="16" fillId="34" borderId="12" xfId="0" applyFont="1" applyFill="1" applyBorder="1" applyAlignment="1">
      <alignment vertical="top"/>
    </xf>
    <xf numFmtId="0" fontId="16" fillId="34" borderId="12" xfId="0" applyFont="1" applyFill="1" applyBorder="1" applyAlignment="1">
      <alignment horizontal="right" vertical="top"/>
    </xf>
    <xf numFmtId="0" fontId="16" fillId="34" borderId="10" xfId="0" applyFont="1" applyFill="1" applyBorder="1" applyAlignment="1">
      <alignment vertical="top"/>
    </xf>
    <xf numFmtId="0" fontId="16" fillId="34" borderId="10" xfId="0" applyFont="1" applyFill="1" applyBorder="1" applyAlignment="1">
      <alignment horizontal="right" vertical="top"/>
    </xf>
    <xf numFmtId="0" fontId="0" fillId="37" borderId="0" xfId="0" applyFill="1" applyAlignment="1">
      <alignment vertical="top" wrapText="1"/>
    </xf>
    <xf numFmtId="0" fontId="0" fillId="37" borderId="0" xfId="0" applyFill="1"/>
    <xf numFmtId="0" fontId="0" fillId="37" borderId="0" xfId="0" applyFill="1" applyAlignment="1">
      <alignment vertical="top"/>
    </xf>
    <xf numFmtId="0" fontId="0" fillId="0" borderId="13" xfId="0" applyBorder="1" applyAlignment="1">
      <alignment vertical="top"/>
    </xf>
    <xf numFmtId="0" fontId="0" fillId="0" borderId="13" xfId="0" applyBorder="1"/>
    <xf numFmtId="0" fontId="0" fillId="0" borderId="14" xfId="0" applyBorder="1"/>
    <xf numFmtId="9" fontId="0" fillId="0" borderId="10" xfId="0" applyNumberFormat="1" applyBorder="1"/>
    <xf numFmtId="0" fontId="16" fillId="37" borderId="0" xfId="0" applyFont="1" applyFill="1" applyAlignment="1">
      <alignment horizontal="left" vertical="top"/>
    </xf>
    <xf numFmtId="0" fontId="0" fillId="37" borderId="0" xfId="0" applyFill="1" applyAlignment="1">
      <alignment horizontal="center" vertical="top" wrapText="1"/>
    </xf>
    <xf numFmtId="0" fontId="0" fillId="37" borderId="0" xfId="0" applyFill="1" applyAlignment="1">
      <alignment horizontal="left" vertical="top" wrapText="1"/>
    </xf>
    <xf numFmtId="0" fontId="0" fillId="37" borderId="10" xfId="0" applyFill="1" applyBorder="1" applyAlignment="1">
      <alignment horizontal="left" vertical="top" wrapText="1"/>
    </xf>
    <xf numFmtId="0" fontId="16" fillId="37" borderId="0" xfId="0" applyFont="1" applyFill="1" applyAlignment="1">
      <alignment horizontal="left" vertical="top" wrapText="1"/>
    </xf>
    <xf numFmtId="0" fontId="0" fillId="37" borderId="0" xfId="0" applyFill="1" applyAlignment="1">
      <alignment horizontal="left" vertical="top"/>
    </xf>
    <xf numFmtId="0" fontId="0" fillId="37" borderId="10" xfId="0" applyFill="1" applyBorder="1" applyAlignment="1">
      <alignment horizontal="lef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purl.oclc.org/ooxml/drawingml/main" xmlns:r="http://purl.oclc.org/ooxml/officeDocument/relationships" xmlns:cx="http://schemas.microsoft.com/office/drawing/2014/chartex">
  <cx:chartData>
    <cx:data id="0">
      <cx:numDim type="val">
        <cx:f>_xlchart.v1.0</cx:f>
      </cx:numDim>
    </cx:data>
  </cx:chartData>
  <cx:chart>
    <cx:title pos="t" align="ctr" overlay="0">
      <cx:tx>
        <cx:txData>
          <cx:v>CRSP Return Dist.</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latin typeface="Calibri" panose="020F0502020204030204"/>
            </a:rPr>
            <a:t>CRSP Return Dist.</a:t>
          </a:r>
        </a:p>
      </cx:txPr>
    </cx:title>
    <cx:plotArea>
      <cx:plotAreaRegion>
        <cx:series layoutId="clusteredColumn" uniqueId="{D64A238C-B7A3-8445-9540-F428E4A85C93}">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purl.oclc.org/ooxml/drawingml/spreadsheetDrawing" xmlns:a="http://purl.oclc.org/ooxml/drawingml/main">
  <xdr:twoCellAnchor>
    <xdr:from>
      <xdr:col>8</xdr:col>
      <xdr:colOff>8467</xdr:colOff>
      <xdr:row>35</xdr:row>
      <xdr:rowOff>16933</xdr:rowOff>
    </xdr:from>
    <xdr:to>
      <xdr:col>13</xdr:col>
      <xdr:colOff>355600</xdr:colOff>
      <xdr:row>48</xdr:row>
      <xdr:rowOff>118533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4E59317-7F57-E6D2-C64C-6F87295D1E38}"/>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5977467" y="7281333"/>
              <a:ext cx="4550833"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080BD-9596-884C-99B4-BFE8B85586AE}">
  <dimension ref="B1:O506"/>
  <sheetViews>
    <sheetView topLeftCell="A7" zoomScale="150" zoomScaleNormal="150" workbookViewId="0">
      <selection activeCell="O28" sqref="O28"/>
    </sheetView>
  </sheetViews>
  <sheetFormatPr baseColWidth="10" defaultRowHeight="16" x14ac:dyDescent="0.2"/>
  <cols>
    <col min="1" max="1" width="3.5" customWidth="1"/>
    <col min="3" max="3" width="8.83203125" bestFit="1" customWidth="1"/>
    <col min="4" max="4" width="9" bestFit="1" customWidth="1"/>
    <col min="6" max="6" width="10.83203125" style="9" customWidth="1"/>
    <col min="7" max="7" width="13.6640625" style="9" bestFit="1" customWidth="1"/>
    <col min="9" max="9" width="10.5" customWidth="1"/>
    <col min="10" max="10" width="11.5" customWidth="1"/>
    <col min="11" max="12" width="11.1640625" bestFit="1" customWidth="1"/>
  </cols>
  <sheetData>
    <row r="1" spans="2:13" ht="17" thickBot="1" x14ac:dyDescent="0.25">
      <c r="B1" s="2"/>
      <c r="C1" s="2"/>
      <c r="D1" s="2"/>
      <c r="E1" s="2"/>
      <c r="F1" s="12"/>
      <c r="G1" s="12"/>
    </row>
    <row r="2" spans="2:13" x14ac:dyDescent="0.2">
      <c r="B2" s="19" t="s">
        <v>8</v>
      </c>
      <c r="C2" s="19"/>
      <c r="D2" s="19"/>
      <c r="E2" s="19"/>
      <c r="F2" s="20"/>
      <c r="G2" s="20"/>
    </row>
    <row r="3" spans="2:13" x14ac:dyDescent="0.2">
      <c r="B3" s="19" t="s">
        <v>9</v>
      </c>
      <c r="C3" s="19"/>
      <c r="D3" s="19"/>
      <c r="E3" s="19"/>
      <c r="F3" s="20"/>
      <c r="G3" s="20"/>
    </row>
    <row r="4" spans="2:13" ht="17" thickBot="1" x14ac:dyDescent="0.25">
      <c r="B4" s="21" t="s">
        <v>32</v>
      </c>
      <c r="C4" s="21"/>
      <c r="D4" s="33">
        <v>10000</v>
      </c>
      <c r="E4" s="21"/>
      <c r="F4" s="20"/>
      <c r="G4" s="22"/>
      <c r="I4" s="2"/>
      <c r="J4" s="2"/>
      <c r="K4" s="2"/>
      <c r="L4" s="2"/>
    </row>
    <row r="5" spans="2:13" ht="17" thickBot="1" x14ac:dyDescent="0.25">
      <c r="B5" s="6" t="s">
        <v>0</v>
      </c>
      <c r="C5" s="6" t="s">
        <v>5</v>
      </c>
      <c r="D5" s="6" t="s">
        <v>7</v>
      </c>
      <c r="E5" s="6" t="s">
        <v>11</v>
      </c>
      <c r="F5" s="6" t="s">
        <v>38</v>
      </c>
      <c r="G5" s="6" t="s">
        <v>39</v>
      </c>
      <c r="I5" s="17" t="s">
        <v>15</v>
      </c>
      <c r="J5" s="18"/>
      <c r="K5" s="18"/>
      <c r="L5" s="18"/>
    </row>
    <row r="6" spans="2:13" ht="17" thickBot="1" x14ac:dyDescent="0.25">
      <c r="B6" s="7" t="d">
        <v>2022-02-07</v>
      </c>
      <c r="C6" s="8">
        <v>62.360000999999997</v>
      </c>
      <c r="D6" s="9" t="s">
        <v>10</v>
      </c>
      <c r="E6" s="9" t="s">
        <v>10</v>
      </c>
      <c r="F6" s="9" t="s">
        <v>10</v>
      </c>
      <c r="G6" s="9" t="s">
        <v>10</v>
      </c>
      <c r="I6" s="56"/>
      <c r="J6" s="48"/>
      <c r="K6" s="57" t="s">
        <v>7</v>
      </c>
      <c r="L6" s="57" t="s">
        <v>11</v>
      </c>
    </row>
    <row r="7" spans="2:13" x14ac:dyDescent="0.2">
      <c r="B7" s="7" t="d">
        <v>2022-02-08</v>
      </c>
      <c r="C7" s="8">
        <v>61.040000999999997</v>
      </c>
      <c r="D7" s="10">
        <f t="shared" ref="D7:D70" si="0">C7/C6-1</f>
        <v>-2.1167414670182572E-2</v>
      </c>
      <c r="E7" s="11">
        <v>-211.674146701826</v>
      </c>
      <c r="F7" s="50">
        <v>1</v>
      </c>
      <c r="G7" s="11">
        <v>-1331.5555624703757</v>
      </c>
      <c r="I7" s="19" t="s">
        <v>16</v>
      </c>
      <c r="J7" s="19"/>
      <c r="K7" s="23">
        <f>COUNT(D7:D506)</f>
        <v>500</v>
      </c>
      <c r="L7" s="23">
        <f>COUNT(E7:E506)</f>
        <v>500</v>
      </c>
    </row>
    <row r="8" spans="2:13" x14ac:dyDescent="0.2">
      <c r="B8" s="7" t="d">
        <v>2022-02-09</v>
      </c>
      <c r="C8" s="8">
        <v>65.040001000000004</v>
      </c>
      <c r="D8" s="10">
        <f t="shared" si="0"/>
        <v>6.5530798402182233E-2</v>
      </c>
      <c r="E8" s="11">
        <v>655.30798402182234</v>
      </c>
      <c r="F8" s="50">
        <v>2</v>
      </c>
      <c r="G8" s="11">
        <v>-1107.3918176035625</v>
      </c>
      <c r="H8" s="4"/>
      <c r="I8" s="38" t="s">
        <v>12</v>
      </c>
      <c r="J8" s="38"/>
      <c r="K8" s="58">
        <f>AVERAGE(D7:D506)</f>
        <v>9.1302993962759805E-4</v>
      </c>
      <c r="L8" s="59">
        <f>AVERAGE(E7:E506)</f>
        <v>9.1302993962759782</v>
      </c>
    </row>
    <row r="9" spans="2:13" x14ac:dyDescent="0.2">
      <c r="B9" s="7" t="d">
        <v>2022-02-10</v>
      </c>
      <c r="C9" s="8">
        <v>61.900002000000001</v>
      </c>
      <c r="D9" s="10">
        <f t="shared" si="0"/>
        <v>-4.8277966662392924E-2</v>
      </c>
      <c r="E9" s="11">
        <v>-482.77966662392924</v>
      </c>
      <c r="F9" s="50">
        <v>3</v>
      </c>
      <c r="G9" s="11">
        <v>-995.62553616436401</v>
      </c>
      <c r="I9" s="19" t="s">
        <v>13</v>
      </c>
      <c r="J9" s="19"/>
      <c r="K9" s="24">
        <f>MEDIAN(D7:D506)</f>
        <v>-1.9800517617789004E-3</v>
      </c>
      <c r="L9" s="28">
        <f>MEDIAN(E7:E506)</f>
        <v>-19.800517617789005</v>
      </c>
    </row>
    <row r="10" spans="2:13" x14ac:dyDescent="0.2">
      <c r="B10" s="7" t="d">
        <v>2022-02-11</v>
      </c>
      <c r="C10" s="8">
        <v>59.400002000000001</v>
      </c>
      <c r="D10" s="10">
        <f t="shared" si="0"/>
        <v>-4.0387720827537277E-2</v>
      </c>
      <c r="E10" s="11">
        <v>-403.87720827537277</v>
      </c>
      <c r="F10" s="50">
        <v>4</v>
      </c>
      <c r="G10" s="11">
        <v>-900.79317968597366</v>
      </c>
      <c r="I10" s="38" t="s">
        <v>14</v>
      </c>
      <c r="J10" s="38"/>
      <c r="K10" s="60">
        <f>_xlfn.STDEV.S(D7:D506)</f>
        <v>4.145459525465383E-2</v>
      </c>
      <c r="L10" s="61">
        <f>_xlfn.STDEV.S(E7:E506)</f>
        <v>414.54595254653833</v>
      </c>
    </row>
    <row r="11" spans="2:13" x14ac:dyDescent="0.2">
      <c r="B11" s="7" t="d">
        <v>2022-02-14</v>
      </c>
      <c r="C11" s="8">
        <v>58.610000999999997</v>
      </c>
      <c r="D11" s="10">
        <f t="shared" si="0"/>
        <v>-1.3299679686879506E-2</v>
      </c>
      <c r="E11" s="11">
        <v>-132.99679686879506</v>
      </c>
      <c r="F11" s="50">
        <v>5</v>
      </c>
      <c r="G11" s="51">
        <v>-837.09925009037738</v>
      </c>
      <c r="I11" s="19" t="s">
        <v>17</v>
      </c>
      <c r="J11" s="19"/>
      <c r="K11" s="27">
        <f>MAX(D7:D506)</f>
        <v>0.16310098543591001</v>
      </c>
      <c r="L11" s="29">
        <f>MAX(E7:E506)</f>
        <v>1631.0098543591</v>
      </c>
    </row>
    <row r="12" spans="2:13" x14ac:dyDescent="0.2">
      <c r="B12" s="7" t="d">
        <v>2022-02-15</v>
      </c>
      <c r="C12" s="8">
        <v>60.970001000000003</v>
      </c>
      <c r="D12" s="10">
        <f t="shared" si="0"/>
        <v>4.0266165496226636E-2</v>
      </c>
      <c r="E12" s="11">
        <v>402.66165496226637</v>
      </c>
      <c r="F12" s="50">
        <v>6</v>
      </c>
      <c r="G12" s="11">
        <v>-807.57699483801298</v>
      </c>
      <c r="I12" s="38" t="s">
        <v>18</v>
      </c>
      <c r="J12" s="38"/>
      <c r="K12" s="62">
        <f>MIN(D7:D506)</f>
        <v>-0.13315555624703757</v>
      </c>
      <c r="L12" s="61">
        <f>MIN(E7:E506)</f>
        <v>-1331.5555624703757</v>
      </c>
    </row>
    <row r="13" spans="2:13" x14ac:dyDescent="0.2">
      <c r="B13" s="7" t="d">
        <v>2022-02-16</v>
      </c>
      <c r="C13" s="8">
        <v>61.970001000000003</v>
      </c>
      <c r="D13" s="10">
        <f t="shared" si="0"/>
        <v>1.6401508669812825E-2</v>
      </c>
      <c r="E13" s="11">
        <v>164.01508669812824</v>
      </c>
      <c r="F13" s="50">
        <v>7</v>
      </c>
      <c r="G13" s="11">
        <v>-780.87786289346423</v>
      </c>
      <c r="I13" s="19" t="s">
        <v>19</v>
      </c>
      <c r="J13" s="19"/>
      <c r="K13" s="27">
        <f>K11-K12</f>
        <v>0.29625654168294757</v>
      </c>
      <c r="L13" s="28">
        <f>L11-L12</f>
        <v>2962.5654168294759</v>
      </c>
      <c r="M13" s="26"/>
    </row>
    <row r="14" spans="2:13" x14ac:dyDescent="0.2">
      <c r="B14" s="7" t="d">
        <v>2022-02-17</v>
      </c>
      <c r="C14" s="8">
        <v>58.610000999999997</v>
      </c>
      <c r="D14" s="10">
        <f t="shared" si="0"/>
        <v>-5.4219782891402724E-2</v>
      </c>
      <c r="E14" s="11">
        <v>-542.19782891402724</v>
      </c>
      <c r="F14" s="50">
        <v>8</v>
      </c>
      <c r="G14" s="11">
        <v>-780.51353239043215</v>
      </c>
      <c r="I14" s="38" t="s">
        <v>40</v>
      </c>
      <c r="J14" s="38"/>
      <c r="K14" s="63">
        <f>SKEW(D7:D506)</f>
        <v>0.48522961977461398</v>
      </c>
      <c r="L14" s="64">
        <f>SKEW(E7:E506)</f>
        <v>0.48522961977461515</v>
      </c>
    </row>
    <row r="15" spans="2:13" ht="17" thickBot="1" x14ac:dyDescent="0.25">
      <c r="B15" s="7" t="d">
        <v>2022-02-18</v>
      </c>
      <c r="C15" s="8">
        <v>58.290000999999997</v>
      </c>
      <c r="D15" s="10">
        <f t="shared" si="0"/>
        <v>-5.459819050335768E-3</v>
      </c>
      <c r="E15" s="11">
        <v>-54.598190503357678</v>
      </c>
      <c r="F15" s="50">
        <v>9</v>
      </c>
      <c r="G15" s="11">
        <v>-769.50720549275763</v>
      </c>
      <c r="I15" s="21" t="s">
        <v>20</v>
      </c>
      <c r="J15" s="21"/>
      <c r="K15" s="30">
        <f>KURT(D7:D506)</f>
        <v>0.94424954904089242</v>
      </c>
      <c r="L15" s="31">
        <f>KURT(E7:E506)</f>
        <v>0.94424954904090663</v>
      </c>
    </row>
    <row r="16" spans="2:13" x14ac:dyDescent="0.2">
      <c r="B16" s="7" t="d">
        <v>2022-02-22</v>
      </c>
      <c r="C16" s="8">
        <v>55.66</v>
      </c>
      <c r="D16" s="10">
        <f t="shared" si="0"/>
        <v>-4.5119247810615049E-2</v>
      </c>
      <c r="E16" s="11">
        <v>-451.19247810615047</v>
      </c>
      <c r="F16" s="50">
        <v>10</v>
      </c>
      <c r="G16" s="11">
        <v>-769.39398077797591</v>
      </c>
    </row>
    <row r="17" spans="2:14" ht="17" thickBot="1" x14ac:dyDescent="0.25">
      <c r="B17" s="7" t="d">
        <v>2022-02-23</v>
      </c>
      <c r="C17" s="8">
        <v>53.25</v>
      </c>
      <c r="D17" s="10">
        <f t="shared" si="0"/>
        <v>-4.3298598634566976E-2</v>
      </c>
      <c r="E17" s="11">
        <v>-432.98598634566974</v>
      </c>
      <c r="F17" s="50">
        <v>11</v>
      </c>
      <c r="G17" s="11">
        <v>-769.13651270594016</v>
      </c>
      <c r="I17" s="2"/>
      <c r="J17" s="2"/>
      <c r="K17" s="2"/>
      <c r="L17" s="2"/>
      <c r="M17" s="2"/>
      <c r="N17" s="2"/>
    </row>
    <row r="18" spans="2:14" ht="17" thickBot="1" x14ac:dyDescent="0.25">
      <c r="B18" s="7" t="d">
        <v>2022-02-24</v>
      </c>
      <c r="C18" s="8">
        <v>57.16</v>
      </c>
      <c r="D18" s="10">
        <f t="shared" si="0"/>
        <v>7.3427230046948289E-2</v>
      </c>
      <c r="E18" s="11">
        <v>734.27230046948284</v>
      </c>
      <c r="F18" s="50">
        <v>12</v>
      </c>
      <c r="G18" s="11">
        <v>-761.42885714285626</v>
      </c>
      <c r="I18" s="34" t="s">
        <v>112</v>
      </c>
      <c r="J18" s="18"/>
      <c r="K18" s="18"/>
      <c r="L18" s="18"/>
      <c r="M18" s="18"/>
      <c r="N18" s="18"/>
    </row>
    <row r="19" spans="2:14" x14ac:dyDescent="0.2">
      <c r="B19" s="7" t="d">
        <v>2022-02-25</v>
      </c>
      <c r="C19" s="8">
        <v>59.73</v>
      </c>
      <c r="D19" s="10">
        <f t="shared" si="0"/>
        <v>4.4961511546536048E-2</v>
      </c>
      <c r="E19" s="11">
        <v>449.61511546536047</v>
      </c>
      <c r="F19" s="50">
        <v>13</v>
      </c>
      <c r="G19" s="11">
        <v>-739.8076042143831</v>
      </c>
      <c r="I19" s="35" t="s">
        <v>21</v>
      </c>
      <c r="J19" s="35" t="s">
        <v>23</v>
      </c>
      <c r="K19" s="35" t="s">
        <v>25</v>
      </c>
      <c r="L19" s="35" t="s">
        <v>25</v>
      </c>
      <c r="M19" s="35" t="s">
        <v>28</v>
      </c>
      <c r="N19" s="35" t="s">
        <v>28</v>
      </c>
    </row>
    <row r="20" spans="2:14" ht="17" thickBot="1" x14ac:dyDescent="0.25">
      <c r="B20" s="7" t="d">
        <v>2022-02-28</v>
      </c>
      <c r="C20" s="8">
        <v>61.369999</v>
      </c>
      <c r="D20" s="10">
        <f t="shared" si="0"/>
        <v>2.7456872593336845E-2</v>
      </c>
      <c r="E20" s="11">
        <v>274.56872593336846</v>
      </c>
      <c r="F20" s="50">
        <v>14</v>
      </c>
      <c r="G20" s="11">
        <v>-731.40546563802422</v>
      </c>
      <c r="I20" s="36" t="s">
        <v>22</v>
      </c>
      <c r="J20" s="36" t="s">
        <v>24</v>
      </c>
      <c r="K20" s="36" t="s">
        <v>26</v>
      </c>
      <c r="L20" s="36" t="s">
        <v>27</v>
      </c>
      <c r="M20" s="36" t="s">
        <v>29</v>
      </c>
      <c r="N20" s="36" t="s">
        <v>30</v>
      </c>
    </row>
    <row r="21" spans="2:14" x14ac:dyDescent="0.2">
      <c r="B21" s="7" t="d">
        <v>2022-03-01</v>
      </c>
      <c r="C21" s="8">
        <v>57.439999</v>
      </c>
      <c r="D21" s="10">
        <f t="shared" si="0"/>
        <v>-6.4037804530516662E-2</v>
      </c>
      <c r="E21" s="11">
        <v>-640.37804530516667</v>
      </c>
      <c r="F21" s="50">
        <v>15</v>
      </c>
      <c r="G21" s="11">
        <v>-699.88940640835608</v>
      </c>
      <c r="I21" s="39">
        <v>0.9</v>
      </c>
      <c r="J21" s="23">
        <v>1</v>
      </c>
      <c r="K21" s="29">
        <f>-(J21*$K$8-SQRT(J21)*$K$10*J29)*$D$4</f>
        <v>522.13171507991785</v>
      </c>
      <c r="L21" s="29">
        <f>-($K$8-K29*$K$10)*$D$4</f>
        <v>718.39784732289877</v>
      </c>
      <c r="M21" s="29">
        <f>-G56</f>
        <v>497.36413014537351</v>
      </c>
      <c r="N21" s="29">
        <f>-AVERAGE(G7:G55)</f>
        <v>665.51778524931854</v>
      </c>
    </row>
    <row r="22" spans="2:14" x14ac:dyDescent="0.2">
      <c r="B22" s="7" t="d">
        <v>2022-03-02</v>
      </c>
      <c r="C22" s="8">
        <v>58.779998999999997</v>
      </c>
      <c r="D22" s="10">
        <f t="shared" si="0"/>
        <v>2.3328691213939656E-2</v>
      </c>
      <c r="E22" s="11">
        <v>233.28691213939658</v>
      </c>
      <c r="F22" s="50">
        <v>16</v>
      </c>
      <c r="G22" s="11">
        <v>-698.5715581764573</v>
      </c>
      <c r="I22" s="40">
        <v>0.95</v>
      </c>
      <c r="J22" s="41">
        <v>1</v>
      </c>
      <c r="K22" s="42">
        <f>-(J22*$K$8-SQRT(J22)*$K$10*J30)*$D$4</f>
        <v>672.73711418795017</v>
      </c>
      <c r="L22" s="42">
        <f>-($K$8-K30*$K$10)*$D$4</f>
        <v>846.0780007072326</v>
      </c>
      <c r="M22" s="42">
        <f>-G31</f>
        <v>638.68107509005404</v>
      </c>
      <c r="N22" s="42">
        <f>-AVERAGE(G7:G30)</f>
        <v>781.16718958387753</v>
      </c>
    </row>
    <row r="23" spans="2:14" x14ac:dyDescent="0.2">
      <c r="B23" s="7" t="d">
        <v>2022-03-03</v>
      </c>
      <c r="C23" s="8">
        <v>54.189999</v>
      </c>
      <c r="D23" s="10">
        <f t="shared" si="0"/>
        <v>-7.8087786289346428E-2</v>
      </c>
      <c r="E23" s="11">
        <v>-780.87786289346423</v>
      </c>
      <c r="F23" s="50">
        <v>17</v>
      </c>
      <c r="G23" s="11">
        <v>-687.22027751945802</v>
      </c>
      <c r="I23" s="39">
        <v>0.99</v>
      </c>
      <c r="J23" s="23">
        <v>1</v>
      </c>
      <c r="K23" s="29">
        <f>-(J23*$K$8-SQRT(J23)*$K$10*J31)*$D$4</f>
        <v>955.24779600259876</v>
      </c>
      <c r="L23" s="29">
        <f>-($K$8-K31*$K$10)*$D$4</f>
        <v>1091.4892046147831</v>
      </c>
      <c r="M23" s="29">
        <f>-G11</f>
        <v>837.09925009037738</v>
      </c>
      <c r="N23" s="29">
        <f>-AVERAGE(G7:G10)</f>
        <v>1083.8415239810688</v>
      </c>
    </row>
    <row r="24" spans="2:14" x14ac:dyDescent="0.2">
      <c r="B24" s="7" t="d">
        <v>2022-03-04</v>
      </c>
      <c r="C24" s="8">
        <v>53.189999</v>
      </c>
      <c r="D24" s="10">
        <f t="shared" si="0"/>
        <v>-1.845358956363885E-2</v>
      </c>
      <c r="E24" s="11">
        <v>-184.53589563638849</v>
      </c>
      <c r="F24" s="50">
        <v>18</v>
      </c>
      <c r="G24" s="11">
        <v>-671.27916978309554</v>
      </c>
      <c r="I24" s="40">
        <v>0.95</v>
      </c>
      <c r="J24" s="41">
        <v>5</v>
      </c>
      <c r="K24" s="42">
        <f>-(J24*$K$8-SQRT(J24)*$K$10*J32)*$D$4</f>
        <v>1479.0503914349135</v>
      </c>
      <c r="L24" s="42">
        <f>-(J24*$K$8-K32*$K$10*SQRT(J24))*$D$4</f>
        <v>1866.6523969721059</v>
      </c>
      <c r="M24" s="42">
        <f>SQRT(J24)*M22</f>
        <v>1428.1342998440084</v>
      </c>
      <c r="N24" s="42">
        <f>SQRT(J24)*N22</f>
        <v>1746.742937702016</v>
      </c>
    </row>
    <row r="25" spans="2:14" ht="17" thickBot="1" x14ac:dyDescent="0.25">
      <c r="B25" s="7" t="d">
        <v>2022-03-07</v>
      </c>
      <c r="C25" s="8">
        <v>55.200001</v>
      </c>
      <c r="D25" s="10">
        <f t="shared" si="0"/>
        <v>3.7789096405134392E-2</v>
      </c>
      <c r="E25" s="11">
        <v>377.89096405134393</v>
      </c>
      <c r="F25" s="50">
        <v>19</v>
      </c>
      <c r="G25" s="11">
        <v>-660.0560790198939</v>
      </c>
      <c r="I25" s="43">
        <v>0.99</v>
      </c>
      <c r="J25" s="25">
        <v>10</v>
      </c>
      <c r="K25" s="44">
        <f>-(J25*$K$8-SQRT(J25)*$K$10*J33)*$D$4</f>
        <v>2958.3283130728314</v>
      </c>
      <c r="L25" s="53">
        <f>-(J25*$K$8-K33*$K$10*SQRT(J25))*$D$4</f>
        <v>3402.2705699655266</v>
      </c>
      <c r="M25" s="44">
        <f>SQRT(J25)*M23</f>
        <v>2647.1402579045039</v>
      </c>
      <c r="N25" s="52">
        <f>SQRT(J25)*N23</f>
        <v>3427.407838448185</v>
      </c>
    </row>
    <row r="26" spans="2:14" ht="17" thickBot="1" x14ac:dyDescent="0.25">
      <c r="B26" s="7" t="d">
        <v>2022-03-08</v>
      </c>
      <c r="C26" s="8">
        <v>60.349997999999999</v>
      </c>
      <c r="D26" s="10">
        <f t="shared" si="0"/>
        <v>9.3297045411285362E-2</v>
      </c>
      <c r="E26" s="11">
        <v>932.97045411285364</v>
      </c>
      <c r="F26" s="50">
        <v>20</v>
      </c>
      <c r="G26" s="11">
        <v>-658.92810997172705</v>
      </c>
      <c r="J26" s="2"/>
      <c r="K26" s="5"/>
      <c r="L26" s="5"/>
    </row>
    <row r="27" spans="2:14" x14ac:dyDescent="0.2">
      <c r="B27" s="7" t="d">
        <v>2022-03-09</v>
      </c>
      <c r="C27" s="8">
        <v>62.419998</v>
      </c>
      <c r="D27" s="10">
        <f t="shared" si="0"/>
        <v>3.4299918286658349E-2</v>
      </c>
      <c r="E27" s="11">
        <v>342.99918286658351</v>
      </c>
      <c r="F27" s="50">
        <v>21</v>
      </c>
      <c r="G27" s="11">
        <v>-656.53206998308349</v>
      </c>
      <c r="I27" s="35" t="s">
        <v>21</v>
      </c>
      <c r="J27" s="45" t="s">
        <v>31</v>
      </c>
      <c r="K27" s="45" t="s">
        <v>34</v>
      </c>
      <c r="L27" s="45" t="s">
        <v>36</v>
      </c>
    </row>
    <row r="28" spans="2:14" ht="17" thickBot="1" x14ac:dyDescent="0.25">
      <c r="B28" s="7" t="d">
        <v>2022-03-10</v>
      </c>
      <c r="C28" s="8">
        <v>62.43</v>
      </c>
      <c r="D28" s="10">
        <f t="shared" si="0"/>
        <v>1.6023710862667073E-4</v>
      </c>
      <c r="E28" s="11">
        <v>1.6023710862667073</v>
      </c>
      <c r="F28" s="50">
        <v>22</v>
      </c>
      <c r="G28" s="11">
        <v>-648.61745227892459</v>
      </c>
      <c r="I28" s="36" t="s">
        <v>22</v>
      </c>
      <c r="J28" s="36" t="s">
        <v>33</v>
      </c>
      <c r="K28" s="36" t="s">
        <v>35</v>
      </c>
      <c r="L28" s="36" t="s">
        <v>37</v>
      </c>
    </row>
    <row r="29" spans="2:14" x14ac:dyDescent="0.2">
      <c r="B29" s="7" t="d">
        <v>2022-03-11</v>
      </c>
      <c r="C29" s="8">
        <v>61.419998</v>
      </c>
      <c r="D29" s="10">
        <f t="shared" si="0"/>
        <v>-1.6178151529713247E-2</v>
      </c>
      <c r="E29" s="11">
        <v>-161.78151529713247</v>
      </c>
      <c r="F29" s="50">
        <v>23</v>
      </c>
      <c r="G29" s="11">
        <v>-644.42701945839337</v>
      </c>
      <c r="I29" s="32">
        <v>0.9</v>
      </c>
      <c r="J29" s="3">
        <f>_xlfn.NORM.S.INV(I29)</f>
        <v>1.2815515655446006</v>
      </c>
      <c r="K29">
        <v>1.7549999999999999</v>
      </c>
      <c r="L29">
        <f>(1-I29)*$K$7</f>
        <v>49.999999999999986</v>
      </c>
    </row>
    <row r="30" spans="2:14" x14ac:dyDescent="0.2">
      <c r="B30" s="7" t="d">
        <v>2022-03-14</v>
      </c>
      <c r="C30" s="8">
        <v>58.060001</v>
      </c>
      <c r="D30" s="10">
        <f t="shared" si="0"/>
        <v>-5.4705260654681176E-2</v>
      </c>
      <c r="E30" s="11">
        <v>-547.05260654681172</v>
      </c>
      <c r="F30" s="50">
        <v>24</v>
      </c>
      <c r="G30" s="11">
        <v>-640.37804530516667</v>
      </c>
      <c r="I30" s="37">
        <v>0.95</v>
      </c>
      <c r="J30" s="46">
        <f t="shared" ref="J30:J33" si="1">_xlfn.NORM.S.INV(I30)</f>
        <v>1.6448536269514715</v>
      </c>
      <c r="K30" s="38">
        <v>2.0630000000000002</v>
      </c>
      <c r="L30" s="38">
        <f t="shared" ref="L30:L33" si="2">(1-I30)*$K$7</f>
        <v>25.000000000000021</v>
      </c>
    </row>
    <row r="31" spans="2:14" x14ac:dyDescent="0.2">
      <c r="B31" s="7" t="d">
        <v>2022-03-15</v>
      </c>
      <c r="C31" s="8">
        <v>60.040000999999997</v>
      </c>
      <c r="D31" s="10">
        <f t="shared" si="0"/>
        <v>3.4102651841153131E-2</v>
      </c>
      <c r="E31" s="11">
        <v>341.0265184115313</v>
      </c>
      <c r="F31" s="50">
        <v>25</v>
      </c>
      <c r="G31" s="51">
        <v>-638.68107509005404</v>
      </c>
      <c r="I31" s="32">
        <v>0.99</v>
      </c>
      <c r="J31" s="3">
        <f t="shared" si="1"/>
        <v>2.3263478740408408</v>
      </c>
      <c r="K31">
        <v>2.6549999999999998</v>
      </c>
      <c r="L31">
        <f t="shared" si="2"/>
        <v>5.0000000000000044</v>
      </c>
    </row>
    <row r="32" spans="2:14" x14ac:dyDescent="0.2">
      <c r="B32" s="7" t="d">
        <v>2022-03-16</v>
      </c>
      <c r="C32" s="8">
        <v>65.540001000000004</v>
      </c>
      <c r="D32" s="10">
        <f t="shared" si="0"/>
        <v>9.1605594743411345E-2</v>
      </c>
      <c r="E32" s="11">
        <v>916.05594743411348</v>
      </c>
      <c r="F32" s="50">
        <v>26</v>
      </c>
      <c r="G32" s="11">
        <v>-632.31047821070035</v>
      </c>
      <c r="I32" s="37">
        <v>0.95</v>
      </c>
      <c r="J32" s="46">
        <f t="shared" si="1"/>
        <v>1.6448536269514715</v>
      </c>
      <c r="K32" s="38">
        <v>2.0630000000000002</v>
      </c>
      <c r="L32" s="38">
        <f t="shared" si="2"/>
        <v>25.000000000000021</v>
      </c>
    </row>
    <row r="33" spans="2:12" ht="17" thickBot="1" x14ac:dyDescent="0.25">
      <c r="B33" s="7" t="d">
        <v>2022-03-17</v>
      </c>
      <c r="C33" s="8">
        <v>67.459998999999996</v>
      </c>
      <c r="D33" s="10">
        <f t="shared" si="0"/>
        <v>2.9295056007093923E-2</v>
      </c>
      <c r="E33" s="11">
        <v>292.95056007093922</v>
      </c>
      <c r="F33" s="50">
        <v>27</v>
      </c>
      <c r="G33" s="11">
        <v>-602.73036695621226</v>
      </c>
      <c r="I33" s="120">
        <v>0.99</v>
      </c>
      <c r="J33" s="84">
        <f t="shared" si="1"/>
        <v>2.3263478740408408</v>
      </c>
      <c r="K33" s="2">
        <v>2.665</v>
      </c>
      <c r="L33" s="2">
        <f t="shared" si="2"/>
        <v>5.0000000000000044</v>
      </c>
    </row>
    <row r="34" spans="2:12" x14ac:dyDescent="0.2">
      <c r="B34" s="7" t="d">
        <v>2022-03-18</v>
      </c>
      <c r="C34" s="8">
        <v>67.889999000000003</v>
      </c>
      <c r="D34" s="10">
        <f t="shared" si="0"/>
        <v>6.3741477375356403E-3</v>
      </c>
      <c r="E34" s="11">
        <v>63.741477375356403</v>
      </c>
      <c r="F34" s="50">
        <v>28</v>
      </c>
      <c r="G34" s="11">
        <v>-597.2540835287532</v>
      </c>
    </row>
    <row r="35" spans="2:12" x14ac:dyDescent="0.2">
      <c r="B35" s="7" t="d">
        <v>2022-03-21</v>
      </c>
      <c r="C35" s="8">
        <v>65.660004000000001</v>
      </c>
      <c r="D35" s="10">
        <f t="shared" si="0"/>
        <v>-3.2847179744397992E-2</v>
      </c>
      <c r="E35" s="11">
        <v>-328.47179744397994</v>
      </c>
      <c r="F35" s="50">
        <v>29</v>
      </c>
      <c r="G35" s="11">
        <v>-582.22222222222172</v>
      </c>
    </row>
    <row r="36" spans="2:12" x14ac:dyDescent="0.2">
      <c r="B36" s="7" t="d">
        <v>2022-03-22</v>
      </c>
      <c r="C36" s="8">
        <v>67.5</v>
      </c>
      <c r="D36" s="10">
        <f t="shared" si="0"/>
        <v>2.8023086931276975E-2</v>
      </c>
      <c r="E36" s="11">
        <v>280.23086931276976</v>
      </c>
      <c r="F36" s="50">
        <v>30</v>
      </c>
      <c r="G36" s="11">
        <v>-581.25798413372843</v>
      </c>
    </row>
    <row r="37" spans="2:12" x14ac:dyDescent="0.2">
      <c r="B37" s="7" t="d">
        <v>2022-03-23</v>
      </c>
      <c r="C37" s="8">
        <v>63.57</v>
      </c>
      <c r="D37" s="10">
        <f t="shared" si="0"/>
        <v>-5.8222222222222175E-2</v>
      </c>
      <c r="E37" s="11">
        <v>-582.22222222222172</v>
      </c>
      <c r="F37" s="50">
        <v>31</v>
      </c>
      <c r="G37" s="11">
        <v>-569.73314678008262</v>
      </c>
    </row>
    <row r="38" spans="2:12" x14ac:dyDescent="0.2">
      <c r="B38" s="7" t="d">
        <v>2022-03-24</v>
      </c>
      <c r="C38" s="8">
        <v>64.400002000000001</v>
      </c>
      <c r="D38" s="10">
        <f t="shared" si="0"/>
        <v>1.3056504640553745E-2</v>
      </c>
      <c r="E38" s="11">
        <v>130.56504640553746</v>
      </c>
      <c r="F38" s="50">
        <v>32</v>
      </c>
      <c r="G38" s="11">
        <v>-561.3100728166753</v>
      </c>
    </row>
    <row r="39" spans="2:12" x14ac:dyDescent="0.2">
      <c r="B39" s="7" t="d">
        <v>2022-03-25</v>
      </c>
      <c r="C39" s="8">
        <v>62.139999000000003</v>
      </c>
      <c r="D39" s="10">
        <f t="shared" si="0"/>
        <v>-3.5093213195862893E-2</v>
      </c>
      <c r="E39" s="11">
        <v>-350.93213195862893</v>
      </c>
      <c r="F39" s="50">
        <v>33</v>
      </c>
      <c r="G39" s="11">
        <v>-561.25790431845405</v>
      </c>
    </row>
    <row r="40" spans="2:12" x14ac:dyDescent="0.2">
      <c r="B40" s="7" t="d">
        <v>2022-03-28</v>
      </c>
      <c r="C40" s="8">
        <v>62.830002</v>
      </c>
      <c r="D40" s="10">
        <f t="shared" si="0"/>
        <v>1.1104007259478577E-2</v>
      </c>
      <c r="E40" s="11">
        <v>111.04007259478577</v>
      </c>
      <c r="F40" s="50">
        <v>34</v>
      </c>
      <c r="G40" s="11">
        <v>-554.75109430376483</v>
      </c>
    </row>
    <row r="41" spans="2:12" x14ac:dyDescent="0.2">
      <c r="B41" s="7" t="d">
        <v>2022-03-29</v>
      </c>
      <c r="C41" s="8">
        <v>65.949996999999996</v>
      </c>
      <c r="D41" s="10">
        <f t="shared" si="0"/>
        <v>4.9657725619680848E-2</v>
      </c>
      <c r="E41" s="11">
        <v>496.57725619680849</v>
      </c>
      <c r="F41" s="50">
        <v>35</v>
      </c>
      <c r="G41" s="11">
        <v>-554.37381861323297</v>
      </c>
      <c r="K41" s="55"/>
    </row>
    <row r="42" spans="2:12" x14ac:dyDescent="0.2">
      <c r="B42" s="7" t="d">
        <v>2022-03-30</v>
      </c>
      <c r="C42" s="8">
        <v>64.080001999999993</v>
      </c>
      <c r="D42" s="10">
        <f t="shared" si="0"/>
        <v>-2.8354739728039813E-2</v>
      </c>
      <c r="E42" s="11">
        <v>-283.54739728039812</v>
      </c>
      <c r="F42" s="50">
        <v>36</v>
      </c>
      <c r="G42" s="11">
        <v>-553.17191072105641</v>
      </c>
    </row>
    <row r="43" spans="2:12" x14ac:dyDescent="0.2">
      <c r="B43" s="7" t="d">
        <v>2022-03-31</v>
      </c>
      <c r="C43" s="8">
        <v>62.77</v>
      </c>
      <c r="D43" s="10">
        <f t="shared" si="0"/>
        <v>-2.0443226577926632E-2</v>
      </c>
      <c r="E43" s="11">
        <v>-204.43226577926632</v>
      </c>
      <c r="F43" s="50">
        <v>37</v>
      </c>
      <c r="G43" s="11">
        <v>-547.05260654681172</v>
      </c>
    </row>
    <row r="44" spans="2:12" x14ac:dyDescent="0.2">
      <c r="B44" s="7" t="d">
        <v>2022-04-01</v>
      </c>
      <c r="C44" s="8">
        <v>66.150002000000001</v>
      </c>
      <c r="D44" s="10">
        <f t="shared" si="0"/>
        <v>5.3847411183686411E-2</v>
      </c>
      <c r="E44" s="11">
        <v>538.47411183686415</v>
      </c>
      <c r="F44" s="50">
        <v>38</v>
      </c>
      <c r="G44" s="11">
        <v>-542.19782891402724</v>
      </c>
    </row>
    <row r="45" spans="2:12" x14ac:dyDescent="0.2">
      <c r="B45" s="7" t="d">
        <v>2022-04-04</v>
      </c>
      <c r="C45" s="8">
        <v>69.510002</v>
      </c>
      <c r="D45" s="10">
        <f t="shared" si="0"/>
        <v>5.0793649257939499E-2</v>
      </c>
      <c r="E45" s="11">
        <v>507.93649257939501</v>
      </c>
      <c r="F45" s="50">
        <v>39</v>
      </c>
      <c r="G45" s="11">
        <v>-541.8589463904799</v>
      </c>
    </row>
    <row r="46" spans="2:12" x14ac:dyDescent="0.2">
      <c r="B46" s="7" t="d">
        <v>2022-04-05</v>
      </c>
      <c r="C46" s="8">
        <v>67.480002999999996</v>
      </c>
      <c r="D46" s="10">
        <f t="shared" si="0"/>
        <v>-2.9204415790406779E-2</v>
      </c>
      <c r="E46" s="11">
        <v>-292.04415790406779</v>
      </c>
      <c r="F46" s="50">
        <v>40</v>
      </c>
      <c r="G46" s="11">
        <v>-541.10656080398996</v>
      </c>
    </row>
    <row r="47" spans="2:12" x14ac:dyDescent="0.2">
      <c r="B47" s="7" t="d">
        <v>2022-04-06</v>
      </c>
      <c r="C47" s="8">
        <v>66.120002999999997</v>
      </c>
      <c r="D47" s="10">
        <f t="shared" si="0"/>
        <v>-2.015411884317786E-2</v>
      </c>
      <c r="E47" s="11">
        <v>-201.54118843177861</v>
      </c>
      <c r="F47" s="50">
        <v>41</v>
      </c>
      <c r="G47" s="11">
        <v>-535.96315074642689</v>
      </c>
    </row>
    <row r="48" spans="2:12" x14ac:dyDescent="0.2">
      <c r="B48" s="7" t="d">
        <v>2022-04-07</v>
      </c>
      <c r="C48" s="8">
        <v>63.939999</v>
      </c>
      <c r="D48" s="10">
        <f t="shared" si="0"/>
        <v>-3.2970415926932062E-2</v>
      </c>
      <c r="E48" s="11">
        <v>-329.7041592693206</v>
      </c>
      <c r="F48" s="50">
        <v>42</v>
      </c>
      <c r="G48" s="11">
        <v>-535.31333335804061</v>
      </c>
    </row>
    <row r="49" spans="2:15" x14ac:dyDescent="0.2">
      <c r="B49" s="7" t="d">
        <v>2022-04-08</v>
      </c>
      <c r="C49" s="8">
        <v>61.619999</v>
      </c>
      <c r="D49" s="10">
        <f t="shared" si="0"/>
        <v>-3.6284016832718424E-2</v>
      </c>
      <c r="E49" s="11">
        <v>-362.84016832718424</v>
      </c>
      <c r="F49" s="50">
        <v>43</v>
      </c>
      <c r="G49" s="11">
        <v>-534.29330303700669</v>
      </c>
    </row>
    <row r="50" spans="2:15" ht="17" thickBot="1" x14ac:dyDescent="0.25">
      <c r="B50" s="7" t="d">
        <v>2022-04-11</v>
      </c>
      <c r="C50" s="8">
        <v>61.450001</v>
      </c>
      <c r="D50" s="10">
        <f t="shared" si="0"/>
        <v>-2.7588121187732684E-3</v>
      </c>
      <c r="E50" s="11">
        <v>-27.588121187732682</v>
      </c>
      <c r="F50" s="50">
        <v>44</v>
      </c>
      <c r="G50" s="11">
        <v>-529.82093641601341</v>
      </c>
      <c r="I50" s="2"/>
      <c r="J50" s="2"/>
      <c r="K50" s="2"/>
      <c r="L50" s="2"/>
      <c r="M50" s="2"/>
      <c r="N50" s="2"/>
    </row>
    <row r="51" spans="2:15" x14ac:dyDescent="0.2">
      <c r="B51" s="7" t="d">
        <v>2022-04-12</v>
      </c>
      <c r="C51" s="8">
        <v>64.550003000000004</v>
      </c>
      <c r="D51" s="10">
        <f t="shared" si="0"/>
        <v>5.044755003340029E-2</v>
      </c>
      <c r="E51" s="11">
        <v>504.4755003340029</v>
      </c>
      <c r="F51" s="50">
        <v>45</v>
      </c>
      <c r="G51" s="11">
        <v>-516.57250218533511</v>
      </c>
      <c r="H51" s="119"/>
      <c r="I51" s="121" t="s">
        <v>99</v>
      </c>
      <c r="J51" s="121"/>
      <c r="K51" s="121"/>
      <c r="L51" s="121"/>
      <c r="M51" s="121"/>
      <c r="N51" s="121"/>
      <c r="O51" s="118"/>
    </row>
    <row r="52" spans="2:15" ht="16" customHeight="1" x14ac:dyDescent="0.2">
      <c r="B52" s="7" t="d">
        <v>2022-04-13</v>
      </c>
      <c r="C52" s="8">
        <v>65.839995999999999</v>
      </c>
      <c r="D52" s="10">
        <f t="shared" si="0"/>
        <v>1.9984398761375699E-2</v>
      </c>
      <c r="E52" s="11">
        <v>199.84398761375698</v>
      </c>
      <c r="F52" s="50">
        <v>46</v>
      </c>
      <c r="G52" s="11">
        <v>-514.49274430266814</v>
      </c>
      <c r="H52" s="119"/>
      <c r="I52" s="122"/>
      <c r="J52" s="122"/>
      <c r="K52" s="122"/>
      <c r="L52" s="122"/>
      <c r="M52" s="122"/>
      <c r="N52" s="122"/>
      <c r="O52" s="118"/>
    </row>
    <row r="53" spans="2:15" x14ac:dyDescent="0.2">
      <c r="B53" s="7" t="d">
        <v>2022-04-14</v>
      </c>
      <c r="C53" s="8">
        <v>62.189999</v>
      </c>
      <c r="D53" s="10">
        <f t="shared" si="0"/>
        <v>-5.5437381861323298E-2</v>
      </c>
      <c r="E53" s="11">
        <v>-554.37381861323297</v>
      </c>
      <c r="F53" s="50">
        <v>47</v>
      </c>
      <c r="G53" s="11">
        <v>-514.14814129831734</v>
      </c>
      <c r="H53" s="119"/>
      <c r="I53" s="123" t="s">
        <v>109</v>
      </c>
      <c r="J53" s="123"/>
      <c r="K53" s="123"/>
      <c r="L53" s="123"/>
      <c r="M53" s="123"/>
      <c r="N53" s="123"/>
      <c r="O53" s="118"/>
    </row>
    <row r="54" spans="2:15" x14ac:dyDescent="0.2">
      <c r="B54" s="7" t="d">
        <v>2022-04-18</v>
      </c>
      <c r="C54" s="8">
        <v>58.740001999999997</v>
      </c>
      <c r="D54" s="10">
        <f t="shared" si="0"/>
        <v>-5.5475109430376479E-2</v>
      </c>
      <c r="E54" s="11">
        <v>-554.75109430376483</v>
      </c>
      <c r="F54" s="50">
        <v>48</v>
      </c>
      <c r="G54" s="11">
        <v>-514.12854227096852</v>
      </c>
      <c r="H54" s="119"/>
      <c r="I54" s="123"/>
      <c r="J54" s="123"/>
      <c r="K54" s="123"/>
      <c r="L54" s="123"/>
      <c r="M54" s="123"/>
      <c r="N54" s="123"/>
      <c r="O54" s="118"/>
    </row>
    <row r="55" spans="2:15" x14ac:dyDescent="0.2">
      <c r="B55" s="7" t="d">
        <v>2022-04-19</v>
      </c>
      <c r="C55" s="8">
        <v>58.959999000000003</v>
      </c>
      <c r="D55" s="10">
        <f t="shared" si="0"/>
        <v>3.7452671520168401E-3</v>
      </c>
      <c r="E55" s="11">
        <v>37.452671520168401</v>
      </c>
      <c r="F55" s="50">
        <v>49</v>
      </c>
      <c r="G55" s="11">
        <v>-506.3561732385258</v>
      </c>
      <c r="H55" s="119"/>
      <c r="I55" s="123"/>
      <c r="J55" s="123"/>
      <c r="K55" s="123"/>
      <c r="L55" s="123"/>
      <c r="M55" s="123"/>
      <c r="N55" s="123"/>
      <c r="O55" s="118"/>
    </row>
    <row r="56" spans="2:15" x14ac:dyDescent="0.2">
      <c r="B56" s="7" t="d">
        <v>2022-04-20</v>
      </c>
      <c r="C56" s="8">
        <v>57.580002</v>
      </c>
      <c r="D56" s="10">
        <f t="shared" si="0"/>
        <v>-2.3405648293854275E-2</v>
      </c>
      <c r="E56" s="11">
        <v>-234.05648293854276</v>
      </c>
      <c r="F56" s="50">
        <v>50</v>
      </c>
      <c r="G56" s="51">
        <v>-497.36413014537351</v>
      </c>
      <c r="H56" s="119"/>
      <c r="I56" s="123"/>
      <c r="J56" s="123"/>
      <c r="K56" s="123"/>
      <c r="L56" s="123"/>
      <c r="M56" s="123"/>
      <c r="N56" s="123"/>
      <c r="O56" s="118"/>
    </row>
    <row r="57" spans="2:15" x14ac:dyDescent="0.2">
      <c r="B57" s="7" t="d">
        <v>2022-04-21</v>
      </c>
      <c r="C57" s="8">
        <v>55.529998999999997</v>
      </c>
      <c r="D57" s="10">
        <f t="shared" si="0"/>
        <v>-3.5602690670278214E-2</v>
      </c>
      <c r="E57" s="11">
        <v>-356.02690670278213</v>
      </c>
      <c r="F57" s="50">
        <v>51</v>
      </c>
      <c r="G57" s="11">
        <v>-496.22061155941589</v>
      </c>
      <c r="H57" s="119"/>
      <c r="I57" s="123"/>
      <c r="J57" s="123"/>
      <c r="K57" s="123"/>
      <c r="L57" s="123"/>
      <c r="M57" s="123"/>
      <c r="N57" s="123"/>
      <c r="O57" s="118"/>
    </row>
    <row r="58" spans="2:15" x14ac:dyDescent="0.2">
      <c r="B58" s="7" t="d">
        <v>2022-04-22</v>
      </c>
      <c r="C58" s="8">
        <v>55.68</v>
      </c>
      <c r="D58" s="10">
        <f t="shared" si="0"/>
        <v>2.7012606285119478E-3</v>
      </c>
      <c r="E58" s="11">
        <v>27.012606285119478</v>
      </c>
      <c r="F58" s="50">
        <v>52</v>
      </c>
      <c r="G58" s="11">
        <v>-492.03103279193306</v>
      </c>
      <c r="H58" s="119"/>
      <c r="I58" s="123"/>
      <c r="J58" s="123"/>
      <c r="K58" s="123"/>
      <c r="L58" s="123"/>
      <c r="M58" s="123"/>
      <c r="N58" s="123"/>
      <c r="O58" s="118"/>
    </row>
    <row r="59" spans="2:15" x14ac:dyDescent="0.2">
      <c r="B59" s="7" t="d">
        <v>2022-04-25</v>
      </c>
      <c r="C59" s="8">
        <v>57.27</v>
      </c>
      <c r="D59" s="10">
        <f t="shared" si="0"/>
        <v>2.8556034482758674E-2</v>
      </c>
      <c r="E59" s="11">
        <v>285.56034482758673</v>
      </c>
      <c r="F59" s="50">
        <v>53</v>
      </c>
      <c r="G59" s="11">
        <v>-486.08648267147612</v>
      </c>
      <c r="H59" s="119"/>
      <c r="I59" s="123"/>
      <c r="J59" s="123"/>
      <c r="K59" s="123"/>
      <c r="L59" s="123"/>
      <c r="M59" s="123"/>
      <c r="N59" s="123"/>
      <c r="O59" s="118"/>
    </row>
    <row r="60" spans="2:15" x14ac:dyDescent="0.2">
      <c r="B60" s="7" t="d">
        <v>2022-04-26</v>
      </c>
      <c r="C60" s="8">
        <v>52.799999</v>
      </c>
      <c r="D60" s="10">
        <f t="shared" si="0"/>
        <v>-7.805135323904322E-2</v>
      </c>
      <c r="E60" s="11">
        <v>-780.51353239043215</v>
      </c>
      <c r="F60" s="50">
        <v>54</v>
      </c>
      <c r="G60" s="11">
        <v>-483.27114142308727</v>
      </c>
      <c r="H60" s="119"/>
      <c r="I60" s="123"/>
      <c r="J60" s="123"/>
      <c r="K60" s="123"/>
      <c r="L60" s="123"/>
      <c r="M60" s="123"/>
      <c r="N60" s="123"/>
      <c r="O60" s="118"/>
    </row>
    <row r="61" spans="2:15" x14ac:dyDescent="0.2">
      <c r="B61" s="7" t="d">
        <v>2022-04-27</v>
      </c>
      <c r="C61" s="8">
        <v>51.959999000000003</v>
      </c>
      <c r="D61" s="10">
        <f t="shared" si="0"/>
        <v>-1.5909091210399406E-2</v>
      </c>
      <c r="E61" s="11">
        <v>-159.09091210399407</v>
      </c>
      <c r="F61" s="50">
        <v>55</v>
      </c>
      <c r="G61" s="11">
        <v>-482.77966662392924</v>
      </c>
      <c r="H61" s="119"/>
      <c r="I61" s="123"/>
      <c r="J61" s="123"/>
      <c r="K61" s="123"/>
      <c r="L61" s="123"/>
      <c r="M61" s="123"/>
      <c r="N61" s="123"/>
      <c r="O61" s="118"/>
    </row>
    <row r="62" spans="2:15" x14ac:dyDescent="0.2">
      <c r="B62" s="7" t="d">
        <v>2022-04-28</v>
      </c>
      <c r="C62" s="8">
        <v>51.619999</v>
      </c>
      <c r="D62" s="10">
        <f t="shared" si="0"/>
        <v>-6.5434951220842974E-3</v>
      </c>
      <c r="E62" s="11">
        <v>-65.434951220842976</v>
      </c>
      <c r="F62" s="50">
        <v>56</v>
      </c>
      <c r="G62" s="11">
        <v>-480.43570084799313</v>
      </c>
      <c r="H62" s="119"/>
      <c r="I62" s="123"/>
      <c r="J62" s="123"/>
      <c r="K62" s="123"/>
      <c r="L62" s="123"/>
      <c r="M62" s="123"/>
      <c r="N62" s="123"/>
      <c r="O62" s="118"/>
    </row>
    <row r="63" spans="2:15" x14ac:dyDescent="0.2">
      <c r="B63" s="7" t="d">
        <v>2022-04-29</v>
      </c>
      <c r="C63" s="8">
        <v>49.619999</v>
      </c>
      <c r="D63" s="10">
        <f t="shared" si="0"/>
        <v>-3.8744673358091286E-2</v>
      </c>
      <c r="E63" s="11">
        <v>-387.44673358091285</v>
      </c>
      <c r="F63" s="50">
        <v>57</v>
      </c>
      <c r="G63" s="11">
        <v>-451.19247810615047</v>
      </c>
      <c r="H63" s="119"/>
      <c r="I63" s="123"/>
      <c r="J63" s="123"/>
      <c r="K63" s="123"/>
      <c r="L63" s="123"/>
      <c r="M63" s="123"/>
      <c r="N63" s="123"/>
      <c r="O63" s="118"/>
    </row>
    <row r="64" spans="2:15" x14ac:dyDescent="0.2">
      <c r="B64" s="7" t="d">
        <v>2022-05-02</v>
      </c>
      <c r="C64" s="8">
        <v>51.98</v>
      </c>
      <c r="D64" s="10">
        <f t="shared" si="0"/>
        <v>4.7561488262021001E-2</v>
      </c>
      <c r="E64" s="11">
        <v>475.61488262020998</v>
      </c>
      <c r="F64" s="50">
        <v>58</v>
      </c>
      <c r="G64" s="11">
        <v>-446.48424786146501</v>
      </c>
      <c r="H64" s="119"/>
      <c r="I64" s="123"/>
      <c r="J64" s="123"/>
      <c r="K64" s="123"/>
      <c r="L64" s="123"/>
      <c r="M64" s="123"/>
      <c r="N64" s="123"/>
      <c r="O64" s="118"/>
    </row>
    <row r="65" spans="2:15" x14ac:dyDescent="0.2">
      <c r="B65" s="7" t="d">
        <v>2022-05-03</v>
      </c>
      <c r="C65" s="8">
        <v>52.619999</v>
      </c>
      <c r="D65" s="10">
        <f t="shared" si="0"/>
        <v>1.2312408618699644E-2</v>
      </c>
      <c r="E65" s="11">
        <v>123.12408618699644</v>
      </c>
      <c r="F65" s="50">
        <v>59</v>
      </c>
      <c r="G65" s="11">
        <v>-443.79397433767286</v>
      </c>
      <c r="H65" s="119"/>
      <c r="I65" s="123"/>
      <c r="J65" s="123"/>
      <c r="K65" s="123"/>
      <c r="L65" s="123"/>
      <c r="M65" s="123"/>
      <c r="N65" s="123"/>
      <c r="O65" s="118"/>
    </row>
    <row r="66" spans="2:15" x14ac:dyDescent="0.2">
      <c r="B66" s="7" t="d">
        <v>2022-05-04</v>
      </c>
      <c r="C66" s="8">
        <v>55.619999</v>
      </c>
      <c r="D66" s="10">
        <f t="shared" si="0"/>
        <v>5.7012543842883678E-2</v>
      </c>
      <c r="E66" s="11">
        <v>570.12543842883679</v>
      </c>
      <c r="F66" s="50">
        <v>60</v>
      </c>
      <c r="G66" s="11">
        <v>-438.53192660550542</v>
      </c>
      <c r="H66" s="119"/>
      <c r="I66" s="123"/>
      <c r="J66" s="123"/>
      <c r="K66" s="123"/>
      <c r="L66" s="123"/>
      <c r="M66" s="123"/>
      <c r="N66" s="123"/>
      <c r="O66" s="118"/>
    </row>
    <row r="67" spans="2:15" x14ac:dyDescent="0.2">
      <c r="B67" s="7" t="d">
        <v>2022-05-05</v>
      </c>
      <c r="C67" s="8">
        <v>51.34</v>
      </c>
      <c r="D67" s="10">
        <f t="shared" si="0"/>
        <v>-7.6950720549275764E-2</v>
      </c>
      <c r="E67" s="11">
        <v>-769.50720549275763</v>
      </c>
      <c r="F67" s="50">
        <v>61</v>
      </c>
      <c r="G67" s="11">
        <v>-436.54502787723203</v>
      </c>
      <c r="H67" s="119"/>
      <c r="I67" s="123"/>
      <c r="J67" s="123"/>
      <c r="K67" s="123"/>
      <c r="L67" s="123"/>
      <c r="M67" s="123"/>
      <c r="N67" s="123"/>
      <c r="O67" s="118"/>
    </row>
    <row r="68" spans="2:15" x14ac:dyDescent="0.2">
      <c r="B68" s="7" t="d">
        <v>2022-05-06</v>
      </c>
      <c r="C68" s="8">
        <v>48.009998000000003</v>
      </c>
      <c r="D68" s="10">
        <f t="shared" si="0"/>
        <v>-6.4861745227892453E-2</v>
      </c>
      <c r="E68" s="11">
        <v>-648.61745227892459</v>
      </c>
      <c r="F68" s="50">
        <v>62</v>
      </c>
      <c r="G68" s="11">
        <v>-432.98598634566974</v>
      </c>
      <c r="H68" s="119"/>
      <c r="I68" s="123"/>
      <c r="J68" s="123"/>
      <c r="K68" s="123"/>
      <c r="L68" s="123"/>
      <c r="M68" s="123"/>
      <c r="N68" s="123"/>
      <c r="O68" s="118"/>
    </row>
    <row r="69" spans="2:15" x14ac:dyDescent="0.2">
      <c r="B69" s="7" t="d">
        <v>2022-05-09</v>
      </c>
      <c r="C69" s="8">
        <v>43.23</v>
      </c>
      <c r="D69" s="49">
        <f t="shared" si="0"/>
        <v>-9.95625536164364E-2</v>
      </c>
      <c r="E69" s="11">
        <v>-995.62553616436401</v>
      </c>
      <c r="F69" s="50">
        <v>63</v>
      </c>
      <c r="G69" s="11">
        <v>-432.66473932692895</v>
      </c>
      <c r="H69" s="119"/>
      <c r="I69" s="123"/>
      <c r="J69" s="123"/>
      <c r="K69" s="123"/>
      <c r="L69" s="123"/>
      <c r="M69" s="123"/>
      <c r="N69" s="123"/>
      <c r="O69" s="118"/>
    </row>
    <row r="70" spans="2:15" x14ac:dyDescent="0.2">
      <c r="B70" s="7" t="d">
        <v>2022-05-10</v>
      </c>
      <c r="C70" s="8">
        <v>47.310001</v>
      </c>
      <c r="D70" s="10">
        <f t="shared" si="0"/>
        <v>9.4378926671293106E-2</v>
      </c>
      <c r="E70" s="11">
        <v>943.78926671293107</v>
      </c>
      <c r="F70" s="50">
        <v>64</v>
      </c>
      <c r="G70" s="11">
        <v>-431.85805417282677</v>
      </c>
      <c r="H70" s="119"/>
      <c r="I70" s="123"/>
      <c r="J70" s="123"/>
      <c r="K70" s="123"/>
      <c r="L70" s="123"/>
      <c r="M70" s="123"/>
      <c r="N70" s="123"/>
      <c r="O70" s="118"/>
    </row>
    <row r="71" spans="2:15" x14ac:dyDescent="0.2">
      <c r="B71" s="7" t="d">
        <v>2022-05-11</v>
      </c>
      <c r="C71" s="8">
        <v>43.669998</v>
      </c>
      <c r="D71" s="10">
        <f t="shared" ref="D71:D134" si="3">C71/C70-1</f>
        <v>-7.6939398077797594E-2</v>
      </c>
      <c r="E71" s="11">
        <v>-769.39398077797591</v>
      </c>
      <c r="F71" s="50">
        <v>65</v>
      </c>
      <c r="G71" s="11">
        <v>-427.21845408500212</v>
      </c>
      <c r="H71" s="119"/>
      <c r="I71" s="123"/>
      <c r="J71" s="123"/>
      <c r="K71" s="123"/>
      <c r="L71" s="123"/>
      <c r="M71" s="123"/>
      <c r="N71" s="123"/>
      <c r="O71" s="118"/>
    </row>
    <row r="72" spans="2:15" x14ac:dyDescent="0.2">
      <c r="B72" s="7" t="d">
        <v>2022-05-12</v>
      </c>
      <c r="C72" s="8">
        <v>46.540000999999997</v>
      </c>
      <c r="D72" s="10">
        <f t="shared" si="3"/>
        <v>6.5720245739420369E-2</v>
      </c>
      <c r="E72" s="11">
        <v>657.20245739420363</v>
      </c>
      <c r="F72" s="50">
        <v>66</v>
      </c>
      <c r="G72" s="11">
        <v>-425.88156508648558</v>
      </c>
      <c r="H72" s="119"/>
      <c r="I72" s="123"/>
      <c r="J72" s="123"/>
      <c r="K72" s="123"/>
      <c r="L72" s="123"/>
      <c r="M72" s="123"/>
      <c r="N72" s="123"/>
      <c r="O72" s="118"/>
    </row>
    <row r="73" spans="2:15" x14ac:dyDescent="0.2">
      <c r="B73" s="7" t="d">
        <v>2022-05-13</v>
      </c>
      <c r="C73" s="8">
        <v>52.23</v>
      </c>
      <c r="D73" s="10">
        <f t="shared" si="3"/>
        <v>0.12226039702921376</v>
      </c>
      <c r="E73" s="11">
        <v>1222.6039702921375</v>
      </c>
      <c r="F73" s="50">
        <v>67</v>
      </c>
      <c r="G73" s="11">
        <v>-408.69522305406861</v>
      </c>
      <c r="H73" s="119"/>
      <c r="I73" s="123"/>
      <c r="J73" s="123"/>
      <c r="K73" s="123"/>
      <c r="L73" s="123"/>
      <c r="M73" s="123"/>
      <c r="N73" s="123"/>
      <c r="O73" s="118"/>
    </row>
    <row r="74" spans="2:15" x14ac:dyDescent="0.2">
      <c r="B74" s="7" t="d">
        <v>2022-05-16</v>
      </c>
      <c r="C74" s="8">
        <v>51.540000999999997</v>
      </c>
      <c r="D74" s="10">
        <f t="shared" si="3"/>
        <v>-1.3210779245644289E-2</v>
      </c>
      <c r="E74" s="11">
        <v>-132.10779245644289</v>
      </c>
      <c r="F74" s="50">
        <v>68</v>
      </c>
      <c r="G74" s="11">
        <v>-405.17089705186862</v>
      </c>
      <c r="H74" s="119"/>
      <c r="I74" s="123"/>
      <c r="J74" s="123"/>
      <c r="K74" s="123"/>
      <c r="L74" s="123"/>
      <c r="M74" s="123"/>
      <c r="N74" s="123"/>
      <c r="O74" s="118"/>
    </row>
    <row r="75" spans="2:15" x14ac:dyDescent="0.2">
      <c r="B75" s="7" t="d">
        <v>2022-05-17</v>
      </c>
      <c r="C75" s="8">
        <v>54.360000999999997</v>
      </c>
      <c r="D75" s="10">
        <f t="shared" si="3"/>
        <v>5.4714783571696124E-2</v>
      </c>
      <c r="E75" s="11">
        <v>547.14783571696125</v>
      </c>
      <c r="F75" s="50">
        <v>69</v>
      </c>
      <c r="G75" s="11">
        <v>-403.87720827537277</v>
      </c>
      <c r="H75" s="119"/>
      <c r="I75" s="123"/>
      <c r="J75" s="123"/>
      <c r="K75" s="123"/>
      <c r="L75" s="123"/>
      <c r="M75" s="123"/>
      <c r="N75" s="123"/>
      <c r="O75" s="118"/>
    </row>
    <row r="76" spans="2:15" x14ac:dyDescent="0.2">
      <c r="B76" s="7" t="d">
        <v>2022-05-18</v>
      </c>
      <c r="C76" s="8">
        <v>54.759998000000003</v>
      </c>
      <c r="D76" s="10">
        <f t="shared" si="3"/>
        <v>7.358296406212439E-3</v>
      </c>
      <c r="E76" s="11">
        <v>73.58296406212439</v>
      </c>
      <c r="F76" s="50">
        <v>70</v>
      </c>
      <c r="G76" s="11">
        <v>-403.67725012635304</v>
      </c>
      <c r="H76" s="119"/>
      <c r="I76" s="123"/>
      <c r="J76" s="123"/>
      <c r="K76" s="123"/>
      <c r="L76" s="123"/>
      <c r="M76" s="123"/>
      <c r="N76" s="123"/>
      <c r="O76" s="118"/>
    </row>
    <row r="77" spans="2:15" x14ac:dyDescent="0.2">
      <c r="B77" s="7" t="d">
        <v>2022-05-19</v>
      </c>
      <c r="C77" s="8">
        <v>56.490001999999997</v>
      </c>
      <c r="D77" s="10">
        <f t="shared" si="3"/>
        <v>3.1592477413896036E-2</v>
      </c>
      <c r="E77" s="11">
        <v>315.92477413896034</v>
      </c>
      <c r="F77" s="50">
        <v>71</v>
      </c>
      <c r="G77" s="11">
        <v>-395.85259935631666</v>
      </c>
      <c r="H77" s="119"/>
      <c r="I77" s="123"/>
      <c r="J77" s="123"/>
      <c r="K77" s="123"/>
      <c r="L77" s="123"/>
      <c r="M77" s="123"/>
      <c r="N77" s="123"/>
      <c r="O77" s="118"/>
    </row>
    <row r="78" spans="2:15" ht="17" thickBot="1" x14ac:dyDescent="0.25">
      <c r="B78" s="7" t="d">
        <v>2022-05-20</v>
      </c>
      <c r="C78" s="8">
        <v>56.34</v>
      </c>
      <c r="D78" s="10">
        <f t="shared" si="3"/>
        <v>-2.6553725383120508E-3</v>
      </c>
      <c r="E78" s="11">
        <v>-26.553725383120508</v>
      </c>
      <c r="F78" s="50">
        <v>72</v>
      </c>
      <c r="G78" s="11">
        <v>-389.83026296598109</v>
      </c>
      <c r="H78" s="119"/>
      <c r="I78" s="124"/>
      <c r="J78" s="124"/>
      <c r="K78" s="124"/>
      <c r="L78" s="124"/>
      <c r="M78" s="124"/>
      <c r="N78" s="124"/>
      <c r="O78" s="118"/>
    </row>
    <row r="79" spans="2:15" x14ac:dyDescent="0.2">
      <c r="B79" s="7" t="d">
        <v>2022-05-23</v>
      </c>
      <c r="C79" s="8">
        <v>54.709999000000003</v>
      </c>
      <c r="D79" s="10">
        <f t="shared" si="3"/>
        <v>-2.8931505147319792E-2</v>
      </c>
      <c r="E79" s="11">
        <v>-289.31505147319791</v>
      </c>
      <c r="F79" s="50">
        <v>73</v>
      </c>
      <c r="G79" s="11">
        <v>-387.44673358091285</v>
      </c>
    </row>
    <row r="80" spans="2:15" x14ac:dyDescent="0.2">
      <c r="B80" s="7" t="d">
        <v>2022-05-24</v>
      </c>
      <c r="C80" s="8">
        <v>52.380001</v>
      </c>
      <c r="D80" s="10">
        <f t="shared" si="3"/>
        <v>-4.2588156508648556E-2</v>
      </c>
      <c r="E80" s="11">
        <v>-425.88156508648558</v>
      </c>
      <c r="F80" s="50">
        <v>74</v>
      </c>
      <c r="G80" s="11">
        <v>-386.92748358649555</v>
      </c>
    </row>
    <row r="81" spans="2:7" x14ac:dyDescent="0.2">
      <c r="B81" s="7" t="d">
        <v>2022-05-25</v>
      </c>
      <c r="C81" s="8">
        <v>54.549999</v>
      </c>
      <c r="D81" s="10">
        <f t="shared" si="3"/>
        <v>4.1427986990683729E-2</v>
      </c>
      <c r="E81" s="11">
        <v>414.27986990683729</v>
      </c>
      <c r="F81" s="50">
        <v>75</v>
      </c>
      <c r="G81" s="11">
        <v>-383.88420119092939</v>
      </c>
    </row>
    <row r="82" spans="2:7" x14ac:dyDescent="0.2">
      <c r="B82" s="7" t="d">
        <v>2022-05-26</v>
      </c>
      <c r="C82" s="8">
        <v>55.23</v>
      </c>
      <c r="D82" s="10">
        <f t="shared" si="3"/>
        <v>1.2465646424668186E-2</v>
      </c>
      <c r="E82" s="11">
        <v>124.65646424668186</v>
      </c>
      <c r="F82" s="50">
        <v>76</v>
      </c>
      <c r="G82" s="11">
        <v>-381.01851814968722</v>
      </c>
    </row>
    <row r="83" spans="2:7" x14ac:dyDescent="0.2">
      <c r="B83" s="7" t="d">
        <v>2022-05-27</v>
      </c>
      <c r="C83" s="8">
        <v>58.34</v>
      </c>
      <c r="D83" s="10">
        <f t="shared" si="3"/>
        <v>5.6309976462067812E-2</v>
      </c>
      <c r="E83" s="11">
        <v>563.09976462067812</v>
      </c>
      <c r="F83" s="50">
        <v>77</v>
      </c>
      <c r="G83" s="11">
        <v>-380.05835010060383</v>
      </c>
    </row>
    <row r="84" spans="2:7" x14ac:dyDescent="0.2">
      <c r="B84" s="7" t="d">
        <v>2022-05-31</v>
      </c>
      <c r="C84" s="8">
        <v>58.049999</v>
      </c>
      <c r="D84" s="10">
        <f t="shared" si="3"/>
        <v>-4.9708776139870681E-3</v>
      </c>
      <c r="E84" s="11">
        <v>-49.708776139870679</v>
      </c>
      <c r="F84" s="50">
        <v>78</v>
      </c>
      <c r="G84" s="11">
        <v>-379.8096021045705</v>
      </c>
    </row>
    <row r="85" spans="2:7" x14ac:dyDescent="0.2">
      <c r="B85" s="7" t="d">
        <v>2022-06-01</v>
      </c>
      <c r="C85" s="8">
        <v>57.869999</v>
      </c>
      <c r="D85" s="10">
        <f t="shared" si="3"/>
        <v>-3.1007752472140826E-3</v>
      </c>
      <c r="E85" s="11">
        <v>-31.007752472140826</v>
      </c>
      <c r="F85" s="50">
        <v>79</v>
      </c>
      <c r="G85" s="11">
        <v>-368.79201340082045</v>
      </c>
    </row>
    <row r="86" spans="2:7" x14ac:dyDescent="0.2">
      <c r="B86" s="7" t="d">
        <v>2022-06-02</v>
      </c>
      <c r="C86" s="8">
        <v>61</v>
      </c>
      <c r="D86" s="10">
        <f t="shared" si="3"/>
        <v>5.4086764369911222E-2</v>
      </c>
      <c r="E86" s="11">
        <v>540.86764369911225</v>
      </c>
      <c r="F86" s="50">
        <v>80</v>
      </c>
      <c r="G86" s="11">
        <v>-365.99998906483575</v>
      </c>
    </row>
    <row r="87" spans="2:7" x14ac:dyDescent="0.2">
      <c r="B87" s="7" t="d">
        <v>2022-06-03</v>
      </c>
      <c r="C87" s="8">
        <v>64.209998999999996</v>
      </c>
      <c r="D87" s="10">
        <f t="shared" si="3"/>
        <v>5.2622934426229451E-2</v>
      </c>
      <c r="E87" s="11">
        <v>526.22934426229449</v>
      </c>
      <c r="F87" s="50">
        <v>81</v>
      </c>
      <c r="G87" s="11">
        <v>-362.84016832718424</v>
      </c>
    </row>
    <row r="88" spans="2:7" x14ac:dyDescent="0.2">
      <c r="B88" s="7" t="d">
        <v>2022-06-06</v>
      </c>
      <c r="C88" s="8">
        <v>64.220000999999996</v>
      </c>
      <c r="D88" s="10">
        <f t="shared" si="3"/>
        <v>1.5577013168921461E-4</v>
      </c>
      <c r="E88" s="11">
        <v>1.5577013168921461</v>
      </c>
      <c r="F88" s="50">
        <v>82</v>
      </c>
      <c r="G88" s="11">
        <v>-359.18234740868638</v>
      </c>
    </row>
    <row r="89" spans="2:7" x14ac:dyDescent="0.2">
      <c r="B89" s="7" t="d">
        <v>2022-06-07</v>
      </c>
      <c r="C89" s="8">
        <v>69.040001000000004</v>
      </c>
      <c r="D89" s="10">
        <f t="shared" si="3"/>
        <v>7.5054498987005669E-2</v>
      </c>
      <c r="E89" s="11">
        <v>750.54498987005672</v>
      </c>
      <c r="F89" s="50">
        <v>83</v>
      </c>
      <c r="G89" s="11">
        <v>-358.32780952766763</v>
      </c>
    </row>
    <row r="90" spans="2:7" x14ac:dyDescent="0.2">
      <c r="B90" s="7" t="d">
        <v>2022-06-08</v>
      </c>
      <c r="C90" s="8">
        <v>73.830001999999993</v>
      </c>
      <c r="D90" s="10">
        <f t="shared" si="3"/>
        <v>6.938008300434384E-2</v>
      </c>
      <c r="E90" s="11">
        <v>693.8008300434384</v>
      </c>
      <c r="F90" s="50">
        <v>84</v>
      </c>
      <c r="G90" s="11">
        <v>-356.02690670278213</v>
      </c>
    </row>
    <row r="91" spans="2:7" x14ac:dyDescent="0.2">
      <c r="B91" s="7" t="d">
        <v>2022-06-09</v>
      </c>
      <c r="C91" s="8">
        <v>71.699996999999996</v>
      </c>
      <c r="D91" s="10">
        <f t="shared" si="3"/>
        <v>-2.8850127892452115E-2</v>
      </c>
      <c r="E91" s="11">
        <v>-288.50127892452116</v>
      </c>
      <c r="F91" s="50">
        <v>85</v>
      </c>
      <c r="G91" s="11">
        <v>-354.81963335304511</v>
      </c>
    </row>
    <row r="92" spans="2:7" x14ac:dyDescent="0.2">
      <c r="B92" s="7" t="d">
        <v>2022-06-10</v>
      </c>
      <c r="C92" s="8">
        <v>63.759998000000003</v>
      </c>
      <c r="D92" s="10">
        <f t="shared" si="3"/>
        <v>-0.11073918176035624</v>
      </c>
      <c r="E92" s="11">
        <v>-1107.3918176035625</v>
      </c>
      <c r="F92" s="50">
        <v>86</v>
      </c>
      <c r="G92" s="11">
        <v>-354.23728813559376</v>
      </c>
    </row>
    <row r="93" spans="2:7" x14ac:dyDescent="0.2">
      <c r="B93" s="7" t="d">
        <v>2022-06-13</v>
      </c>
      <c r="C93" s="8">
        <v>55.27</v>
      </c>
      <c r="D93" s="10">
        <f t="shared" si="3"/>
        <v>-0.13315555624703757</v>
      </c>
      <c r="E93" s="11">
        <v>-1331.5555624703757</v>
      </c>
      <c r="F93" s="50">
        <v>87</v>
      </c>
      <c r="G93" s="11">
        <v>-353.96825396825318</v>
      </c>
    </row>
    <row r="94" spans="2:7" x14ac:dyDescent="0.2">
      <c r="B94" s="7" t="d">
        <v>2022-06-14</v>
      </c>
      <c r="C94" s="8">
        <v>58.110000999999997</v>
      </c>
      <c r="D94" s="10">
        <f t="shared" si="3"/>
        <v>5.1384132440745356E-2</v>
      </c>
      <c r="E94" s="11">
        <v>513.84132440745361</v>
      </c>
      <c r="F94" s="50">
        <v>88</v>
      </c>
      <c r="G94" s="11">
        <v>-350.93213195862893</v>
      </c>
    </row>
    <row r="95" spans="2:7" x14ac:dyDescent="0.2">
      <c r="B95" s="7" t="d">
        <v>2022-06-15</v>
      </c>
      <c r="C95" s="8">
        <v>62.66</v>
      </c>
      <c r="D95" s="10">
        <f t="shared" si="3"/>
        <v>7.8299757730171171E-2</v>
      </c>
      <c r="E95" s="11">
        <v>782.99757730171166</v>
      </c>
      <c r="F95" s="50">
        <v>89</v>
      </c>
      <c r="G95" s="11">
        <v>-346.73145642074576</v>
      </c>
    </row>
    <row r="96" spans="2:7" x14ac:dyDescent="0.2">
      <c r="B96" s="7" t="d">
        <v>2022-06-16</v>
      </c>
      <c r="C96" s="8">
        <v>64.639999000000003</v>
      </c>
      <c r="D96" s="10">
        <f t="shared" si="3"/>
        <v>3.1599090328758406E-2</v>
      </c>
      <c r="E96" s="11">
        <v>315.99090328758405</v>
      </c>
      <c r="F96" s="50">
        <v>90</v>
      </c>
      <c r="G96" s="11">
        <v>-344.29993402601224</v>
      </c>
    </row>
    <row r="97" spans="2:7" x14ac:dyDescent="0.2">
      <c r="B97" s="7" t="d">
        <v>2022-06-17</v>
      </c>
      <c r="C97" s="8">
        <v>70</v>
      </c>
      <c r="D97" s="10">
        <f t="shared" si="3"/>
        <v>8.2920808832314341E-2</v>
      </c>
      <c r="E97" s="11">
        <v>829.20808832314344</v>
      </c>
      <c r="F97" s="50">
        <v>91</v>
      </c>
      <c r="G97" s="11">
        <v>-342.53278528087685</v>
      </c>
    </row>
    <row r="98" spans="2:7" x14ac:dyDescent="0.2">
      <c r="B98" s="7" t="d">
        <v>2022-06-21</v>
      </c>
      <c r="C98" s="8">
        <v>64.669998000000007</v>
      </c>
      <c r="D98" s="10">
        <f t="shared" si="3"/>
        <v>-7.6142885714285624E-2</v>
      </c>
      <c r="E98" s="11">
        <v>-761.42885714285626</v>
      </c>
      <c r="F98" s="50">
        <v>92</v>
      </c>
      <c r="G98" s="11">
        <v>-341.5824484922536</v>
      </c>
    </row>
    <row r="99" spans="2:7" x14ac:dyDescent="0.2">
      <c r="B99" s="7" t="d">
        <v>2022-06-22</v>
      </c>
      <c r="C99" s="8">
        <v>59.939999</v>
      </c>
      <c r="D99" s="10">
        <f t="shared" si="3"/>
        <v>-7.3140546563802422E-2</v>
      </c>
      <c r="E99" s="11">
        <v>-731.40546563802422</v>
      </c>
      <c r="F99" s="50">
        <v>93</v>
      </c>
      <c r="G99" s="11">
        <v>-337.32799961544657</v>
      </c>
    </row>
    <row r="100" spans="2:7" x14ac:dyDescent="0.2">
      <c r="B100" s="7" t="d">
        <v>2022-06-23</v>
      </c>
      <c r="C100" s="8">
        <v>65.150002000000001</v>
      </c>
      <c r="D100" s="10">
        <f t="shared" si="3"/>
        <v>8.6920305087092142E-2</v>
      </c>
      <c r="E100" s="11">
        <v>869.2030508709214</v>
      </c>
      <c r="F100" s="50">
        <v>94</v>
      </c>
      <c r="G100" s="11">
        <v>-329.7041592693206</v>
      </c>
    </row>
    <row r="101" spans="2:7" x14ac:dyDescent="0.2">
      <c r="B101" s="7" t="d">
        <v>2022-06-24</v>
      </c>
      <c r="C101" s="8">
        <v>66.959998999999996</v>
      </c>
      <c r="D101" s="10">
        <f t="shared" si="3"/>
        <v>2.7781994542379174E-2</v>
      </c>
      <c r="E101" s="11">
        <v>277.81994542379175</v>
      </c>
      <c r="F101" s="50">
        <v>95</v>
      </c>
      <c r="G101" s="11">
        <v>-328.47179744397994</v>
      </c>
    </row>
    <row r="102" spans="2:7" x14ac:dyDescent="0.2">
      <c r="B102" s="7" t="d">
        <v>2022-06-27</v>
      </c>
      <c r="C102" s="8">
        <v>66.900002000000001</v>
      </c>
      <c r="D102" s="10">
        <f t="shared" si="3"/>
        <v>-8.9601255818416714E-4</v>
      </c>
      <c r="E102" s="11">
        <v>-8.9601255818416714</v>
      </c>
      <c r="F102" s="50">
        <v>96</v>
      </c>
      <c r="G102" s="11">
        <v>-327.98834775476183</v>
      </c>
    </row>
    <row r="103" spans="2:7" x14ac:dyDescent="0.2">
      <c r="B103" s="7" t="d">
        <v>2022-06-28</v>
      </c>
      <c r="C103" s="8">
        <v>63.279998999999997</v>
      </c>
      <c r="D103" s="10">
        <f t="shared" si="3"/>
        <v>-5.4110656080399E-2</v>
      </c>
      <c r="E103" s="11">
        <v>-541.10656080398996</v>
      </c>
      <c r="F103" s="50">
        <v>97</v>
      </c>
      <c r="G103" s="11">
        <v>-326.15611146295078</v>
      </c>
    </row>
    <row r="104" spans="2:7" x14ac:dyDescent="0.2">
      <c r="B104" s="7" t="d">
        <v>2022-06-29</v>
      </c>
      <c r="C104" s="8">
        <v>63</v>
      </c>
      <c r="D104" s="10">
        <f t="shared" si="3"/>
        <v>-4.4247630282041595E-3</v>
      </c>
      <c r="E104" s="11">
        <v>-44.247630282041598</v>
      </c>
      <c r="F104" s="50">
        <v>98</v>
      </c>
      <c r="G104" s="11">
        <v>-325.12131194500029</v>
      </c>
    </row>
    <row r="105" spans="2:7" x14ac:dyDescent="0.2">
      <c r="B105" s="7" t="d">
        <v>2022-06-30</v>
      </c>
      <c r="C105" s="8">
        <v>60.77</v>
      </c>
      <c r="D105" s="10">
        <f t="shared" si="3"/>
        <v>-3.5396825396825315E-2</v>
      </c>
      <c r="E105" s="11">
        <v>-353.96825396825318</v>
      </c>
      <c r="F105" s="50">
        <v>99</v>
      </c>
      <c r="G105" s="11">
        <v>-324.41180048661698</v>
      </c>
    </row>
    <row r="106" spans="2:7" x14ac:dyDescent="0.2">
      <c r="B106" s="7" t="d">
        <v>2022-07-01</v>
      </c>
      <c r="C106" s="8">
        <v>63.790000999999997</v>
      </c>
      <c r="D106" s="10">
        <f t="shared" si="3"/>
        <v>4.9695589929241279E-2</v>
      </c>
      <c r="E106" s="11">
        <v>496.95589929241282</v>
      </c>
      <c r="F106" s="50">
        <v>100</v>
      </c>
      <c r="G106" s="11">
        <v>-323.02308837027891</v>
      </c>
    </row>
    <row r="107" spans="2:7" x14ac:dyDescent="0.2">
      <c r="B107" s="7" t="d">
        <v>2022-07-05</v>
      </c>
      <c r="C107" s="8">
        <v>70.599997999999999</v>
      </c>
      <c r="D107" s="10">
        <f t="shared" si="3"/>
        <v>0.10675649621011929</v>
      </c>
      <c r="E107" s="11">
        <v>1067.5649621011928</v>
      </c>
      <c r="F107" s="50">
        <v>101</v>
      </c>
      <c r="G107" s="11">
        <v>-321.22905588737763</v>
      </c>
    </row>
    <row r="108" spans="2:7" x14ac:dyDescent="0.2">
      <c r="B108" s="7" t="d">
        <v>2022-07-06</v>
      </c>
      <c r="C108" s="8">
        <v>72.699996999999996</v>
      </c>
      <c r="D108" s="10">
        <f t="shared" si="3"/>
        <v>2.9745029171247328E-2</v>
      </c>
      <c r="E108" s="11">
        <v>297.4502917124733</v>
      </c>
      <c r="F108" s="50">
        <v>102</v>
      </c>
      <c r="G108" s="11">
        <v>-319.64852841543603</v>
      </c>
    </row>
    <row r="109" spans="2:7" x14ac:dyDescent="0.2">
      <c r="B109" s="7" t="d">
        <v>2022-07-07</v>
      </c>
      <c r="C109" s="8">
        <v>78.199996999999996</v>
      </c>
      <c r="D109" s="10">
        <f t="shared" si="3"/>
        <v>7.5653373135627477E-2</v>
      </c>
      <c r="E109" s="11">
        <v>756.53373135627476</v>
      </c>
      <c r="F109" s="50">
        <v>103</v>
      </c>
      <c r="G109" s="11">
        <v>-313.14847436893058</v>
      </c>
    </row>
    <row r="110" spans="2:7" x14ac:dyDescent="0.2">
      <c r="B110" s="7" t="d">
        <v>2022-07-08</v>
      </c>
      <c r="C110" s="8">
        <v>76.699996999999996</v>
      </c>
      <c r="D110" s="10">
        <f t="shared" si="3"/>
        <v>-1.9181586413615892E-2</v>
      </c>
      <c r="E110" s="11">
        <v>-191.81586413615892</v>
      </c>
      <c r="F110" s="50">
        <v>104</v>
      </c>
      <c r="G110" s="11">
        <v>-312.43953660876178</v>
      </c>
    </row>
    <row r="111" spans="2:7" x14ac:dyDescent="0.2">
      <c r="B111" s="7" t="d">
        <v>2022-07-11</v>
      </c>
      <c r="C111" s="8">
        <v>73.709998999999996</v>
      </c>
      <c r="D111" s="10">
        <f t="shared" si="3"/>
        <v>-3.8983026296598111E-2</v>
      </c>
      <c r="E111" s="11">
        <v>-389.83026296598109</v>
      </c>
      <c r="F111" s="50">
        <v>105</v>
      </c>
      <c r="G111" s="11">
        <v>-308.13586709786955</v>
      </c>
    </row>
    <row r="112" spans="2:7" x14ac:dyDescent="0.2">
      <c r="B112" s="7" t="d">
        <v>2022-07-12</v>
      </c>
      <c r="C112" s="8">
        <v>79.050003000000004</v>
      </c>
      <c r="D112" s="10">
        <f t="shared" si="3"/>
        <v>7.2446127695646956E-2</v>
      </c>
      <c r="E112" s="11">
        <v>724.46127695646953</v>
      </c>
      <c r="F112" s="50">
        <v>106</v>
      </c>
      <c r="G112" s="11">
        <v>-307.40568950642034</v>
      </c>
    </row>
    <row r="113" spans="2:7" x14ac:dyDescent="0.2">
      <c r="B113" s="7" t="d">
        <v>2022-07-13</v>
      </c>
      <c r="C113" s="8">
        <v>80.699996999999996</v>
      </c>
      <c r="D113" s="10">
        <f t="shared" si="3"/>
        <v>2.0872788581677737E-2</v>
      </c>
      <c r="E113" s="11">
        <v>208.72788581677736</v>
      </c>
      <c r="F113" s="50">
        <v>107</v>
      </c>
      <c r="G113" s="11">
        <v>-304.02608874281032</v>
      </c>
    </row>
    <row r="114" spans="2:7" x14ac:dyDescent="0.2">
      <c r="B114" s="7" t="d">
        <v>2022-07-14</v>
      </c>
      <c r="C114" s="8">
        <v>81.910004000000001</v>
      </c>
      <c r="D114" s="10">
        <f t="shared" si="3"/>
        <v>1.4993891511545065E-2</v>
      </c>
      <c r="E114" s="11">
        <v>149.93891511545064</v>
      </c>
      <c r="F114" s="50">
        <v>108</v>
      </c>
      <c r="G114" s="11">
        <v>-302.04782882433221</v>
      </c>
    </row>
    <row r="115" spans="2:7" x14ac:dyDescent="0.2">
      <c r="B115" s="7" t="d">
        <v>2022-07-15</v>
      </c>
      <c r="C115" s="8">
        <v>83.389999000000003</v>
      </c>
      <c r="D115" s="10">
        <f t="shared" si="3"/>
        <v>1.8068549966131053E-2</v>
      </c>
      <c r="E115" s="11">
        <v>180.68549966131053</v>
      </c>
      <c r="F115" s="50">
        <v>109</v>
      </c>
      <c r="G115" s="11">
        <v>-301.53830769230836</v>
      </c>
    </row>
    <row r="116" spans="2:7" x14ac:dyDescent="0.2">
      <c r="B116" s="7" t="d">
        <v>2022-07-18</v>
      </c>
      <c r="C116" s="8">
        <v>79.360000999999997</v>
      </c>
      <c r="D116" s="10">
        <f t="shared" si="3"/>
        <v>-4.8327114142308725E-2</v>
      </c>
      <c r="E116" s="11">
        <v>-483.27114142308727</v>
      </c>
      <c r="F116" s="50">
        <v>110</v>
      </c>
      <c r="G116" s="11">
        <v>-301.03667871299922</v>
      </c>
    </row>
    <row r="117" spans="2:7" x14ac:dyDescent="0.2">
      <c r="B117" s="7" t="d">
        <v>2022-07-19</v>
      </c>
      <c r="C117" s="8">
        <v>83.779999000000004</v>
      </c>
      <c r="D117" s="10">
        <f t="shared" si="3"/>
        <v>5.5695538612707596E-2</v>
      </c>
      <c r="E117" s="11">
        <v>556.95538612707594</v>
      </c>
      <c r="F117" s="50">
        <v>111</v>
      </c>
      <c r="G117" s="11">
        <v>-300.05490816312317</v>
      </c>
    </row>
    <row r="118" spans="2:7" x14ac:dyDescent="0.2">
      <c r="B118" s="7" t="d">
        <v>2022-07-20</v>
      </c>
      <c r="C118" s="8">
        <v>82.339995999999999</v>
      </c>
      <c r="D118" s="10">
        <f t="shared" si="3"/>
        <v>-1.7187909013940295E-2</v>
      </c>
      <c r="E118" s="11">
        <v>-171.87909013940293</v>
      </c>
      <c r="F118" s="50">
        <v>112</v>
      </c>
      <c r="G118" s="11">
        <v>-299.00950495049597</v>
      </c>
    </row>
    <row r="119" spans="2:7" x14ac:dyDescent="0.2">
      <c r="B119" s="7" t="d">
        <v>2022-07-21</v>
      </c>
      <c r="C119" s="8">
        <v>79.949996999999996</v>
      </c>
      <c r="D119" s="10">
        <f t="shared" si="3"/>
        <v>-2.9025979063686203E-2</v>
      </c>
      <c r="E119" s="11">
        <v>-290.25979063686202</v>
      </c>
      <c r="F119" s="50">
        <v>113</v>
      </c>
      <c r="G119" s="11">
        <v>-297.00983477576767</v>
      </c>
    </row>
    <row r="120" spans="2:7" x14ac:dyDescent="0.2">
      <c r="B120" s="7" t="d">
        <v>2022-07-22</v>
      </c>
      <c r="C120" s="8">
        <v>75.819999999999993</v>
      </c>
      <c r="D120" s="10">
        <f t="shared" si="3"/>
        <v>-5.1657250218533513E-2</v>
      </c>
      <c r="E120" s="11">
        <v>-516.57250218533511</v>
      </c>
      <c r="F120" s="50">
        <v>114</v>
      </c>
      <c r="G120" s="11">
        <v>-295.84874019164431</v>
      </c>
    </row>
    <row r="121" spans="2:7" x14ac:dyDescent="0.2">
      <c r="B121" s="7" t="d">
        <v>2022-07-25</v>
      </c>
      <c r="C121" s="8">
        <v>76.5</v>
      </c>
      <c r="D121" s="10">
        <f t="shared" si="3"/>
        <v>8.9686098654708779E-3</v>
      </c>
      <c r="E121" s="11">
        <v>89.686098654708786</v>
      </c>
      <c r="F121" s="50">
        <v>115</v>
      </c>
      <c r="G121" s="11">
        <v>-294.92870157163844</v>
      </c>
    </row>
    <row r="122" spans="2:7" x14ac:dyDescent="0.2">
      <c r="B122" s="7" t="d">
        <v>2022-07-26</v>
      </c>
      <c r="C122" s="8">
        <v>77.120002999999997</v>
      </c>
      <c r="D122" s="10">
        <f t="shared" si="3"/>
        <v>8.1046143790848291E-3</v>
      </c>
      <c r="E122" s="11">
        <v>81.046143790848291</v>
      </c>
      <c r="F122" s="50">
        <v>116</v>
      </c>
      <c r="G122" s="11">
        <v>-292.04415790406779</v>
      </c>
    </row>
    <row r="123" spans="2:7" x14ac:dyDescent="0.2">
      <c r="B123" s="7" t="d">
        <v>2022-07-27</v>
      </c>
      <c r="C123" s="8">
        <v>78.930000000000007</v>
      </c>
      <c r="D123" s="10">
        <f t="shared" si="3"/>
        <v>2.3469877199045364E-2</v>
      </c>
      <c r="E123" s="11">
        <v>234.69877199045362</v>
      </c>
      <c r="F123" s="50">
        <v>117</v>
      </c>
      <c r="G123" s="11">
        <v>-291.60382834599761</v>
      </c>
    </row>
    <row r="124" spans="2:7" x14ac:dyDescent="0.2">
      <c r="B124" s="7" t="d">
        <v>2022-07-28</v>
      </c>
      <c r="C124" s="8">
        <v>75.900002000000001</v>
      </c>
      <c r="D124" s="10">
        <f t="shared" si="3"/>
        <v>-3.8388420119092936E-2</v>
      </c>
      <c r="E124" s="11">
        <v>-383.88420119092939</v>
      </c>
      <c r="F124" s="50">
        <v>118</v>
      </c>
      <c r="G124" s="11">
        <v>-290.25979063686202</v>
      </c>
    </row>
    <row r="125" spans="2:7" x14ac:dyDescent="0.2">
      <c r="B125" s="7" t="d">
        <v>2022-07-29</v>
      </c>
      <c r="C125" s="8">
        <v>75</v>
      </c>
      <c r="D125" s="10">
        <f t="shared" si="3"/>
        <v>-1.1857733547885774E-2</v>
      </c>
      <c r="E125" s="11">
        <v>-118.57733547885773</v>
      </c>
      <c r="F125" s="50">
        <v>119</v>
      </c>
      <c r="G125" s="11">
        <v>-289.31505147319791</v>
      </c>
    </row>
    <row r="126" spans="2:7" x14ac:dyDescent="0.2">
      <c r="B126" s="7" t="d">
        <v>2022-08-01</v>
      </c>
      <c r="C126" s="8">
        <v>74.010002</v>
      </c>
      <c r="D126" s="10">
        <f t="shared" si="3"/>
        <v>-1.3199973333333337E-2</v>
      </c>
      <c r="E126" s="11">
        <v>-131.99973333333338</v>
      </c>
      <c r="F126" s="50">
        <v>120</v>
      </c>
      <c r="G126" s="11">
        <v>-289.17526377491231</v>
      </c>
    </row>
    <row r="127" spans="2:7" x14ac:dyDescent="0.2">
      <c r="B127" s="7" t="d">
        <v>2022-08-02</v>
      </c>
      <c r="C127" s="8">
        <v>76.339995999999999</v>
      </c>
      <c r="D127" s="10">
        <f t="shared" si="3"/>
        <v>3.1482150209913407E-2</v>
      </c>
      <c r="E127" s="11">
        <v>314.82150209913408</v>
      </c>
      <c r="F127" s="50">
        <v>121</v>
      </c>
      <c r="G127" s="11">
        <v>-288.50127892452116</v>
      </c>
    </row>
    <row r="128" spans="2:7" x14ac:dyDescent="0.2">
      <c r="B128" s="7" t="d">
        <v>2022-08-03</v>
      </c>
      <c r="C128" s="8">
        <v>78.580001999999993</v>
      </c>
      <c r="D128" s="10">
        <f t="shared" si="3"/>
        <v>2.9342495642781907E-2</v>
      </c>
      <c r="E128" s="11">
        <v>293.4249564278191</v>
      </c>
      <c r="F128" s="50">
        <v>122</v>
      </c>
      <c r="G128" s="11">
        <v>-283.54739728039812</v>
      </c>
    </row>
    <row r="129" spans="2:7" x14ac:dyDescent="0.2">
      <c r="B129" s="7" t="d">
        <v>2022-08-04</v>
      </c>
      <c r="C129" s="8">
        <v>78.910004000000001</v>
      </c>
      <c r="D129" s="10">
        <f t="shared" si="3"/>
        <v>4.1995672130423767E-3</v>
      </c>
      <c r="E129" s="11">
        <v>41.99567213042377</v>
      </c>
      <c r="F129" s="50">
        <v>123</v>
      </c>
      <c r="G129" s="11">
        <v>-283.53598425414629</v>
      </c>
    </row>
    <row r="130" spans="2:7" x14ac:dyDescent="0.2">
      <c r="B130" s="7" t="d">
        <v>2022-08-05</v>
      </c>
      <c r="C130" s="8">
        <v>81.400002000000001</v>
      </c>
      <c r="D130" s="10">
        <f t="shared" si="3"/>
        <v>3.1554909058172154E-2</v>
      </c>
      <c r="E130" s="11">
        <v>315.54909058172154</v>
      </c>
      <c r="F130" s="50">
        <v>124</v>
      </c>
      <c r="G130" s="11">
        <v>-279.84323218875119</v>
      </c>
    </row>
    <row r="131" spans="2:7" x14ac:dyDescent="0.2">
      <c r="B131" s="7" t="d">
        <v>2022-08-08</v>
      </c>
      <c r="C131" s="8">
        <v>81.389999000000003</v>
      </c>
      <c r="D131" s="10">
        <f t="shared" si="3"/>
        <v>-1.2288697486761979E-4</v>
      </c>
      <c r="E131" s="11">
        <v>-1.2288697486761979</v>
      </c>
      <c r="F131" s="50">
        <v>125</v>
      </c>
      <c r="G131" s="11">
        <v>-278.72451908564466</v>
      </c>
    </row>
    <row r="132" spans="2:7" x14ac:dyDescent="0.2">
      <c r="B132" s="7" t="d">
        <v>2022-08-09</v>
      </c>
      <c r="C132" s="8">
        <v>75.129997000000003</v>
      </c>
      <c r="D132" s="10">
        <f t="shared" si="3"/>
        <v>-7.6913651270594019E-2</v>
      </c>
      <c r="E132" s="11">
        <v>-769.13651270594016</v>
      </c>
      <c r="F132" s="50">
        <v>126</v>
      </c>
      <c r="G132" s="11">
        <v>-271.85100261271521</v>
      </c>
    </row>
    <row r="133" spans="2:7" x14ac:dyDescent="0.2">
      <c r="B133" s="7" t="d">
        <v>2022-08-10</v>
      </c>
      <c r="C133" s="8">
        <v>78.870002999999997</v>
      </c>
      <c r="D133" s="10">
        <f t="shared" si="3"/>
        <v>4.9780462522845514E-2</v>
      </c>
      <c r="E133" s="11">
        <v>497.80462522845517</v>
      </c>
      <c r="F133" s="50">
        <v>127</v>
      </c>
      <c r="G133" s="11">
        <v>-268.10507648366564</v>
      </c>
    </row>
    <row r="134" spans="2:7" x14ac:dyDescent="0.2">
      <c r="B134" s="7" t="d">
        <v>2022-08-11</v>
      </c>
      <c r="C134" s="8">
        <v>77.459998999999996</v>
      </c>
      <c r="D134" s="10">
        <f t="shared" si="3"/>
        <v>-1.7877570005924825E-2</v>
      </c>
      <c r="E134" s="11">
        <v>-178.77570005924827</v>
      </c>
      <c r="F134" s="50">
        <v>128</v>
      </c>
      <c r="G134" s="11">
        <v>-264.38645733811273</v>
      </c>
    </row>
    <row r="135" spans="2:7" x14ac:dyDescent="0.2">
      <c r="B135" s="7" t="d">
        <v>2022-08-12</v>
      </c>
      <c r="C135" s="8">
        <v>78.660004000000001</v>
      </c>
      <c r="D135" s="10">
        <f t="shared" ref="D135:D198" si="4">C135/C134-1</f>
        <v>1.5491931519389768E-2</v>
      </c>
      <c r="E135" s="11">
        <v>154.91931519389769</v>
      </c>
      <c r="F135" s="50">
        <v>129</v>
      </c>
      <c r="G135" s="11">
        <v>-263.35003657644518</v>
      </c>
    </row>
    <row r="136" spans="2:7" x14ac:dyDescent="0.2">
      <c r="B136" s="7" t="d">
        <v>2022-08-15</v>
      </c>
      <c r="C136" s="8">
        <v>80.139999000000003</v>
      </c>
      <c r="D136" s="10">
        <f t="shared" si="4"/>
        <v>1.8815089305106003E-2</v>
      </c>
      <c r="E136" s="11">
        <v>188.15089305106002</v>
      </c>
      <c r="F136" s="50">
        <v>130</v>
      </c>
      <c r="G136" s="11">
        <v>-262.56563353141416</v>
      </c>
    </row>
    <row r="137" spans="2:7" x14ac:dyDescent="0.2">
      <c r="B137" s="7" t="d">
        <v>2022-08-16</v>
      </c>
      <c r="C137" s="8">
        <v>75.849997999999999</v>
      </c>
      <c r="D137" s="10">
        <f t="shared" si="4"/>
        <v>-5.3531333335804065E-2</v>
      </c>
      <c r="E137" s="11">
        <v>-535.31333335804061</v>
      </c>
      <c r="F137" s="50">
        <v>131</v>
      </c>
      <c r="G137" s="11">
        <v>-259.70120671541474</v>
      </c>
    </row>
    <row r="138" spans="2:7" x14ac:dyDescent="0.2">
      <c r="B138" s="7" t="d">
        <v>2022-08-17</v>
      </c>
      <c r="C138" s="8">
        <v>71.739998</v>
      </c>
      <c r="D138" s="10">
        <f t="shared" si="4"/>
        <v>-5.4185894639047993E-2</v>
      </c>
      <c r="E138" s="11">
        <v>-541.8589463904799</v>
      </c>
      <c r="F138" s="50">
        <v>132</v>
      </c>
      <c r="G138" s="11">
        <v>-256.63936048562095</v>
      </c>
    </row>
    <row r="139" spans="2:7" x14ac:dyDescent="0.2">
      <c r="B139" s="7" t="d">
        <v>2022-08-18</v>
      </c>
      <c r="C139" s="8">
        <v>72.150002000000001</v>
      </c>
      <c r="D139" s="10">
        <f t="shared" si="4"/>
        <v>5.715138157656563E-3</v>
      </c>
      <c r="E139" s="11">
        <v>57.151381576565626</v>
      </c>
      <c r="F139" s="50">
        <v>133</v>
      </c>
      <c r="G139" s="11">
        <v>-255.22970149242542</v>
      </c>
    </row>
    <row r="140" spans="2:7" x14ac:dyDescent="0.2">
      <c r="B140" s="7" t="d">
        <v>2022-08-19</v>
      </c>
      <c r="C140" s="8">
        <v>68.599997999999999</v>
      </c>
      <c r="D140" s="10">
        <f t="shared" si="4"/>
        <v>-4.9203103279193305E-2</v>
      </c>
      <c r="E140" s="11">
        <v>-492.03103279193306</v>
      </c>
      <c r="F140" s="50">
        <v>134</v>
      </c>
      <c r="G140" s="11">
        <v>-254.50331814787398</v>
      </c>
    </row>
    <row r="141" spans="2:7" x14ac:dyDescent="0.2">
      <c r="B141" s="7" t="d">
        <v>2022-08-22</v>
      </c>
      <c r="C141" s="8">
        <v>66.349997999999999</v>
      </c>
      <c r="D141" s="10">
        <f t="shared" si="4"/>
        <v>-3.2798834775476182E-2</v>
      </c>
      <c r="E141" s="11">
        <v>-327.98834775476183</v>
      </c>
      <c r="F141" s="50">
        <v>135</v>
      </c>
      <c r="G141" s="11">
        <v>-247.73493463303376</v>
      </c>
    </row>
    <row r="142" spans="2:7" x14ac:dyDescent="0.2">
      <c r="B142" s="7" t="d">
        <v>2022-08-23</v>
      </c>
      <c r="C142" s="8">
        <v>68.699996999999996</v>
      </c>
      <c r="D142" s="10">
        <f t="shared" si="4"/>
        <v>3.5418222619991502E-2</v>
      </c>
      <c r="E142" s="11">
        <v>354.18222619991502</v>
      </c>
      <c r="F142" s="50">
        <v>136</v>
      </c>
      <c r="G142" s="11">
        <v>-242.44988292145163</v>
      </c>
    </row>
    <row r="143" spans="2:7" x14ac:dyDescent="0.2">
      <c r="B143" s="7" t="d">
        <v>2022-08-24</v>
      </c>
      <c r="C143" s="8">
        <v>71.970000999999996</v>
      </c>
      <c r="D143" s="10">
        <f t="shared" si="4"/>
        <v>4.7598313577801088E-2</v>
      </c>
      <c r="E143" s="11">
        <v>475.98313577801088</v>
      </c>
      <c r="F143" s="50">
        <v>137</v>
      </c>
      <c r="G143" s="11">
        <v>-237.49531375261924</v>
      </c>
    </row>
    <row r="144" spans="2:7" x14ac:dyDescent="0.2">
      <c r="B144" s="7" t="d">
        <v>2022-08-25</v>
      </c>
      <c r="C144" s="8">
        <v>72.440002000000007</v>
      </c>
      <c r="D144" s="10">
        <f t="shared" si="4"/>
        <v>6.5305126228913934E-3</v>
      </c>
      <c r="E144" s="11">
        <v>65.305126228913934</v>
      </c>
      <c r="F144" s="50">
        <v>138</v>
      </c>
      <c r="G144" s="11">
        <v>-237.28317754575733</v>
      </c>
    </row>
    <row r="145" spans="2:7" x14ac:dyDescent="0.2">
      <c r="B145" s="7" t="d">
        <v>2022-08-26</v>
      </c>
      <c r="C145" s="8">
        <v>67.370002999999997</v>
      </c>
      <c r="D145" s="10">
        <f t="shared" si="4"/>
        <v>-6.9988940640835606E-2</v>
      </c>
      <c r="E145" s="11">
        <v>-699.88940640835608</v>
      </c>
      <c r="F145" s="50">
        <v>139</v>
      </c>
      <c r="G145" s="11">
        <v>-235.65790998647972</v>
      </c>
    </row>
    <row r="146" spans="2:7" x14ac:dyDescent="0.2">
      <c r="B146" s="7" t="d">
        <v>2022-08-29</v>
      </c>
      <c r="C146" s="8">
        <v>65.769997000000004</v>
      </c>
      <c r="D146" s="10">
        <f t="shared" si="4"/>
        <v>-2.3749531375261923E-2</v>
      </c>
      <c r="E146" s="11">
        <v>-237.49531375261924</v>
      </c>
      <c r="F146" s="50">
        <v>140</v>
      </c>
      <c r="G146" s="11">
        <v>-234.05648293854276</v>
      </c>
    </row>
    <row r="147" spans="2:7" x14ac:dyDescent="0.2">
      <c r="B147" s="7" t="d">
        <v>2022-08-30</v>
      </c>
      <c r="C147" s="8">
        <v>65.169998000000007</v>
      </c>
      <c r="D147" s="10">
        <f t="shared" si="4"/>
        <v>-9.1226855309115562E-3</v>
      </c>
      <c r="E147" s="11">
        <v>-91.226855309115564</v>
      </c>
      <c r="F147" s="50">
        <v>141</v>
      </c>
      <c r="G147" s="11">
        <v>-232.87125159490495</v>
      </c>
    </row>
    <row r="148" spans="2:7" x14ac:dyDescent="0.2">
      <c r="B148" s="7" t="d">
        <v>2022-08-31</v>
      </c>
      <c r="C148" s="8">
        <v>65.089995999999999</v>
      </c>
      <c r="D148" s="10">
        <f t="shared" si="4"/>
        <v>-1.2275894192909087E-3</v>
      </c>
      <c r="E148" s="11">
        <v>-12.275894192909087</v>
      </c>
      <c r="F148" s="50">
        <v>142</v>
      </c>
      <c r="G148" s="11">
        <v>-229.47368421052715</v>
      </c>
    </row>
    <row r="149" spans="2:7" x14ac:dyDescent="0.2">
      <c r="B149" s="7" t="d">
        <v>2022-09-01</v>
      </c>
      <c r="C149" s="8">
        <v>65.599997999999999</v>
      </c>
      <c r="D149" s="10">
        <f t="shared" si="4"/>
        <v>7.8353361705538749E-3</v>
      </c>
      <c r="E149" s="11">
        <v>78.353361705538745</v>
      </c>
      <c r="F149" s="50">
        <v>143</v>
      </c>
      <c r="G149" s="11">
        <v>-225.76361221779641</v>
      </c>
    </row>
    <row r="150" spans="2:7" x14ac:dyDescent="0.2">
      <c r="B150" s="7" t="d">
        <v>2022-09-02</v>
      </c>
      <c r="C150" s="8">
        <v>63.740001999999997</v>
      </c>
      <c r="D150" s="10">
        <f t="shared" si="4"/>
        <v>-2.8353598425414628E-2</v>
      </c>
      <c r="E150" s="11">
        <v>-283.53598425414629</v>
      </c>
      <c r="F150" s="50">
        <v>144</v>
      </c>
      <c r="G150" s="11">
        <v>-222.19189231860281</v>
      </c>
    </row>
    <row r="151" spans="2:7" x14ac:dyDescent="0.2">
      <c r="B151" s="7" t="d">
        <v>2022-09-06</v>
      </c>
      <c r="C151" s="8">
        <v>62.759998000000003</v>
      </c>
      <c r="D151" s="10">
        <f t="shared" si="4"/>
        <v>-1.5375023050673842E-2</v>
      </c>
      <c r="E151" s="11">
        <v>-153.7502305067384</v>
      </c>
      <c r="F151" s="50">
        <v>145</v>
      </c>
      <c r="G151" s="11">
        <v>-218.81122734123903</v>
      </c>
    </row>
    <row r="152" spans="2:7" x14ac:dyDescent="0.2">
      <c r="B152" s="7" t="d">
        <v>2022-09-07</v>
      </c>
      <c r="C152" s="8">
        <v>65.010002</v>
      </c>
      <c r="D152" s="10">
        <f t="shared" si="4"/>
        <v>3.5850925297989944E-2</v>
      </c>
      <c r="E152" s="11">
        <v>358.50925297989943</v>
      </c>
      <c r="F152" s="50">
        <v>146</v>
      </c>
      <c r="G152" s="11">
        <v>-216.32844243792192</v>
      </c>
    </row>
    <row r="153" spans="2:7" x14ac:dyDescent="0.2">
      <c r="B153" s="7" t="d">
        <v>2022-09-08</v>
      </c>
      <c r="C153" s="8">
        <v>66.269997000000004</v>
      </c>
      <c r="D153" s="10">
        <f t="shared" si="4"/>
        <v>1.9381556087323393E-2</v>
      </c>
      <c r="E153" s="11">
        <v>193.81556087323392</v>
      </c>
      <c r="F153" s="50">
        <v>147</v>
      </c>
      <c r="G153" s="11">
        <v>-215.689087713693</v>
      </c>
    </row>
    <row r="154" spans="2:7" x14ac:dyDescent="0.2">
      <c r="B154" s="7" t="d">
        <v>2022-09-09</v>
      </c>
      <c r="C154" s="8">
        <v>66.959998999999996</v>
      </c>
      <c r="D154" s="10">
        <f t="shared" si="4"/>
        <v>1.0411981760011235E-2</v>
      </c>
      <c r="E154" s="11">
        <v>104.11981760011236</v>
      </c>
      <c r="F154" s="50">
        <v>148</v>
      </c>
      <c r="G154" s="11">
        <v>-213.29102767495002</v>
      </c>
    </row>
    <row r="155" spans="2:7" x14ac:dyDescent="0.2">
      <c r="B155" s="7" t="d">
        <v>2022-09-12</v>
      </c>
      <c r="C155" s="8">
        <v>69.819999999999993</v>
      </c>
      <c r="D155" s="10">
        <f t="shared" si="4"/>
        <v>4.2712082477778912E-2</v>
      </c>
      <c r="E155" s="11">
        <v>427.1208247777891</v>
      </c>
      <c r="F155" s="50">
        <v>149</v>
      </c>
      <c r="G155" s="11">
        <v>-211.67414670182572</v>
      </c>
    </row>
    <row r="156" spans="2:7" x14ac:dyDescent="0.2">
      <c r="B156" s="7" t="d">
        <v>2022-09-13</v>
      </c>
      <c r="C156" s="8">
        <v>67.550003000000004</v>
      </c>
      <c r="D156" s="10">
        <f t="shared" si="4"/>
        <v>-3.2512131194500027E-2</v>
      </c>
      <c r="E156" s="11">
        <v>-325.12131194500029</v>
      </c>
      <c r="F156" s="50">
        <v>150</v>
      </c>
      <c r="G156" s="11">
        <v>-209.86205338785479</v>
      </c>
    </row>
    <row r="157" spans="2:7" x14ac:dyDescent="0.2">
      <c r="B157" s="7" t="d">
        <v>2022-09-14</v>
      </c>
      <c r="C157" s="8">
        <v>72.190002000000007</v>
      </c>
      <c r="D157" s="10">
        <f t="shared" si="4"/>
        <v>6.8689841508963401E-2</v>
      </c>
      <c r="E157" s="11">
        <v>686.898415089634</v>
      </c>
      <c r="F157" s="50">
        <v>151</v>
      </c>
      <c r="G157" s="11">
        <v>-208.03782178033359</v>
      </c>
    </row>
    <row r="158" spans="2:7" x14ac:dyDescent="0.2">
      <c r="B158" s="7" t="d">
        <v>2022-09-15</v>
      </c>
      <c r="C158" s="8">
        <v>75.010002</v>
      </c>
      <c r="D158" s="10">
        <f t="shared" si="4"/>
        <v>3.9063581131359326E-2</v>
      </c>
      <c r="E158" s="11">
        <v>390.63581131359325</v>
      </c>
      <c r="F158" s="50">
        <v>152</v>
      </c>
      <c r="G158" s="11">
        <v>-205.03729746589096</v>
      </c>
    </row>
    <row r="159" spans="2:7" x14ac:dyDescent="0.2">
      <c r="B159" s="7" t="d">
        <v>2022-09-16</v>
      </c>
      <c r="C159" s="8">
        <v>70.529999000000004</v>
      </c>
      <c r="D159" s="10">
        <f t="shared" si="4"/>
        <v>-5.972540835287532E-2</v>
      </c>
      <c r="E159" s="11">
        <v>-597.2540835287532</v>
      </c>
      <c r="F159" s="50">
        <v>153</v>
      </c>
      <c r="G159" s="11">
        <v>-204.43226577926632</v>
      </c>
    </row>
    <row r="160" spans="2:7" x14ac:dyDescent="0.2">
      <c r="B160" s="7" t="d">
        <v>2022-09-19</v>
      </c>
      <c r="C160" s="8">
        <v>68.819999999999993</v>
      </c>
      <c r="D160" s="10">
        <f t="shared" si="4"/>
        <v>-2.4244988292145164E-2</v>
      </c>
      <c r="E160" s="11">
        <v>-242.44988292145163</v>
      </c>
      <c r="F160" s="50">
        <v>154</v>
      </c>
      <c r="G160" s="11">
        <v>-201.90007129114451</v>
      </c>
    </row>
    <row r="161" spans="2:7" x14ac:dyDescent="0.2">
      <c r="B161" s="7" t="d">
        <v>2022-09-20</v>
      </c>
      <c r="C161" s="8">
        <v>70.129997000000003</v>
      </c>
      <c r="D161" s="10">
        <f t="shared" si="4"/>
        <v>1.9035120604475653E-2</v>
      </c>
      <c r="E161" s="11">
        <v>190.35120604475654</v>
      </c>
      <c r="F161" s="50">
        <v>155</v>
      </c>
      <c r="G161" s="11">
        <v>-201.54118843177861</v>
      </c>
    </row>
    <row r="162" spans="2:7" x14ac:dyDescent="0.2">
      <c r="B162" s="7" t="d">
        <v>2022-09-21</v>
      </c>
      <c r="C162" s="8">
        <v>66.650002000000001</v>
      </c>
      <c r="D162" s="10">
        <f t="shared" si="4"/>
        <v>-4.9622061155941588E-2</v>
      </c>
      <c r="E162" s="11">
        <v>-496.22061155941589</v>
      </c>
      <c r="F162" s="50">
        <v>156</v>
      </c>
      <c r="G162" s="11">
        <v>-200.51578718514597</v>
      </c>
    </row>
    <row r="163" spans="2:7" x14ac:dyDescent="0.2">
      <c r="B163" s="7" t="d">
        <v>2022-09-22</v>
      </c>
      <c r="C163" s="8">
        <v>64.900002000000001</v>
      </c>
      <c r="D163" s="10">
        <f t="shared" si="4"/>
        <v>-2.6256563353141416E-2</v>
      </c>
      <c r="E163" s="11">
        <v>-262.56563353141416</v>
      </c>
      <c r="F163" s="50">
        <v>157</v>
      </c>
      <c r="G163" s="11">
        <v>-197.6278534148357</v>
      </c>
    </row>
    <row r="164" spans="2:7" x14ac:dyDescent="0.2">
      <c r="B164" s="7" t="d">
        <v>2022-09-23</v>
      </c>
      <c r="C164" s="8">
        <v>63.16</v>
      </c>
      <c r="D164" s="10">
        <f t="shared" si="4"/>
        <v>-2.6810507648366566E-2</v>
      </c>
      <c r="E164" s="11">
        <v>-268.10507648366564</v>
      </c>
      <c r="F164" s="50">
        <v>158</v>
      </c>
      <c r="G164" s="11">
        <v>-196.42858019770392</v>
      </c>
    </row>
    <row r="165" spans="2:7" x14ac:dyDescent="0.2">
      <c r="B165" s="7" t="d">
        <v>2022-09-26</v>
      </c>
      <c r="C165" s="8">
        <v>61.099997999999999</v>
      </c>
      <c r="D165" s="10">
        <f t="shared" si="4"/>
        <v>-3.2615611146295076E-2</v>
      </c>
      <c r="E165" s="11">
        <v>-326.15611146295078</v>
      </c>
      <c r="F165" s="50">
        <v>159</v>
      </c>
      <c r="G165" s="11">
        <v>-191.81586413615892</v>
      </c>
    </row>
    <row r="166" spans="2:7" x14ac:dyDescent="0.2">
      <c r="B166" s="7" t="d">
        <v>2022-09-27</v>
      </c>
      <c r="C166" s="8">
        <v>63.630001</v>
      </c>
      <c r="D166" s="10">
        <f t="shared" si="4"/>
        <v>4.1407579096811142E-2</v>
      </c>
      <c r="E166" s="11">
        <v>414.07579096811145</v>
      </c>
      <c r="F166" s="50">
        <v>160</v>
      </c>
      <c r="G166" s="11">
        <v>-190.60569062646971</v>
      </c>
    </row>
    <row r="167" spans="2:7" x14ac:dyDescent="0.2">
      <c r="B167" s="7" t="d">
        <v>2022-09-28</v>
      </c>
      <c r="C167" s="8">
        <v>66.940002000000007</v>
      </c>
      <c r="D167" s="10">
        <f t="shared" si="4"/>
        <v>5.2019502561378328E-2</v>
      </c>
      <c r="E167" s="11">
        <v>520.19502561378329</v>
      </c>
      <c r="F167" s="50">
        <v>161</v>
      </c>
      <c r="G167" s="11">
        <v>-184.53589563638849</v>
      </c>
    </row>
    <row r="168" spans="2:7" x14ac:dyDescent="0.2">
      <c r="B168" s="7" t="d">
        <v>2022-09-29</v>
      </c>
      <c r="C168" s="8">
        <v>64.489998</v>
      </c>
      <c r="D168" s="10">
        <f t="shared" si="4"/>
        <v>-3.6599998906483577E-2</v>
      </c>
      <c r="E168" s="11">
        <v>-365.99998906483575</v>
      </c>
      <c r="F168" s="50">
        <v>162</v>
      </c>
      <c r="G168" s="11">
        <v>-181.35745176539265</v>
      </c>
    </row>
    <row r="169" spans="2:7" x14ac:dyDescent="0.2">
      <c r="B169" s="7" t="d">
        <v>2022-09-30</v>
      </c>
      <c r="C169" s="8">
        <v>65.349997999999999</v>
      </c>
      <c r="D169" s="10">
        <f t="shared" si="4"/>
        <v>1.3335401250904155E-2</v>
      </c>
      <c r="E169" s="11">
        <v>133.35401250904155</v>
      </c>
      <c r="F169" s="50">
        <v>163</v>
      </c>
      <c r="G169" s="11">
        <v>-178.81100476104695</v>
      </c>
    </row>
    <row r="170" spans="2:7" x14ac:dyDescent="0.2">
      <c r="B170" s="7" t="d">
        <v>2022-10-03</v>
      </c>
      <c r="C170" s="8">
        <v>63.099997999999999</v>
      </c>
      <c r="D170" s="10">
        <f t="shared" si="4"/>
        <v>-3.4429993402601222E-2</v>
      </c>
      <c r="E170" s="11">
        <v>-344.29993402601224</v>
      </c>
      <c r="F170" s="50">
        <v>164</v>
      </c>
      <c r="G170" s="11">
        <v>-178.77570005924827</v>
      </c>
    </row>
    <row r="171" spans="2:7" x14ac:dyDescent="0.2">
      <c r="B171" s="7" t="d">
        <v>2022-10-04</v>
      </c>
      <c r="C171" s="8">
        <v>65.669998000000007</v>
      </c>
      <c r="D171" s="10">
        <f t="shared" si="4"/>
        <v>4.0729002875721232E-2</v>
      </c>
      <c r="E171" s="11">
        <v>407.29002875721233</v>
      </c>
      <c r="F171" s="50">
        <v>165</v>
      </c>
      <c r="G171" s="11">
        <v>-172.71854420571998</v>
      </c>
    </row>
    <row r="172" spans="2:7" x14ac:dyDescent="0.2">
      <c r="B172" s="7" t="d">
        <v>2022-10-05</v>
      </c>
      <c r="C172" s="8">
        <v>64.629997000000003</v>
      </c>
      <c r="D172" s="10">
        <f t="shared" si="4"/>
        <v>-1.5836775265319791E-2</v>
      </c>
      <c r="E172" s="11">
        <v>-158.36775265319793</v>
      </c>
      <c r="F172" s="50">
        <v>166</v>
      </c>
      <c r="G172" s="11">
        <v>-171.87909013940293</v>
      </c>
    </row>
    <row r="173" spans="2:7" x14ac:dyDescent="0.2">
      <c r="B173" s="7" t="d">
        <v>2022-10-06</v>
      </c>
      <c r="C173" s="8">
        <v>65.260002</v>
      </c>
      <c r="D173" s="10">
        <f t="shared" si="4"/>
        <v>9.7478729575060097E-3</v>
      </c>
      <c r="E173" s="11">
        <v>97.4787295750601</v>
      </c>
      <c r="F173" s="50">
        <v>167</v>
      </c>
      <c r="G173" s="11">
        <v>-168.31643564356403</v>
      </c>
    </row>
    <row r="174" spans="2:7" x14ac:dyDescent="0.2">
      <c r="B174" s="7" t="d">
        <v>2022-10-07</v>
      </c>
      <c r="C174" s="8">
        <v>61.650002000000001</v>
      </c>
      <c r="D174" s="10">
        <f t="shared" si="4"/>
        <v>-5.5317191072105643E-2</v>
      </c>
      <c r="E174" s="11">
        <v>-553.17191072105641</v>
      </c>
      <c r="F174" s="50">
        <v>168</v>
      </c>
      <c r="G174" s="11">
        <v>-161.78151529713247</v>
      </c>
    </row>
    <row r="175" spans="2:7" x14ac:dyDescent="0.2">
      <c r="B175" s="7" t="d">
        <v>2022-10-10</v>
      </c>
      <c r="C175" s="8">
        <v>60.82</v>
      </c>
      <c r="D175" s="10">
        <f t="shared" si="4"/>
        <v>-1.3463130139071189E-2</v>
      </c>
      <c r="E175" s="11">
        <v>-134.63130139071188</v>
      </c>
      <c r="F175" s="50">
        <v>169</v>
      </c>
      <c r="G175" s="11">
        <v>-160.77195152114808</v>
      </c>
    </row>
    <row r="176" spans="2:7" x14ac:dyDescent="0.2">
      <c r="B176" s="7" t="d">
        <v>2022-10-11</v>
      </c>
      <c r="C176" s="8">
        <v>58.509998000000003</v>
      </c>
      <c r="D176" s="10">
        <f t="shared" si="4"/>
        <v>-3.7980960210457049E-2</v>
      </c>
      <c r="E176" s="11">
        <v>-379.8096021045705</v>
      </c>
      <c r="F176" s="50">
        <v>170</v>
      </c>
      <c r="G176" s="11">
        <v>-160.47478944794079</v>
      </c>
    </row>
    <row r="177" spans="2:7" x14ac:dyDescent="0.2">
      <c r="B177" s="7" t="d">
        <v>2022-10-12</v>
      </c>
      <c r="C177" s="8">
        <v>58.509998000000003</v>
      </c>
      <c r="D177" s="10">
        <f t="shared" si="4"/>
        <v>0</v>
      </c>
      <c r="E177" s="11">
        <v>0</v>
      </c>
      <c r="F177" s="50">
        <v>171</v>
      </c>
      <c r="G177" s="11">
        <v>-159.81735440494194</v>
      </c>
    </row>
    <row r="178" spans="2:7" x14ac:dyDescent="0.2">
      <c r="B178" s="7" t="d">
        <v>2022-10-13</v>
      </c>
      <c r="C178" s="8">
        <v>58.060001</v>
      </c>
      <c r="D178" s="10">
        <f t="shared" si="4"/>
        <v>-7.6909419822575043E-3</v>
      </c>
      <c r="E178" s="11">
        <v>-76.909419822575046</v>
      </c>
      <c r="F178" s="50">
        <v>172</v>
      </c>
      <c r="G178" s="11">
        <v>-159.09091210399407</v>
      </c>
    </row>
    <row r="179" spans="2:7" x14ac:dyDescent="0.2">
      <c r="B179" s="7" t="d">
        <v>2022-10-14</v>
      </c>
      <c r="C179" s="8">
        <v>54.07</v>
      </c>
      <c r="D179" s="10">
        <f t="shared" si="4"/>
        <v>-6.8722027751945802E-2</v>
      </c>
      <c r="E179" s="11">
        <v>-687.22027751945802</v>
      </c>
      <c r="F179" s="50">
        <v>173</v>
      </c>
      <c r="G179" s="11">
        <v>-158.36775265319793</v>
      </c>
    </row>
    <row r="180" spans="2:7" x14ac:dyDescent="0.2">
      <c r="B180" s="7" t="d">
        <v>2022-10-17</v>
      </c>
      <c r="C180" s="8">
        <v>56.330002</v>
      </c>
      <c r="D180" s="10">
        <f t="shared" si="4"/>
        <v>4.1797706676530488E-2</v>
      </c>
      <c r="E180" s="11">
        <v>417.97706676530487</v>
      </c>
      <c r="F180" s="50">
        <v>174</v>
      </c>
      <c r="G180" s="11">
        <v>-157.79850293344055</v>
      </c>
    </row>
    <row r="181" spans="2:7" x14ac:dyDescent="0.2">
      <c r="B181" s="7" t="d">
        <v>2022-10-18</v>
      </c>
      <c r="C181" s="8">
        <v>56.900002000000001</v>
      </c>
      <c r="D181" s="10">
        <f t="shared" si="4"/>
        <v>1.0118941589954078E-2</v>
      </c>
      <c r="E181" s="11">
        <v>101.18941589954078</v>
      </c>
      <c r="F181" s="50">
        <v>175</v>
      </c>
      <c r="G181" s="11">
        <v>-154.33198877586761</v>
      </c>
    </row>
    <row r="182" spans="2:7" x14ac:dyDescent="0.2">
      <c r="B182" s="7" t="d">
        <v>2022-10-19</v>
      </c>
      <c r="C182" s="8">
        <v>54.07</v>
      </c>
      <c r="D182" s="10">
        <f t="shared" si="4"/>
        <v>-4.9736413014537351E-2</v>
      </c>
      <c r="E182" s="11">
        <v>-497.36413014537351</v>
      </c>
      <c r="F182" s="50">
        <v>176</v>
      </c>
      <c r="G182" s="11">
        <v>-153.7502305067384</v>
      </c>
    </row>
    <row r="183" spans="2:7" x14ac:dyDescent="0.2">
      <c r="B183" s="7" t="d">
        <v>2022-10-20</v>
      </c>
      <c r="C183" s="8">
        <v>51.290000999999997</v>
      </c>
      <c r="D183" s="10">
        <f t="shared" si="4"/>
        <v>-5.1414814129831732E-2</v>
      </c>
      <c r="E183" s="11">
        <v>-514.14814129831734</v>
      </c>
      <c r="F183" s="50">
        <v>177</v>
      </c>
      <c r="G183" s="11">
        <v>-151.46097917784985</v>
      </c>
    </row>
    <row r="184" spans="2:7" x14ac:dyDescent="0.2">
      <c r="B184" s="7" t="d">
        <v>2022-10-21</v>
      </c>
      <c r="C184" s="8">
        <v>50.84</v>
      </c>
      <c r="D184" s="10">
        <f t="shared" si="4"/>
        <v>-8.7736594117047151E-3</v>
      </c>
      <c r="E184" s="11">
        <v>-87.736594117047147</v>
      </c>
      <c r="F184" s="50">
        <v>178</v>
      </c>
      <c r="G184" s="11">
        <v>-149.04563583011065</v>
      </c>
    </row>
    <row r="185" spans="2:7" x14ac:dyDescent="0.2">
      <c r="B185" s="7" t="d">
        <v>2022-10-24</v>
      </c>
      <c r="C185" s="8">
        <v>50.400002000000001</v>
      </c>
      <c r="D185" s="10">
        <f t="shared" si="4"/>
        <v>-8.6545633359560448E-3</v>
      </c>
      <c r="E185" s="11">
        <v>-86.545633359560441</v>
      </c>
      <c r="F185" s="50">
        <v>179</v>
      </c>
      <c r="G185" s="11">
        <v>-148.9179220779213</v>
      </c>
    </row>
    <row r="186" spans="2:7" x14ac:dyDescent="0.2">
      <c r="B186" s="7" t="d">
        <v>2022-10-25</v>
      </c>
      <c r="C186" s="8">
        <v>52.450001</v>
      </c>
      <c r="D186" s="10">
        <f t="shared" si="4"/>
        <v>4.0674581719262637E-2</v>
      </c>
      <c r="E186" s="11">
        <v>406.74581719262636</v>
      </c>
      <c r="F186" s="50">
        <v>180</v>
      </c>
      <c r="G186" s="11">
        <v>-137.06696690816477</v>
      </c>
    </row>
    <row r="187" spans="2:7" x14ac:dyDescent="0.2">
      <c r="B187" s="7" t="d">
        <v>2022-10-26</v>
      </c>
      <c r="C187" s="8">
        <v>55.200001</v>
      </c>
      <c r="D187" s="10">
        <f t="shared" si="4"/>
        <v>5.2430885558991669E-2</v>
      </c>
      <c r="E187" s="11">
        <v>524.30885558991667</v>
      </c>
      <c r="F187" s="50">
        <v>181</v>
      </c>
      <c r="G187" s="11">
        <v>-136.6375935277664</v>
      </c>
    </row>
    <row r="188" spans="2:7" x14ac:dyDescent="0.2">
      <c r="B188" s="7" t="d">
        <v>2022-10-27</v>
      </c>
      <c r="C188" s="8">
        <v>52.360000999999997</v>
      </c>
      <c r="D188" s="10">
        <f t="shared" si="4"/>
        <v>-5.1449274430266811E-2</v>
      </c>
      <c r="E188" s="11">
        <v>-514.49274430266814</v>
      </c>
      <c r="F188" s="50">
        <v>182</v>
      </c>
      <c r="G188" s="11">
        <v>-136.50487785695887</v>
      </c>
    </row>
    <row r="189" spans="2:7" x14ac:dyDescent="0.2">
      <c r="B189" s="7" t="d">
        <v>2022-10-28</v>
      </c>
      <c r="C189" s="8">
        <v>54.290000999999997</v>
      </c>
      <c r="D189" s="10">
        <f t="shared" si="4"/>
        <v>3.6860197920928206E-2</v>
      </c>
      <c r="E189" s="11">
        <v>368.60197920928204</v>
      </c>
      <c r="F189" s="50">
        <v>183</v>
      </c>
      <c r="G189" s="11">
        <v>-134.63130139071188</v>
      </c>
    </row>
    <row r="190" spans="2:7" x14ac:dyDescent="0.2">
      <c r="B190" s="7" t="d">
        <v>2022-10-31</v>
      </c>
      <c r="C190" s="8">
        <v>52.34</v>
      </c>
      <c r="D190" s="10">
        <f t="shared" si="4"/>
        <v>-3.5918234740868638E-2</v>
      </c>
      <c r="E190" s="11">
        <v>-359.18234740868638</v>
      </c>
      <c r="F190" s="50">
        <v>184</v>
      </c>
      <c r="G190" s="11">
        <v>-132.99679686879506</v>
      </c>
    </row>
    <row r="191" spans="2:7" x14ac:dyDescent="0.2">
      <c r="B191" s="7" t="d">
        <v>2022-11-01</v>
      </c>
      <c r="C191" s="8">
        <v>52.02</v>
      </c>
      <c r="D191" s="10">
        <f t="shared" si="4"/>
        <v>-6.1138708444784529E-3</v>
      </c>
      <c r="E191" s="11">
        <v>-61.138708444784527</v>
      </c>
      <c r="F191" s="50">
        <v>185</v>
      </c>
      <c r="G191" s="11">
        <v>-132.66261510036847</v>
      </c>
    </row>
    <row r="192" spans="2:7" x14ac:dyDescent="0.2">
      <c r="B192" s="7" t="d">
        <v>2022-11-02</v>
      </c>
      <c r="C192" s="8">
        <v>54.68</v>
      </c>
      <c r="D192" s="10">
        <f t="shared" si="4"/>
        <v>5.1134179161860693E-2</v>
      </c>
      <c r="E192" s="11">
        <v>511.34179161860692</v>
      </c>
      <c r="F192" s="50">
        <v>186</v>
      </c>
      <c r="G192" s="11">
        <v>-132.10779245644289</v>
      </c>
    </row>
    <row r="193" spans="2:7" x14ac:dyDescent="0.2">
      <c r="B193" s="7" t="d">
        <v>2022-11-03</v>
      </c>
      <c r="C193" s="8">
        <v>53.240001999999997</v>
      </c>
      <c r="D193" s="10">
        <f t="shared" si="4"/>
        <v>-2.6335003657644518E-2</v>
      </c>
      <c r="E193" s="11">
        <v>-263.35003657644518</v>
      </c>
      <c r="F193" s="50">
        <v>187</v>
      </c>
      <c r="G193" s="11">
        <v>-131.99973333333338</v>
      </c>
    </row>
    <row r="194" spans="2:7" x14ac:dyDescent="0.2">
      <c r="B194" s="7" t="d">
        <v>2022-11-04</v>
      </c>
      <c r="C194" s="8">
        <v>51.18</v>
      </c>
      <c r="D194" s="10">
        <f t="shared" si="4"/>
        <v>-3.8692748358649554E-2</v>
      </c>
      <c r="E194" s="11">
        <v>-386.92748358649555</v>
      </c>
      <c r="F194" s="50">
        <v>188</v>
      </c>
      <c r="G194" s="11">
        <v>-130.72814353005668</v>
      </c>
    </row>
    <row r="195" spans="2:7" x14ac:dyDescent="0.2">
      <c r="B195" s="7" t="d">
        <v>2022-11-07</v>
      </c>
      <c r="C195" s="8">
        <v>49.700001</v>
      </c>
      <c r="D195" s="10">
        <f t="shared" si="4"/>
        <v>-2.8917526377491232E-2</v>
      </c>
      <c r="E195" s="11">
        <v>-289.17526377491231</v>
      </c>
      <c r="F195" s="50">
        <v>189</v>
      </c>
      <c r="G195" s="11">
        <v>-127.72944431654776</v>
      </c>
    </row>
    <row r="196" spans="2:7" x14ac:dyDescent="0.2">
      <c r="B196" s="7" t="d">
        <v>2022-11-08</v>
      </c>
      <c r="C196" s="8">
        <v>50.73</v>
      </c>
      <c r="D196" s="10">
        <f t="shared" si="4"/>
        <v>2.0724325538745925E-2</v>
      </c>
      <c r="E196" s="11">
        <v>207.24325538745924</v>
      </c>
      <c r="F196" s="50">
        <v>190</v>
      </c>
      <c r="G196" s="11">
        <v>-127.62645914396909</v>
      </c>
    </row>
    <row r="197" spans="2:7" x14ac:dyDescent="0.2">
      <c r="B197" s="7" t="d">
        <v>2022-11-09</v>
      </c>
      <c r="C197" s="8">
        <v>48.93</v>
      </c>
      <c r="D197" s="10">
        <f t="shared" si="4"/>
        <v>-3.5481963335304512E-2</v>
      </c>
      <c r="E197" s="11">
        <v>-354.81963335304511</v>
      </c>
      <c r="F197" s="50">
        <v>191</v>
      </c>
      <c r="G197" s="11">
        <v>-127.25548518373708</v>
      </c>
    </row>
    <row r="198" spans="2:7" x14ac:dyDescent="0.2">
      <c r="B198" s="7" t="d">
        <v>2022-11-10</v>
      </c>
      <c r="C198" s="8">
        <v>54.689999</v>
      </c>
      <c r="D198" s="10">
        <f t="shared" si="4"/>
        <v>0.11771917024320455</v>
      </c>
      <c r="E198" s="11">
        <v>1177.1917024320455</v>
      </c>
      <c r="F198" s="50">
        <v>192</v>
      </c>
      <c r="G198" s="11">
        <v>-124.67169456098715</v>
      </c>
    </row>
    <row r="199" spans="2:7" x14ac:dyDescent="0.2">
      <c r="B199" s="7" t="d">
        <v>2022-11-11</v>
      </c>
      <c r="C199" s="8">
        <v>60.349997999999999</v>
      </c>
      <c r="D199" s="10">
        <f t="shared" ref="D199:D262" si="5">C199/C198-1</f>
        <v>0.1034923953829292</v>
      </c>
      <c r="E199" s="11">
        <v>1034.923953829292</v>
      </c>
      <c r="F199" s="50">
        <v>193</v>
      </c>
      <c r="G199" s="11">
        <v>-124.24752957668539</v>
      </c>
    </row>
    <row r="200" spans="2:7" x14ac:dyDescent="0.2">
      <c r="B200" s="7" t="d">
        <v>2022-11-14</v>
      </c>
      <c r="C200" s="8">
        <v>59.779998999999997</v>
      </c>
      <c r="D200" s="10">
        <f t="shared" si="5"/>
        <v>-9.4448884654478871E-3</v>
      </c>
      <c r="E200" s="11">
        <v>-94.448884654478874</v>
      </c>
      <c r="F200" s="50">
        <v>194</v>
      </c>
      <c r="G200" s="11">
        <v>-123.75140851603628</v>
      </c>
    </row>
    <row r="201" spans="2:7" x14ac:dyDescent="0.2">
      <c r="B201" s="7" t="d">
        <v>2022-11-15</v>
      </c>
      <c r="C201" s="8">
        <v>61.009998000000003</v>
      </c>
      <c r="D201" s="10">
        <f t="shared" si="5"/>
        <v>2.0575426908254091E-2</v>
      </c>
      <c r="E201" s="11">
        <v>205.7542690825409</v>
      </c>
      <c r="F201" s="50">
        <v>195</v>
      </c>
      <c r="G201" s="11">
        <v>-118.57733547885773</v>
      </c>
    </row>
    <row r="202" spans="2:7" x14ac:dyDescent="0.2">
      <c r="B202" s="7" t="d">
        <v>2022-11-16</v>
      </c>
      <c r="C202" s="8">
        <v>58.759998000000003</v>
      </c>
      <c r="D202" s="10">
        <f t="shared" si="5"/>
        <v>-3.6879201340082046E-2</v>
      </c>
      <c r="E202" s="11">
        <v>-368.79201340082045</v>
      </c>
      <c r="F202" s="50">
        <v>196</v>
      </c>
      <c r="G202" s="11">
        <v>-112.7395766737127</v>
      </c>
    </row>
    <row r="203" spans="2:7" x14ac:dyDescent="0.2">
      <c r="B203" s="7" t="d">
        <v>2022-11-17</v>
      </c>
      <c r="C203" s="8">
        <v>57.639999000000003</v>
      </c>
      <c r="D203" s="10">
        <f t="shared" si="5"/>
        <v>-1.906056906264697E-2</v>
      </c>
      <c r="E203" s="11">
        <v>-190.60569062646971</v>
      </c>
      <c r="F203" s="50">
        <v>197</v>
      </c>
      <c r="G203" s="11">
        <v>-112.26414133158613</v>
      </c>
    </row>
    <row r="204" spans="2:7" x14ac:dyDescent="0.2">
      <c r="B204" s="7" t="d">
        <v>2022-11-18</v>
      </c>
      <c r="C204" s="8">
        <v>57.740001999999997</v>
      </c>
      <c r="D204" s="10">
        <f t="shared" si="5"/>
        <v>1.7349583923482736E-3</v>
      </c>
      <c r="E204" s="11">
        <v>17.349583923482736</v>
      </c>
      <c r="F204" s="50">
        <v>198</v>
      </c>
      <c r="G204" s="11">
        <v>-109.5360789453581</v>
      </c>
    </row>
    <row r="205" spans="2:7" x14ac:dyDescent="0.2">
      <c r="B205" s="7" t="d">
        <v>2022-11-21</v>
      </c>
      <c r="C205" s="8">
        <v>55.540000999999997</v>
      </c>
      <c r="D205" s="10">
        <f t="shared" si="5"/>
        <v>-3.8101851814968724E-2</v>
      </c>
      <c r="E205" s="11">
        <v>-381.01851814968722</v>
      </c>
      <c r="F205" s="50">
        <v>199</v>
      </c>
      <c r="G205" s="11">
        <v>-107.38831384475289</v>
      </c>
    </row>
    <row r="206" spans="2:7" x14ac:dyDescent="0.2">
      <c r="B206" s="7" t="d">
        <v>2022-11-22</v>
      </c>
      <c r="C206" s="8">
        <v>55.459999000000003</v>
      </c>
      <c r="D206" s="10">
        <f t="shared" si="5"/>
        <v>-1.4404392970751578E-3</v>
      </c>
      <c r="E206" s="11">
        <v>-14.404392970751578</v>
      </c>
      <c r="F206" s="50">
        <v>200</v>
      </c>
      <c r="G206" s="11">
        <v>-101.60037102217245</v>
      </c>
    </row>
    <row r="207" spans="2:7" x14ac:dyDescent="0.2">
      <c r="B207" s="7" t="d">
        <v>2022-11-23</v>
      </c>
      <c r="C207" s="8">
        <v>55.029998999999997</v>
      </c>
      <c r="D207" s="10">
        <f t="shared" si="5"/>
        <v>-7.7533358772691185E-3</v>
      </c>
      <c r="E207" s="11">
        <v>-77.533358772691187</v>
      </c>
      <c r="F207" s="50">
        <v>201</v>
      </c>
      <c r="G207" s="11">
        <v>-100.95051464766414</v>
      </c>
    </row>
    <row r="208" spans="2:7" x14ac:dyDescent="0.2">
      <c r="B208" s="7" t="d">
        <v>2022-11-25</v>
      </c>
      <c r="C208" s="8">
        <v>54.990001999999997</v>
      </c>
      <c r="D208" s="10">
        <f t="shared" si="5"/>
        <v>-7.2682174680760436E-4</v>
      </c>
      <c r="E208" s="11">
        <v>-7.2682174680760436</v>
      </c>
      <c r="F208" s="50">
        <v>202</v>
      </c>
      <c r="G208" s="11">
        <v>-100.59210846958378</v>
      </c>
    </row>
    <row r="209" spans="2:7" x14ac:dyDescent="0.2">
      <c r="B209" s="7" t="d">
        <v>2022-11-28</v>
      </c>
      <c r="C209" s="8">
        <v>53.34</v>
      </c>
      <c r="D209" s="10">
        <f t="shared" si="5"/>
        <v>-3.0005490816312319E-2</v>
      </c>
      <c r="E209" s="11">
        <v>-300.05490816312317</v>
      </c>
      <c r="F209" s="50">
        <v>203</v>
      </c>
      <c r="G209" s="11">
        <v>-99.105177443971073</v>
      </c>
    </row>
    <row r="210" spans="2:7" x14ac:dyDescent="0.2">
      <c r="B210" s="7" t="d">
        <v>2022-11-29</v>
      </c>
      <c r="C210" s="8">
        <v>52.880001</v>
      </c>
      <c r="D210" s="10">
        <f t="shared" si="5"/>
        <v>-8.6239032620922806E-3</v>
      </c>
      <c r="E210" s="11">
        <v>-86.239032620922814</v>
      </c>
      <c r="F210" s="50">
        <v>204</v>
      </c>
      <c r="G210" s="11">
        <v>-94.604702260171479</v>
      </c>
    </row>
    <row r="211" spans="2:7" x14ac:dyDescent="0.2">
      <c r="B211" s="7" t="d">
        <v>2022-11-30</v>
      </c>
      <c r="C211" s="8">
        <v>54.790000999999997</v>
      </c>
      <c r="D211" s="10">
        <f t="shared" si="5"/>
        <v>3.611951520197576E-2</v>
      </c>
      <c r="E211" s="11">
        <v>361.19515201975759</v>
      </c>
      <c r="F211" s="50">
        <v>205</v>
      </c>
      <c r="G211" s="11">
        <v>-94.448884654478874</v>
      </c>
    </row>
    <row r="212" spans="2:7" x14ac:dyDescent="0.2">
      <c r="B212" s="7" t="d">
        <v>2022-12-01</v>
      </c>
      <c r="C212" s="8">
        <v>54.34</v>
      </c>
      <c r="D212" s="10">
        <f t="shared" si="5"/>
        <v>-8.2131956887533386E-3</v>
      </c>
      <c r="E212" s="11">
        <v>-82.131956887533391</v>
      </c>
      <c r="F212" s="50">
        <v>206</v>
      </c>
      <c r="G212" s="11">
        <v>-91.870002483461775</v>
      </c>
    </row>
    <row r="213" spans="2:7" x14ac:dyDescent="0.2">
      <c r="B213" s="7" t="d">
        <v>2022-12-02</v>
      </c>
      <c r="C213" s="8">
        <v>54.5</v>
      </c>
      <c r="D213" s="10">
        <f t="shared" si="5"/>
        <v>2.944423997055523E-3</v>
      </c>
      <c r="E213" s="11">
        <v>29.44423997055523</v>
      </c>
      <c r="F213" s="50">
        <v>207</v>
      </c>
      <c r="G213" s="11">
        <v>-91.288260465183242</v>
      </c>
    </row>
    <row r="214" spans="2:7" x14ac:dyDescent="0.2">
      <c r="B214" s="7" t="d">
        <v>2022-12-05</v>
      </c>
      <c r="C214" s="8">
        <v>52.110000999999997</v>
      </c>
      <c r="D214" s="10">
        <f t="shared" si="5"/>
        <v>-4.3853192660550544E-2</v>
      </c>
      <c r="E214" s="11">
        <v>-438.53192660550542</v>
      </c>
      <c r="F214" s="50">
        <v>208</v>
      </c>
      <c r="G214" s="11">
        <v>-91.226855309115564</v>
      </c>
    </row>
    <row r="215" spans="2:7" x14ac:dyDescent="0.2">
      <c r="B215" s="7" t="d">
        <v>2022-12-06</v>
      </c>
      <c r="C215" s="8">
        <v>50.779998999999997</v>
      </c>
      <c r="D215" s="10">
        <f t="shared" si="5"/>
        <v>-2.5522970149242541E-2</v>
      </c>
      <c r="E215" s="11">
        <v>-255.22970149242542</v>
      </c>
      <c r="F215" s="50">
        <v>209</v>
      </c>
      <c r="G215" s="11">
        <v>-90.992602775608049</v>
      </c>
    </row>
    <row r="216" spans="2:7" x14ac:dyDescent="0.2">
      <c r="B216" s="7" t="d">
        <v>2022-12-07</v>
      </c>
      <c r="C216" s="8">
        <v>50.610000999999997</v>
      </c>
      <c r="D216" s="10">
        <f t="shared" si="5"/>
        <v>-3.3477353947959365E-3</v>
      </c>
      <c r="E216" s="11">
        <v>-33.477353947959365</v>
      </c>
      <c r="F216" s="50">
        <v>210</v>
      </c>
      <c r="G216" s="11">
        <v>-87.736594117047147</v>
      </c>
    </row>
    <row r="217" spans="2:7" x14ac:dyDescent="0.2">
      <c r="B217" s="7" t="d">
        <v>2022-12-08</v>
      </c>
      <c r="C217" s="8">
        <v>50.5</v>
      </c>
      <c r="D217" s="10">
        <f t="shared" si="5"/>
        <v>-2.1735032172790492E-3</v>
      </c>
      <c r="E217" s="11">
        <v>-21.73503217279049</v>
      </c>
      <c r="F217" s="50">
        <v>211</v>
      </c>
      <c r="G217" s="11">
        <v>-86.545633359560441</v>
      </c>
    </row>
    <row r="218" spans="2:7" x14ac:dyDescent="0.2">
      <c r="B218" s="7" t="d">
        <v>2022-12-09</v>
      </c>
      <c r="C218" s="8">
        <v>48.990001999999997</v>
      </c>
      <c r="D218" s="10">
        <f t="shared" si="5"/>
        <v>-2.9900950495049594E-2</v>
      </c>
      <c r="E218" s="11">
        <v>-299.00950495049597</v>
      </c>
      <c r="F218" s="50">
        <v>212</v>
      </c>
      <c r="G218" s="11">
        <v>-86.239032620922814</v>
      </c>
    </row>
    <row r="219" spans="2:7" x14ac:dyDescent="0.2">
      <c r="B219" s="7" t="d">
        <v>2022-12-12</v>
      </c>
      <c r="C219" s="8">
        <v>51.060001</v>
      </c>
      <c r="D219" s="10">
        <f t="shared" si="5"/>
        <v>4.2253498989446969E-2</v>
      </c>
      <c r="E219" s="11">
        <v>422.53498989446967</v>
      </c>
      <c r="F219" s="50">
        <v>213</v>
      </c>
      <c r="G219" s="11">
        <v>-83.882164969043544</v>
      </c>
    </row>
    <row r="220" spans="2:7" x14ac:dyDescent="0.2">
      <c r="B220" s="7" t="d">
        <v>2022-12-13</v>
      </c>
      <c r="C220" s="8">
        <v>50.700001</v>
      </c>
      <c r="D220" s="10">
        <f t="shared" si="5"/>
        <v>-7.0505286515759602E-3</v>
      </c>
      <c r="E220" s="11">
        <v>-70.505286515759607</v>
      </c>
      <c r="F220" s="50">
        <v>214</v>
      </c>
      <c r="G220" s="11">
        <v>-82.131956887533391</v>
      </c>
    </row>
    <row r="221" spans="2:7" x14ac:dyDescent="0.2">
      <c r="B221" s="7" t="d">
        <v>2022-12-14</v>
      </c>
      <c r="C221" s="8">
        <v>50.189999</v>
      </c>
      <c r="D221" s="10">
        <f t="shared" si="5"/>
        <v>-1.0059210846958377E-2</v>
      </c>
      <c r="E221" s="11">
        <v>-100.59210846958378</v>
      </c>
      <c r="F221" s="50">
        <v>215</v>
      </c>
      <c r="G221" s="11">
        <v>-80.728442447124408</v>
      </c>
    </row>
    <row r="222" spans="2:7" x14ac:dyDescent="0.2">
      <c r="B222" s="7" t="d">
        <v>2022-12-15</v>
      </c>
      <c r="C222" s="8">
        <v>47.5</v>
      </c>
      <c r="D222" s="10">
        <f t="shared" si="5"/>
        <v>-5.3596315074642686E-2</v>
      </c>
      <c r="E222" s="11">
        <v>-535.96315074642689</v>
      </c>
      <c r="F222" s="50">
        <v>216</v>
      </c>
      <c r="G222" s="11">
        <v>-77.533358772691187</v>
      </c>
    </row>
    <row r="223" spans="2:7" x14ac:dyDescent="0.2">
      <c r="B223" s="7" t="d">
        <v>2022-12-16</v>
      </c>
      <c r="C223" s="8">
        <v>46.41</v>
      </c>
      <c r="D223" s="10">
        <f t="shared" si="5"/>
        <v>-2.2947368421052716E-2</v>
      </c>
      <c r="E223" s="11">
        <v>-229.47368421052715</v>
      </c>
      <c r="F223" s="50">
        <v>217</v>
      </c>
      <c r="G223" s="11">
        <v>-76.909419822575046</v>
      </c>
    </row>
    <row r="224" spans="2:7" x14ac:dyDescent="0.2">
      <c r="B224" s="7" t="d">
        <v>2022-12-19</v>
      </c>
      <c r="C224" s="8">
        <v>44.060001</v>
      </c>
      <c r="D224" s="10">
        <f t="shared" si="5"/>
        <v>-5.0635617323852578E-2</v>
      </c>
      <c r="E224" s="11">
        <v>-506.3561732385258</v>
      </c>
      <c r="F224" s="50">
        <v>218</v>
      </c>
      <c r="G224" s="11">
        <v>-76.520110340178022</v>
      </c>
    </row>
    <row r="225" spans="2:7" x14ac:dyDescent="0.2">
      <c r="B225" s="7" t="d">
        <v>2022-12-20</v>
      </c>
      <c r="C225" s="8">
        <v>44.310001</v>
      </c>
      <c r="D225" s="10">
        <f t="shared" si="5"/>
        <v>5.6740806701298663E-3</v>
      </c>
      <c r="E225" s="11">
        <v>56.740806701298666</v>
      </c>
      <c r="F225" s="50">
        <v>219</v>
      </c>
      <c r="G225" s="11">
        <v>-75.949175304738105</v>
      </c>
    </row>
    <row r="226" spans="2:7" x14ac:dyDescent="0.2">
      <c r="B226" s="7" t="d">
        <v>2022-12-21</v>
      </c>
      <c r="C226" s="8">
        <v>45.419998</v>
      </c>
      <c r="D226" s="10">
        <f t="shared" si="5"/>
        <v>2.5050710335122739E-2</v>
      </c>
      <c r="E226" s="11">
        <v>250.50710335122739</v>
      </c>
      <c r="F226" s="50">
        <v>220</v>
      </c>
      <c r="G226" s="11">
        <v>-73.76890548358439</v>
      </c>
    </row>
    <row r="227" spans="2:7" x14ac:dyDescent="0.2">
      <c r="B227" s="7" t="d">
        <v>2022-12-22</v>
      </c>
      <c r="C227" s="8">
        <v>46.080002</v>
      </c>
      <c r="D227" s="10">
        <f t="shared" si="5"/>
        <v>1.4531132299917759E-2</v>
      </c>
      <c r="E227" s="11">
        <v>145.31132299917761</v>
      </c>
      <c r="F227" s="50">
        <v>221</v>
      </c>
      <c r="G227" s="11">
        <v>-72.914814156144203</v>
      </c>
    </row>
    <row r="228" spans="2:7" x14ac:dyDescent="0.2">
      <c r="B228" s="7" t="d">
        <v>2022-12-23</v>
      </c>
      <c r="C228" s="8">
        <v>44.09</v>
      </c>
      <c r="D228" s="10">
        <f t="shared" si="5"/>
        <v>-4.3185805417282674E-2</v>
      </c>
      <c r="E228" s="11">
        <v>-431.85805417282677</v>
      </c>
      <c r="F228" s="50">
        <v>222</v>
      </c>
      <c r="G228" s="11">
        <v>-70.505286515759607</v>
      </c>
    </row>
    <row r="229" spans="2:7" x14ac:dyDescent="0.2">
      <c r="B229" s="7" t="d">
        <v>2022-12-27</v>
      </c>
      <c r="C229" s="8">
        <v>41.009998000000003</v>
      </c>
      <c r="D229" s="10">
        <f t="shared" si="5"/>
        <v>-6.9857155817645733E-2</v>
      </c>
      <c r="E229" s="11">
        <v>-698.5715581764573</v>
      </c>
      <c r="F229" s="50">
        <v>223</v>
      </c>
      <c r="G229" s="11">
        <v>-68.282375846591137</v>
      </c>
    </row>
    <row r="230" spans="2:7" x14ac:dyDescent="0.2">
      <c r="B230" s="7" t="d">
        <v>2022-12-28</v>
      </c>
      <c r="C230" s="8">
        <v>39.189999</v>
      </c>
      <c r="D230" s="10">
        <f t="shared" si="5"/>
        <v>-4.4379397433767287E-2</v>
      </c>
      <c r="E230" s="11">
        <v>-443.79397433767286</v>
      </c>
      <c r="F230" s="50">
        <v>224</v>
      </c>
      <c r="G230" s="11">
        <v>-67.487096715223018</v>
      </c>
    </row>
    <row r="231" spans="2:7" x14ac:dyDescent="0.2">
      <c r="B231" s="7" t="d">
        <v>2022-12-29</v>
      </c>
      <c r="C231" s="8">
        <v>40.330002</v>
      </c>
      <c r="D231" s="10">
        <f t="shared" si="5"/>
        <v>2.9089130622330428E-2</v>
      </c>
      <c r="E231" s="11">
        <v>290.8913062233043</v>
      </c>
      <c r="F231" s="50">
        <v>225</v>
      </c>
      <c r="G231" s="11">
        <v>-65.434951220842976</v>
      </c>
    </row>
    <row r="232" spans="2:7" x14ac:dyDescent="0.2">
      <c r="B232" s="7" t="d">
        <v>2022-12-30</v>
      </c>
      <c r="C232" s="8">
        <v>40.650002000000001</v>
      </c>
      <c r="D232" s="10">
        <f t="shared" si="5"/>
        <v>7.9345396511509847E-3</v>
      </c>
      <c r="E232" s="11">
        <v>79.345396511509847</v>
      </c>
      <c r="F232" s="50">
        <v>226</v>
      </c>
      <c r="G232" s="11">
        <v>-61.138708444784527</v>
      </c>
    </row>
    <row r="233" spans="2:7" x14ac:dyDescent="0.2">
      <c r="B233" s="7" t="d">
        <v>2023-01-03</v>
      </c>
      <c r="C233" s="8">
        <v>41</v>
      </c>
      <c r="D233" s="10">
        <f t="shared" si="5"/>
        <v>8.6100364767509596E-3</v>
      </c>
      <c r="E233" s="11">
        <v>86.100364767509603</v>
      </c>
      <c r="F233" s="50">
        <v>227</v>
      </c>
      <c r="G233" s="11">
        <v>-56.636000102984198</v>
      </c>
    </row>
    <row r="234" spans="2:7" x14ac:dyDescent="0.2">
      <c r="B234" s="7" t="d">
        <v>2023-01-04</v>
      </c>
      <c r="C234" s="8">
        <v>45</v>
      </c>
      <c r="D234" s="10">
        <f t="shared" si="5"/>
        <v>9.7560975609756184E-2</v>
      </c>
      <c r="E234" s="11">
        <v>975.60975609756179</v>
      </c>
      <c r="F234" s="50">
        <v>228</v>
      </c>
      <c r="G234" s="11">
        <v>-55.172216748767823</v>
      </c>
    </row>
    <row r="235" spans="2:7" x14ac:dyDescent="0.2">
      <c r="B235" s="7" t="d">
        <v>2023-01-05</v>
      </c>
      <c r="C235" s="8">
        <v>47.450001</v>
      </c>
      <c r="D235" s="10">
        <f t="shared" si="5"/>
        <v>5.444446666666658E-2</v>
      </c>
      <c r="E235" s="11">
        <v>544.44466666666585</v>
      </c>
      <c r="F235" s="50">
        <v>229</v>
      </c>
      <c r="G235" s="11">
        <v>-54.598190503357678</v>
      </c>
    </row>
    <row r="236" spans="2:7" x14ac:dyDescent="0.2">
      <c r="B236" s="7" t="d">
        <v>2023-01-06</v>
      </c>
      <c r="C236" s="8">
        <v>47.209999000000003</v>
      </c>
      <c r="D236" s="10">
        <f t="shared" si="5"/>
        <v>-5.0579977859219749E-3</v>
      </c>
      <c r="E236" s="11">
        <v>-50.579977859219753</v>
      </c>
      <c r="F236" s="50">
        <v>230</v>
      </c>
      <c r="G236" s="11">
        <v>-53.433802759424999</v>
      </c>
    </row>
    <row r="237" spans="2:7" x14ac:dyDescent="0.2">
      <c r="B237" s="7" t="d">
        <v>2023-01-09</v>
      </c>
      <c r="C237" s="8">
        <v>46.68</v>
      </c>
      <c r="D237" s="10">
        <f t="shared" si="5"/>
        <v>-1.1226414133158613E-2</v>
      </c>
      <c r="E237" s="11">
        <v>-112.26414133158613</v>
      </c>
      <c r="F237" s="50">
        <v>231</v>
      </c>
      <c r="G237" s="11">
        <v>-50.942190434454247</v>
      </c>
    </row>
    <row r="238" spans="2:7" x14ac:dyDescent="0.2">
      <c r="B238" s="7" t="d">
        <v>2023-01-10</v>
      </c>
      <c r="C238" s="8">
        <v>48.240001999999997</v>
      </c>
      <c r="D238" s="10">
        <f t="shared" si="5"/>
        <v>3.3419065981148188E-2</v>
      </c>
      <c r="E238" s="11">
        <v>334.19065981148191</v>
      </c>
      <c r="F238" s="50">
        <v>232</v>
      </c>
      <c r="G238" s="11">
        <v>-50.579977859219753</v>
      </c>
    </row>
    <row r="239" spans="2:7" x14ac:dyDescent="0.2">
      <c r="B239" s="7" t="d">
        <v>2023-01-11</v>
      </c>
      <c r="C239" s="8">
        <v>48.349997999999999</v>
      </c>
      <c r="D239" s="10">
        <f t="shared" si="5"/>
        <v>2.2801823266922483E-3</v>
      </c>
      <c r="E239" s="11">
        <v>22.801823266922483</v>
      </c>
      <c r="F239" s="50">
        <v>233</v>
      </c>
      <c r="G239" s="11">
        <v>-49.708776139870679</v>
      </c>
    </row>
    <row r="240" spans="2:7" x14ac:dyDescent="0.2">
      <c r="B240" s="7" t="d">
        <v>2023-01-12</v>
      </c>
      <c r="C240" s="8">
        <v>49.66</v>
      </c>
      <c r="D240" s="10">
        <f t="shared" si="5"/>
        <v>2.709414796666576E-2</v>
      </c>
      <c r="E240" s="11">
        <v>270.94147966665759</v>
      </c>
      <c r="F240" s="50">
        <v>234</v>
      </c>
      <c r="G240" s="11">
        <v>-49.44620155367452</v>
      </c>
    </row>
    <row r="241" spans="2:7" x14ac:dyDescent="0.2">
      <c r="B241" s="7" t="d">
        <v>2023-01-13</v>
      </c>
      <c r="C241" s="8">
        <v>49.939999</v>
      </c>
      <c r="D241" s="10">
        <f t="shared" si="5"/>
        <v>5.6383205799437341E-3</v>
      </c>
      <c r="E241" s="11">
        <v>56.383205799437341</v>
      </c>
      <c r="F241" s="50">
        <v>235</v>
      </c>
      <c r="G241" s="11">
        <v>-49.420849420848121</v>
      </c>
    </row>
    <row r="242" spans="2:7" x14ac:dyDescent="0.2">
      <c r="B242" s="7" t="d">
        <v>2023-01-17</v>
      </c>
      <c r="C242" s="8">
        <v>51.77</v>
      </c>
      <c r="D242" s="10">
        <f t="shared" si="5"/>
        <v>3.6643993525110163E-2</v>
      </c>
      <c r="E242" s="11">
        <v>366.43993525110164</v>
      </c>
      <c r="F242" s="50">
        <v>236</v>
      </c>
      <c r="G242" s="11">
        <v>-46.179891817378362</v>
      </c>
    </row>
    <row r="243" spans="2:7" x14ac:dyDescent="0.2">
      <c r="B243" s="7" t="d">
        <v>2023-01-18</v>
      </c>
      <c r="C243" s="8">
        <v>50.549999</v>
      </c>
      <c r="D243" s="10">
        <f t="shared" si="5"/>
        <v>-2.3565790998647973E-2</v>
      </c>
      <c r="E243" s="11">
        <v>-235.65790998647972</v>
      </c>
      <c r="F243" s="50">
        <v>237</v>
      </c>
      <c r="G243" s="11">
        <v>-44.247630282041598</v>
      </c>
    </row>
    <row r="244" spans="2:7" x14ac:dyDescent="0.2">
      <c r="B244" s="7" t="d">
        <v>2023-01-19</v>
      </c>
      <c r="C244" s="8">
        <v>47.669998</v>
      </c>
      <c r="D244" s="10">
        <f t="shared" si="5"/>
        <v>-5.6973314678008258E-2</v>
      </c>
      <c r="E244" s="11">
        <v>-569.73314678008262</v>
      </c>
      <c r="F244" s="50">
        <v>238</v>
      </c>
      <c r="G244" s="11">
        <v>-43.622560108487193</v>
      </c>
    </row>
    <row r="245" spans="2:7" x14ac:dyDescent="0.2">
      <c r="B245" s="7" t="d">
        <v>2023-01-20</v>
      </c>
      <c r="C245" s="8">
        <v>49.610000999999997</v>
      </c>
      <c r="D245" s="10">
        <f t="shared" si="5"/>
        <v>4.0696519433459866E-2</v>
      </c>
      <c r="E245" s="11">
        <v>406.96519433459866</v>
      </c>
      <c r="F245" s="50">
        <v>239</v>
      </c>
      <c r="G245" s="11">
        <v>-34.616574330755824</v>
      </c>
    </row>
    <row r="246" spans="2:7" x14ac:dyDescent="0.2">
      <c r="B246" s="7" t="d">
        <v>2023-01-23</v>
      </c>
      <c r="C246" s="8">
        <v>51.32</v>
      </c>
      <c r="D246" s="10">
        <f t="shared" si="5"/>
        <v>3.4468836233242595E-2</v>
      </c>
      <c r="E246" s="11">
        <v>344.68836233242592</v>
      </c>
      <c r="F246" s="50">
        <v>240</v>
      </c>
      <c r="G246" s="11">
        <v>-34.534286555923941</v>
      </c>
    </row>
    <row r="247" spans="2:7" x14ac:dyDescent="0.2">
      <c r="B247" s="7" t="d">
        <v>2023-01-24</v>
      </c>
      <c r="C247" s="8">
        <v>51.959999000000003</v>
      </c>
      <c r="D247" s="10">
        <f t="shared" si="5"/>
        <v>1.2470752143413977E-2</v>
      </c>
      <c r="E247" s="11">
        <v>124.70752143413976</v>
      </c>
      <c r="F247" s="50">
        <v>241</v>
      </c>
      <c r="G247" s="11">
        <v>-33.477353947959365</v>
      </c>
    </row>
    <row r="248" spans="2:7" x14ac:dyDescent="0.2">
      <c r="B248" s="7" t="d">
        <v>2023-01-25</v>
      </c>
      <c r="C248" s="8">
        <v>50.75</v>
      </c>
      <c r="D248" s="10">
        <f t="shared" si="5"/>
        <v>-2.3287125159490496E-2</v>
      </c>
      <c r="E248" s="11">
        <v>-232.87125159490495</v>
      </c>
      <c r="F248" s="50">
        <v>242</v>
      </c>
      <c r="G248" s="11">
        <v>-31.007752472140826</v>
      </c>
    </row>
    <row r="249" spans="2:7" x14ac:dyDescent="0.2">
      <c r="B249" s="7" t="d">
        <v>2023-01-26</v>
      </c>
      <c r="C249" s="8">
        <v>50.470001000000003</v>
      </c>
      <c r="D249" s="10">
        <f t="shared" si="5"/>
        <v>-5.5172216748767822E-3</v>
      </c>
      <c r="E249" s="11">
        <v>-55.172216748767823</v>
      </c>
      <c r="F249" s="50">
        <v>243</v>
      </c>
      <c r="G249" s="11">
        <v>-30.264256614593865</v>
      </c>
    </row>
    <row r="250" spans="2:7" x14ac:dyDescent="0.2">
      <c r="B250" s="7" t="d">
        <v>2023-01-27</v>
      </c>
      <c r="C250" s="8">
        <v>52.779998999999997</v>
      </c>
      <c r="D250" s="10">
        <f t="shared" si="5"/>
        <v>4.5769723681994723E-2</v>
      </c>
      <c r="E250" s="11">
        <v>457.69723681994725</v>
      </c>
      <c r="F250" s="50">
        <v>244</v>
      </c>
      <c r="G250" s="11">
        <v>-27.588121187732682</v>
      </c>
    </row>
    <row r="251" spans="2:7" x14ac:dyDescent="0.2">
      <c r="B251" s="7" t="d">
        <v>2023-01-30</v>
      </c>
      <c r="C251" s="8">
        <v>49.959999000000003</v>
      </c>
      <c r="D251" s="10">
        <f t="shared" si="5"/>
        <v>-5.3429330303700673E-2</v>
      </c>
      <c r="E251" s="11">
        <v>-534.29330303700669</v>
      </c>
      <c r="F251" s="50">
        <v>245</v>
      </c>
      <c r="G251" s="11">
        <v>-26.553725383120508</v>
      </c>
    </row>
    <row r="252" spans="2:7" x14ac:dyDescent="0.2">
      <c r="B252" s="7" t="d">
        <v>2023-01-31</v>
      </c>
      <c r="C252" s="8">
        <v>51.02</v>
      </c>
      <c r="D252" s="10">
        <f t="shared" si="5"/>
        <v>2.1216994019555457E-2</v>
      </c>
      <c r="E252" s="11">
        <v>212.16994019555457</v>
      </c>
      <c r="F252" s="50">
        <v>246</v>
      </c>
      <c r="G252" s="11">
        <v>-24.492652204337606</v>
      </c>
    </row>
    <row r="253" spans="2:7" x14ac:dyDescent="0.2">
      <c r="B253" s="7" t="d">
        <v>2023-02-01</v>
      </c>
      <c r="C253" s="8">
        <v>52.330002</v>
      </c>
      <c r="D253" s="10">
        <f t="shared" si="5"/>
        <v>2.5676244609956766E-2</v>
      </c>
      <c r="E253" s="11">
        <v>256.76244609956768</v>
      </c>
      <c r="F253" s="50">
        <v>247</v>
      </c>
      <c r="G253" s="11">
        <v>-24.296945926709501</v>
      </c>
    </row>
    <row r="254" spans="2:7" x14ac:dyDescent="0.2">
      <c r="B254" s="7" t="d">
        <v>2023-02-02</v>
      </c>
      <c r="C254" s="8">
        <v>56.119999</v>
      </c>
      <c r="D254" s="10">
        <f t="shared" si="5"/>
        <v>7.2424935126125245E-2</v>
      </c>
      <c r="E254" s="11">
        <v>724.2493512612524</v>
      </c>
      <c r="F254" s="50">
        <v>248</v>
      </c>
      <c r="G254" s="11">
        <v>-23.305296116412634</v>
      </c>
    </row>
    <row r="255" spans="2:7" x14ac:dyDescent="0.2">
      <c r="B255" s="7" t="d">
        <v>2023-02-03</v>
      </c>
      <c r="C255" s="8">
        <v>55.27</v>
      </c>
      <c r="D255" s="10">
        <f t="shared" si="5"/>
        <v>-1.5146097917784984E-2</v>
      </c>
      <c r="E255" s="11">
        <v>-151.46097917784985</v>
      </c>
      <c r="F255" s="50">
        <v>249</v>
      </c>
      <c r="G255" s="11">
        <v>-22.21853744543867</v>
      </c>
    </row>
    <row r="256" spans="2:7" x14ac:dyDescent="0.2">
      <c r="B256" s="7" t="d">
        <v>2023-02-06</v>
      </c>
      <c r="C256" s="8">
        <v>55.509998000000003</v>
      </c>
      <c r="D256" s="10">
        <f t="shared" si="5"/>
        <v>4.3422833363488955E-3</v>
      </c>
      <c r="E256" s="11">
        <v>43.422833363488955</v>
      </c>
      <c r="F256" s="50">
        <v>250</v>
      </c>
      <c r="G256" s="11">
        <v>-21.73503217279049</v>
      </c>
    </row>
    <row r="257" spans="2:7" x14ac:dyDescent="0.2">
      <c r="B257" s="7" t="d">
        <v>2023-02-07</v>
      </c>
      <c r="C257" s="8">
        <v>55.665000999999997</v>
      </c>
      <c r="D257" s="10">
        <f t="shared" si="5"/>
        <v>2.7923438224586317E-3</v>
      </c>
      <c r="E257" s="11">
        <v>27.923438224586317</v>
      </c>
      <c r="F257" s="50">
        <v>251</v>
      </c>
      <c r="G257" s="11">
        <v>-17.866003062787517</v>
      </c>
    </row>
    <row r="258" spans="2:7" x14ac:dyDescent="0.2">
      <c r="B258" s="7" t="d">
        <v>2023-02-08</v>
      </c>
      <c r="C258" s="8">
        <v>53.389999000000003</v>
      </c>
      <c r="D258" s="10">
        <f t="shared" si="5"/>
        <v>-4.0869522305406858E-2</v>
      </c>
      <c r="E258" s="11">
        <v>-408.69522305406861</v>
      </c>
      <c r="F258" s="50">
        <v>252</v>
      </c>
      <c r="G258" s="11">
        <v>-14.409402017291351</v>
      </c>
    </row>
    <row r="259" spans="2:7" x14ac:dyDescent="0.2">
      <c r="B259" s="7" t="d">
        <v>2023-02-09</v>
      </c>
      <c r="C259" s="8">
        <v>51.080002</v>
      </c>
      <c r="D259" s="10">
        <f t="shared" si="5"/>
        <v>-4.3266473932692895E-2</v>
      </c>
      <c r="E259" s="11">
        <v>-432.66473932692895</v>
      </c>
      <c r="F259" s="50">
        <v>253</v>
      </c>
      <c r="G259" s="11">
        <v>-14.404392970751578</v>
      </c>
    </row>
    <row r="260" spans="2:7" x14ac:dyDescent="0.2">
      <c r="B260" s="7" t="d">
        <v>2023-02-10</v>
      </c>
      <c r="C260" s="8">
        <v>49.779998999999997</v>
      </c>
      <c r="D260" s="10">
        <f t="shared" si="5"/>
        <v>-2.5450331814787397E-2</v>
      </c>
      <c r="E260" s="11">
        <v>-254.50331814787398</v>
      </c>
      <c r="F260" s="50">
        <v>254</v>
      </c>
      <c r="G260" s="11">
        <v>-12.275894192909087</v>
      </c>
    </row>
    <row r="261" spans="2:7" x14ac:dyDescent="0.2">
      <c r="B261" s="7" t="d">
        <v>2023-02-13</v>
      </c>
      <c r="C261" s="8">
        <v>51.509998000000003</v>
      </c>
      <c r="D261" s="10">
        <f t="shared" si="5"/>
        <v>3.4752893426132969E-2</v>
      </c>
      <c r="E261" s="11">
        <v>347.52893426132971</v>
      </c>
      <c r="F261" s="50">
        <v>255</v>
      </c>
      <c r="G261" s="11">
        <v>-9.887284951551889</v>
      </c>
    </row>
    <row r="262" spans="2:7" x14ac:dyDescent="0.2">
      <c r="B262" s="7" t="d">
        <v>2023-02-14</v>
      </c>
      <c r="C262" s="8">
        <v>50.869999</v>
      </c>
      <c r="D262" s="10">
        <f t="shared" si="5"/>
        <v>-1.2424752957668539E-2</v>
      </c>
      <c r="E262" s="11">
        <v>-124.24752957668539</v>
      </c>
      <c r="F262" s="50">
        <v>256</v>
      </c>
      <c r="G262" s="11">
        <v>-9.5705855729877332</v>
      </c>
    </row>
    <row r="263" spans="2:7" x14ac:dyDescent="0.2">
      <c r="B263" s="7" t="d">
        <v>2023-02-15</v>
      </c>
      <c r="C263" s="8">
        <v>52.169998</v>
      </c>
      <c r="D263" s="10">
        <f t="shared" ref="D263:D326" si="6">C263/C262-1</f>
        <v>2.5555317978284142E-2</v>
      </c>
      <c r="E263" s="11">
        <v>255.55317978284143</v>
      </c>
      <c r="F263" s="50">
        <v>257</v>
      </c>
      <c r="G263" s="11">
        <v>-8.9601255818416714</v>
      </c>
    </row>
    <row r="264" spans="2:7" x14ac:dyDescent="0.2">
      <c r="B264" s="7" t="d">
        <v>2023-02-16</v>
      </c>
      <c r="C264" s="8">
        <v>50.540000999999997</v>
      </c>
      <c r="D264" s="10">
        <f t="shared" si="6"/>
        <v>-3.1243953660876178E-2</v>
      </c>
      <c r="E264" s="11">
        <v>-312.43953660876178</v>
      </c>
      <c r="F264" s="50">
        <v>258</v>
      </c>
      <c r="G264" s="11">
        <v>-7.2682174680760436</v>
      </c>
    </row>
    <row r="265" spans="2:7" x14ac:dyDescent="0.2">
      <c r="B265" s="7" t="d">
        <v>2023-02-17</v>
      </c>
      <c r="C265" s="8">
        <v>50.889999000000003</v>
      </c>
      <c r="D265" s="10">
        <f t="shared" si="6"/>
        <v>6.9251680465935994E-3</v>
      </c>
      <c r="E265" s="11">
        <v>69.251680465935991</v>
      </c>
      <c r="F265" s="50">
        <v>259</v>
      </c>
      <c r="G265" s="11">
        <v>-6.937391605965626</v>
      </c>
    </row>
    <row r="266" spans="2:7" x14ac:dyDescent="0.2">
      <c r="B266" s="7" t="d">
        <v>2023-02-21</v>
      </c>
      <c r="C266" s="8">
        <v>46.630001</v>
      </c>
      <c r="D266" s="10">
        <f t="shared" si="6"/>
        <v>-8.3709925009037733E-2</v>
      </c>
      <c r="E266" s="11">
        <v>-837.09925009037738</v>
      </c>
      <c r="F266" s="50">
        <v>260</v>
      </c>
      <c r="G266" s="11">
        <v>-5.2662804060688018</v>
      </c>
    </row>
    <row r="267" spans="2:7" x14ac:dyDescent="0.2">
      <c r="B267" s="7" t="d">
        <v>2023-02-22</v>
      </c>
      <c r="C267" s="8">
        <v>50.380001</v>
      </c>
      <c r="D267" s="10">
        <f t="shared" si="6"/>
        <v>8.0420328534841712E-2</v>
      </c>
      <c r="E267" s="11">
        <v>804.20328534841713</v>
      </c>
      <c r="F267" s="50">
        <v>261</v>
      </c>
      <c r="G267" s="11">
        <v>-4.6407358712807767</v>
      </c>
    </row>
    <row r="268" spans="2:7" x14ac:dyDescent="0.2">
      <c r="B268" s="7" t="d">
        <v>2023-02-23</v>
      </c>
      <c r="C268" s="8">
        <v>50.040000999999997</v>
      </c>
      <c r="D268" s="10">
        <f t="shared" si="6"/>
        <v>-6.7487096715223016E-3</v>
      </c>
      <c r="E268" s="11">
        <v>-67.487096715223018</v>
      </c>
      <c r="F268" s="50">
        <v>262</v>
      </c>
      <c r="G268" s="11">
        <v>-3.3921303153350291</v>
      </c>
    </row>
    <row r="269" spans="2:7" x14ac:dyDescent="0.2">
      <c r="B269" s="7" t="d">
        <v>2023-02-24</v>
      </c>
      <c r="C269" s="8">
        <v>48.02</v>
      </c>
      <c r="D269" s="10">
        <f t="shared" si="6"/>
        <v>-4.0367725012635303E-2</v>
      </c>
      <c r="E269" s="11">
        <v>-403.67725012635304</v>
      </c>
      <c r="F269" s="50">
        <v>263</v>
      </c>
      <c r="G269" s="11">
        <v>-1.2288697486761979</v>
      </c>
    </row>
    <row r="270" spans="2:7" x14ac:dyDescent="0.2">
      <c r="B270" s="7" t="d">
        <v>2023-02-27</v>
      </c>
      <c r="C270" s="8">
        <v>49.16</v>
      </c>
      <c r="D270" s="10">
        <f t="shared" si="6"/>
        <v>2.3740108288213158E-2</v>
      </c>
      <c r="E270" s="11">
        <v>237.40108288213156</v>
      </c>
      <c r="F270" s="50">
        <v>264</v>
      </c>
      <c r="G270" s="11">
        <v>0</v>
      </c>
    </row>
    <row r="271" spans="2:7" x14ac:dyDescent="0.2">
      <c r="B271" s="7" t="d">
        <v>2023-02-28</v>
      </c>
      <c r="C271" s="8">
        <v>49.32</v>
      </c>
      <c r="D271" s="10">
        <f t="shared" si="6"/>
        <v>3.2546786004883366E-3</v>
      </c>
      <c r="E271" s="11">
        <v>32.546786004883366</v>
      </c>
      <c r="F271" s="50">
        <v>265</v>
      </c>
      <c r="G271" s="11">
        <v>0</v>
      </c>
    </row>
    <row r="272" spans="2:7" x14ac:dyDescent="0.2">
      <c r="B272" s="7" t="d">
        <v>2023-03-01</v>
      </c>
      <c r="C272" s="8">
        <v>47.720001000000003</v>
      </c>
      <c r="D272" s="10">
        <f t="shared" si="6"/>
        <v>-3.24411800486617E-2</v>
      </c>
      <c r="E272" s="11">
        <v>-324.41180048661698</v>
      </c>
      <c r="F272" s="50">
        <v>266</v>
      </c>
      <c r="G272" s="11">
        <v>1.5577013168921461</v>
      </c>
    </row>
    <row r="273" spans="2:7" x14ac:dyDescent="0.2">
      <c r="B273" s="7" t="d">
        <v>2023-03-02</v>
      </c>
      <c r="C273" s="8">
        <v>49.189999</v>
      </c>
      <c r="D273" s="10">
        <f t="shared" si="6"/>
        <v>3.0804651491939339E-2</v>
      </c>
      <c r="E273" s="11">
        <v>308.04651491939342</v>
      </c>
      <c r="F273" s="50">
        <v>267</v>
      </c>
      <c r="G273" s="11">
        <v>1.6023710862667073</v>
      </c>
    </row>
    <row r="274" spans="2:7" x14ac:dyDescent="0.2">
      <c r="B274" s="7" t="d">
        <v>2023-03-03</v>
      </c>
      <c r="C274" s="8">
        <v>50.84</v>
      </c>
      <c r="D274" s="10">
        <f t="shared" si="6"/>
        <v>3.3543424141968536E-2</v>
      </c>
      <c r="E274" s="11">
        <v>335.43424141968535</v>
      </c>
      <c r="F274" s="50">
        <v>268</v>
      </c>
      <c r="G274" s="11">
        <v>8.0557902092337486</v>
      </c>
    </row>
    <row r="275" spans="2:7" x14ac:dyDescent="0.2">
      <c r="B275" s="7" t="d">
        <v>2023-03-06</v>
      </c>
      <c r="C275" s="8">
        <v>49.330002</v>
      </c>
      <c r="D275" s="10">
        <f t="shared" si="6"/>
        <v>-2.970098347757677E-2</v>
      </c>
      <c r="E275" s="11">
        <v>-297.00983477576767</v>
      </c>
      <c r="F275" s="50">
        <v>269</v>
      </c>
      <c r="G275" s="11">
        <v>11.054388680078464</v>
      </c>
    </row>
    <row r="276" spans="2:7" x14ac:dyDescent="0.2">
      <c r="B276" s="7" t="d">
        <v>2023-03-07</v>
      </c>
      <c r="C276" s="8">
        <v>47.84</v>
      </c>
      <c r="D276" s="10">
        <f t="shared" si="6"/>
        <v>-3.0204782882433223E-2</v>
      </c>
      <c r="E276" s="11">
        <v>-302.04782882433221</v>
      </c>
      <c r="F276" s="50">
        <v>270</v>
      </c>
      <c r="G276" s="11">
        <v>12.370806011157143</v>
      </c>
    </row>
    <row r="277" spans="2:7" x14ac:dyDescent="0.2">
      <c r="B277" s="7" t="d">
        <v>2023-03-08</v>
      </c>
      <c r="C277" s="8">
        <v>47.93</v>
      </c>
      <c r="D277" s="10">
        <f t="shared" si="6"/>
        <v>1.8812709030100461E-3</v>
      </c>
      <c r="E277" s="11">
        <v>18.812709030100461</v>
      </c>
      <c r="F277" s="50">
        <v>271</v>
      </c>
      <c r="G277" s="11">
        <v>13.953720930233171</v>
      </c>
    </row>
    <row r="278" spans="2:7" x14ac:dyDescent="0.2">
      <c r="B278" s="7" t="d">
        <v>2023-03-09</v>
      </c>
      <c r="C278" s="8">
        <v>45.790000999999997</v>
      </c>
      <c r="D278" s="10">
        <f t="shared" si="6"/>
        <v>-4.4648424786146501E-2</v>
      </c>
      <c r="E278" s="11">
        <v>-446.48424786146501</v>
      </c>
      <c r="F278" s="50">
        <v>272</v>
      </c>
      <c r="G278" s="11">
        <v>14.062577149984712</v>
      </c>
    </row>
    <row r="279" spans="2:7" x14ac:dyDescent="0.2">
      <c r="B279" s="7" t="d">
        <v>2023-03-10</v>
      </c>
      <c r="C279" s="8">
        <v>43.220001000000003</v>
      </c>
      <c r="D279" s="10">
        <f t="shared" si="6"/>
        <v>-5.6125790431845402E-2</v>
      </c>
      <c r="E279" s="11">
        <v>-561.25790431845405</v>
      </c>
      <c r="F279" s="50">
        <v>273</v>
      </c>
      <c r="G279" s="11">
        <v>17.349583923482736</v>
      </c>
    </row>
    <row r="280" spans="2:7" x14ac:dyDescent="0.2">
      <c r="B280" s="7" t="d">
        <v>2023-03-13</v>
      </c>
      <c r="C280" s="8">
        <v>45.720001000000003</v>
      </c>
      <c r="D280" s="10">
        <f t="shared" si="6"/>
        <v>5.7843589591772604E-2</v>
      </c>
      <c r="E280" s="11">
        <v>578.43589591772604</v>
      </c>
      <c r="F280" s="50">
        <v>274</v>
      </c>
      <c r="G280" s="11">
        <v>18.812709030100461</v>
      </c>
    </row>
    <row r="281" spans="2:7" x14ac:dyDescent="0.2">
      <c r="B281" s="7" t="d">
        <v>2023-03-14</v>
      </c>
      <c r="C281" s="8">
        <v>45.150002000000001</v>
      </c>
      <c r="D281" s="10">
        <f t="shared" si="6"/>
        <v>-1.2467169456098715E-2</v>
      </c>
      <c r="E281" s="11">
        <v>-124.67169456098715</v>
      </c>
      <c r="F281" s="50">
        <v>275</v>
      </c>
      <c r="G281" s="11">
        <v>19.594050936837526</v>
      </c>
    </row>
    <row r="282" spans="2:7" x14ac:dyDescent="0.2">
      <c r="B282" s="7" t="d">
        <v>2023-03-15</v>
      </c>
      <c r="C282" s="8">
        <v>44.919998</v>
      </c>
      <c r="D282" s="10">
        <f t="shared" si="6"/>
        <v>-5.0942190434454249E-3</v>
      </c>
      <c r="E282" s="11">
        <v>-50.942190434454247</v>
      </c>
      <c r="F282" s="50">
        <v>276</v>
      </c>
      <c r="G282" s="11">
        <v>19.717219524857388</v>
      </c>
    </row>
    <row r="283" spans="2:7" x14ac:dyDescent="0.2">
      <c r="B283" s="7" t="d">
        <v>2023-03-16</v>
      </c>
      <c r="C283" s="8">
        <v>45.389999000000003</v>
      </c>
      <c r="D283" s="10">
        <f t="shared" si="6"/>
        <v>1.046306814172171E-2</v>
      </c>
      <c r="E283" s="11">
        <v>104.63068141721709</v>
      </c>
      <c r="F283" s="50">
        <v>277</v>
      </c>
      <c r="G283" s="11">
        <v>22.801823266922483</v>
      </c>
    </row>
    <row r="284" spans="2:7" x14ac:dyDescent="0.2">
      <c r="B284" s="7" t="d">
        <v>2023-03-17</v>
      </c>
      <c r="C284" s="8">
        <v>45.740001999999997</v>
      </c>
      <c r="D284" s="10">
        <f t="shared" si="6"/>
        <v>7.7110158120954342E-3</v>
      </c>
      <c r="E284" s="11">
        <v>77.110158120954338</v>
      </c>
      <c r="F284" s="50">
        <v>278</v>
      </c>
      <c r="G284" s="11">
        <v>27.012606285119478</v>
      </c>
    </row>
    <row r="285" spans="2:7" x14ac:dyDescent="0.2">
      <c r="B285" s="7" t="d">
        <v>2023-03-20</v>
      </c>
      <c r="C285" s="8">
        <v>44.459999000000003</v>
      </c>
      <c r="D285" s="10">
        <f t="shared" si="6"/>
        <v>-2.7984323218875118E-2</v>
      </c>
      <c r="E285" s="11">
        <v>-279.84323218875119</v>
      </c>
      <c r="F285" s="50">
        <v>279</v>
      </c>
      <c r="G285" s="11">
        <v>27.923438224586317</v>
      </c>
    </row>
    <row r="286" spans="2:7" x14ac:dyDescent="0.2">
      <c r="B286" s="7" t="d">
        <v>2023-03-21</v>
      </c>
      <c r="C286" s="8">
        <v>45.060001</v>
      </c>
      <c r="D286" s="10">
        <f t="shared" si="6"/>
        <v>1.3495321940965255E-2</v>
      </c>
      <c r="E286" s="11">
        <v>134.95321940965255</v>
      </c>
      <c r="F286" s="50">
        <v>280</v>
      </c>
      <c r="G286" s="11">
        <v>28.607070466020179</v>
      </c>
    </row>
    <row r="287" spans="2:7" x14ac:dyDescent="0.2">
      <c r="B287" s="7" t="d">
        <v>2023-03-22</v>
      </c>
      <c r="C287" s="8">
        <v>43.540000999999997</v>
      </c>
      <c r="D287" s="10">
        <f t="shared" si="6"/>
        <v>-3.3732799961544657E-2</v>
      </c>
      <c r="E287" s="11">
        <v>-337.32799961544657</v>
      </c>
      <c r="F287" s="50">
        <v>281</v>
      </c>
      <c r="G287" s="11">
        <v>29.44423997055523</v>
      </c>
    </row>
    <row r="288" spans="2:7" x14ac:dyDescent="0.2">
      <c r="B288" s="7" t="d">
        <v>2023-03-23</v>
      </c>
      <c r="C288" s="8">
        <v>43.139999000000003</v>
      </c>
      <c r="D288" s="10">
        <f t="shared" si="6"/>
        <v>-9.1870002483461777E-3</v>
      </c>
      <c r="E288" s="11">
        <v>-91.870002483461775</v>
      </c>
      <c r="F288" s="50">
        <v>282</v>
      </c>
      <c r="G288" s="11">
        <v>30.471051613711886</v>
      </c>
    </row>
    <row r="289" spans="2:7" x14ac:dyDescent="0.2">
      <c r="B289" s="7" t="d">
        <v>2023-03-24</v>
      </c>
      <c r="C289" s="8">
        <v>43.43</v>
      </c>
      <c r="D289" s="10">
        <f t="shared" si="6"/>
        <v>6.7223228262012213E-3</v>
      </c>
      <c r="E289" s="11">
        <v>67.223228262012213</v>
      </c>
      <c r="F289" s="50">
        <v>283</v>
      </c>
      <c r="G289" s="11">
        <v>32.546786004883366</v>
      </c>
    </row>
    <row r="290" spans="2:7" x14ac:dyDescent="0.2">
      <c r="B290" s="7" t="d">
        <v>2023-03-27</v>
      </c>
      <c r="C290" s="8">
        <v>44.349997999999999</v>
      </c>
      <c r="D290" s="49">
        <f t="shared" si="6"/>
        <v>2.1183467649090515E-2</v>
      </c>
      <c r="E290" s="11">
        <v>211.83467649090514</v>
      </c>
      <c r="F290" s="50">
        <v>284</v>
      </c>
      <c r="G290" s="11">
        <v>33.604350307669947</v>
      </c>
    </row>
    <row r="291" spans="2:7" x14ac:dyDescent="0.2">
      <c r="B291" s="7" t="d">
        <v>2023-03-28</v>
      </c>
      <c r="C291" s="8">
        <v>43.849997999999999</v>
      </c>
      <c r="D291" s="10">
        <f t="shared" si="6"/>
        <v>-1.127395766737127E-2</v>
      </c>
      <c r="E291" s="11">
        <v>-112.7395766737127</v>
      </c>
      <c r="F291" s="50">
        <v>285</v>
      </c>
      <c r="G291" s="11">
        <v>35.695342418264886</v>
      </c>
    </row>
    <row r="292" spans="2:7" x14ac:dyDescent="0.2">
      <c r="B292" s="7" t="d">
        <v>2023-03-29</v>
      </c>
      <c r="C292" s="8">
        <v>45.18</v>
      </c>
      <c r="D292" s="10">
        <f t="shared" si="6"/>
        <v>3.0330719741423984E-2</v>
      </c>
      <c r="E292" s="11">
        <v>303.30719741423985</v>
      </c>
      <c r="F292" s="50">
        <v>286</v>
      </c>
      <c r="G292" s="11">
        <v>37.452671520168401</v>
      </c>
    </row>
    <row r="293" spans="2:7" x14ac:dyDescent="0.2">
      <c r="B293" s="7" t="d">
        <v>2023-03-30</v>
      </c>
      <c r="C293" s="8">
        <v>44.16</v>
      </c>
      <c r="D293" s="10">
        <f t="shared" si="6"/>
        <v>-2.2576361221779639E-2</v>
      </c>
      <c r="E293" s="11">
        <v>-225.76361221779641</v>
      </c>
      <c r="F293" s="50">
        <v>287</v>
      </c>
      <c r="G293" s="11">
        <v>41.99567213042377</v>
      </c>
    </row>
    <row r="294" spans="2:7" x14ac:dyDescent="0.2">
      <c r="B294" s="7" t="d">
        <v>2023-03-31</v>
      </c>
      <c r="C294" s="8">
        <v>45.23</v>
      </c>
      <c r="D294" s="10">
        <f t="shared" si="6"/>
        <v>2.4230072463768071E-2</v>
      </c>
      <c r="E294" s="11">
        <v>242.3007246376807</v>
      </c>
      <c r="F294" s="50">
        <v>288</v>
      </c>
      <c r="G294" s="11">
        <v>43.422833363488955</v>
      </c>
    </row>
    <row r="295" spans="2:7" x14ac:dyDescent="0.2">
      <c r="B295" s="7" t="d">
        <v>2023-04-03</v>
      </c>
      <c r="C295" s="8">
        <v>45.279998999999997</v>
      </c>
      <c r="D295" s="10">
        <f t="shared" si="6"/>
        <v>1.1054388680078464E-3</v>
      </c>
      <c r="E295" s="11">
        <v>11.054388680078464</v>
      </c>
      <c r="F295" s="50">
        <v>289</v>
      </c>
      <c r="G295" s="11">
        <v>49.044396022488442</v>
      </c>
    </row>
    <row r="296" spans="2:7" x14ac:dyDescent="0.2">
      <c r="B296" s="7" t="d">
        <v>2023-04-04</v>
      </c>
      <c r="C296" s="8">
        <v>43.709999000000003</v>
      </c>
      <c r="D296" s="10">
        <f t="shared" si="6"/>
        <v>-3.4673145642074577E-2</v>
      </c>
      <c r="E296" s="11">
        <v>-346.73145642074576</v>
      </c>
      <c r="F296" s="50">
        <v>290</v>
      </c>
      <c r="G296" s="11">
        <v>53.697234766512111</v>
      </c>
    </row>
    <row r="297" spans="2:7" x14ac:dyDescent="0.2">
      <c r="B297" s="7" t="d">
        <v>2023-04-05</v>
      </c>
      <c r="C297" s="8">
        <v>44.799999</v>
      </c>
      <c r="D297" s="10">
        <f t="shared" si="6"/>
        <v>2.4937085905675671E-2</v>
      </c>
      <c r="E297" s="11">
        <v>249.3708590567567</v>
      </c>
      <c r="F297" s="50">
        <v>291</v>
      </c>
      <c r="G297" s="11">
        <v>54.336889803521245</v>
      </c>
    </row>
    <row r="298" spans="2:7" x14ac:dyDescent="0.2">
      <c r="B298" s="7" t="d">
        <v>2023-04-06</v>
      </c>
      <c r="C298" s="8">
        <v>45.400002000000001</v>
      </c>
      <c r="D298" s="10">
        <f t="shared" si="6"/>
        <v>1.3392924406092188E-2</v>
      </c>
      <c r="E298" s="11">
        <v>133.92924406092189</v>
      </c>
      <c r="F298" s="50">
        <v>292</v>
      </c>
      <c r="G298" s="11">
        <v>54.513736273140708</v>
      </c>
    </row>
    <row r="299" spans="2:7" x14ac:dyDescent="0.2">
      <c r="B299" s="7" t="d">
        <v>2023-04-10</v>
      </c>
      <c r="C299" s="8">
        <v>45.09</v>
      </c>
      <c r="D299" s="10">
        <f t="shared" si="6"/>
        <v>-6.8282375846591137E-3</v>
      </c>
      <c r="E299" s="11">
        <v>-68.282375846591137</v>
      </c>
      <c r="F299" s="50">
        <v>293</v>
      </c>
      <c r="G299" s="11">
        <v>56.383205799437341</v>
      </c>
    </row>
    <row r="300" spans="2:7" x14ac:dyDescent="0.2">
      <c r="B300" s="7" t="d">
        <v>2023-04-11</v>
      </c>
      <c r="C300" s="8">
        <v>45.41</v>
      </c>
      <c r="D300" s="10">
        <f t="shared" si="6"/>
        <v>7.0969172765578126E-3</v>
      </c>
      <c r="E300" s="11">
        <v>70.969172765578122</v>
      </c>
      <c r="F300" s="50">
        <v>294</v>
      </c>
      <c r="G300" s="11">
        <v>56.740806701298666</v>
      </c>
    </row>
    <row r="301" spans="2:7" x14ac:dyDescent="0.2">
      <c r="B301" s="7" t="d">
        <v>2023-04-12</v>
      </c>
      <c r="C301" s="8">
        <v>43.470001000000003</v>
      </c>
      <c r="D301" s="10">
        <f t="shared" si="6"/>
        <v>-4.2721845408500214E-2</v>
      </c>
      <c r="E301" s="11">
        <v>-427.21845408500212</v>
      </c>
      <c r="F301" s="50">
        <v>295</v>
      </c>
      <c r="G301" s="11">
        <v>57.151381576565626</v>
      </c>
    </row>
    <row r="302" spans="2:7" x14ac:dyDescent="0.2">
      <c r="B302" s="7" t="d">
        <v>2023-04-13</v>
      </c>
      <c r="C302" s="8">
        <v>50.560001</v>
      </c>
      <c r="D302" s="10">
        <f t="shared" si="6"/>
        <v>0.16310098543591001</v>
      </c>
      <c r="E302" s="11">
        <v>1631.0098543591</v>
      </c>
      <c r="F302" s="50">
        <v>296</v>
      </c>
      <c r="G302" s="11">
        <v>63.741477375356403</v>
      </c>
    </row>
    <row r="303" spans="2:7" x14ac:dyDescent="0.2">
      <c r="B303" s="7" t="d">
        <v>2023-04-14</v>
      </c>
      <c r="C303" s="8">
        <v>50.310001</v>
      </c>
      <c r="D303" s="10">
        <f t="shared" si="6"/>
        <v>-4.9446201553674518E-3</v>
      </c>
      <c r="E303" s="11">
        <v>-49.44620155367452</v>
      </c>
      <c r="F303" s="50">
        <v>297</v>
      </c>
      <c r="G303" s="11">
        <v>64.069090909091301</v>
      </c>
    </row>
    <row r="304" spans="2:7" x14ac:dyDescent="0.2">
      <c r="B304" s="7" t="d">
        <v>2023-04-17</v>
      </c>
      <c r="C304" s="8">
        <v>54.290000999999997</v>
      </c>
      <c r="D304" s="10">
        <f t="shared" si="6"/>
        <v>7.9109519397544847E-2</v>
      </c>
      <c r="E304" s="11">
        <v>791.09519397544852</v>
      </c>
      <c r="F304" s="50">
        <v>298</v>
      </c>
      <c r="G304" s="11">
        <v>64.790633098852354</v>
      </c>
    </row>
    <row r="305" spans="2:7" x14ac:dyDescent="0.2">
      <c r="B305" s="7" t="d">
        <v>2023-04-18</v>
      </c>
      <c r="C305" s="8">
        <v>51.919998</v>
      </c>
      <c r="D305" s="10">
        <f t="shared" si="6"/>
        <v>-4.3654502787723204E-2</v>
      </c>
      <c r="E305" s="11">
        <v>-436.54502787723203</v>
      </c>
      <c r="F305" s="50">
        <v>299</v>
      </c>
      <c r="G305" s="11">
        <v>65.305126228913934</v>
      </c>
    </row>
    <row r="306" spans="2:7" x14ac:dyDescent="0.2">
      <c r="B306" s="7" t="d">
        <v>2023-04-19</v>
      </c>
      <c r="C306" s="8">
        <v>53.48</v>
      </c>
      <c r="D306" s="10">
        <f t="shared" si="6"/>
        <v>3.0046264639686626E-2</v>
      </c>
      <c r="E306" s="11">
        <v>300.46264639686626</v>
      </c>
      <c r="F306" s="50">
        <v>300</v>
      </c>
      <c r="G306" s="11">
        <v>67.223228262012213</v>
      </c>
    </row>
    <row r="307" spans="2:7" x14ac:dyDescent="0.2">
      <c r="B307" s="7" t="d">
        <v>2023-04-20</v>
      </c>
      <c r="C307" s="8">
        <v>49.889999000000003</v>
      </c>
      <c r="D307" s="10">
        <f t="shared" si="6"/>
        <v>-6.7127916978309554E-2</v>
      </c>
      <c r="E307" s="11">
        <v>-671.27916978309554</v>
      </c>
      <c r="F307" s="50">
        <v>301</v>
      </c>
      <c r="G307" s="11">
        <v>69.251680465935991</v>
      </c>
    </row>
    <row r="308" spans="2:7" x14ac:dyDescent="0.2">
      <c r="B308" s="7" t="d">
        <v>2023-04-21</v>
      </c>
      <c r="C308" s="8">
        <v>52.009998000000003</v>
      </c>
      <c r="D308" s="10">
        <f t="shared" si="6"/>
        <v>4.2493466476116737E-2</v>
      </c>
      <c r="E308" s="11">
        <v>424.93466476116737</v>
      </c>
      <c r="F308" s="50">
        <v>302</v>
      </c>
      <c r="G308" s="11">
        <v>70.969172765578122</v>
      </c>
    </row>
    <row r="309" spans="2:7" x14ac:dyDescent="0.2">
      <c r="B309" s="7" t="d">
        <v>2023-04-24</v>
      </c>
      <c r="C309" s="8">
        <v>51.080002</v>
      </c>
      <c r="D309" s="10">
        <f t="shared" si="6"/>
        <v>-1.7881100476104694E-2</v>
      </c>
      <c r="E309" s="11">
        <v>-178.81100476104695</v>
      </c>
      <c r="F309" s="50">
        <v>303</v>
      </c>
      <c r="G309" s="11">
        <v>73.58296406212439</v>
      </c>
    </row>
    <row r="310" spans="2:7" x14ac:dyDescent="0.2">
      <c r="B310" s="7" t="d">
        <v>2023-04-25</v>
      </c>
      <c r="C310" s="8">
        <v>49.43</v>
      </c>
      <c r="D310" s="10">
        <f t="shared" si="6"/>
        <v>-3.2302308837027893E-2</v>
      </c>
      <c r="E310" s="11">
        <v>-323.02308837027891</v>
      </c>
      <c r="F310" s="50">
        <v>304</v>
      </c>
      <c r="G310" s="11">
        <v>74.396004699130998</v>
      </c>
    </row>
    <row r="311" spans="2:7" x14ac:dyDescent="0.2">
      <c r="B311" s="7" t="d">
        <v>2023-04-26</v>
      </c>
      <c r="C311" s="8">
        <v>48.650002000000001</v>
      </c>
      <c r="D311" s="10">
        <f t="shared" si="6"/>
        <v>-1.5779850293344055E-2</v>
      </c>
      <c r="E311" s="11">
        <v>-157.79850293344055</v>
      </c>
      <c r="F311" s="50">
        <v>305</v>
      </c>
      <c r="G311" s="11">
        <v>74.952528498555267</v>
      </c>
    </row>
    <row r="312" spans="2:7" x14ac:dyDescent="0.2">
      <c r="B312" s="7" t="d">
        <v>2023-04-27</v>
      </c>
      <c r="C312" s="8">
        <v>49.110000999999997</v>
      </c>
      <c r="D312" s="10">
        <f t="shared" si="6"/>
        <v>9.455271964839751E-3</v>
      </c>
      <c r="E312" s="11">
        <v>94.552719648397513</v>
      </c>
      <c r="F312" s="50">
        <v>306</v>
      </c>
      <c r="G312" s="11">
        <v>76.487395934488063</v>
      </c>
    </row>
    <row r="313" spans="2:7" x14ac:dyDescent="0.2">
      <c r="B313" s="7" t="d">
        <v>2023-04-28</v>
      </c>
      <c r="C313" s="8">
        <v>48.939999</v>
      </c>
      <c r="D313" s="10">
        <f t="shared" si="6"/>
        <v>-3.4616574330755823E-3</v>
      </c>
      <c r="E313" s="11">
        <v>-34.616574330755824</v>
      </c>
      <c r="F313" s="50">
        <v>307</v>
      </c>
      <c r="G313" s="11">
        <v>77.110158120954338</v>
      </c>
    </row>
    <row r="314" spans="2:7" x14ac:dyDescent="0.2">
      <c r="B314" s="7" t="d">
        <v>2023-05-01</v>
      </c>
      <c r="C314" s="8">
        <v>49.080002</v>
      </c>
      <c r="D314" s="10">
        <f t="shared" si="6"/>
        <v>2.8607070466020179E-3</v>
      </c>
      <c r="E314" s="11">
        <v>28.607070466020179</v>
      </c>
      <c r="F314" s="50">
        <v>308</v>
      </c>
      <c r="G314" s="11">
        <v>77.34276810235086</v>
      </c>
    </row>
    <row r="315" spans="2:7" x14ac:dyDescent="0.2">
      <c r="B315" s="7" t="d">
        <v>2023-05-02</v>
      </c>
      <c r="C315" s="8">
        <v>48.049999</v>
      </c>
      <c r="D315" s="10">
        <f t="shared" si="6"/>
        <v>-2.098620533878548E-2</v>
      </c>
      <c r="E315" s="11">
        <v>-209.86205338785479</v>
      </c>
      <c r="F315" s="50">
        <v>309</v>
      </c>
      <c r="G315" s="11">
        <v>78.353361705538745</v>
      </c>
    </row>
    <row r="316" spans="2:7" x14ac:dyDescent="0.2">
      <c r="B316" s="7" t="d">
        <v>2023-05-03</v>
      </c>
      <c r="C316" s="8">
        <v>49.189999</v>
      </c>
      <c r="D316" s="10">
        <f t="shared" si="6"/>
        <v>2.3725286654012301E-2</v>
      </c>
      <c r="E316" s="11">
        <v>237.25286654012302</v>
      </c>
      <c r="F316" s="50">
        <v>310</v>
      </c>
      <c r="G316" s="11">
        <v>79.345396511509847</v>
      </c>
    </row>
    <row r="317" spans="2:7" x14ac:dyDescent="0.2">
      <c r="B317" s="7" t="d">
        <v>2023-05-04</v>
      </c>
      <c r="C317" s="8">
        <v>53.119999</v>
      </c>
      <c r="D317" s="10">
        <f t="shared" si="6"/>
        <v>7.9894289080997938E-2</v>
      </c>
      <c r="E317" s="11">
        <v>798.94289080997942</v>
      </c>
      <c r="F317" s="50">
        <v>311</v>
      </c>
      <c r="G317" s="11">
        <v>81.046143790848291</v>
      </c>
    </row>
    <row r="318" spans="2:7" x14ac:dyDescent="0.2">
      <c r="B318" s="7" t="d">
        <v>2023-05-05</v>
      </c>
      <c r="C318" s="8">
        <v>55.790000999999997</v>
      </c>
      <c r="D318" s="10">
        <f t="shared" si="6"/>
        <v>5.0263592813697189E-2</v>
      </c>
      <c r="E318" s="11">
        <v>502.63592813697187</v>
      </c>
      <c r="F318" s="50">
        <v>312</v>
      </c>
      <c r="G318" s="11">
        <v>81.336334080619466</v>
      </c>
    </row>
    <row r="319" spans="2:7" x14ac:dyDescent="0.2">
      <c r="B319" s="7" t="d">
        <v>2023-05-08</v>
      </c>
      <c r="C319" s="8">
        <v>55.959999000000003</v>
      </c>
      <c r="D319" s="10">
        <f t="shared" si="6"/>
        <v>3.0471051613711886E-3</v>
      </c>
      <c r="E319" s="11">
        <v>30.471051613711886</v>
      </c>
      <c r="F319" s="50">
        <v>313</v>
      </c>
      <c r="G319" s="11">
        <v>86.100364767509603</v>
      </c>
    </row>
    <row r="320" spans="2:7" x14ac:dyDescent="0.2">
      <c r="B320" s="7" t="d">
        <v>2023-05-09</v>
      </c>
      <c r="C320" s="8">
        <v>63.419998</v>
      </c>
      <c r="D320" s="10">
        <f t="shared" si="6"/>
        <v>0.13330949130288583</v>
      </c>
      <c r="E320" s="11">
        <v>1333.0949130288584</v>
      </c>
      <c r="F320" s="50">
        <v>314</v>
      </c>
      <c r="G320" s="11">
        <v>89.686098654708786</v>
      </c>
    </row>
    <row r="321" spans="2:7" x14ac:dyDescent="0.2">
      <c r="B321" s="7" t="d">
        <v>2023-05-10</v>
      </c>
      <c r="C321" s="8">
        <v>67.769997000000004</v>
      </c>
      <c r="D321" s="10">
        <f t="shared" si="6"/>
        <v>6.8590336442457822E-2</v>
      </c>
      <c r="E321" s="11">
        <v>685.90336442457817</v>
      </c>
      <c r="F321" s="50">
        <v>315</v>
      </c>
      <c r="G321" s="11">
        <v>94.222044444443043</v>
      </c>
    </row>
    <row r="322" spans="2:7" x14ac:dyDescent="0.2">
      <c r="B322" s="7" t="d">
        <v>2023-05-11</v>
      </c>
      <c r="C322" s="8">
        <v>66.010002</v>
      </c>
      <c r="D322" s="10">
        <f t="shared" si="6"/>
        <v>-2.5970120671541475E-2</v>
      </c>
      <c r="E322" s="11">
        <v>-259.70120671541474</v>
      </c>
      <c r="F322" s="50">
        <v>316</v>
      </c>
      <c r="G322" s="11">
        <v>94.552719648397513</v>
      </c>
    </row>
    <row r="323" spans="2:7" x14ac:dyDescent="0.2">
      <c r="B323" s="7" t="d">
        <v>2023-05-12</v>
      </c>
      <c r="C323" s="8">
        <v>63.900002000000001</v>
      </c>
      <c r="D323" s="10">
        <f t="shared" si="6"/>
        <v>-3.1964852841543601E-2</v>
      </c>
      <c r="E323" s="11">
        <v>-319.64852841543603</v>
      </c>
      <c r="F323" s="50">
        <v>317</v>
      </c>
      <c r="G323" s="11">
        <v>97.4787295750601</v>
      </c>
    </row>
    <row r="324" spans="2:7" x14ac:dyDescent="0.2">
      <c r="B324" s="7" t="d">
        <v>2023-05-15</v>
      </c>
      <c r="C324" s="8">
        <v>65.949996999999996</v>
      </c>
      <c r="D324" s="10">
        <f t="shared" si="6"/>
        <v>3.2081297900428796E-2</v>
      </c>
      <c r="E324" s="11">
        <v>320.81297900428797</v>
      </c>
      <c r="F324" s="50">
        <v>318</v>
      </c>
      <c r="G324" s="11">
        <v>101.18941589954078</v>
      </c>
    </row>
    <row r="325" spans="2:7" x14ac:dyDescent="0.2">
      <c r="B325" s="7" t="d">
        <v>2023-05-16</v>
      </c>
      <c r="C325" s="8">
        <v>61.700001</v>
      </c>
      <c r="D325" s="10">
        <f t="shared" si="6"/>
        <v>-6.4442701945839342E-2</v>
      </c>
      <c r="E325" s="11">
        <v>-644.42701945839337</v>
      </c>
      <c r="F325" s="50">
        <v>319</v>
      </c>
      <c r="G325" s="11">
        <v>103.97940827751917</v>
      </c>
    </row>
    <row r="326" spans="2:7" x14ac:dyDescent="0.2">
      <c r="B326" s="7" t="d">
        <v>2023-05-17</v>
      </c>
      <c r="C326" s="8">
        <v>64.410004000000001</v>
      </c>
      <c r="D326" s="10">
        <f t="shared" si="6"/>
        <v>4.3922252124436678E-2</v>
      </c>
      <c r="E326" s="11">
        <v>439.22252124436676</v>
      </c>
      <c r="F326" s="50">
        <v>320</v>
      </c>
      <c r="G326" s="11">
        <v>104.11981760011236</v>
      </c>
    </row>
    <row r="327" spans="2:7" x14ac:dyDescent="0.2">
      <c r="B327" s="7" t="d">
        <v>2023-05-18</v>
      </c>
      <c r="C327" s="8">
        <v>63.450001</v>
      </c>
      <c r="D327" s="10">
        <f t="shared" ref="D327:D390" si="7">C327/C326-1</f>
        <v>-1.4904563583011066E-2</v>
      </c>
      <c r="E327" s="11">
        <v>-149.04563583011065</v>
      </c>
      <c r="F327" s="50">
        <v>321</v>
      </c>
      <c r="G327" s="11">
        <v>104.63068141721709</v>
      </c>
    </row>
    <row r="328" spans="2:7" x14ac:dyDescent="0.2">
      <c r="B328" s="7" t="d">
        <v>2023-05-19</v>
      </c>
      <c r="C328" s="8">
        <v>62.130001</v>
      </c>
      <c r="D328" s="10">
        <f t="shared" si="7"/>
        <v>-2.0803782178033359E-2</v>
      </c>
      <c r="E328" s="11">
        <v>-208.03782178033359</v>
      </c>
      <c r="F328" s="50">
        <v>322</v>
      </c>
      <c r="G328" s="11">
        <v>111.04007259478577</v>
      </c>
    </row>
    <row r="329" spans="2:7" x14ac:dyDescent="0.2">
      <c r="B329" s="7" t="d">
        <v>2023-05-22</v>
      </c>
      <c r="C329" s="8">
        <v>65.800003000000004</v>
      </c>
      <c r="D329" s="10">
        <f t="shared" si="7"/>
        <v>5.9069723819898279E-2</v>
      </c>
      <c r="E329" s="11">
        <v>590.69723819898275</v>
      </c>
      <c r="F329" s="50">
        <v>323</v>
      </c>
      <c r="G329" s="11">
        <v>112.84134252219857</v>
      </c>
    </row>
    <row r="330" spans="2:7" x14ac:dyDescent="0.2">
      <c r="B330" s="7" t="d">
        <v>2023-05-23</v>
      </c>
      <c r="C330" s="8">
        <v>67.199996999999996</v>
      </c>
      <c r="D330" s="10">
        <f t="shared" si="7"/>
        <v>2.1276503589217066E-2</v>
      </c>
      <c r="E330" s="11">
        <v>212.76503589217066</v>
      </c>
      <c r="F330" s="50">
        <v>324</v>
      </c>
      <c r="G330" s="11">
        <v>113.36404098093445</v>
      </c>
    </row>
    <row r="331" spans="2:7" x14ac:dyDescent="0.2">
      <c r="B331" s="7" t="d">
        <v>2023-05-24</v>
      </c>
      <c r="C331" s="8">
        <v>65.879997000000003</v>
      </c>
      <c r="D331" s="10">
        <f t="shared" si="7"/>
        <v>-1.9642858019770393E-2</v>
      </c>
      <c r="E331" s="11">
        <v>-196.42858019770392</v>
      </c>
      <c r="F331" s="50">
        <v>325</v>
      </c>
      <c r="G331" s="11">
        <v>115.70895800318004</v>
      </c>
    </row>
    <row r="332" spans="2:7" x14ac:dyDescent="0.2">
      <c r="B332" s="7" t="d">
        <v>2023-05-25</v>
      </c>
      <c r="C332" s="8">
        <v>63.849997999999999</v>
      </c>
      <c r="D332" s="10">
        <f t="shared" si="7"/>
        <v>-3.0813586709786955E-2</v>
      </c>
      <c r="E332" s="11">
        <v>-308.13586709786955</v>
      </c>
      <c r="F332" s="50">
        <v>326</v>
      </c>
      <c r="G332" s="11">
        <v>121.60498581272661</v>
      </c>
    </row>
    <row r="333" spans="2:7" x14ac:dyDescent="0.2">
      <c r="B333" s="7" t="d">
        <v>2023-05-26</v>
      </c>
      <c r="C333" s="8">
        <v>64.660004000000001</v>
      </c>
      <c r="D333" s="10">
        <f t="shared" si="7"/>
        <v>1.2686077139736129E-2</v>
      </c>
      <c r="E333" s="11">
        <v>126.86077139736129</v>
      </c>
      <c r="F333" s="50">
        <v>327</v>
      </c>
      <c r="G333" s="11">
        <v>122.09788074655448</v>
      </c>
    </row>
    <row r="334" spans="2:7" x14ac:dyDescent="0.2">
      <c r="B334" s="7" t="d">
        <v>2023-05-30</v>
      </c>
      <c r="C334" s="8">
        <v>64.629997000000003</v>
      </c>
      <c r="D334" s="10">
        <f t="shared" si="7"/>
        <v>-4.6407358712807767E-4</v>
      </c>
      <c r="E334" s="11">
        <v>-4.6407358712807767</v>
      </c>
      <c r="F334" s="50">
        <v>328</v>
      </c>
      <c r="G334" s="11">
        <v>123.12408618699644</v>
      </c>
    </row>
    <row r="335" spans="2:7" x14ac:dyDescent="0.2">
      <c r="B335" s="7" t="d">
        <v>2023-05-31</v>
      </c>
      <c r="C335" s="8">
        <v>64.040001000000004</v>
      </c>
      <c r="D335" s="10">
        <f t="shared" si="7"/>
        <v>-9.1288260465183235E-3</v>
      </c>
      <c r="E335" s="11">
        <v>-91.288260465183242</v>
      </c>
      <c r="F335" s="50">
        <v>329</v>
      </c>
      <c r="G335" s="11">
        <v>124.65646424668186</v>
      </c>
    </row>
    <row r="336" spans="2:7" x14ac:dyDescent="0.2">
      <c r="B336" s="7" t="d">
        <v>2023-06-01</v>
      </c>
      <c r="C336" s="8">
        <v>64.519997000000004</v>
      </c>
      <c r="D336" s="10">
        <f t="shared" si="7"/>
        <v>7.4952528498555271E-3</v>
      </c>
      <c r="E336" s="11">
        <v>74.952528498555267</v>
      </c>
      <c r="F336" s="50">
        <v>330</v>
      </c>
      <c r="G336" s="11">
        <v>124.70752143413976</v>
      </c>
    </row>
    <row r="337" spans="2:7" x14ac:dyDescent="0.2">
      <c r="B337" s="7" t="d">
        <v>2023-06-02</v>
      </c>
      <c r="C337" s="8">
        <v>65</v>
      </c>
      <c r="D337" s="10">
        <f t="shared" si="7"/>
        <v>7.4396004699130991E-3</v>
      </c>
      <c r="E337" s="11">
        <v>74.396004699130998</v>
      </c>
      <c r="F337" s="50">
        <v>331</v>
      </c>
      <c r="G337" s="11">
        <v>124.97029002593862</v>
      </c>
    </row>
    <row r="338" spans="2:7" x14ac:dyDescent="0.2">
      <c r="B338" s="7" t="d">
        <v>2023-06-05</v>
      </c>
      <c r="C338" s="8">
        <v>63.040000999999997</v>
      </c>
      <c r="D338" s="10">
        <f t="shared" si="7"/>
        <v>-3.0153830769230838E-2</v>
      </c>
      <c r="E338" s="11">
        <v>-301.53830769230836</v>
      </c>
      <c r="F338" s="50">
        <v>332</v>
      </c>
      <c r="G338" s="11">
        <v>126.86077139736129</v>
      </c>
    </row>
    <row r="339" spans="2:7" x14ac:dyDescent="0.2">
      <c r="B339" s="7" t="d">
        <v>2023-06-06</v>
      </c>
      <c r="C339" s="8">
        <v>64.580001999999993</v>
      </c>
      <c r="D339" s="10">
        <f t="shared" si="7"/>
        <v>2.4428949485581386E-2</v>
      </c>
      <c r="E339" s="11">
        <v>244.28949485581387</v>
      </c>
      <c r="F339" s="50">
        <v>333</v>
      </c>
      <c r="G339" s="11">
        <v>130.56504640553746</v>
      </c>
    </row>
    <row r="340" spans="2:7" x14ac:dyDescent="0.2">
      <c r="B340" s="7" t="d">
        <v>2023-06-07</v>
      </c>
      <c r="C340" s="8">
        <v>62.779998999999997</v>
      </c>
      <c r="D340" s="10">
        <f t="shared" si="7"/>
        <v>-2.7872451908564466E-2</v>
      </c>
      <c r="E340" s="11">
        <v>-278.72451908564466</v>
      </c>
      <c r="F340" s="50">
        <v>334</v>
      </c>
      <c r="G340" s="11">
        <v>133.35401250904155</v>
      </c>
    </row>
    <row r="341" spans="2:7" x14ac:dyDescent="0.2">
      <c r="B341" s="7" t="d">
        <v>2023-06-08</v>
      </c>
      <c r="C341" s="8">
        <v>62.59</v>
      </c>
      <c r="D341" s="10">
        <f t="shared" si="7"/>
        <v>-3.0264256614593865E-3</v>
      </c>
      <c r="E341" s="11">
        <v>-30.264256614593865</v>
      </c>
      <c r="F341" s="50">
        <v>335</v>
      </c>
      <c r="G341" s="11">
        <v>133.92924406092189</v>
      </c>
    </row>
    <row r="342" spans="2:7" x14ac:dyDescent="0.2">
      <c r="B342" s="7" t="d">
        <v>2023-06-09</v>
      </c>
      <c r="C342" s="8">
        <v>61.240001999999997</v>
      </c>
      <c r="D342" s="10">
        <f t="shared" si="7"/>
        <v>-2.15689087713693E-2</v>
      </c>
      <c r="E342" s="11">
        <v>-215.689087713693</v>
      </c>
      <c r="F342" s="50">
        <v>336</v>
      </c>
      <c r="G342" s="11">
        <v>134.95321940965255</v>
      </c>
    </row>
    <row r="343" spans="2:7" x14ac:dyDescent="0.2">
      <c r="B343" s="7" t="d">
        <v>2023-06-12</v>
      </c>
      <c r="C343" s="8">
        <v>59.900002000000001</v>
      </c>
      <c r="D343" s="10">
        <f t="shared" si="7"/>
        <v>-2.1881122734123903E-2</v>
      </c>
      <c r="E343" s="11">
        <v>-218.81122734123903</v>
      </c>
      <c r="F343" s="50">
        <v>337</v>
      </c>
      <c r="G343" s="11">
        <v>142.50689112758729</v>
      </c>
    </row>
    <row r="344" spans="2:7" x14ac:dyDescent="0.2">
      <c r="B344" s="7" t="d">
        <v>2023-06-13</v>
      </c>
      <c r="C344" s="8">
        <v>60.790000999999997</v>
      </c>
      <c r="D344" s="10">
        <f t="shared" si="7"/>
        <v>1.4858079637459776E-2</v>
      </c>
      <c r="E344" s="11">
        <v>148.58079637459775</v>
      </c>
      <c r="F344" s="50">
        <v>338</v>
      </c>
      <c r="G344" s="11">
        <v>145.31132299917761</v>
      </c>
    </row>
    <row r="345" spans="2:7" x14ac:dyDescent="0.2">
      <c r="B345" s="7" t="d">
        <v>2023-06-14</v>
      </c>
      <c r="C345" s="8">
        <v>58.959999000000003</v>
      </c>
      <c r="D345" s="10">
        <f t="shared" si="7"/>
        <v>-3.0103667871299922E-2</v>
      </c>
      <c r="E345" s="11">
        <v>-301.03667871299922</v>
      </c>
      <c r="F345" s="50">
        <v>339</v>
      </c>
      <c r="G345" s="11">
        <v>148.58079637459775</v>
      </c>
    </row>
    <row r="346" spans="2:7" x14ac:dyDescent="0.2">
      <c r="B346" s="7" t="d">
        <v>2023-06-15</v>
      </c>
      <c r="C346" s="8">
        <v>58.939999</v>
      </c>
      <c r="D346" s="10">
        <f t="shared" si="7"/>
        <v>-3.3921303153350291E-4</v>
      </c>
      <c r="E346" s="11">
        <v>-3.3921303153350291</v>
      </c>
      <c r="F346" s="50">
        <v>340</v>
      </c>
      <c r="G346" s="11">
        <v>149.93891511545064</v>
      </c>
    </row>
    <row r="347" spans="2:7" x14ac:dyDescent="0.2">
      <c r="B347" s="7" t="d">
        <v>2023-06-16</v>
      </c>
      <c r="C347" s="8">
        <v>57.75</v>
      </c>
      <c r="D347" s="10">
        <f t="shared" si="7"/>
        <v>-2.0190007129114451E-2</v>
      </c>
      <c r="E347" s="11">
        <v>-201.90007129114451</v>
      </c>
      <c r="F347" s="50">
        <v>341</v>
      </c>
      <c r="G347" s="11">
        <v>154.91931519389769</v>
      </c>
    </row>
    <row r="348" spans="2:7" x14ac:dyDescent="0.2">
      <c r="B348" s="7" t="d">
        <v>2023-06-20</v>
      </c>
      <c r="C348" s="8">
        <v>56.889999000000003</v>
      </c>
      <c r="D348" s="10">
        <f t="shared" si="7"/>
        <v>-1.4891792207792132E-2</v>
      </c>
      <c r="E348" s="11">
        <v>-148.9179220779213</v>
      </c>
      <c r="F348" s="50">
        <v>342</v>
      </c>
      <c r="G348" s="11">
        <v>164.01508669812824</v>
      </c>
    </row>
    <row r="349" spans="2:7" x14ac:dyDescent="0.2">
      <c r="B349" s="7" t="d">
        <v>2023-06-21</v>
      </c>
      <c r="C349" s="8">
        <v>56.970001000000003</v>
      </c>
      <c r="D349" s="10">
        <f t="shared" si="7"/>
        <v>1.4062577149984712E-3</v>
      </c>
      <c r="E349" s="11">
        <v>14.062577149984712</v>
      </c>
      <c r="F349" s="50">
        <v>343</v>
      </c>
      <c r="G349" s="11">
        <v>165.14166992207313</v>
      </c>
    </row>
    <row r="350" spans="2:7" x14ac:dyDescent="0.2">
      <c r="B350" s="7" t="d">
        <v>2023-06-22</v>
      </c>
      <c r="C350" s="8">
        <v>56.939999</v>
      </c>
      <c r="D350" s="10">
        <f t="shared" si="7"/>
        <v>-5.2662804060688018E-4</v>
      </c>
      <c r="E350" s="11">
        <v>-5.2662804060688018</v>
      </c>
      <c r="F350" s="50">
        <v>344</v>
      </c>
      <c r="G350" s="11">
        <v>165.62840275500258</v>
      </c>
    </row>
    <row r="351" spans="2:7" x14ac:dyDescent="0.2">
      <c r="B351" s="7" t="d">
        <v>2023-06-23</v>
      </c>
      <c r="C351" s="8">
        <v>56.029998999999997</v>
      </c>
      <c r="D351" s="10">
        <f t="shared" si="7"/>
        <v>-1.5981735440494194E-2</v>
      </c>
      <c r="E351" s="11">
        <v>-159.81735440494194</v>
      </c>
      <c r="F351" s="50">
        <v>345</v>
      </c>
      <c r="G351" s="11">
        <v>168.17378242628854</v>
      </c>
    </row>
    <row r="352" spans="2:7" x14ac:dyDescent="0.2">
      <c r="B352" s="7" t="d">
        <v>2023-06-26</v>
      </c>
      <c r="C352" s="8">
        <v>56.23</v>
      </c>
      <c r="D352" s="10">
        <f t="shared" si="7"/>
        <v>3.5695342418264886E-3</v>
      </c>
      <c r="E352" s="11">
        <v>35.695342418264886</v>
      </c>
      <c r="F352" s="50">
        <v>346</v>
      </c>
      <c r="G352" s="11">
        <v>180.68549966131053</v>
      </c>
    </row>
    <row r="353" spans="2:7" x14ac:dyDescent="0.2">
      <c r="B353" s="7" t="d">
        <v>2023-06-27</v>
      </c>
      <c r="C353" s="8">
        <v>55.82</v>
      </c>
      <c r="D353" s="10">
        <f t="shared" si="7"/>
        <v>-7.2914814156144203E-3</v>
      </c>
      <c r="E353" s="11">
        <v>-72.914814156144203</v>
      </c>
      <c r="F353" s="50">
        <v>347</v>
      </c>
      <c r="G353" s="11">
        <v>188.15089305106002</v>
      </c>
    </row>
    <row r="354" spans="2:7" x14ac:dyDescent="0.2">
      <c r="B354" s="7" t="d">
        <v>2023-06-28</v>
      </c>
      <c r="C354" s="8">
        <v>57.16</v>
      </c>
      <c r="D354" s="10">
        <f t="shared" si="7"/>
        <v>2.400573271228934E-2</v>
      </c>
      <c r="E354" s="11">
        <v>240.05732712289341</v>
      </c>
      <c r="F354" s="50">
        <v>348</v>
      </c>
      <c r="G354" s="11">
        <v>190.35120604475654</v>
      </c>
    </row>
    <row r="355" spans="2:7" x14ac:dyDescent="0.2">
      <c r="B355" s="7" t="d">
        <v>2023-06-29</v>
      </c>
      <c r="C355" s="8">
        <v>57.02</v>
      </c>
      <c r="D355" s="10">
        <f t="shared" si="7"/>
        <v>-2.4492652204337606E-3</v>
      </c>
      <c r="E355" s="11">
        <v>-24.492652204337606</v>
      </c>
      <c r="F355" s="50">
        <v>349</v>
      </c>
      <c r="G355" s="11">
        <v>193.81556087323392</v>
      </c>
    </row>
    <row r="356" spans="2:7" x14ac:dyDescent="0.2">
      <c r="B356" s="7" t="d">
        <v>2023-06-30</v>
      </c>
      <c r="C356" s="8">
        <v>56.139999000000003</v>
      </c>
      <c r="D356" s="10">
        <f t="shared" si="7"/>
        <v>-1.5433198877586762E-2</v>
      </c>
      <c r="E356" s="11">
        <v>-154.33198877586761</v>
      </c>
      <c r="F356" s="50">
        <v>350</v>
      </c>
      <c r="G356" s="11">
        <v>199.84398761375698</v>
      </c>
    </row>
    <row r="357" spans="2:7" x14ac:dyDescent="0.2">
      <c r="B357" s="7" t="d">
        <v>2023-07-03</v>
      </c>
      <c r="C357" s="8">
        <v>56.25</v>
      </c>
      <c r="D357" s="10">
        <f t="shared" si="7"/>
        <v>1.9594050936837526E-3</v>
      </c>
      <c r="E357" s="11">
        <v>19.594050936837526</v>
      </c>
      <c r="F357" s="50">
        <v>351</v>
      </c>
      <c r="G357" s="11">
        <v>203.01094890510907</v>
      </c>
    </row>
    <row r="358" spans="2:7" x14ac:dyDescent="0.2">
      <c r="B358" s="7" t="d">
        <v>2023-07-05</v>
      </c>
      <c r="C358" s="8">
        <v>56.779998999999997</v>
      </c>
      <c r="D358" s="10">
        <f t="shared" si="7"/>
        <v>9.4222044444443043E-3</v>
      </c>
      <c r="E358" s="11">
        <v>94.222044444443043</v>
      </c>
      <c r="F358" s="50">
        <v>352</v>
      </c>
      <c r="G358" s="11">
        <v>205.7542690825409</v>
      </c>
    </row>
    <row r="359" spans="2:7" x14ac:dyDescent="0.2">
      <c r="B359" s="7" t="d">
        <v>2023-07-06</v>
      </c>
      <c r="C359" s="8">
        <v>54.02</v>
      </c>
      <c r="D359" s="10">
        <f t="shared" si="7"/>
        <v>-4.8608648267147614E-2</v>
      </c>
      <c r="E359" s="11">
        <v>-486.08648267147612</v>
      </c>
      <c r="F359" s="50">
        <v>353</v>
      </c>
      <c r="G359" s="11">
        <v>207.24325538745924</v>
      </c>
    </row>
    <row r="360" spans="2:7" x14ac:dyDescent="0.2">
      <c r="B360" s="7" t="d">
        <v>2023-07-07</v>
      </c>
      <c r="C360" s="8">
        <v>54.369999</v>
      </c>
      <c r="D360" s="10">
        <f t="shared" si="7"/>
        <v>6.4790633098852357E-3</v>
      </c>
      <c r="E360" s="11">
        <v>64.790633098852354</v>
      </c>
      <c r="F360" s="50">
        <v>354</v>
      </c>
      <c r="G360" s="11">
        <v>208.72788581677736</v>
      </c>
    </row>
    <row r="361" spans="2:7" x14ac:dyDescent="0.2">
      <c r="B361" s="7" t="d">
        <v>2023-07-10</v>
      </c>
      <c r="C361" s="8">
        <v>57.66</v>
      </c>
      <c r="D361" s="10">
        <f t="shared" si="7"/>
        <v>6.0511330890405057E-2</v>
      </c>
      <c r="E361" s="11">
        <v>605.11330890405054</v>
      </c>
      <c r="F361" s="50">
        <v>355</v>
      </c>
      <c r="G361" s="11">
        <v>211.83467649090514</v>
      </c>
    </row>
    <row r="362" spans="2:7" x14ac:dyDescent="0.2">
      <c r="B362" s="7" t="d">
        <v>2023-07-11</v>
      </c>
      <c r="C362" s="8">
        <v>57.619999</v>
      </c>
      <c r="D362" s="10">
        <f t="shared" si="7"/>
        <v>-6.937391605965626E-4</v>
      </c>
      <c r="E362" s="11">
        <v>-6.937391605965626</v>
      </c>
      <c r="F362" s="50">
        <v>356</v>
      </c>
      <c r="G362" s="11">
        <v>212.16994019555457</v>
      </c>
    </row>
    <row r="363" spans="2:7" x14ac:dyDescent="0.2">
      <c r="B363" s="7" t="d">
        <v>2023-07-12</v>
      </c>
      <c r="C363" s="8">
        <v>57.48</v>
      </c>
      <c r="D363" s="10">
        <f t="shared" si="7"/>
        <v>-2.4296945926709501E-3</v>
      </c>
      <c r="E363" s="11">
        <v>-24.296945926709501</v>
      </c>
      <c r="F363" s="50">
        <v>357</v>
      </c>
      <c r="G363" s="11">
        <v>212.76503589217066</v>
      </c>
    </row>
    <row r="364" spans="2:7" x14ac:dyDescent="0.2">
      <c r="B364" s="7" t="d">
        <v>2023-07-13</v>
      </c>
      <c r="C364" s="8">
        <v>59</v>
      </c>
      <c r="D364" s="10">
        <f t="shared" si="7"/>
        <v>2.6443980514961885E-2</v>
      </c>
      <c r="E364" s="11">
        <v>264.43980514961885</v>
      </c>
      <c r="F364" s="50">
        <v>358</v>
      </c>
      <c r="G364" s="11">
        <v>216.98330899228014</v>
      </c>
    </row>
    <row r="365" spans="2:7" x14ac:dyDescent="0.2">
      <c r="B365" s="7" t="d">
        <v>2023-07-14</v>
      </c>
      <c r="C365" s="8">
        <v>56.91</v>
      </c>
      <c r="D365" s="10">
        <f t="shared" si="7"/>
        <v>-3.5423728813559374E-2</v>
      </c>
      <c r="E365" s="11">
        <v>-354.23728813559376</v>
      </c>
      <c r="F365" s="50">
        <v>359</v>
      </c>
      <c r="G365" s="11">
        <v>221.21014484471681</v>
      </c>
    </row>
    <row r="366" spans="2:7" x14ac:dyDescent="0.2">
      <c r="B366" s="7" t="d">
        <v>2023-07-17</v>
      </c>
      <c r="C366" s="8">
        <v>58.220001000000003</v>
      </c>
      <c r="D366" s="10">
        <f t="shared" si="7"/>
        <v>2.301881918819193E-2</v>
      </c>
      <c r="E366" s="11">
        <v>230.18819188191929</v>
      </c>
      <c r="F366" s="50">
        <v>360</v>
      </c>
      <c r="G366" s="11">
        <v>222.97706519430972</v>
      </c>
    </row>
    <row r="367" spans="2:7" x14ac:dyDescent="0.2">
      <c r="B367" s="7" t="d">
        <v>2023-07-18</v>
      </c>
      <c r="C367" s="8">
        <v>57.75</v>
      </c>
      <c r="D367" s="10">
        <f t="shared" si="7"/>
        <v>-8.0728442447124404E-3</v>
      </c>
      <c r="E367" s="11">
        <v>-80.728442447124408</v>
      </c>
      <c r="F367" s="50">
        <v>361</v>
      </c>
      <c r="G367" s="11">
        <v>226.27173060215665</v>
      </c>
    </row>
    <row r="368" spans="2:7" x14ac:dyDescent="0.2">
      <c r="B368" s="7" t="d">
        <v>2023-07-19</v>
      </c>
      <c r="C368" s="8">
        <v>58.119999</v>
      </c>
      <c r="D368" s="10">
        <f t="shared" si="7"/>
        <v>6.4069090909091297E-3</v>
      </c>
      <c r="E368" s="11">
        <v>64.069090909091301</v>
      </c>
      <c r="F368" s="50">
        <v>362</v>
      </c>
      <c r="G368" s="11">
        <v>230.18819188191929</v>
      </c>
    </row>
    <row r="369" spans="2:7" x14ac:dyDescent="0.2">
      <c r="B369" s="7" t="d">
        <v>2023-07-20</v>
      </c>
      <c r="C369" s="8">
        <v>56.540000999999997</v>
      </c>
      <c r="D369" s="10">
        <f t="shared" si="7"/>
        <v>-2.7185100261271522E-2</v>
      </c>
      <c r="E369" s="11">
        <v>-271.85100261271521</v>
      </c>
      <c r="F369" s="50">
        <v>363</v>
      </c>
      <c r="G369" s="11">
        <v>233.28691213939658</v>
      </c>
    </row>
    <row r="370" spans="2:7" x14ac:dyDescent="0.2">
      <c r="B370" s="7" t="d">
        <v>2023-07-21</v>
      </c>
      <c r="C370" s="8">
        <v>56.73</v>
      </c>
      <c r="D370" s="10">
        <f t="shared" si="7"/>
        <v>3.360435030766995E-3</v>
      </c>
      <c r="E370" s="11">
        <v>33.604350307669947</v>
      </c>
      <c r="F370" s="50">
        <v>364</v>
      </c>
      <c r="G370" s="11">
        <v>234.38616214969122</v>
      </c>
    </row>
    <row r="371" spans="2:7" x14ac:dyDescent="0.2">
      <c r="B371" s="7" t="d">
        <v>2023-07-24</v>
      </c>
      <c r="C371" s="8">
        <v>55.52</v>
      </c>
      <c r="D371" s="10">
        <f t="shared" si="7"/>
        <v>-2.1329102767495001E-2</v>
      </c>
      <c r="E371" s="11">
        <v>-213.29102767495002</v>
      </c>
      <c r="F371" s="50">
        <v>365</v>
      </c>
      <c r="G371" s="11">
        <v>234.69877199045362</v>
      </c>
    </row>
    <row r="372" spans="2:7" x14ac:dyDescent="0.2">
      <c r="B372" s="7" t="d">
        <v>2023-07-25</v>
      </c>
      <c r="C372" s="8">
        <v>55.439999</v>
      </c>
      <c r="D372" s="10">
        <f t="shared" si="7"/>
        <v>-1.4409402017291351E-3</v>
      </c>
      <c r="E372" s="11">
        <v>-14.409402017291351</v>
      </c>
      <c r="F372" s="50">
        <v>366</v>
      </c>
      <c r="G372" s="11">
        <v>236.81654562677457</v>
      </c>
    </row>
    <row r="373" spans="2:7" x14ac:dyDescent="0.2">
      <c r="B373" s="7" t="d">
        <v>2023-07-26</v>
      </c>
      <c r="C373" s="8">
        <v>57.279998999999997</v>
      </c>
      <c r="D373" s="10">
        <f t="shared" si="7"/>
        <v>3.318903378768101E-2</v>
      </c>
      <c r="E373" s="11">
        <v>331.89033787681012</v>
      </c>
      <c r="F373" s="50">
        <v>367</v>
      </c>
      <c r="G373" s="11">
        <v>237.25286654012302</v>
      </c>
    </row>
    <row r="374" spans="2:7" x14ac:dyDescent="0.2">
      <c r="B374" s="7" t="d">
        <v>2023-07-27</v>
      </c>
      <c r="C374" s="8">
        <v>55.439999</v>
      </c>
      <c r="D374" s="10">
        <f t="shared" si="7"/>
        <v>-3.212290558873776E-2</v>
      </c>
      <c r="E374" s="11">
        <v>-321.22905588737763</v>
      </c>
      <c r="F374" s="50">
        <v>368</v>
      </c>
      <c r="G374" s="11">
        <v>237.40108288213156</v>
      </c>
    </row>
    <row r="375" spans="2:7" x14ac:dyDescent="0.2">
      <c r="B375" s="7" t="d">
        <v>2023-07-28</v>
      </c>
      <c r="C375" s="8">
        <v>56.889999000000003</v>
      </c>
      <c r="D375" s="10">
        <f t="shared" si="7"/>
        <v>2.6154401626161672E-2</v>
      </c>
      <c r="E375" s="11">
        <v>261.54401626161672</v>
      </c>
      <c r="F375" s="50">
        <v>369</v>
      </c>
      <c r="G375" s="11">
        <v>240.05732712289341</v>
      </c>
    </row>
    <row r="376" spans="2:7" x14ac:dyDescent="0.2">
      <c r="B376" s="7" t="d">
        <v>2023-07-31</v>
      </c>
      <c r="C376" s="8">
        <v>57.330002</v>
      </c>
      <c r="D376" s="10">
        <f t="shared" si="7"/>
        <v>7.7342768102350856E-3</v>
      </c>
      <c r="E376" s="11">
        <v>77.34276810235086</v>
      </c>
      <c r="F376" s="50">
        <v>370</v>
      </c>
      <c r="G376" s="11">
        <v>242.3007246376807</v>
      </c>
    </row>
    <row r="377" spans="2:7" x14ac:dyDescent="0.2">
      <c r="B377" s="7" t="d">
        <v>2023-08-01</v>
      </c>
      <c r="C377" s="8">
        <v>56.41</v>
      </c>
      <c r="D377" s="10">
        <f t="shared" si="7"/>
        <v>-1.604747894479408E-2</v>
      </c>
      <c r="E377" s="11">
        <v>-160.47478944794079</v>
      </c>
      <c r="F377" s="50">
        <v>371</v>
      </c>
      <c r="G377" s="11">
        <v>244.28949485581387</v>
      </c>
    </row>
    <row r="378" spans="2:7" x14ac:dyDescent="0.2">
      <c r="B378" s="7" t="d">
        <v>2023-08-02</v>
      </c>
      <c r="C378" s="8">
        <v>53.009998000000003</v>
      </c>
      <c r="D378" s="10">
        <f t="shared" si="7"/>
        <v>-6.0273036695621229E-2</v>
      </c>
      <c r="E378" s="11">
        <v>-602.73036695621226</v>
      </c>
      <c r="F378" s="50">
        <v>372</v>
      </c>
      <c r="G378" s="11">
        <v>245.80807423083107</v>
      </c>
    </row>
    <row r="379" spans="2:7" x14ac:dyDescent="0.2">
      <c r="B379" s="7" t="d">
        <v>2023-08-03</v>
      </c>
      <c r="C379" s="8">
        <v>51.349997999999999</v>
      </c>
      <c r="D379" s="10">
        <f t="shared" si="7"/>
        <v>-3.1314847436893056E-2</v>
      </c>
      <c r="E379" s="11">
        <v>-313.14847436893058</v>
      </c>
      <c r="F379" s="50">
        <v>373</v>
      </c>
      <c r="G379" s="11">
        <v>249.3708590567567</v>
      </c>
    </row>
    <row r="380" spans="2:7" x14ac:dyDescent="0.2">
      <c r="B380" s="7" t="d">
        <v>2023-08-04</v>
      </c>
      <c r="C380" s="8">
        <v>50.959999000000003</v>
      </c>
      <c r="D380" s="10">
        <f t="shared" si="7"/>
        <v>-7.5949175304738104E-3</v>
      </c>
      <c r="E380" s="11">
        <v>-75.949175304738105</v>
      </c>
      <c r="F380" s="50">
        <v>374</v>
      </c>
      <c r="G380" s="11">
        <v>250.50710335122739</v>
      </c>
    </row>
    <row r="381" spans="2:7" x14ac:dyDescent="0.2">
      <c r="B381" s="7" t="d">
        <v>2023-08-07</v>
      </c>
      <c r="C381" s="8">
        <v>48.34</v>
      </c>
      <c r="D381" s="10">
        <f t="shared" si="7"/>
        <v>-5.1412854227096849E-2</v>
      </c>
      <c r="E381" s="11">
        <v>-514.12854227096852</v>
      </c>
      <c r="F381" s="50">
        <v>375</v>
      </c>
      <c r="G381" s="11">
        <v>255.55317978284143</v>
      </c>
    </row>
    <row r="382" spans="2:7" x14ac:dyDescent="0.2">
      <c r="B382" s="7" t="d">
        <v>2023-08-08</v>
      </c>
      <c r="C382" s="8">
        <v>53.049999</v>
      </c>
      <c r="D382" s="10">
        <f t="shared" si="7"/>
        <v>9.7434815887463611E-2</v>
      </c>
      <c r="E382" s="11">
        <v>974.34815887463606</v>
      </c>
      <c r="F382" s="50">
        <v>376</v>
      </c>
      <c r="G382" s="11">
        <v>256.76244609956768</v>
      </c>
    </row>
    <row r="383" spans="2:7" x14ac:dyDescent="0.2">
      <c r="B383" s="7" t="d">
        <v>2023-08-09</v>
      </c>
      <c r="C383" s="8">
        <v>50.950001</v>
      </c>
      <c r="D383" s="10">
        <f t="shared" si="7"/>
        <v>-3.9585259935631667E-2</v>
      </c>
      <c r="E383" s="11">
        <v>-395.85259935631666</v>
      </c>
      <c r="F383" s="50">
        <v>377</v>
      </c>
      <c r="G383" s="11">
        <v>260.71997049536446</v>
      </c>
    </row>
    <row r="384" spans="2:7" x14ac:dyDescent="0.2">
      <c r="B384" s="7" t="d">
        <v>2023-08-10</v>
      </c>
      <c r="C384" s="8">
        <v>50.07</v>
      </c>
      <c r="D384" s="10">
        <f t="shared" si="7"/>
        <v>-1.7271854420571997E-2</v>
      </c>
      <c r="E384" s="11">
        <v>-172.71854420571998</v>
      </c>
      <c r="F384" s="50">
        <v>378</v>
      </c>
      <c r="G384" s="11">
        <v>261.54401626161672</v>
      </c>
    </row>
    <row r="385" spans="2:7" x14ac:dyDescent="0.2">
      <c r="B385" s="7" t="d">
        <v>2023-08-11</v>
      </c>
      <c r="C385" s="8">
        <v>49.650002000000001</v>
      </c>
      <c r="D385" s="10">
        <f t="shared" si="7"/>
        <v>-8.3882164969043549E-3</v>
      </c>
      <c r="E385" s="11">
        <v>-83.882164969043544</v>
      </c>
      <c r="F385" s="50">
        <v>379</v>
      </c>
      <c r="G385" s="11">
        <v>264.43980514961885</v>
      </c>
    </row>
    <row r="386" spans="2:7" x14ac:dyDescent="0.2">
      <c r="B386" s="7" t="d">
        <v>2023-08-14</v>
      </c>
      <c r="C386" s="8">
        <v>48.419998</v>
      </c>
      <c r="D386" s="10">
        <f t="shared" si="7"/>
        <v>-2.4773493463303375E-2</v>
      </c>
      <c r="E386" s="11">
        <v>-247.73493463303376</v>
      </c>
      <c r="F386" s="50">
        <v>380</v>
      </c>
      <c r="G386" s="11">
        <v>270.94147966665759</v>
      </c>
    </row>
    <row r="387" spans="2:7" x14ac:dyDescent="0.2">
      <c r="B387" s="7" t="d">
        <v>2023-08-15</v>
      </c>
      <c r="C387" s="8">
        <v>48.68</v>
      </c>
      <c r="D387" s="10">
        <f t="shared" si="7"/>
        <v>5.3697234766512114E-3</v>
      </c>
      <c r="E387" s="11">
        <v>53.697234766512111</v>
      </c>
      <c r="F387" s="50">
        <v>381</v>
      </c>
      <c r="G387" s="11">
        <v>273.2322434752632</v>
      </c>
    </row>
    <row r="388" spans="2:7" x14ac:dyDescent="0.2">
      <c r="B388" s="7" t="d">
        <v>2023-08-16</v>
      </c>
      <c r="C388" s="8">
        <v>47.200001</v>
      </c>
      <c r="D388" s="10">
        <f t="shared" si="7"/>
        <v>-3.0402608874281034E-2</v>
      </c>
      <c r="E388" s="11">
        <v>-304.02608874281032</v>
      </c>
      <c r="F388" s="50">
        <v>382</v>
      </c>
      <c r="G388" s="11">
        <v>274.56872593336846</v>
      </c>
    </row>
    <row r="389" spans="2:7" x14ac:dyDescent="0.2">
      <c r="B389" s="7" t="d">
        <v>2023-08-17</v>
      </c>
      <c r="C389" s="8">
        <v>47.09</v>
      </c>
      <c r="D389" s="10">
        <f t="shared" si="7"/>
        <v>-2.3305296116412633E-3</v>
      </c>
      <c r="E389" s="11">
        <v>-23.305296116412634</v>
      </c>
      <c r="F389" s="50">
        <v>383</v>
      </c>
      <c r="G389" s="11">
        <v>277.81994542379175</v>
      </c>
    </row>
    <row r="390" spans="2:7" x14ac:dyDescent="0.2">
      <c r="B390" s="7" t="d">
        <v>2023-08-18</v>
      </c>
      <c r="C390" s="8">
        <v>48.139999000000003</v>
      </c>
      <c r="D390" s="10">
        <f t="shared" si="7"/>
        <v>2.2297706519430971E-2</v>
      </c>
      <c r="E390" s="11">
        <v>222.97706519430972</v>
      </c>
      <c r="F390" s="50">
        <v>384</v>
      </c>
      <c r="G390" s="11">
        <v>280.23086931276976</v>
      </c>
    </row>
    <row r="391" spans="2:7" x14ac:dyDescent="0.2">
      <c r="B391" s="7" t="d">
        <v>2023-08-21</v>
      </c>
      <c r="C391" s="8">
        <v>47.93</v>
      </c>
      <c r="D391" s="10">
        <f t="shared" ref="D391:D454" si="8">C391/C390-1</f>
        <v>-4.3622560108487196E-3</v>
      </c>
      <c r="E391" s="11">
        <v>-43.622560108487193</v>
      </c>
      <c r="F391" s="50">
        <v>385</v>
      </c>
      <c r="G391" s="11">
        <v>285.56034482758673</v>
      </c>
    </row>
    <row r="392" spans="2:7" x14ac:dyDescent="0.2">
      <c r="B392" s="7" t="d">
        <v>2023-08-22</v>
      </c>
      <c r="C392" s="8">
        <v>48.970001000000003</v>
      </c>
      <c r="D392" s="10">
        <f t="shared" si="8"/>
        <v>2.1698330899228013E-2</v>
      </c>
      <c r="E392" s="11">
        <v>216.98330899228014</v>
      </c>
      <c r="F392" s="50">
        <v>386</v>
      </c>
      <c r="G392" s="11">
        <v>287.72649688027172</v>
      </c>
    </row>
    <row r="393" spans="2:7" x14ac:dyDescent="0.2">
      <c r="B393" s="7" t="d">
        <v>2023-08-23</v>
      </c>
      <c r="C393" s="8">
        <v>50.5</v>
      </c>
      <c r="D393" s="10">
        <f t="shared" si="8"/>
        <v>3.1243597483283647E-2</v>
      </c>
      <c r="E393" s="11">
        <v>312.43597483283645</v>
      </c>
      <c r="F393" s="50">
        <v>387</v>
      </c>
      <c r="G393" s="11">
        <v>290.8913062233043</v>
      </c>
    </row>
    <row r="394" spans="2:7" x14ac:dyDescent="0.2">
      <c r="B394" s="7" t="d">
        <v>2023-08-24</v>
      </c>
      <c r="C394" s="8">
        <v>49.650002000000001</v>
      </c>
      <c r="D394" s="10">
        <f t="shared" si="8"/>
        <v>-1.6831643564356402E-2</v>
      </c>
      <c r="E394" s="11">
        <v>-168.31643564356403</v>
      </c>
      <c r="F394" s="50">
        <v>388</v>
      </c>
      <c r="G394" s="11">
        <v>292.95056007093922</v>
      </c>
    </row>
    <row r="395" spans="2:7" x14ac:dyDescent="0.2">
      <c r="B395" s="7" t="d">
        <v>2023-08-25</v>
      </c>
      <c r="C395" s="8">
        <v>49.689999</v>
      </c>
      <c r="D395" s="10">
        <f t="shared" si="8"/>
        <v>8.0557902092337486E-4</v>
      </c>
      <c r="E395" s="11">
        <v>8.0557902092337486</v>
      </c>
      <c r="F395" s="50">
        <v>389</v>
      </c>
      <c r="G395" s="11">
        <v>293.4249564278191</v>
      </c>
    </row>
    <row r="396" spans="2:7" x14ac:dyDescent="0.2">
      <c r="B396" s="7" t="d">
        <v>2023-08-28</v>
      </c>
      <c r="C396" s="8">
        <v>49.959999000000003</v>
      </c>
      <c r="D396" s="10">
        <f t="shared" si="8"/>
        <v>5.4336889803521249E-3</v>
      </c>
      <c r="E396" s="11">
        <v>54.336889803521245</v>
      </c>
      <c r="F396" s="50">
        <v>390</v>
      </c>
      <c r="G396" s="11">
        <v>297.4502917124733</v>
      </c>
    </row>
    <row r="397" spans="2:7" x14ac:dyDescent="0.2">
      <c r="B397" s="7" t="d">
        <v>2023-08-29</v>
      </c>
      <c r="C397" s="8">
        <v>50.57</v>
      </c>
      <c r="D397" s="10">
        <f t="shared" si="8"/>
        <v>1.2209788074655448E-2</v>
      </c>
      <c r="E397" s="11">
        <v>122.09788074655448</v>
      </c>
      <c r="F397" s="50">
        <v>391</v>
      </c>
      <c r="G397" s="11">
        <v>297.4673552746321</v>
      </c>
    </row>
    <row r="398" spans="2:7" x14ac:dyDescent="0.2">
      <c r="B398" s="7" t="d">
        <v>2023-08-30</v>
      </c>
      <c r="C398" s="8">
        <v>50.52</v>
      </c>
      <c r="D398" s="10">
        <f t="shared" si="8"/>
        <v>-9.887284951551889E-4</v>
      </c>
      <c r="E398" s="11">
        <v>-9.887284951551889</v>
      </c>
      <c r="F398" s="50">
        <v>392</v>
      </c>
      <c r="G398" s="11">
        <v>300.46264639686626</v>
      </c>
    </row>
    <row r="399" spans="2:7" x14ac:dyDescent="0.2">
      <c r="B399" s="7" t="d">
        <v>2023-08-31</v>
      </c>
      <c r="C399" s="8">
        <v>50.009998000000003</v>
      </c>
      <c r="D399" s="10">
        <f t="shared" si="8"/>
        <v>-1.0095051464766414E-2</v>
      </c>
      <c r="E399" s="11">
        <v>-100.95051464766414</v>
      </c>
      <c r="F399" s="50">
        <v>393</v>
      </c>
      <c r="G399" s="11">
        <v>303.30719741423985</v>
      </c>
    </row>
    <row r="400" spans="2:7" x14ac:dyDescent="0.2">
      <c r="B400" s="7" t="d">
        <v>2023-09-01</v>
      </c>
      <c r="C400" s="8">
        <v>50.529998999999997</v>
      </c>
      <c r="D400" s="10">
        <f t="shared" si="8"/>
        <v>1.0397940827751917E-2</v>
      </c>
      <c r="E400" s="11">
        <v>103.97940827751917</v>
      </c>
      <c r="F400" s="50">
        <v>394</v>
      </c>
      <c r="G400" s="11">
        <v>308.04651491939342</v>
      </c>
    </row>
    <row r="401" spans="2:7" x14ac:dyDescent="0.2">
      <c r="B401" s="7" t="d">
        <v>2023-09-05</v>
      </c>
      <c r="C401" s="8">
        <v>50.259998000000003</v>
      </c>
      <c r="D401" s="10">
        <f t="shared" si="8"/>
        <v>-5.3433802759424998E-3</v>
      </c>
      <c r="E401" s="11">
        <v>-53.433802759424999</v>
      </c>
      <c r="F401" s="50">
        <v>395</v>
      </c>
      <c r="G401" s="11">
        <v>312.43597483283645</v>
      </c>
    </row>
    <row r="402" spans="2:7" x14ac:dyDescent="0.2">
      <c r="B402" s="7" t="d">
        <v>2023-09-06</v>
      </c>
      <c r="C402" s="8">
        <v>51.09</v>
      </c>
      <c r="D402" s="10">
        <f t="shared" si="8"/>
        <v>1.6514166992207313E-2</v>
      </c>
      <c r="E402" s="11">
        <v>165.14166992207313</v>
      </c>
      <c r="F402" s="50">
        <v>396</v>
      </c>
      <c r="G402" s="11">
        <v>312.86804577125514</v>
      </c>
    </row>
    <row r="403" spans="2:7" x14ac:dyDescent="0.2">
      <c r="B403" s="7" t="d">
        <v>2023-09-07</v>
      </c>
      <c r="C403" s="8">
        <v>49.34</v>
      </c>
      <c r="D403" s="10">
        <f t="shared" si="8"/>
        <v>-3.4253278528087683E-2</v>
      </c>
      <c r="E403" s="11">
        <v>-342.53278528087685</v>
      </c>
      <c r="F403" s="50">
        <v>397</v>
      </c>
      <c r="G403" s="11">
        <v>314.82150209913408</v>
      </c>
    </row>
    <row r="404" spans="2:7" x14ac:dyDescent="0.2">
      <c r="B404" s="7" t="d">
        <v>2023-09-08</v>
      </c>
      <c r="C404" s="8">
        <v>49.939999</v>
      </c>
      <c r="D404" s="10">
        <f t="shared" si="8"/>
        <v>1.2160498581272661E-2</v>
      </c>
      <c r="E404" s="11">
        <v>121.60498581272661</v>
      </c>
      <c r="F404" s="50">
        <v>398</v>
      </c>
      <c r="G404" s="11">
        <v>315.54909058172154</v>
      </c>
    </row>
    <row r="405" spans="2:7" x14ac:dyDescent="0.2">
      <c r="B405" s="7" t="d">
        <v>2023-09-11</v>
      </c>
      <c r="C405" s="8">
        <v>51.07</v>
      </c>
      <c r="D405" s="10">
        <f t="shared" si="8"/>
        <v>2.2627173060215666E-2</v>
      </c>
      <c r="E405" s="11">
        <v>226.27173060215665</v>
      </c>
      <c r="F405" s="50">
        <v>399</v>
      </c>
      <c r="G405" s="11">
        <v>315.92477413896034</v>
      </c>
    </row>
    <row r="406" spans="2:7" x14ac:dyDescent="0.2">
      <c r="B406" s="7" t="d">
        <v>2023-09-12</v>
      </c>
      <c r="C406" s="8">
        <v>50.369999</v>
      </c>
      <c r="D406" s="10">
        <f t="shared" si="8"/>
        <v>-1.3706696690816478E-2</v>
      </c>
      <c r="E406" s="11">
        <v>-137.06696690816477</v>
      </c>
      <c r="F406" s="50">
        <v>400</v>
      </c>
      <c r="G406" s="11">
        <v>315.99090328758405</v>
      </c>
    </row>
    <row r="407" spans="2:7" x14ac:dyDescent="0.2">
      <c r="B407" s="7" t="d">
        <v>2023-09-13</v>
      </c>
      <c r="C407" s="8">
        <v>49.360000999999997</v>
      </c>
      <c r="D407" s="10">
        <f t="shared" si="8"/>
        <v>-2.0051578718514596E-2</v>
      </c>
      <c r="E407" s="11">
        <v>-200.51578718514597</v>
      </c>
      <c r="F407" s="50">
        <v>401</v>
      </c>
      <c r="G407" s="11">
        <v>320.81297900428797</v>
      </c>
    </row>
    <row r="408" spans="2:7" x14ac:dyDescent="0.2">
      <c r="B408" s="7" t="d">
        <v>2023-09-14</v>
      </c>
      <c r="C408" s="8">
        <v>51.279998999999997</v>
      </c>
      <c r="D408" s="10">
        <f t="shared" si="8"/>
        <v>3.8897851724111643E-2</v>
      </c>
      <c r="E408" s="11">
        <v>388.97851724111644</v>
      </c>
      <c r="F408" s="50">
        <v>402</v>
      </c>
      <c r="G408" s="11">
        <v>331.57160815885601</v>
      </c>
    </row>
    <row r="409" spans="2:7" x14ac:dyDescent="0.2">
      <c r="B409" s="7" t="d">
        <v>2023-09-15</v>
      </c>
      <c r="C409" s="8">
        <v>50.580002</v>
      </c>
      <c r="D409" s="10">
        <f t="shared" si="8"/>
        <v>-1.3650487785695886E-2</v>
      </c>
      <c r="E409" s="11">
        <v>-136.50487785695887</v>
      </c>
      <c r="F409" s="50">
        <v>403</v>
      </c>
      <c r="G409" s="11">
        <v>331.89033787681012</v>
      </c>
    </row>
    <row r="410" spans="2:7" x14ac:dyDescent="0.2">
      <c r="B410" s="7" t="d">
        <v>2023-09-18</v>
      </c>
      <c r="C410" s="8">
        <v>47.639999000000003</v>
      </c>
      <c r="D410" s="10">
        <f t="shared" si="8"/>
        <v>-5.8125798413372842E-2</v>
      </c>
      <c r="E410" s="11">
        <v>-581.25798413372843</v>
      </c>
      <c r="F410" s="50">
        <v>404</v>
      </c>
      <c r="G410" s="11">
        <v>332.94891488211408</v>
      </c>
    </row>
    <row r="411" spans="2:7" x14ac:dyDescent="0.2">
      <c r="B411" s="7" t="d">
        <v>2023-09-19</v>
      </c>
      <c r="C411" s="8">
        <v>47.419998</v>
      </c>
      <c r="D411" s="10">
        <f t="shared" si="8"/>
        <v>-4.617989181737836E-3</v>
      </c>
      <c r="E411" s="11">
        <v>-46.179891817378362</v>
      </c>
      <c r="F411" s="50">
        <v>405</v>
      </c>
      <c r="G411" s="11">
        <v>334.19065981148191</v>
      </c>
    </row>
    <row r="412" spans="2:7" x14ac:dyDescent="0.2">
      <c r="B412" s="7" t="d">
        <v>2023-09-20</v>
      </c>
      <c r="C412" s="8">
        <v>46.560001</v>
      </c>
      <c r="D412" s="10">
        <f t="shared" si="8"/>
        <v>-1.8135745176539264E-2</v>
      </c>
      <c r="E412" s="11">
        <v>-181.35745176539265</v>
      </c>
      <c r="F412" s="50">
        <v>406</v>
      </c>
      <c r="G412" s="11">
        <v>335.43424141968535</v>
      </c>
    </row>
    <row r="413" spans="2:7" x14ac:dyDescent="0.2">
      <c r="B413" s="7" t="d">
        <v>2023-09-21</v>
      </c>
      <c r="C413" s="8">
        <v>46.060001</v>
      </c>
      <c r="D413" s="10">
        <f t="shared" si="8"/>
        <v>-1.0738831384475289E-2</v>
      </c>
      <c r="E413" s="11">
        <v>-107.38831384475289</v>
      </c>
      <c r="F413" s="50">
        <v>407</v>
      </c>
      <c r="G413" s="11">
        <v>341.0265184115313</v>
      </c>
    </row>
    <row r="414" spans="2:7" x14ac:dyDescent="0.2">
      <c r="B414" s="7" t="d">
        <v>2023-09-22</v>
      </c>
      <c r="C414" s="8">
        <v>45.490001999999997</v>
      </c>
      <c r="D414" s="10">
        <f t="shared" si="8"/>
        <v>-1.2375140851603628E-2</v>
      </c>
      <c r="E414" s="11">
        <v>-123.75140851603628</v>
      </c>
      <c r="F414" s="50">
        <v>408</v>
      </c>
      <c r="G414" s="11">
        <v>342.99918286658351</v>
      </c>
    </row>
    <row r="415" spans="2:7" x14ac:dyDescent="0.2">
      <c r="B415" s="7" t="d">
        <v>2023-09-25</v>
      </c>
      <c r="C415" s="8">
        <v>45.860000999999997</v>
      </c>
      <c r="D415" s="10">
        <f t="shared" si="8"/>
        <v>8.1336334080619466E-3</v>
      </c>
      <c r="E415" s="11">
        <v>81.336334080619466</v>
      </c>
      <c r="F415" s="50">
        <v>409</v>
      </c>
      <c r="G415" s="11">
        <v>344.68836233242592</v>
      </c>
    </row>
    <row r="416" spans="2:7" x14ac:dyDescent="0.2">
      <c r="B416" s="7" t="d">
        <v>2023-09-26</v>
      </c>
      <c r="C416" s="8">
        <v>46.110000999999997</v>
      </c>
      <c r="D416" s="10">
        <f t="shared" si="8"/>
        <v>5.4513736273140712E-3</v>
      </c>
      <c r="E416" s="11">
        <v>54.513736273140708</v>
      </c>
      <c r="F416" s="50">
        <v>410</v>
      </c>
      <c r="G416" s="11">
        <v>347.52893426132971</v>
      </c>
    </row>
    <row r="417" spans="2:7" x14ac:dyDescent="0.2">
      <c r="B417" s="7" t="d">
        <v>2023-09-27</v>
      </c>
      <c r="C417" s="8">
        <v>47.130001</v>
      </c>
      <c r="D417" s="10">
        <f t="shared" si="8"/>
        <v>2.2121014484471679E-2</v>
      </c>
      <c r="E417" s="11">
        <v>221.21014484471681</v>
      </c>
      <c r="F417" s="50">
        <v>411</v>
      </c>
      <c r="G417" s="11">
        <v>351.62096516812903</v>
      </c>
    </row>
    <row r="418" spans="2:7" x14ac:dyDescent="0.2">
      <c r="B418" s="7" t="d">
        <v>2023-09-28</v>
      </c>
      <c r="C418" s="8">
        <v>45.740001999999997</v>
      </c>
      <c r="D418" s="10">
        <f t="shared" si="8"/>
        <v>-2.9492870157163842E-2</v>
      </c>
      <c r="E418" s="11">
        <v>-294.92870157163844</v>
      </c>
      <c r="F418" s="50">
        <v>412</v>
      </c>
      <c r="G418" s="11">
        <v>354.18222619991502</v>
      </c>
    </row>
    <row r="419" spans="2:7" x14ac:dyDescent="0.2">
      <c r="B419" s="7" t="d">
        <v>2023-09-29</v>
      </c>
      <c r="C419" s="8">
        <v>45.389999000000003</v>
      </c>
      <c r="D419" s="10">
        <f t="shared" si="8"/>
        <v>-7.6520110340178027E-3</v>
      </c>
      <c r="E419" s="11">
        <v>-76.520110340178022</v>
      </c>
      <c r="F419" s="50">
        <v>413</v>
      </c>
      <c r="G419" s="11">
        <v>358.50925297989943</v>
      </c>
    </row>
    <row r="420" spans="2:7" x14ac:dyDescent="0.2">
      <c r="B420" s="7" t="d">
        <v>2023-10-02</v>
      </c>
      <c r="C420" s="8">
        <v>42.41</v>
      </c>
      <c r="D420" s="10">
        <f t="shared" si="8"/>
        <v>-6.5653206998308344E-2</v>
      </c>
      <c r="E420" s="11">
        <v>-656.53206998308349</v>
      </c>
      <c r="F420" s="50">
        <v>414</v>
      </c>
      <c r="G420" s="11">
        <v>361.19515201975759</v>
      </c>
    </row>
    <row r="421" spans="2:7" x14ac:dyDescent="0.2">
      <c r="B421" s="7" t="d">
        <v>2023-10-03</v>
      </c>
      <c r="C421" s="8">
        <v>42.939999</v>
      </c>
      <c r="D421" s="10">
        <f t="shared" si="8"/>
        <v>1.2497029002593862E-2</v>
      </c>
      <c r="E421" s="11">
        <v>124.97029002593862</v>
      </c>
      <c r="F421" s="50">
        <v>415</v>
      </c>
      <c r="G421" s="11">
        <v>366.43993525110164</v>
      </c>
    </row>
    <row r="422" spans="2:7" x14ac:dyDescent="0.2">
      <c r="B422" s="7" t="d">
        <v>2023-10-04</v>
      </c>
      <c r="C422" s="8">
        <v>41.619999</v>
      </c>
      <c r="D422" s="10">
        <f t="shared" si="8"/>
        <v>-3.0740568950642033E-2</v>
      </c>
      <c r="E422" s="11">
        <v>-307.40568950642034</v>
      </c>
      <c r="F422" s="50">
        <v>416</v>
      </c>
      <c r="G422" s="11">
        <v>368.60197920928204</v>
      </c>
    </row>
    <row r="423" spans="2:7" x14ac:dyDescent="0.2">
      <c r="B423" s="7" t="d">
        <v>2023-10-05</v>
      </c>
      <c r="C423" s="8">
        <v>43</v>
      </c>
      <c r="D423" s="10">
        <f t="shared" si="8"/>
        <v>3.31571608158856E-2</v>
      </c>
      <c r="E423" s="11">
        <v>331.57160815885601</v>
      </c>
      <c r="F423" s="50">
        <v>417</v>
      </c>
      <c r="G423" s="11">
        <v>370.65978816464229</v>
      </c>
    </row>
    <row r="424" spans="2:7" x14ac:dyDescent="0.2">
      <c r="B424" s="7" t="d">
        <v>2023-10-06</v>
      </c>
      <c r="C424" s="8">
        <v>43.060001</v>
      </c>
      <c r="D424" s="10">
        <f t="shared" si="8"/>
        <v>1.3953720930233171E-3</v>
      </c>
      <c r="E424" s="11">
        <v>13.953720930233171</v>
      </c>
      <c r="F424" s="50">
        <v>418</v>
      </c>
      <c r="G424" s="11">
        <v>377.89096405134393</v>
      </c>
    </row>
    <row r="425" spans="2:7" x14ac:dyDescent="0.2">
      <c r="B425" s="7" t="d">
        <v>2023-10-09</v>
      </c>
      <c r="C425" s="8">
        <v>42.509998000000003</v>
      </c>
      <c r="D425" s="10">
        <f t="shared" si="8"/>
        <v>-1.2772944431654776E-2</v>
      </c>
      <c r="E425" s="11">
        <v>-127.72944431654776</v>
      </c>
      <c r="F425" s="50">
        <v>419</v>
      </c>
      <c r="G425" s="11">
        <v>383.22087993839739</v>
      </c>
    </row>
    <row r="426" spans="2:7" x14ac:dyDescent="0.2">
      <c r="B426" s="7" t="d">
        <v>2023-10-10</v>
      </c>
      <c r="C426" s="8">
        <v>43.84</v>
      </c>
      <c r="D426" s="10">
        <f t="shared" si="8"/>
        <v>3.1286804577125515E-2</v>
      </c>
      <c r="E426" s="11">
        <v>312.86804577125514</v>
      </c>
      <c r="F426" s="50">
        <v>420</v>
      </c>
      <c r="G426" s="11">
        <v>388.97851724111644</v>
      </c>
    </row>
    <row r="427" spans="2:7" x14ac:dyDescent="0.2">
      <c r="B427" s="7" t="d">
        <v>2023-10-11</v>
      </c>
      <c r="C427" s="8">
        <v>44.73</v>
      </c>
      <c r="D427" s="10">
        <f t="shared" si="8"/>
        <v>2.0301094890510907E-2</v>
      </c>
      <c r="E427" s="11">
        <v>203.01094890510907</v>
      </c>
      <c r="F427" s="50">
        <v>421</v>
      </c>
      <c r="G427" s="11">
        <v>390.63581131359325</v>
      </c>
    </row>
    <row r="428" spans="2:7" x14ac:dyDescent="0.2">
      <c r="B428" s="7" t="d">
        <v>2023-10-12</v>
      </c>
      <c r="C428" s="8">
        <v>43.029998999999997</v>
      </c>
      <c r="D428" s="10">
        <f t="shared" si="8"/>
        <v>-3.8005835010060385E-2</v>
      </c>
      <c r="E428" s="11">
        <v>-380.05835010060383</v>
      </c>
      <c r="F428" s="50">
        <v>422</v>
      </c>
      <c r="G428" s="11">
        <v>402.66165496226637</v>
      </c>
    </row>
    <row r="429" spans="2:7" x14ac:dyDescent="0.2">
      <c r="B429" s="7" t="d">
        <v>2023-10-13</v>
      </c>
      <c r="C429" s="8">
        <v>44.310001</v>
      </c>
      <c r="D429" s="10">
        <f t="shared" si="8"/>
        <v>2.9746735527463208E-2</v>
      </c>
      <c r="E429" s="11">
        <v>297.4673552746321</v>
      </c>
      <c r="F429" s="50">
        <v>423</v>
      </c>
      <c r="G429" s="11">
        <v>406.74581719262636</v>
      </c>
    </row>
    <row r="430" spans="2:7" x14ac:dyDescent="0.2">
      <c r="B430" s="7" t="d">
        <v>2023-10-16</v>
      </c>
      <c r="C430" s="8">
        <v>44.810001</v>
      </c>
      <c r="D430" s="10">
        <f t="shared" si="8"/>
        <v>1.1284134252219857E-2</v>
      </c>
      <c r="E430" s="11">
        <v>112.84134252219857</v>
      </c>
      <c r="F430" s="50">
        <v>424</v>
      </c>
      <c r="G430" s="11">
        <v>406.96519433459866</v>
      </c>
    </row>
    <row r="431" spans="2:7" x14ac:dyDescent="0.2">
      <c r="B431" s="7" t="d">
        <v>2023-10-17</v>
      </c>
      <c r="C431" s="8">
        <v>43.66</v>
      </c>
      <c r="D431" s="10">
        <f t="shared" si="8"/>
        <v>-2.5663936048562097E-2</v>
      </c>
      <c r="E431" s="11">
        <v>-256.63936048562095</v>
      </c>
      <c r="F431" s="50">
        <v>425</v>
      </c>
      <c r="G431" s="11">
        <v>407.29002875721233</v>
      </c>
    </row>
    <row r="432" spans="2:7" x14ac:dyDescent="0.2">
      <c r="B432" s="7" t="d">
        <v>2023-10-18</v>
      </c>
      <c r="C432" s="8">
        <v>40.43</v>
      </c>
      <c r="D432" s="10">
        <f t="shared" si="8"/>
        <v>-7.3980760421438307E-2</v>
      </c>
      <c r="E432" s="11">
        <v>-739.8076042143831</v>
      </c>
      <c r="F432" s="50">
        <v>426</v>
      </c>
      <c r="G432" s="11">
        <v>414.07579096811145</v>
      </c>
    </row>
    <row r="433" spans="2:7" x14ac:dyDescent="0.2">
      <c r="B433" s="7" t="d">
        <v>2023-10-19</v>
      </c>
      <c r="C433" s="8">
        <v>39.779998999999997</v>
      </c>
      <c r="D433" s="10">
        <f t="shared" si="8"/>
        <v>-1.6077195152114809E-2</v>
      </c>
      <c r="E433" s="11">
        <v>-160.77195152114808</v>
      </c>
      <c r="F433" s="50">
        <v>427</v>
      </c>
      <c r="G433" s="11">
        <v>414.27986990683729</v>
      </c>
    </row>
    <row r="434" spans="2:7" x14ac:dyDescent="0.2">
      <c r="B434" s="7" t="d">
        <v>2023-10-20</v>
      </c>
      <c r="C434" s="8">
        <v>38.619999</v>
      </c>
      <c r="D434" s="10">
        <f t="shared" si="8"/>
        <v>-2.9160382834599763E-2</v>
      </c>
      <c r="E434" s="11">
        <v>-291.60382834599761</v>
      </c>
      <c r="F434" s="50">
        <v>428</v>
      </c>
      <c r="G434" s="11">
        <v>416.60596018628036</v>
      </c>
    </row>
    <row r="435" spans="2:7" x14ac:dyDescent="0.2">
      <c r="B435" s="7" t="d">
        <v>2023-10-23</v>
      </c>
      <c r="C435" s="8">
        <v>40.099997999999999</v>
      </c>
      <c r="D435" s="10">
        <f t="shared" si="8"/>
        <v>3.8322087993839737E-2</v>
      </c>
      <c r="E435" s="11">
        <v>383.22087993839739</v>
      </c>
      <c r="F435" s="50">
        <v>429</v>
      </c>
      <c r="G435" s="11">
        <v>417.97706676530487</v>
      </c>
    </row>
    <row r="436" spans="2:7" x14ac:dyDescent="0.2">
      <c r="B436" s="7" t="d">
        <v>2023-10-24</v>
      </c>
      <c r="C436" s="8">
        <v>41.509998000000003</v>
      </c>
      <c r="D436" s="10">
        <f t="shared" si="8"/>
        <v>3.5162096516812902E-2</v>
      </c>
      <c r="E436" s="11">
        <v>351.62096516812903</v>
      </c>
      <c r="F436" s="50">
        <v>430</v>
      </c>
      <c r="G436" s="11">
        <v>422.53498989446967</v>
      </c>
    </row>
    <row r="437" spans="2:7" x14ac:dyDescent="0.2">
      <c r="B437" s="7" t="d">
        <v>2023-10-25</v>
      </c>
      <c r="C437" s="8">
        <v>39.18</v>
      </c>
      <c r="D437" s="10">
        <f t="shared" si="8"/>
        <v>-5.6131007281667533E-2</v>
      </c>
      <c r="E437" s="11">
        <v>-561.3100728166753</v>
      </c>
      <c r="F437" s="50">
        <v>431</v>
      </c>
      <c r="G437" s="11">
        <v>424.93466476116737</v>
      </c>
    </row>
    <row r="438" spans="2:7" x14ac:dyDescent="0.2">
      <c r="B438" s="7" t="d">
        <v>2023-10-26</v>
      </c>
      <c r="C438" s="8">
        <v>39.110000999999997</v>
      </c>
      <c r="D438" s="10">
        <f t="shared" si="8"/>
        <v>-1.7866003062787517E-3</v>
      </c>
      <c r="E438" s="11">
        <v>-17.866003062787517</v>
      </c>
      <c r="F438" s="50">
        <v>432</v>
      </c>
      <c r="G438" s="11">
        <v>427.1208247777891</v>
      </c>
    </row>
    <row r="439" spans="2:7" x14ac:dyDescent="0.2">
      <c r="B439" s="7" t="d">
        <v>2023-10-27</v>
      </c>
      <c r="C439" s="8">
        <v>38.740001999999997</v>
      </c>
      <c r="D439" s="10">
        <f t="shared" si="8"/>
        <v>-9.460470226017148E-3</v>
      </c>
      <c r="E439" s="11">
        <v>-94.604702260171479</v>
      </c>
      <c r="F439" s="50">
        <v>433</v>
      </c>
      <c r="G439" s="11">
        <v>432.14414681071565</v>
      </c>
    </row>
    <row r="440" spans="2:7" x14ac:dyDescent="0.2">
      <c r="B440" s="7" t="d">
        <v>2023-10-30</v>
      </c>
      <c r="C440" s="8">
        <v>38.93</v>
      </c>
      <c r="D440" s="10">
        <f t="shared" si="8"/>
        <v>4.9044396022488446E-3</v>
      </c>
      <c r="E440" s="11">
        <v>49.044396022488442</v>
      </c>
      <c r="F440" s="50">
        <v>434</v>
      </c>
      <c r="G440" s="11">
        <v>439.22252124436676</v>
      </c>
    </row>
    <row r="441" spans="2:7" x14ac:dyDescent="0.2">
      <c r="B441" s="7" t="d">
        <v>2023-10-31</v>
      </c>
      <c r="C441" s="8">
        <v>38.93</v>
      </c>
      <c r="D441" s="10">
        <f t="shared" si="8"/>
        <v>0</v>
      </c>
      <c r="E441" s="11">
        <v>0</v>
      </c>
      <c r="F441" s="50">
        <v>435</v>
      </c>
      <c r="G441" s="11">
        <v>449.61511546536047</v>
      </c>
    </row>
    <row r="442" spans="2:7" x14ac:dyDescent="0.2">
      <c r="B442" s="7" t="d">
        <v>2023-11-01</v>
      </c>
      <c r="C442" s="8">
        <v>43.75</v>
      </c>
      <c r="D442" s="10">
        <f t="shared" si="8"/>
        <v>0.12381197020292833</v>
      </c>
      <c r="E442" s="11">
        <v>1238.1197020292834</v>
      </c>
      <c r="F442" s="50">
        <v>436</v>
      </c>
      <c r="G442" s="11">
        <v>457.69723681994725</v>
      </c>
    </row>
    <row r="443" spans="2:7" x14ac:dyDescent="0.2">
      <c r="B443" s="7" t="d">
        <v>2023-11-02</v>
      </c>
      <c r="C443" s="8">
        <v>46.18</v>
      </c>
      <c r="D443" s="10">
        <f t="shared" si="8"/>
        <v>5.5542857142857116E-2</v>
      </c>
      <c r="E443" s="11">
        <v>555.4285714285711</v>
      </c>
      <c r="F443" s="50">
        <v>437</v>
      </c>
      <c r="G443" s="11">
        <v>475.61488262020998</v>
      </c>
    </row>
    <row r="444" spans="2:7" x14ac:dyDescent="0.2">
      <c r="B444" s="7" t="d">
        <v>2023-11-03</v>
      </c>
      <c r="C444" s="8">
        <v>50.990001999999997</v>
      </c>
      <c r="D444" s="10">
        <f t="shared" si="8"/>
        <v>0.10415768731052388</v>
      </c>
      <c r="E444" s="11">
        <v>1041.5768731052387</v>
      </c>
      <c r="F444" s="50">
        <v>438</v>
      </c>
      <c r="G444" s="11">
        <v>475.98313577801088</v>
      </c>
    </row>
    <row r="445" spans="2:7" x14ac:dyDescent="0.2">
      <c r="B445" s="7" t="d">
        <v>2023-11-06</v>
      </c>
      <c r="C445" s="8">
        <v>51.580002</v>
      </c>
      <c r="D445" s="10">
        <f t="shared" si="8"/>
        <v>1.1570895800318004E-2</v>
      </c>
      <c r="E445" s="11">
        <v>115.70895800318004</v>
      </c>
      <c r="F445" s="50">
        <v>439</v>
      </c>
      <c r="G445" s="11">
        <v>496.57725619680849</v>
      </c>
    </row>
    <row r="446" spans="2:7" x14ac:dyDescent="0.2">
      <c r="B446" s="7" t="d">
        <v>2023-11-07</v>
      </c>
      <c r="C446" s="8">
        <v>58.580002</v>
      </c>
      <c r="D446" s="10">
        <f t="shared" si="8"/>
        <v>0.13571151082933275</v>
      </c>
      <c r="E446" s="11">
        <v>1357.1151082933275</v>
      </c>
      <c r="F446" s="50">
        <v>440</v>
      </c>
      <c r="G446" s="11">
        <v>496.95589929241282</v>
      </c>
    </row>
    <row r="447" spans="2:7" x14ac:dyDescent="0.2">
      <c r="B447" s="7" t="d">
        <v>2023-11-08</v>
      </c>
      <c r="C447" s="8">
        <v>54.720001000000003</v>
      </c>
      <c r="D447" s="10">
        <f t="shared" si="8"/>
        <v>-6.5892810997172702E-2</v>
      </c>
      <c r="E447" s="11">
        <v>-658.92810997172705</v>
      </c>
      <c r="F447" s="50">
        <v>441</v>
      </c>
      <c r="G447" s="11">
        <v>497.80462522845517</v>
      </c>
    </row>
    <row r="448" spans="2:7" x14ac:dyDescent="0.2">
      <c r="B448" s="7" t="d">
        <v>2023-11-09</v>
      </c>
      <c r="C448" s="8">
        <v>51.259998000000003</v>
      </c>
      <c r="D448" s="10">
        <f t="shared" si="8"/>
        <v>-6.323104782107003E-2</v>
      </c>
      <c r="E448" s="11">
        <v>-632.31047821070035</v>
      </c>
      <c r="F448" s="50">
        <v>442</v>
      </c>
      <c r="G448" s="11">
        <v>502.63592813697187</v>
      </c>
    </row>
    <row r="449" spans="2:7" x14ac:dyDescent="0.2">
      <c r="B449" s="7" t="d">
        <v>2023-11-10</v>
      </c>
      <c r="C449" s="8">
        <v>53.16</v>
      </c>
      <c r="D449" s="10">
        <f t="shared" si="8"/>
        <v>3.7065978816464229E-2</v>
      </c>
      <c r="E449" s="11">
        <v>370.65978816464229</v>
      </c>
      <c r="F449" s="50">
        <v>443</v>
      </c>
      <c r="G449" s="11">
        <v>504.4755003340029</v>
      </c>
    </row>
    <row r="450" spans="2:7" x14ac:dyDescent="0.2">
      <c r="B450" s="7" t="d">
        <v>2023-11-13</v>
      </c>
      <c r="C450" s="8">
        <v>52.009998000000003</v>
      </c>
      <c r="D450" s="10">
        <f t="shared" si="8"/>
        <v>-2.1632844243792193E-2</v>
      </c>
      <c r="E450" s="11">
        <v>-216.32844243792192</v>
      </c>
      <c r="F450" s="50">
        <v>444</v>
      </c>
      <c r="G450" s="11">
        <v>506.60067678550024</v>
      </c>
    </row>
    <row r="451" spans="2:7" x14ac:dyDescent="0.2">
      <c r="B451" s="7" t="d">
        <v>2023-11-14</v>
      </c>
      <c r="C451" s="8">
        <v>55.299999</v>
      </c>
      <c r="D451" s="10">
        <f t="shared" si="8"/>
        <v>6.3257087608424856E-2</v>
      </c>
      <c r="E451" s="11">
        <v>632.57087608424854</v>
      </c>
      <c r="F451" s="50">
        <v>445</v>
      </c>
      <c r="G451" s="11">
        <v>507.93649257939501</v>
      </c>
    </row>
    <row r="452" spans="2:7" x14ac:dyDescent="0.2">
      <c r="B452" s="7" t="d">
        <v>2023-11-15</v>
      </c>
      <c r="C452" s="8">
        <v>56.23</v>
      </c>
      <c r="D452" s="10">
        <f t="shared" si="8"/>
        <v>1.6817378242628855E-2</v>
      </c>
      <c r="E452" s="11">
        <v>168.17378242628854</v>
      </c>
      <c r="F452" s="50">
        <v>446</v>
      </c>
      <c r="G452" s="11">
        <v>511.34179161860692</v>
      </c>
    </row>
    <row r="453" spans="2:7" x14ac:dyDescent="0.2">
      <c r="B453" s="7" t="d">
        <v>2023-11-16</v>
      </c>
      <c r="C453" s="8">
        <v>59.220001000000003</v>
      </c>
      <c r="D453" s="10">
        <f t="shared" si="8"/>
        <v>5.3174479815045528E-2</v>
      </c>
      <c r="E453" s="11">
        <v>531.74479815045527</v>
      </c>
      <c r="F453" s="50">
        <v>447</v>
      </c>
      <c r="G453" s="11">
        <v>513.84132440745361</v>
      </c>
    </row>
    <row r="454" spans="2:7" x14ac:dyDescent="0.2">
      <c r="B454" s="7" t="d">
        <v>2023-11-17</v>
      </c>
      <c r="C454" s="8">
        <v>67.889999000000003</v>
      </c>
      <c r="D454" s="10">
        <f t="shared" si="8"/>
        <v>0.14640320590335687</v>
      </c>
      <c r="E454" s="11">
        <v>1464.0320590335687</v>
      </c>
      <c r="F454" s="50">
        <v>448</v>
      </c>
      <c r="G454" s="11">
        <v>520.19502561378329</v>
      </c>
    </row>
    <row r="455" spans="2:7" x14ac:dyDescent="0.2">
      <c r="B455" s="7" t="d">
        <v>2023-11-20</v>
      </c>
      <c r="C455" s="8">
        <v>72.180000000000007</v>
      </c>
      <c r="D455" s="10">
        <f t="shared" ref="D455:D506" si="9">C455/C454-1</f>
        <v>6.3190470808520693E-2</v>
      </c>
      <c r="E455" s="11">
        <v>631.90470808520695</v>
      </c>
      <c r="F455" s="50">
        <v>449</v>
      </c>
      <c r="G455" s="11">
        <v>524.30885558991667</v>
      </c>
    </row>
    <row r="456" spans="2:7" x14ac:dyDescent="0.2">
      <c r="B456" s="7" t="d">
        <v>2023-11-21</v>
      </c>
      <c r="C456" s="8">
        <v>67.569999999999993</v>
      </c>
      <c r="D456" s="10">
        <f t="shared" si="9"/>
        <v>-6.3868107509005401E-2</v>
      </c>
      <c r="E456" s="11">
        <v>-638.68107509005404</v>
      </c>
      <c r="F456" s="50">
        <v>450</v>
      </c>
      <c r="G456" s="11">
        <v>526.22934426229449</v>
      </c>
    </row>
    <row r="457" spans="2:7" x14ac:dyDescent="0.2">
      <c r="B457" s="7" t="d">
        <v>2023-11-22</v>
      </c>
      <c r="C457" s="8">
        <v>70.489998</v>
      </c>
      <c r="D457" s="10">
        <f t="shared" si="9"/>
        <v>4.3214414681071567E-2</v>
      </c>
      <c r="E457" s="11">
        <v>432.14414681071565</v>
      </c>
      <c r="F457" s="50">
        <v>451</v>
      </c>
      <c r="G457" s="11">
        <v>527.50441918037131</v>
      </c>
    </row>
    <row r="458" spans="2:7" x14ac:dyDescent="0.2">
      <c r="B458" s="7" t="d">
        <v>2023-11-24</v>
      </c>
      <c r="C458" s="8">
        <v>69.970000999999996</v>
      </c>
      <c r="D458" s="10">
        <f t="shared" si="9"/>
        <v>-7.376890548358439E-3</v>
      </c>
      <c r="E458" s="11">
        <v>-73.76890548358439</v>
      </c>
      <c r="F458" s="50">
        <v>452</v>
      </c>
      <c r="G458" s="11">
        <v>531.74479815045527</v>
      </c>
    </row>
    <row r="459" spans="2:7" x14ac:dyDescent="0.2">
      <c r="B459" s="7" t="d">
        <v>2023-11-27</v>
      </c>
      <c r="C459" s="8">
        <v>71.610000999999997</v>
      </c>
      <c r="D459" s="10">
        <f t="shared" si="9"/>
        <v>2.3438616214969121E-2</v>
      </c>
      <c r="E459" s="11">
        <v>234.38616214969122</v>
      </c>
      <c r="F459" s="50">
        <v>453</v>
      </c>
      <c r="G459" s="11">
        <v>538.47411183686415</v>
      </c>
    </row>
    <row r="460" spans="2:7" x14ac:dyDescent="0.2">
      <c r="B460" s="7" t="d">
        <v>2023-11-28</v>
      </c>
      <c r="C460" s="8">
        <v>70.660004000000001</v>
      </c>
      <c r="D460" s="10">
        <f t="shared" si="9"/>
        <v>-1.3266261510036848E-2</v>
      </c>
      <c r="E460" s="11">
        <v>-132.66261510036847</v>
      </c>
      <c r="F460" s="50">
        <v>454</v>
      </c>
      <c r="G460" s="11">
        <v>540.86764369911225</v>
      </c>
    </row>
    <row r="461" spans="2:7" x14ac:dyDescent="0.2">
      <c r="B461" s="7" t="d">
        <v>2023-11-29</v>
      </c>
      <c r="C461" s="8">
        <v>69.089995999999999</v>
      </c>
      <c r="D461" s="10">
        <f t="shared" si="9"/>
        <v>-2.2219189231860281E-2</v>
      </c>
      <c r="E461" s="11">
        <v>-222.19189231860281</v>
      </c>
      <c r="F461" s="50">
        <v>455</v>
      </c>
      <c r="G461" s="11">
        <v>544.44466666666585</v>
      </c>
    </row>
    <row r="462" spans="2:7" x14ac:dyDescent="0.2">
      <c r="B462" s="7" t="d">
        <v>2023-11-30</v>
      </c>
      <c r="C462" s="8">
        <v>66.730002999999996</v>
      </c>
      <c r="D462" s="10">
        <f t="shared" si="9"/>
        <v>-3.4158244849225361E-2</v>
      </c>
      <c r="E462" s="11">
        <v>-341.5824484922536</v>
      </c>
      <c r="F462" s="50">
        <v>456</v>
      </c>
      <c r="G462" s="11">
        <v>547.14783571696125</v>
      </c>
    </row>
    <row r="463" spans="2:7" x14ac:dyDescent="0.2">
      <c r="B463" s="7" t="d">
        <v>2023-12-01</v>
      </c>
      <c r="C463" s="8">
        <v>68.650002000000001</v>
      </c>
      <c r="D463" s="10">
        <f t="shared" si="9"/>
        <v>2.8772649688027174E-2</v>
      </c>
      <c r="E463" s="11">
        <v>287.72649688027172</v>
      </c>
      <c r="F463" s="50">
        <v>457</v>
      </c>
      <c r="G463" s="11">
        <v>552.71567261072403</v>
      </c>
    </row>
    <row r="464" spans="2:7" x14ac:dyDescent="0.2">
      <c r="B464" s="7" t="d">
        <v>2023-12-04</v>
      </c>
      <c r="C464" s="8">
        <v>71.510002</v>
      </c>
      <c r="D464" s="10">
        <f t="shared" si="9"/>
        <v>4.1660596018628038E-2</v>
      </c>
      <c r="E464" s="11">
        <v>416.60596018628036</v>
      </c>
      <c r="F464" s="50">
        <v>458</v>
      </c>
      <c r="G464" s="11">
        <v>555.4285714285711</v>
      </c>
    </row>
    <row r="465" spans="2:7" x14ac:dyDescent="0.2">
      <c r="B465" s="7" t="d">
        <v>2023-12-05</v>
      </c>
      <c r="C465" s="8">
        <v>70.599997999999999</v>
      </c>
      <c r="D465" s="10">
        <f t="shared" si="9"/>
        <v>-1.2725548518373708E-2</v>
      </c>
      <c r="E465" s="11">
        <v>-127.25548518373708</v>
      </c>
      <c r="F465" s="50">
        <v>459</v>
      </c>
      <c r="G465" s="11">
        <v>556.95538612707594</v>
      </c>
    </row>
    <row r="466" spans="2:7" x14ac:dyDescent="0.2">
      <c r="B466" s="7" t="d">
        <v>2023-12-06</v>
      </c>
      <c r="C466" s="8">
        <v>71.139999000000003</v>
      </c>
      <c r="D466" s="10">
        <f t="shared" si="9"/>
        <v>7.6487395934488056E-3</v>
      </c>
      <c r="E466" s="11">
        <v>76.487395934488063</v>
      </c>
      <c r="F466" s="50">
        <v>460</v>
      </c>
      <c r="G466" s="11">
        <v>563.09976462067812</v>
      </c>
    </row>
    <row r="467" spans="2:7" x14ac:dyDescent="0.2">
      <c r="B467" s="7" t="d">
        <v>2023-12-07</v>
      </c>
      <c r="C467" s="8">
        <v>70.209998999999996</v>
      </c>
      <c r="D467" s="10">
        <f t="shared" si="9"/>
        <v>-1.3072814353005668E-2</v>
      </c>
      <c r="E467" s="11">
        <v>-130.72814353005668</v>
      </c>
      <c r="F467" s="50">
        <v>461</v>
      </c>
      <c r="G467" s="11">
        <v>569.51153767225594</v>
      </c>
    </row>
    <row r="468" spans="2:7" x14ac:dyDescent="0.2">
      <c r="B468" s="7" t="d">
        <v>2023-12-08</v>
      </c>
      <c r="C468" s="8">
        <v>64.540001000000004</v>
      </c>
      <c r="D468" s="10">
        <f t="shared" si="9"/>
        <v>-8.0757699483801293E-2</v>
      </c>
      <c r="E468" s="11">
        <v>-807.57699483801298</v>
      </c>
      <c r="F468" s="50">
        <v>462</v>
      </c>
      <c r="G468" s="11">
        <v>570.12543842883679</v>
      </c>
    </row>
    <row r="469" spans="2:7" x14ac:dyDescent="0.2">
      <c r="B469" s="7" t="d">
        <v>2023-12-11</v>
      </c>
      <c r="C469" s="8">
        <v>60.279998999999997</v>
      </c>
      <c r="D469" s="10">
        <f t="shared" si="9"/>
        <v>-6.6005607901989394E-2</v>
      </c>
      <c r="E469" s="11">
        <v>-660.0560790198939</v>
      </c>
      <c r="F469" s="50">
        <v>463</v>
      </c>
      <c r="G469" s="11">
        <v>578.43589591772604</v>
      </c>
    </row>
    <row r="470" spans="2:7" x14ac:dyDescent="0.2">
      <c r="B470" s="7" t="d">
        <v>2023-12-12</v>
      </c>
      <c r="C470" s="8">
        <v>58.119999</v>
      </c>
      <c r="D470" s="10">
        <f t="shared" si="9"/>
        <v>-3.5832780952766763E-2</v>
      </c>
      <c r="E470" s="11">
        <v>-358.32780952766763</v>
      </c>
      <c r="F470" s="50">
        <v>464</v>
      </c>
      <c r="G470" s="11">
        <v>590.69723819898275</v>
      </c>
    </row>
    <row r="471" spans="2:7" x14ac:dyDescent="0.2">
      <c r="B471" s="7" t="d">
        <v>2023-12-13</v>
      </c>
      <c r="C471" s="8">
        <v>61.43</v>
      </c>
      <c r="D471" s="10">
        <f t="shared" si="9"/>
        <v>5.6951153767225593E-2</v>
      </c>
      <c r="E471" s="11">
        <v>569.51153767225594</v>
      </c>
      <c r="F471" s="50">
        <v>465</v>
      </c>
      <c r="G471" s="11">
        <v>605.11330890405054</v>
      </c>
    </row>
    <row r="472" spans="2:7" x14ac:dyDescent="0.2">
      <c r="B472" s="7" t="d">
        <v>2023-12-14</v>
      </c>
      <c r="C472" s="8">
        <v>62.939999</v>
      </c>
      <c r="D472" s="10">
        <f t="shared" si="9"/>
        <v>2.4580807423083106E-2</v>
      </c>
      <c r="E472" s="11">
        <v>245.80807423083107</v>
      </c>
      <c r="F472" s="50">
        <v>466</v>
      </c>
      <c r="G472" s="11">
        <v>631.90470808520695</v>
      </c>
    </row>
    <row r="473" spans="2:7" x14ac:dyDescent="0.2">
      <c r="B473" s="7" t="d">
        <v>2023-12-15</v>
      </c>
      <c r="C473" s="8">
        <v>62.080002</v>
      </c>
      <c r="D473" s="10">
        <f t="shared" si="9"/>
        <v>-1.3663759352776639E-2</v>
      </c>
      <c r="E473" s="11">
        <v>-136.6375935277664</v>
      </c>
      <c r="F473" s="50">
        <v>467</v>
      </c>
      <c r="G473" s="11">
        <v>632.57087608424854</v>
      </c>
    </row>
    <row r="474" spans="2:7" x14ac:dyDescent="0.2">
      <c r="B474" s="7" t="d">
        <v>2023-12-18</v>
      </c>
      <c r="C474" s="8">
        <v>61.400002000000001</v>
      </c>
      <c r="D474" s="10">
        <f t="shared" si="9"/>
        <v>-1.0953607894535811E-2</v>
      </c>
      <c r="E474" s="11">
        <v>-109.5360789453581</v>
      </c>
      <c r="F474" s="50">
        <v>468</v>
      </c>
      <c r="G474" s="11">
        <v>655.30798402182234</v>
      </c>
    </row>
    <row r="475" spans="2:7" x14ac:dyDescent="0.2">
      <c r="B475" s="7" t="d">
        <v>2023-12-19</v>
      </c>
      <c r="C475" s="8">
        <v>66.830001999999993</v>
      </c>
      <c r="D475" s="10">
        <f t="shared" si="9"/>
        <v>8.8436479204023311E-2</v>
      </c>
      <c r="E475" s="11">
        <v>884.36479204023306</v>
      </c>
      <c r="F475" s="50">
        <v>469</v>
      </c>
      <c r="G475" s="11">
        <v>657.20245739420363</v>
      </c>
    </row>
    <row r="476" spans="2:7" x14ac:dyDescent="0.2">
      <c r="B476" s="7" t="d">
        <v>2023-12-20</v>
      </c>
      <c r="C476" s="8">
        <v>60.810001</v>
      </c>
      <c r="D476" s="49">
        <f t="shared" si="9"/>
        <v>-9.0079317968597361E-2</v>
      </c>
      <c r="E476" s="11">
        <v>-900.79317968597366</v>
      </c>
      <c r="F476" s="50">
        <v>470</v>
      </c>
      <c r="G476" s="11">
        <v>685.90336442457817</v>
      </c>
    </row>
    <row r="477" spans="2:7" x14ac:dyDescent="0.2">
      <c r="B477" s="7" t="d">
        <v>2023-12-21</v>
      </c>
      <c r="C477" s="8">
        <v>60.599997999999999</v>
      </c>
      <c r="D477" s="10">
        <f t="shared" si="9"/>
        <v>-3.4534286555923943E-3</v>
      </c>
      <c r="E477" s="11">
        <v>-34.534286555923941</v>
      </c>
      <c r="F477" s="50">
        <v>471</v>
      </c>
      <c r="G477" s="11">
        <v>686.898415089634</v>
      </c>
    </row>
    <row r="478" spans="2:7" x14ac:dyDescent="0.2">
      <c r="B478" s="7" t="d">
        <v>2023-12-22</v>
      </c>
      <c r="C478" s="8">
        <v>63.669998</v>
      </c>
      <c r="D478" s="10">
        <f t="shared" si="9"/>
        <v>5.0660067678550025E-2</v>
      </c>
      <c r="E478" s="11">
        <v>506.60067678550024</v>
      </c>
      <c r="F478" s="50">
        <v>472</v>
      </c>
      <c r="G478" s="11">
        <v>693.8008300434384</v>
      </c>
    </row>
    <row r="479" spans="2:7" x14ac:dyDescent="0.2">
      <c r="B479" s="7" t="d">
        <v>2023-12-26</v>
      </c>
      <c r="C479" s="8">
        <v>65.330001999999993</v>
      </c>
      <c r="D479" s="10">
        <f t="shared" si="9"/>
        <v>2.6071997049536444E-2</v>
      </c>
      <c r="E479" s="11">
        <v>260.71997049536446</v>
      </c>
      <c r="F479" s="50">
        <v>473</v>
      </c>
      <c r="G479" s="11">
        <v>724.2493512612524</v>
      </c>
    </row>
    <row r="480" spans="2:7" x14ac:dyDescent="0.2">
      <c r="B480" s="7" t="d">
        <v>2023-12-27</v>
      </c>
      <c r="C480" s="8">
        <v>64.959998999999996</v>
      </c>
      <c r="D480" s="10">
        <f t="shared" si="9"/>
        <v>-5.6636000102984196E-3</v>
      </c>
      <c r="E480" s="11">
        <v>-56.636000102984198</v>
      </c>
      <c r="F480" s="50">
        <v>474</v>
      </c>
      <c r="G480" s="11">
        <v>724.46127695646953</v>
      </c>
    </row>
    <row r="481" spans="2:7" x14ac:dyDescent="0.2">
      <c r="B481" s="7" t="d">
        <v>2023-12-28</v>
      </c>
      <c r="C481" s="8">
        <v>64.300003000000004</v>
      </c>
      <c r="D481" s="10">
        <f t="shared" si="9"/>
        <v>-1.0160037102217245E-2</v>
      </c>
      <c r="E481" s="11">
        <v>-101.60037102217245</v>
      </c>
      <c r="F481" s="50">
        <v>475</v>
      </c>
      <c r="G481" s="11">
        <v>734.27230046948284</v>
      </c>
    </row>
    <row r="482" spans="2:7" x14ac:dyDescent="0.2">
      <c r="B482" s="7" t="d">
        <v>2023-12-29</v>
      </c>
      <c r="C482" s="8">
        <v>62.599997999999999</v>
      </c>
      <c r="D482" s="10">
        <f t="shared" si="9"/>
        <v>-2.6438645733811272E-2</v>
      </c>
      <c r="E482" s="11">
        <v>-264.38645733811273</v>
      </c>
      <c r="F482" s="50">
        <v>476</v>
      </c>
      <c r="G482" s="11">
        <v>750.54498987005672</v>
      </c>
    </row>
    <row r="483" spans="2:7" x14ac:dyDescent="0.2">
      <c r="B483" s="7" t="d">
        <v>2024-01-02</v>
      </c>
      <c r="C483" s="8">
        <v>66.059997999999993</v>
      </c>
      <c r="D483" s="10">
        <f t="shared" si="9"/>
        <v>5.5271567261072407E-2</v>
      </c>
      <c r="E483" s="11">
        <v>552.71567261072403</v>
      </c>
      <c r="F483" s="50">
        <v>477</v>
      </c>
      <c r="G483" s="11">
        <v>756.53373135627476</v>
      </c>
    </row>
    <row r="484" spans="2:7" x14ac:dyDescent="0.2">
      <c r="B484" s="7" t="d">
        <v>2024-01-03</v>
      </c>
      <c r="C484" s="8">
        <v>62.560001</v>
      </c>
      <c r="D484" s="10">
        <f t="shared" si="9"/>
        <v>-5.2982093641601335E-2</v>
      </c>
      <c r="E484" s="11">
        <v>-529.82093641601341</v>
      </c>
      <c r="F484" s="50">
        <v>478</v>
      </c>
      <c r="G484" s="11">
        <v>781.83923231730068</v>
      </c>
    </row>
    <row r="485" spans="2:7" x14ac:dyDescent="0.2">
      <c r="B485" s="7" t="d">
        <v>2024-01-04</v>
      </c>
      <c r="C485" s="8">
        <v>61.939999</v>
      </c>
      <c r="D485" s="10">
        <f t="shared" si="9"/>
        <v>-9.9105177443971071E-3</v>
      </c>
      <c r="E485" s="11">
        <v>-99.105177443971073</v>
      </c>
      <c r="F485" s="50">
        <v>479</v>
      </c>
      <c r="G485" s="11">
        <v>782.99757730171166</v>
      </c>
    </row>
    <row r="486" spans="2:7" x14ac:dyDescent="0.2">
      <c r="B486" s="7" t="d">
        <v>2024-01-05</v>
      </c>
      <c r="C486" s="8">
        <v>60.669998</v>
      </c>
      <c r="D486" s="10">
        <f t="shared" si="9"/>
        <v>-2.0503729746589094E-2</v>
      </c>
      <c r="E486" s="11">
        <v>-205.03729746589096</v>
      </c>
      <c r="F486" s="50">
        <v>480</v>
      </c>
      <c r="G486" s="11">
        <v>791.09519397544852</v>
      </c>
    </row>
    <row r="487" spans="2:7" x14ac:dyDescent="0.2">
      <c r="B487" s="7" t="d">
        <v>2024-01-08</v>
      </c>
      <c r="C487" s="8">
        <v>62.689999</v>
      </c>
      <c r="D487" s="10">
        <f t="shared" si="9"/>
        <v>3.3294891488211409E-2</v>
      </c>
      <c r="E487" s="11">
        <v>332.94891488211408</v>
      </c>
      <c r="F487" s="50">
        <v>481</v>
      </c>
      <c r="G487" s="11">
        <v>798.94289080997942</v>
      </c>
    </row>
    <row r="488" spans="2:7" x14ac:dyDescent="0.2">
      <c r="B488" s="7" t="d">
        <v>2024-01-09</v>
      </c>
      <c r="C488" s="8">
        <v>62.630001</v>
      </c>
      <c r="D488" s="10">
        <f t="shared" si="9"/>
        <v>-9.5705855729877332E-4</v>
      </c>
      <c r="E488" s="11">
        <v>-9.5705855729877332</v>
      </c>
      <c r="F488" s="50">
        <v>482</v>
      </c>
      <c r="G488" s="11">
        <v>804.20328534841713</v>
      </c>
    </row>
    <row r="489" spans="2:7" x14ac:dyDescent="0.2">
      <c r="B489" s="7" t="d">
        <v>2024-01-10</v>
      </c>
      <c r="C489" s="8">
        <v>63.34</v>
      </c>
      <c r="D489" s="10">
        <f t="shared" si="9"/>
        <v>1.1336404098093444E-2</v>
      </c>
      <c r="E489" s="11">
        <v>113.36404098093445</v>
      </c>
      <c r="F489" s="50">
        <v>483</v>
      </c>
      <c r="G489" s="11">
        <v>829.20808832314344</v>
      </c>
    </row>
    <row r="490" spans="2:7" x14ac:dyDescent="0.2">
      <c r="B490" s="7" t="d">
        <v>2024-01-11</v>
      </c>
      <c r="C490" s="8">
        <v>64.839995999999999</v>
      </c>
      <c r="D490" s="10">
        <f t="shared" si="9"/>
        <v>2.3681654562677457E-2</v>
      </c>
      <c r="E490" s="11">
        <v>236.81654562677457</v>
      </c>
      <c r="F490" s="50">
        <v>484</v>
      </c>
      <c r="G490" s="11">
        <v>869.2030508709214</v>
      </c>
    </row>
    <row r="491" spans="2:7" x14ac:dyDescent="0.2">
      <c r="B491" s="7" t="d">
        <v>2024-01-12</v>
      </c>
      <c r="C491" s="8">
        <v>64.25</v>
      </c>
      <c r="D491" s="10">
        <f t="shared" si="9"/>
        <v>-9.0992602775608056E-3</v>
      </c>
      <c r="E491" s="11">
        <v>-90.992602775608049</v>
      </c>
      <c r="F491" s="50">
        <v>485</v>
      </c>
      <c r="G491" s="11">
        <v>884.36479204023306</v>
      </c>
    </row>
    <row r="492" spans="2:7" x14ac:dyDescent="0.2">
      <c r="B492" s="7" t="d">
        <v>2024-01-16</v>
      </c>
      <c r="C492" s="8">
        <v>63.43</v>
      </c>
      <c r="D492" s="10">
        <f t="shared" si="9"/>
        <v>-1.2762645914396908E-2</v>
      </c>
      <c r="E492" s="11">
        <v>-127.62645914396909</v>
      </c>
      <c r="F492" s="50">
        <v>486</v>
      </c>
      <c r="G492" s="11">
        <v>916.05594743411348</v>
      </c>
    </row>
    <row r="493" spans="2:7" x14ac:dyDescent="0.2">
      <c r="B493" s="7" t="d">
        <v>2024-01-17</v>
      </c>
      <c r="C493" s="8">
        <v>60.860000999999997</v>
      </c>
      <c r="D493" s="10">
        <f t="shared" si="9"/>
        <v>-4.0517089705186859E-2</v>
      </c>
      <c r="E493" s="11">
        <v>-405.17089705186862</v>
      </c>
      <c r="F493" s="50">
        <v>487</v>
      </c>
      <c r="G493" s="11">
        <v>932.97045411285364</v>
      </c>
    </row>
    <row r="494" spans="2:7" x14ac:dyDescent="0.2">
      <c r="B494" s="7" t="d">
        <v>2024-01-18</v>
      </c>
      <c r="C494" s="8">
        <v>60.98</v>
      </c>
      <c r="D494" s="10">
        <f t="shared" si="9"/>
        <v>1.9717219524857388E-3</v>
      </c>
      <c r="E494" s="11">
        <v>19.717219524857388</v>
      </c>
      <c r="F494" s="50">
        <v>488</v>
      </c>
      <c r="G494" s="11">
        <v>943.78926671293107</v>
      </c>
    </row>
    <row r="495" spans="2:7" x14ac:dyDescent="0.2">
      <c r="B495" s="7" t="d">
        <v>2024-01-19</v>
      </c>
      <c r="C495" s="8">
        <v>61.990001999999997</v>
      </c>
      <c r="D495" s="10">
        <f t="shared" si="9"/>
        <v>1.6562840275500257E-2</v>
      </c>
      <c r="E495" s="11">
        <v>165.62840275500258</v>
      </c>
      <c r="F495" s="50">
        <v>489</v>
      </c>
      <c r="G495" s="11">
        <v>974.34815887463606</v>
      </c>
    </row>
    <row r="496" spans="2:7" x14ac:dyDescent="0.2">
      <c r="B496" s="7" t="d">
        <v>2024-01-22</v>
      </c>
      <c r="C496" s="8">
        <v>65.260002</v>
      </c>
      <c r="D496" s="10">
        <f t="shared" si="9"/>
        <v>5.2750441918037128E-2</v>
      </c>
      <c r="E496" s="11">
        <v>527.50441918037131</v>
      </c>
      <c r="F496" s="50">
        <v>490</v>
      </c>
      <c r="G496" s="11">
        <v>975.60975609756179</v>
      </c>
    </row>
    <row r="497" spans="2:7" x14ac:dyDescent="0.2">
      <c r="B497" s="7" t="d">
        <v>2024-01-23</v>
      </c>
      <c r="C497" s="8">
        <v>66.190002000000007</v>
      </c>
      <c r="D497" s="10">
        <f t="shared" si="9"/>
        <v>1.425068911275873E-2</v>
      </c>
      <c r="E497" s="11">
        <v>142.50689112758729</v>
      </c>
      <c r="F497" s="50">
        <v>491</v>
      </c>
      <c r="G497" s="11">
        <v>1034.923953829292</v>
      </c>
    </row>
    <row r="498" spans="2:7" x14ac:dyDescent="0.2">
      <c r="B498" s="7" t="d">
        <v>2024-01-24</v>
      </c>
      <c r="C498" s="8">
        <v>63.009998000000003</v>
      </c>
      <c r="D498" s="10">
        <f t="shared" si="9"/>
        <v>-4.8043570084799314E-2</v>
      </c>
      <c r="E498" s="11">
        <v>-480.43570084799313</v>
      </c>
      <c r="F498" s="50">
        <v>492</v>
      </c>
      <c r="G498" s="11">
        <v>1041.5768731052387</v>
      </c>
    </row>
    <row r="499" spans="2:7" x14ac:dyDescent="0.2">
      <c r="B499" s="7" t="d">
        <v>2024-01-25</v>
      </c>
      <c r="C499" s="8">
        <v>62.869999</v>
      </c>
      <c r="D499" s="10">
        <f t="shared" si="9"/>
        <v>-2.2218537445438669E-3</v>
      </c>
      <c r="E499" s="11">
        <v>-22.21853744543867</v>
      </c>
      <c r="F499" s="50">
        <v>493</v>
      </c>
      <c r="G499" s="11">
        <v>1067.5649621011928</v>
      </c>
    </row>
    <row r="500" spans="2:7" x14ac:dyDescent="0.2">
      <c r="B500" s="7" t="d">
        <v>2024-01-26</v>
      </c>
      <c r="C500" s="8">
        <v>61.009998000000003</v>
      </c>
      <c r="D500" s="10">
        <f t="shared" si="9"/>
        <v>-2.9584874019164431E-2</v>
      </c>
      <c r="E500" s="11">
        <v>-295.84874019164431</v>
      </c>
      <c r="F500" s="50">
        <v>494</v>
      </c>
      <c r="G500" s="11">
        <v>1177.1917024320455</v>
      </c>
    </row>
    <row r="501" spans="2:7" x14ac:dyDescent="0.2">
      <c r="B501" s="7" t="d">
        <v>2024-01-29</v>
      </c>
      <c r="C501" s="8">
        <v>65.779999000000004</v>
      </c>
      <c r="D501" s="10">
        <f t="shared" si="9"/>
        <v>7.8183923231730068E-2</v>
      </c>
      <c r="E501" s="11">
        <v>781.83923231730068</v>
      </c>
      <c r="F501" s="50">
        <v>495</v>
      </c>
      <c r="G501" s="11">
        <v>1222.6039702921375</v>
      </c>
    </row>
    <row r="502" spans="2:7" x14ac:dyDescent="0.2">
      <c r="B502" s="7" t="d">
        <v>2024-01-30</v>
      </c>
      <c r="C502" s="8">
        <v>64.480002999999996</v>
      </c>
      <c r="D502" s="10">
        <f t="shared" si="9"/>
        <v>-1.9762785341483569E-2</v>
      </c>
      <c r="E502" s="11">
        <v>-197.6278534148357</v>
      </c>
      <c r="F502" s="50">
        <v>496</v>
      </c>
      <c r="G502" s="11">
        <v>1238.1197020292834</v>
      </c>
    </row>
    <row r="503" spans="2:7" x14ac:dyDescent="0.2">
      <c r="B503" s="7" t="d">
        <v>2024-01-31</v>
      </c>
      <c r="C503" s="8">
        <v>62.950001</v>
      </c>
      <c r="D503" s="10">
        <f t="shared" si="9"/>
        <v>-2.3728317754575734E-2</v>
      </c>
      <c r="E503" s="11">
        <v>-237.28317754575733</v>
      </c>
      <c r="F503" s="50">
        <v>497</v>
      </c>
      <c r="G503" s="11">
        <v>1333.0949130288584</v>
      </c>
    </row>
    <row r="504" spans="2:7" x14ac:dyDescent="0.2">
      <c r="B504" s="7" t="d">
        <v>2024-02-01</v>
      </c>
      <c r="C504" s="8">
        <v>64.669998000000007</v>
      </c>
      <c r="D504" s="10">
        <f t="shared" si="9"/>
        <v>2.732322434752632E-2</v>
      </c>
      <c r="E504" s="11">
        <v>273.23224347526298</v>
      </c>
      <c r="F504" s="50">
        <v>498</v>
      </c>
      <c r="G504" s="11">
        <v>1357.1151082933275</v>
      </c>
    </row>
    <row r="505" spans="2:7" x14ac:dyDescent="0.2">
      <c r="B505" s="7" t="d">
        <v>2024-02-02</v>
      </c>
      <c r="C505" s="8">
        <v>64.75</v>
      </c>
      <c r="D505" s="10">
        <f t="shared" si="9"/>
        <v>1.2370806011157143E-3</v>
      </c>
      <c r="E505" s="11">
        <v>12.370806011157143</v>
      </c>
      <c r="F505" s="50">
        <v>499</v>
      </c>
      <c r="G505" s="11">
        <v>1464.0320590335687</v>
      </c>
    </row>
    <row r="506" spans="2:7" ht="17" thickBot="1" x14ac:dyDescent="0.25">
      <c r="B506" s="13" t="d">
        <v>2024-02-05</v>
      </c>
      <c r="C506" s="14">
        <v>64.430000000000007</v>
      </c>
      <c r="D506" s="15">
        <f t="shared" si="9"/>
        <v>-4.9420849420848123E-3</v>
      </c>
      <c r="E506" s="16">
        <v>-49.420849420848121</v>
      </c>
      <c r="F506" s="54">
        <v>500</v>
      </c>
      <c r="G506" s="16">
        <v>1631.0098543591</v>
      </c>
    </row>
  </sheetData>
  <sortState xmlns:xlrd2="http://schemas.microsoft.com/office/spreadsheetml/2017/richdata2" ref="G1:G506">
    <sortCondition ref="G3:G506"/>
  </sortState>
  <mergeCells count="3">
    <mergeCell ref="I51:N51"/>
    <mergeCell ref="I52:N52"/>
    <mergeCell ref="I53:N78"/>
  </mergeCells>
  <pageMargins left="0.7" right="0.7" top="0.75" bottom="0.75" header="0.3" footer="0.3"/>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99AB-FE61-8B48-B49C-A79D47AA9401}">
  <dimension ref="B1:Q506"/>
  <sheetViews>
    <sheetView tabSelected="1" topLeftCell="C4" zoomScale="140" zoomScaleNormal="140" workbookViewId="0">
      <selection activeCell="M29" sqref="M29"/>
    </sheetView>
  </sheetViews>
  <sheetFormatPr baseColWidth="10" defaultRowHeight="16" x14ac:dyDescent="0.2"/>
  <cols>
    <col min="1" max="1" width="3.5" customWidth="1"/>
    <col min="3" max="3" width="8.83203125" bestFit="1" customWidth="1"/>
    <col min="4" max="4" width="9.5" customWidth="1"/>
    <col min="5" max="5" width="14.5" bestFit="1" customWidth="1"/>
    <col min="7" max="7" width="13.83203125" bestFit="1" customWidth="1"/>
    <col min="9" max="9" width="14.6640625" customWidth="1"/>
    <col min="10" max="10" width="11.5" customWidth="1"/>
    <col min="11" max="11" width="13.33203125" customWidth="1"/>
    <col min="12" max="12" width="12.83203125" customWidth="1"/>
    <col min="14" max="14" width="12" customWidth="1"/>
  </cols>
  <sheetData>
    <row r="1" spans="2:16" ht="17" thickBot="1" x14ac:dyDescent="0.25">
      <c r="B1" s="2"/>
      <c r="C1" s="2"/>
      <c r="D1" s="2"/>
      <c r="E1" s="2"/>
      <c r="F1" s="2"/>
      <c r="G1" s="2"/>
    </row>
    <row r="2" spans="2:16" x14ac:dyDescent="0.2">
      <c r="B2" s="19" t="s">
        <v>8</v>
      </c>
      <c r="C2" s="19"/>
      <c r="D2" s="19"/>
      <c r="E2" s="19"/>
      <c r="F2" s="19"/>
      <c r="G2" s="19"/>
    </row>
    <row r="3" spans="2:16" x14ac:dyDescent="0.2">
      <c r="B3" s="19" t="s">
        <v>9</v>
      </c>
      <c r="C3" s="19"/>
      <c r="D3" s="19"/>
      <c r="E3" s="19"/>
      <c r="F3" s="19"/>
      <c r="G3" s="19"/>
    </row>
    <row r="4" spans="2:16" ht="17" thickBot="1" x14ac:dyDescent="0.25">
      <c r="B4" s="21" t="s">
        <v>32</v>
      </c>
      <c r="C4" s="21"/>
      <c r="D4" s="33">
        <v>10000</v>
      </c>
      <c r="E4" s="83"/>
      <c r="F4" s="21"/>
      <c r="G4" s="19"/>
      <c r="I4" s="2"/>
      <c r="J4" s="2"/>
      <c r="K4" s="2"/>
      <c r="L4" s="2"/>
      <c r="M4" s="2"/>
      <c r="N4" s="2"/>
      <c r="O4" s="2"/>
    </row>
    <row r="5" spans="2:16" ht="17" thickBot="1" x14ac:dyDescent="0.25">
      <c r="B5" s="6" t="s">
        <v>0</v>
      </c>
      <c r="C5" s="6" t="s">
        <v>5</v>
      </c>
      <c r="D5" s="6" t="s">
        <v>58</v>
      </c>
      <c r="E5" s="6" t="s">
        <v>57</v>
      </c>
      <c r="F5" s="6" t="s">
        <v>97</v>
      </c>
      <c r="G5" s="6" t="s">
        <v>98</v>
      </c>
      <c r="I5" s="17" t="s">
        <v>15</v>
      </c>
      <c r="J5" s="18"/>
      <c r="K5" s="18"/>
      <c r="L5" s="18"/>
    </row>
    <row r="6" spans="2:16" ht="17" thickBot="1" x14ac:dyDescent="0.25">
      <c r="B6" s="7" t="d">
        <v>2022-02-07</v>
      </c>
      <c r="C6" s="8">
        <v>62.360000999999997</v>
      </c>
      <c r="D6" s="9" t="s">
        <v>10</v>
      </c>
      <c r="E6" s="9" t="s">
        <v>10</v>
      </c>
      <c r="F6" s="9" t="s">
        <v>10</v>
      </c>
      <c r="G6" s="9" t="s">
        <v>10</v>
      </c>
      <c r="I6" s="56"/>
      <c r="J6" s="48"/>
      <c r="K6" s="57" t="s">
        <v>50</v>
      </c>
      <c r="L6" s="57" t="s">
        <v>51</v>
      </c>
      <c r="N6" s="68" t="s">
        <v>75</v>
      </c>
      <c r="O6" s="107"/>
    </row>
    <row r="7" spans="2:16" ht="17" thickBot="1" x14ac:dyDescent="0.25">
      <c r="B7" s="7" t="d">
        <v>2022-02-08</v>
      </c>
      <c r="C7" s="8">
        <v>61.040000999999997</v>
      </c>
      <c r="D7" s="10">
        <f>C7/C6-1</f>
        <v>-2.1167414670182572E-2</v>
      </c>
      <c r="E7" s="11">
        <v>-211.67414670182572</v>
      </c>
      <c r="F7" s="4">
        <f>LN(C7/C6)</f>
        <v>-2.1394656866594801E-2</v>
      </c>
      <c r="G7" s="69">
        <f>F7*$D$4</f>
        <v>-213.94656866594801</v>
      </c>
      <c r="I7" s="19" t="s">
        <v>16</v>
      </c>
      <c r="J7" s="19"/>
      <c r="K7" s="23">
        <f>COUNT(D7:D506)</f>
        <v>500</v>
      </c>
      <c r="L7" s="23">
        <f>COUNT(F7:F506)</f>
        <v>500</v>
      </c>
      <c r="N7" s="34" t="s">
        <v>56</v>
      </c>
      <c r="O7" s="106">
        <f>(6+4*K15)/K15</f>
        <v>10.354252438981211</v>
      </c>
    </row>
    <row r="8" spans="2:16" x14ac:dyDescent="0.2">
      <c r="B8" s="7" t="d">
        <v>2022-02-09</v>
      </c>
      <c r="C8" s="8">
        <v>65.040001000000004</v>
      </c>
      <c r="D8" s="10">
        <f t="shared" ref="D8:D70" si="0">C8/C7-1</f>
        <v>6.5530798402182233E-2</v>
      </c>
      <c r="E8" s="11">
        <v>655.30798402182234</v>
      </c>
      <c r="F8" s="4">
        <f t="shared" ref="F8:F71" si="1">LN(C8/C7)</f>
        <v>6.3473077255807517E-2</v>
      </c>
      <c r="G8" s="69">
        <f t="shared" ref="G8:G71" si="2">F8*$D$4</f>
        <v>634.73077255807516</v>
      </c>
      <c r="H8" s="4"/>
      <c r="I8" s="38" t="s">
        <v>12</v>
      </c>
      <c r="J8" s="38"/>
      <c r="K8" s="58">
        <f>AVERAGE(D7:D506)</f>
        <v>9.1302993962759805E-4</v>
      </c>
      <c r="L8" s="60">
        <f>AVERAGE(F7:F506)</f>
        <v>6.5310605850111219E-5</v>
      </c>
    </row>
    <row r="9" spans="2:16" x14ac:dyDescent="0.2">
      <c r="B9" s="7" t="d">
        <v>2022-02-10</v>
      </c>
      <c r="C9" s="8">
        <v>61.900002000000001</v>
      </c>
      <c r="D9" s="10">
        <f t="shared" si="0"/>
        <v>-4.8277966662392924E-2</v>
      </c>
      <c r="E9" s="11">
        <v>-482.77966662392924</v>
      </c>
      <c r="F9" s="4">
        <f t="shared" si="1"/>
        <v>-4.9482268613981223E-2</v>
      </c>
      <c r="G9" s="69">
        <f t="shared" si="2"/>
        <v>-494.82268613981222</v>
      </c>
      <c r="I9" s="19" t="s">
        <v>13</v>
      </c>
      <c r="J9" s="19"/>
      <c r="K9" s="24">
        <f>MEDIAN(D7:D506)</f>
        <v>-1.9800517617789004E-3</v>
      </c>
      <c r="L9" s="67">
        <f>MEDIAN(F7:F506)</f>
        <v>-1.9820334418386132E-3</v>
      </c>
    </row>
    <row r="10" spans="2:16" x14ac:dyDescent="0.2">
      <c r="B10" s="7" t="d">
        <v>2022-02-11</v>
      </c>
      <c r="C10" s="8">
        <v>59.400002000000001</v>
      </c>
      <c r="D10" s="10">
        <f t="shared" si="0"/>
        <v>-4.0387720827537277E-2</v>
      </c>
      <c r="E10" s="11">
        <v>-403.87720827537277</v>
      </c>
      <c r="F10" s="4">
        <f t="shared" si="1"/>
        <v>-4.1225951962095241E-2</v>
      </c>
      <c r="G10" s="69">
        <f t="shared" si="2"/>
        <v>-412.2595196209524</v>
      </c>
      <c r="I10" s="38" t="s">
        <v>52</v>
      </c>
      <c r="J10" s="38"/>
      <c r="K10" s="109">
        <f>_xlfn.STDEV.S(D7:D506)</f>
        <v>4.145459525465383E-2</v>
      </c>
      <c r="L10" s="109">
        <f>_xlfn.STDEV.S(F7:F506)</f>
        <v>4.1114590943038175E-2</v>
      </c>
      <c r="P10" s="66"/>
    </row>
    <row r="11" spans="2:16" x14ac:dyDescent="0.2">
      <c r="B11" s="7" t="d">
        <v>2022-02-14</v>
      </c>
      <c r="C11" s="8">
        <v>58.610000999999997</v>
      </c>
      <c r="D11" s="10">
        <f t="shared" si="0"/>
        <v>-1.3299679686879506E-2</v>
      </c>
      <c r="E11" s="11">
        <v>-132.99679686879506</v>
      </c>
      <c r="F11" s="4">
        <f t="shared" si="1"/>
        <v>-1.3388912488359843E-2</v>
      </c>
      <c r="G11" s="69">
        <f t="shared" si="2"/>
        <v>-133.88912488359844</v>
      </c>
      <c r="I11" s="19" t="s">
        <v>17</v>
      </c>
      <c r="J11" s="19"/>
      <c r="K11" s="24">
        <f>MAX(D7:D506)</f>
        <v>0.16310098543591001</v>
      </c>
      <c r="L11" s="67">
        <f>MAX(F7:F506)</f>
        <v>0.15108970161201141</v>
      </c>
    </row>
    <row r="12" spans="2:16" x14ac:dyDescent="0.2">
      <c r="B12" s="7" t="d">
        <v>2022-02-15</v>
      </c>
      <c r="C12" s="8">
        <v>60.970001000000003</v>
      </c>
      <c r="D12" s="10">
        <f t="shared" si="0"/>
        <v>4.0266165496226636E-2</v>
      </c>
      <c r="E12" s="11">
        <v>402.66165496226637</v>
      </c>
      <c r="F12" s="4">
        <f t="shared" si="1"/>
        <v>3.9476608770961139E-2</v>
      </c>
      <c r="G12" s="69">
        <f t="shared" si="2"/>
        <v>394.76608770961138</v>
      </c>
      <c r="I12" s="38" t="s">
        <v>18</v>
      </c>
      <c r="J12" s="38"/>
      <c r="K12" s="58">
        <f>MIN(D7:D506)</f>
        <v>-0.13315555624703757</v>
      </c>
      <c r="L12" s="60">
        <f>MIN(F7:F506)</f>
        <v>-0.14289573726915897</v>
      </c>
    </row>
    <row r="13" spans="2:16" x14ac:dyDescent="0.2">
      <c r="B13" s="7" t="d">
        <v>2022-02-16</v>
      </c>
      <c r="C13" s="8">
        <v>61.970001000000003</v>
      </c>
      <c r="D13" s="10">
        <f t="shared" si="0"/>
        <v>1.6401508669812825E-2</v>
      </c>
      <c r="E13" s="11">
        <v>164.01508669812824</v>
      </c>
      <c r="F13" s="4">
        <f t="shared" si="1"/>
        <v>1.6268456789622802E-2</v>
      </c>
      <c r="G13" s="69">
        <f t="shared" si="2"/>
        <v>162.68456789622803</v>
      </c>
      <c r="I13" s="19" t="s">
        <v>19</v>
      </c>
      <c r="J13" s="19"/>
      <c r="K13" s="24">
        <f>K11-K12</f>
        <v>0.29625654168294757</v>
      </c>
      <c r="L13" s="67">
        <f>L11-L12</f>
        <v>0.29398543888117035</v>
      </c>
      <c r="M13" s="26"/>
    </row>
    <row r="14" spans="2:16" x14ac:dyDescent="0.2">
      <c r="B14" s="7" t="d">
        <v>2022-02-17</v>
      </c>
      <c r="C14" s="8">
        <v>58.610000999999997</v>
      </c>
      <c r="D14" s="10">
        <f t="shared" si="0"/>
        <v>-5.4219782891402724E-2</v>
      </c>
      <c r="E14" s="11">
        <v>-542.19782891402724</v>
      </c>
      <c r="F14" s="4">
        <f t="shared" si="1"/>
        <v>-5.574506556058402E-2</v>
      </c>
      <c r="G14" s="69">
        <f t="shared" si="2"/>
        <v>-557.45065560584021</v>
      </c>
      <c r="I14" s="38" t="s">
        <v>40</v>
      </c>
      <c r="J14" s="38"/>
      <c r="K14" s="63">
        <f>SKEW(D7:D506)</f>
        <v>0.48522961977461398</v>
      </c>
      <c r="L14" s="63">
        <f>SKEW(F7:F506)</f>
        <v>0.32146424653268707</v>
      </c>
    </row>
    <row r="15" spans="2:16" ht="17" thickBot="1" x14ac:dyDescent="0.25">
      <c r="B15" s="7" t="d">
        <v>2022-02-18</v>
      </c>
      <c r="C15" s="8">
        <v>58.290000999999997</v>
      </c>
      <c r="D15" s="10">
        <f t="shared" si="0"/>
        <v>-5.459819050335768E-3</v>
      </c>
      <c r="E15" s="11">
        <v>-54.598190503357678</v>
      </c>
      <c r="F15" s="4">
        <f t="shared" si="1"/>
        <v>-5.4747783372129438E-3</v>
      </c>
      <c r="G15" s="69">
        <f t="shared" si="2"/>
        <v>-54.74778337212944</v>
      </c>
      <c r="I15" s="21" t="s">
        <v>20</v>
      </c>
      <c r="J15" s="21"/>
      <c r="K15" s="30">
        <f>KURT(D7:D506)</f>
        <v>0.94424954904089242</v>
      </c>
      <c r="L15" s="30">
        <f>KURT(F7:F506)</f>
        <v>0.75342841375715475</v>
      </c>
    </row>
    <row r="16" spans="2:16" x14ac:dyDescent="0.2">
      <c r="B16" s="7" t="d">
        <v>2022-02-22</v>
      </c>
      <c r="C16" s="8">
        <v>55.66</v>
      </c>
      <c r="D16" s="10">
        <f t="shared" si="0"/>
        <v>-4.5119247810615049E-2</v>
      </c>
      <c r="E16" s="11">
        <v>-451.19247810615047</v>
      </c>
      <c r="F16" s="4">
        <f t="shared" si="1"/>
        <v>-4.616881311531483E-2</v>
      </c>
      <c r="G16" s="69">
        <f t="shared" si="2"/>
        <v>-461.68813115314828</v>
      </c>
    </row>
    <row r="17" spans="2:17" ht="17" thickBot="1" x14ac:dyDescent="0.25">
      <c r="B17" s="7" t="d">
        <v>2022-02-23</v>
      </c>
      <c r="C17" s="8">
        <v>53.25</v>
      </c>
      <c r="D17" s="10">
        <f t="shared" si="0"/>
        <v>-4.3298598634566976E-2</v>
      </c>
      <c r="E17" s="11">
        <v>-432.98598634566974</v>
      </c>
      <c r="F17" s="4">
        <f t="shared" si="1"/>
        <v>-4.4263951508210185E-2</v>
      </c>
      <c r="G17" s="69">
        <f t="shared" si="2"/>
        <v>-442.63951508210187</v>
      </c>
      <c r="I17" s="2"/>
      <c r="J17" s="2"/>
      <c r="K17" s="2"/>
      <c r="L17" s="2"/>
      <c r="M17" s="2"/>
      <c r="N17" s="2"/>
      <c r="Q17" s="2"/>
    </row>
    <row r="18" spans="2:17" ht="17" thickBot="1" x14ac:dyDescent="0.25">
      <c r="B18" s="7" t="d">
        <v>2022-02-24</v>
      </c>
      <c r="C18" s="8">
        <v>57.16</v>
      </c>
      <c r="D18" s="10">
        <f t="shared" si="0"/>
        <v>7.3427230046948289E-2</v>
      </c>
      <c r="E18" s="11">
        <v>734.27230046948284</v>
      </c>
      <c r="F18" s="4">
        <f t="shared" si="1"/>
        <v>7.0856548472132103E-2</v>
      </c>
      <c r="G18" s="69">
        <f t="shared" si="2"/>
        <v>708.56548472132101</v>
      </c>
      <c r="I18" s="34" t="s">
        <v>112</v>
      </c>
      <c r="J18" s="18"/>
      <c r="K18" s="18"/>
      <c r="L18" s="18"/>
      <c r="M18" s="18"/>
      <c r="N18" s="18"/>
      <c r="O18" s="18"/>
      <c r="P18" s="18"/>
    </row>
    <row r="19" spans="2:17" x14ac:dyDescent="0.2">
      <c r="B19" s="7" t="d">
        <v>2022-02-25</v>
      </c>
      <c r="C19" s="8">
        <v>59.73</v>
      </c>
      <c r="D19" s="10">
        <f t="shared" si="0"/>
        <v>4.4961511546536048E-2</v>
      </c>
      <c r="E19" s="11">
        <v>449.61511546536047</v>
      </c>
      <c r="F19" s="4">
        <f t="shared" si="1"/>
        <v>4.3980053682547968E-2</v>
      </c>
      <c r="G19" s="69">
        <f t="shared" si="2"/>
        <v>439.8005368254797</v>
      </c>
      <c r="I19" s="110"/>
      <c r="J19" s="111" t="s">
        <v>41</v>
      </c>
      <c r="K19" s="111" t="s">
        <v>43</v>
      </c>
      <c r="L19" s="111" t="s">
        <v>44</v>
      </c>
      <c r="M19" s="111" t="s">
        <v>45</v>
      </c>
      <c r="N19" s="111" t="s">
        <v>74</v>
      </c>
      <c r="O19" s="111" t="s">
        <v>46</v>
      </c>
      <c r="P19" s="111" t="s">
        <v>46</v>
      </c>
      <c r="Q19" s="111" t="s">
        <v>48</v>
      </c>
    </row>
    <row r="20" spans="2:17" ht="17" thickBot="1" x14ac:dyDescent="0.25">
      <c r="B20" s="7" t="d">
        <v>2022-02-28</v>
      </c>
      <c r="C20" s="8">
        <v>61.369999</v>
      </c>
      <c r="D20" s="10">
        <f t="shared" si="0"/>
        <v>2.7456872593336845E-2</v>
      </c>
      <c r="E20" s="11">
        <v>274.56872593336846</v>
      </c>
      <c r="F20" s="4">
        <f t="shared" si="1"/>
        <v>2.7086693362184559E-2</v>
      </c>
      <c r="G20" s="69">
        <f t="shared" si="2"/>
        <v>270.86693362184559</v>
      </c>
      <c r="I20" s="112"/>
      <c r="J20" s="113" t="s">
        <v>42</v>
      </c>
      <c r="K20" s="113" t="s">
        <v>28</v>
      </c>
      <c r="L20" s="113" t="s">
        <v>28</v>
      </c>
      <c r="M20" s="113"/>
      <c r="N20" s="113" t="s">
        <v>42</v>
      </c>
      <c r="O20" s="113"/>
      <c r="P20" s="113" t="s">
        <v>47</v>
      </c>
      <c r="Q20" s="113" t="s">
        <v>49</v>
      </c>
    </row>
    <row r="21" spans="2:17" x14ac:dyDescent="0.2">
      <c r="B21" s="7" t="d">
        <v>2022-03-01</v>
      </c>
      <c r="C21" s="8">
        <v>57.439999</v>
      </c>
      <c r="D21" s="10">
        <f t="shared" si="0"/>
        <v>-6.4037804530516662E-2</v>
      </c>
      <c r="E21" s="11">
        <v>-640.37804530516667</v>
      </c>
      <c r="F21" s="4">
        <f t="shared" si="1"/>
        <v>-6.6180192775901231E-2</v>
      </c>
      <c r="G21" s="69">
        <f t="shared" si="2"/>
        <v>-661.8019277590123</v>
      </c>
      <c r="I21" s="72" t="s">
        <v>53</v>
      </c>
      <c r="J21" s="29">
        <f>'Stats Summary'!M21</f>
        <v>497.36413014537351</v>
      </c>
      <c r="K21" s="29">
        <f>'Age-Weighted '!M7</f>
        <v>296.42928748370599</v>
      </c>
      <c r="L21" s="29">
        <f>'Vol-Weighted'!L8</f>
        <v>492.84972591580225</v>
      </c>
      <c r="M21" s="29">
        <f>'Stats Summary'!K21</f>
        <v>522.13171507991785</v>
      </c>
      <c r="N21" s="81">
        <f ca="1">'Monte Carlo'!G3</f>
        <v>491.07272468426709</v>
      </c>
      <c r="O21" s="29">
        <f>$D$4*(1-EXP(1*$L$8-SQRT(1)*$L$10*J29))</f>
        <v>512.64428016950524</v>
      </c>
      <c r="P21" s="29">
        <f>-$D$4*(1-EXP(1*$L$8+SQRT(1)*$L$10*J29))</f>
        <v>541.72162694971598</v>
      </c>
      <c r="Q21" s="29">
        <f>$D$4*(-1*$K$8+SQRT(1)*SQRT(($O$7-2)/$O$7)*$K$10*K29)</f>
        <v>501.82080154900109</v>
      </c>
    </row>
    <row r="22" spans="2:17" x14ac:dyDescent="0.2">
      <c r="B22" s="7" t="d">
        <v>2022-03-02</v>
      </c>
      <c r="C22" s="8">
        <v>58.779998999999997</v>
      </c>
      <c r="D22" s="10">
        <f t="shared" si="0"/>
        <v>2.3328691213939656E-2</v>
      </c>
      <c r="E22" s="11">
        <v>233.28691213939658</v>
      </c>
      <c r="F22" s="4">
        <f t="shared" si="1"/>
        <v>2.306073664768404E-2</v>
      </c>
      <c r="G22" s="69">
        <f t="shared" si="2"/>
        <v>230.60736647684041</v>
      </c>
      <c r="I22" s="73" t="s">
        <v>54</v>
      </c>
      <c r="J22" s="42">
        <f>'Stats Summary'!M22</f>
        <v>638.68107509005404</v>
      </c>
      <c r="K22" s="42">
        <f>'Age-Weighted '!N7</f>
        <v>481.60768373596119</v>
      </c>
      <c r="L22" s="42">
        <f>'Vol-Weighted'!M8</f>
        <v>1185.1743231419341</v>
      </c>
      <c r="M22" s="42">
        <f>'Stats Summary'!K22</f>
        <v>672.73711418795017</v>
      </c>
      <c r="N22" s="101">
        <f ca="1">'Monte Carlo'!H3</f>
        <v>597.50885182010461</v>
      </c>
      <c r="O22" s="42">
        <f>$D$4*(1-EXP(1*$L$8-SQRT(1)*$L$10*J30))</f>
        <v>653.30392803505276</v>
      </c>
      <c r="P22" s="42">
        <f>-$D$4*(1-EXP(1*$L$8+SQRT(1)*$L$10*J30))</f>
        <v>700.36537020686126</v>
      </c>
      <c r="Q22" s="42">
        <f>$D$4*(-1*$K$8+SQRT(1)*SQRT(($O$7-2)/$O$7)*$K$10*K30)</f>
        <v>665.76406486810106</v>
      </c>
    </row>
    <row r="23" spans="2:17" x14ac:dyDescent="0.2">
      <c r="B23" s="7" t="d">
        <v>2022-03-03</v>
      </c>
      <c r="C23" s="8">
        <v>54.189999</v>
      </c>
      <c r="D23" s="10">
        <f t="shared" si="0"/>
        <v>-7.8087786289346428E-2</v>
      </c>
      <c r="E23" s="11">
        <v>-780.87786289346423</v>
      </c>
      <c r="F23" s="4">
        <f t="shared" si="1"/>
        <v>-8.1305272853748334E-2</v>
      </c>
      <c r="G23" s="69">
        <f t="shared" si="2"/>
        <v>-813.05272853748329</v>
      </c>
      <c r="I23" s="72" t="s">
        <v>55</v>
      </c>
      <c r="J23" s="29">
        <f>'Stats Summary'!M23</f>
        <v>837.09925009037738</v>
      </c>
      <c r="K23" s="29">
        <f>'Age-Weighted '!O7</f>
        <v>532.05711972651011</v>
      </c>
      <c r="L23" s="29">
        <f>'Vol-Weighted'!N8</f>
        <v>5972.8106485617045</v>
      </c>
      <c r="M23" s="29">
        <f>'Stats Summary'!K23</f>
        <v>955.24779600259876</v>
      </c>
      <c r="N23" s="81">
        <f ca="1">'Monte Carlo'!I3</f>
        <v>918.77345003738083</v>
      </c>
      <c r="O23" s="29">
        <f>$D$4*(1-EXP(1*$L$8-SQRT(1)*$L$10*J31))</f>
        <v>911.55740009014607</v>
      </c>
      <c r="P23" s="29">
        <f>-$D$4*(1-EXP(1*$L$8+SQRT(1)*$L$10*J31))</f>
        <v>1004.4225811905583</v>
      </c>
      <c r="Q23" s="29">
        <f>$D$4*(-1*$K$8+SQRT(1)*SQRT(($O$7-2)/$O$7)*$K$10*K31)</f>
        <v>1019.9965645845078</v>
      </c>
    </row>
    <row r="24" spans="2:17" x14ac:dyDescent="0.2">
      <c r="B24" s="7" t="d">
        <v>2022-03-04</v>
      </c>
      <c r="C24" s="8">
        <v>53.189999</v>
      </c>
      <c r="D24" s="10">
        <f t="shared" si="0"/>
        <v>-1.845358956363885E-2</v>
      </c>
      <c r="E24" s="11">
        <v>-184.53589563638849</v>
      </c>
      <c r="F24" s="4">
        <f t="shared" si="1"/>
        <v>-1.8625981170733819E-2</v>
      </c>
      <c r="G24" s="69">
        <f t="shared" si="2"/>
        <v>-186.2598117073382</v>
      </c>
      <c r="I24" s="74" t="s">
        <v>59</v>
      </c>
      <c r="J24" s="42">
        <f>'Stats Summary'!M24</f>
        <v>1428.1342998440084</v>
      </c>
      <c r="K24" s="42">
        <f>SQRT(5)*K22</f>
        <v>1076.9075193198291</v>
      </c>
      <c r="L24" s="42">
        <f>SQRT(5)*L22</f>
        <v>2650.1303517326669</v>
      </c>
      <c r="M24" s="42">
        <f>'Stats Summary'!K24</f>
        <v>1479.0503914349135</v>
      </c>
      <c r="N24" s="101">
        <f ca="1">'Monte Carlo'!H7</f>
        <v>1440.3170245672209</v>
      </c>
      <c r="O24" s="42">
        <f>$D$4*(1-EXP(5*$L$8-SQRT(5)*$L$10*J32))</f>
        <v>1400.6037734687393</v>
      </c>
      <c r="P24" s="42">
        <f>-$D$4*(1-EXP(5*$L$8+SQRT(5)*$L$10*J32))</f>
        <v>1636.3206557622977</v>
      </c>
      <c r="Q24" s="42">
        <f>$D$4*(-5*$K$8+SQRT(5)*SQRT(($O$7-2)/$O$7)*$K$10*K32)</f>
        <v>1463.4581791452724</v>
      </c>
    </row>
    <row r="25" spans="2:17" ht="17" thickBot="1" x14ac:dyDescent="0.25">
      <c r="B25" s="7" t="d">
        <v>2022-03-07</v>
      </c>
      <c r="C25" s="8">
        <v>55.200001</v>
      </c>
      <c r="D25" s="10">
        <f t="shared" si="0"/>
        <v>3.7789096405134392E-2</v>
      </c>
      <c r="E25" s="11">
        <v>377.89096405134393</v>
      </c>
      <c r="F25" s="4">
        <f t="shared" si="1"/>
        <v>3.7092581445291907E-2</v>
      </c>
      <c r="G25" s="69">
        <f t="shared" si="2"/>
        <v>370.92581445291904</v>
      </c>
      <c r="I25" s="75" t="s">
        <v>60</v>
      </c>
      <c r="J25" s="44">
        <f>'Stats Summary'!M25</f>
        <v>2647.1402579045039</v>
      </c>
      <c r="K25" s="44">
        <f>SQRT(10)*K23</f>
        <v>1682.5123436446756</v>
      </c>
      <c r="L25" s="44">
        <f>SQRT(10)*L23</f>
        <v>18887.685682362488</v>
      </c>
      <c r="M25" s="44">
        <f>'Stats Summary'!K25</f>
        <v>2958.3283130728314</v>
      </c>
      <c r="N25" s="82">
        <f ca="1">'Monte Carlo'!I11</f>
        <v>2649.9911185234632</v>
      </c>
      <c r="O25" s="44">
        <f>$D$4*(1-EXP(10*$L$8-SQRT(10)*$L$10*J33))</f>
        <v>2605.2053297150155</v>
      </c>
      <c r="P25" s="44">
        <f>-$D$4*(1-EXP(10*$L$8+SQRT(10)*$L$10*J33))</f>
        <v>3540.7014018554619</v>
      </c>
      <c r="Q25" s="44">
        <f>$D$4*(-10*$K$8+SQRT(10)*SQRT(($O$7-2)/$O$7)*$K$10*K33)</f>
        <v>3163.0818974828157</v>
      </c>
    </row>
    <row r="26" spans="2:17" ht="17" thickBot="1" x14ac:dyDescent="0.25">
      <c r="B26" s="7" t="d">
        <v>2022-03-08</v>
      </c>
      <c r="C26" s="8">
        <v>60.349997999999999</v>
      </c>
      <c r="D26" s="10">
        <f t="shared" si="0"/>
        <v>9.3297045411285362E-2</v>
      </c>
      <c r="E26" s="11">
        <v>932.97045411285364</v>
      </c>
      <c r="F26" s="4">
        <f t="shared" si="1"/>
        <v>8.9197943004531849E-2</v>
      </c>
      <c r="G26" s="69">
        <f t="shared" si="2"/>
        <v>891.97943004531851</v>
      </c>
      <c r="J26" s="2"/>
      <c r="K26" s="5"/>
    </row>
    <row r="27" spans="2:17" x14ac:dyDescent="0.2">
      <c r="B27" s="7" t="d">
        <v>2022-03-09</v>
      </c>
      <c r="C27" s="8">
        <v>62.419998</v>
      </c>
      <c r="D27" s="10">
        <f t="shared" si="0"/>
        <v>3.4299918286658349E-2</v>
      </c>
      <c r="E27" s="11">
        <v>342.99918286658351</v>
      </c>
      <c r="F27" s="4">
        <f t="shared" si="1"/>
        <v>3.3724790398096886E-2</v>
      </c>
      <c r="G27" s="69">
        <f t="shared" si="2"/>
        <v>337.24790398096889</v>
      </c>
      <c r="I27" s="35" t="s">
        <v>21</v>
      </c>
      <c r="J27" s="45" t="s">
        <v>31</v>
      </c>
      <c r="K27" s="45" t="s">
        <v>76</v>
      </c>
    </row>
    <row r="28" spans="2:17" ht="17" thickBot="1" x14ac:dyDescent="0.25">
      <c r="B28" s="7" t="d">
        <v>2022-03-10</v>
      </c>
      <c r="C28" s="8">
        <v>62.43</v>
      </c>
      <c r="D28" s="10">
        <f t="shared" si="0"/>
        <v>1.6023710862667073E-4</v>
      </c>
      <c r="E28" s="11">
        <v>1.6023710862667073</v>
      </c>
      <c r="F28" s="4">
        <f t="shared" si="1"/>
        <v>1.6022427203242774E-4</v>
      </c>
      <c r="G28" s="69">
        <f t="shared" si="2"/>
        <v>1.6022427203242775</v>
      </c>
      <c r="I28" s="36" t="s">
        <v>22</v>
      </c>
      <c r="J28" s="36" t="s">
        <v>33</v>
      </c>
      <c r="K28" s="36" t="s">
        <v>77</v>
      </c>
    </row>
    <row r="29" spans="2:17" x14ac:dyDescent="0.2">
      <c r="B29" s="7" t="d">
        <v>2022-03-11</v>
      </c>
      <c r="C29" s="8">
        <v>61.419998</v>
      </c>
      <c r="D29" s="10">
        <f t="shared" si="0"/>
        <v>-1.6178151529713247E-2</v>
      </c>
      <c r="E29" s="11">
        <v>-161.78151529713247</v>
      </c>
      <c r="F29" s="4">
        <f t="shared" si="1"/>
        <v>-1.6310446623660102E-2</v>
      </c>
      <c r="G29" s="69">
        <f t="shared" si="2"/>
        <v>-163.10446623660101</v>
      </c>
      <c r="I29" s="32">
        <v>0.9</v>
      </c>
      <c r="J29" s="3">
        <f>_xlfn.NORM.S.INV(I29)</f>
        <v>1.2815515655446006</v>
      </c>
      <c r="K29" s="3">
        <f>_xlfn.T.INV(I29,$O$7)</f>
        <v>1.3721836411103363</v>
      </c>
      <c r="L29" s="3"/>
    </row>
    <row r="30" spans="2:17" x14ac:dyDescent="0.2">
      <c r="B30" s="7" t="d">
        <v>2022-03-14</v>
      </c>
      <c r="C30" s="8">
        <v>58.060001</v>
      </c>
      <c r="D30" s="10">
        <f t="shared" si="0"/>
        <v>-5.4705260654681176E-2</v>
      </c>
      <c r="E30" s="11">
        <v>-547.05260654681172</v>
      </c>
      <c r="F30" s="4">
        <f t="shared" si="1"/>
        <v>-5.6258506629947039E-2</v>
      </c>
      <c r="G30" s="69">
        <f t="shared" si="2"/>
        <v>-562.58506629947044</v>
      </c>
      <c r="I30" s="37">
        <v>0.95</v>
      </c>
      <c r="J30" s="46">
        <f t="shared" ref="J30:J33" si="3">_xlfn.NORM.S.INV(I30)</f>
        <v>1.6448536269514715</v>
      </c>
      <c r="K30" s="46">
        <f>_xlfn.T.INV(I30,$O$7)</f>
        <v>1.8124611228116754</v>
      </c>
      <c r="L30" s="3"/>
    </row>
    <row r="31" spans="2:17" x14ac:dyDescent="0.2">
      <c r="B31" s="7" t="d">
        <v>2022-03-15</v>
      </c>
      <c r="C31" s="8">
        <v>60.040000999999997</v>
      </c>
      <c r="D31" s="10">
        <f t="shared" si="0"/>
        <v>3.4102651841153131E-2</v>
      </c>
      <c r="E31" s="11">
        <v>341.0265184115313</v>
      </c>
      <c r="F31" s="4">
        <f t="shared" si="1"/>
        <v>3.3534047600778549E-2</v>
      </c>
      <c r="G31" s="69">
        <f t="shared" si="2"/>
        <v>335.34047600778547</v>
      </c>
      <c r="I31" s="85">
        <v>0.99</v>
      </c>
      <c r="J31" s="86">
        <f t="shared" si="3"/>
        <v>2.3263478740408408</v>
      </c>
      <c r="K31" s="3">
        <f>_xlfn.T.INV(I31,$O$7)</f>
        <v>2.7637694581126957</v>
      </c>
      <c r="L31" s="3"/>
    </row>
    <row r="32" spans="2:17" x14ac:dyDescent="0.2">
      <c r="B32" s="7" t="d">
        <v>2022-03-16</v>
      </c>
      <c r="C32" s="8">
        <v>65.540001000000004</v>
      </c>
      <c r="D32" s="10">
        <f t="shared" si="0"/>
        <v>9.1605594743411345E-2</v>
      </c>
      <c r="E32" s="11">
        <v>916.05594743411348</v>
      </c>
      <c r="F32" s="4">
        <f t="shared" si="1"/>
        <v>8.7649635107702378E-2</v>
      </c>
      <c r="G32" s="69">
        <f t="shared" si="2"/>
        <v>876.49635107702375</v>
      </c>
      <c r="I32" s="37">
        <v>0.95</v>
      </c>
      <c r="J32" s="46">
        <f t="shared" si="3"/>
        <v>1.6448536269514715</v>
      </c>
      <c r="K32" s="46">
        <f>_xlfn.T.INV(I32,$O$7)</f>
        <v>1.8124611228116754</v>
      </c>
      <c r="L32" s="3"/>
    </row>
    <row r="33" spans="2:14" ht="17" thickBot="1" x14ac:dyDescent="0.25">
      <c r="B33" s="7" t="d">
        <v>2022-03-17</v>
      </c>
      <c r="C33" s="8">
        <v>67.459998999999996</v>
      </c>
      <c r="D33" s="10">
        <f t="shared" si="0"/>
        <v>2.9295056007093923E-2</v>
      </c>
      <c r="E33" s="11">
        <v>292.95056007093922</v>
      </c>
      <c r="F33" s="4">
        <f t="shared" si="1"/>
        <v>2.8874156281378564E-2</v>
      </c>
      <c r="G33" s="69">
        <f t="shared" si="2"/>
        <v>288.74156281378566</v>
      </c>
      <c r="I33" s="87">
        <v>0.99</v>
      </c>
      <c r="J33" s="88">
        <f t="shared" si="3"/>
        <v>2.3263478740408408</v>
      </c>
      <c r="K33" s="84">
        <f>_xlfn.T.INV(I33,$O$7)</f>
        <v>2.7637694581126957</v>
      </c>
    </row>
    <row r="34" spans="2:14" ht="17" thickBot="1" x14ac:dyDescent="0.25">
      <c r="B34" s="7" t="d">
        <v>2022-03-18</v>
      </c>
      <c r="C34" s="8">
        <v>67.889999000000003</v>
      </c>
      <c r="D34" s="10">
        <f t="shared" si="0"/>
        <v>6.3741477375356403E-3</v>
      </c>
      <c r="E34" s="11">
        <v>63.741477375356403</v>
      </c>
      <c r="F34" s="4">
        <f t="shared" si="1"/>
        <v>6.3539187739409565E-3</v>
      </c>
      <c r="G34" s="69">
        <f t="shared" si="2"/>
        <v>63.539187739409563</v>
      </c>
      <c r="I34" s="2"/>
      <c r="J34" s="2"/>
      <c r="K34" s="2"/>
      <c r="L34" s="2"/>
      <c r="M34" s="2"/>
    </row>
    <row r="35" spans="2:14" x14ac:dyDescent="0.2">
      <c r="B35" s="7" t="d">
        <v>2022-03-21</v>
      </c>
      <c r="C35" s="8">
        <v>65.660004000000001</v>
      </c>
      <c r="D35" s="10">
        <f t="shared" si="0"/>
        <v>-3.2847179744397992E-2</v>
      </c>
      <c r="E35" s="11">
        <v>-328.47179744397994</v>
      </c>
      <c r="F35" s="4">
        <f t="shared" si="1"/>
        <v>-3.3398760590510661E-2</v>
      </c>
      <c r="G35" s="69">
        <f t="shared" si="2"/>
        <v>-333.98760590510659</v>
      </c>
      <c r="H35" s="119"/>
      <c r="I35" s="121" t="s">
        <v>111</v>
      </c>
      <c r="J35" s="121"/>
      <c r="K35" s="121"/>
      <c r="L35" s="121"/>
      <c r="M35" s="121"/>
      <c r="N35" s="117"/>
    </row>
    <row r="36" spans="2:14" x14ac:dyDescent="0.2">
      <c r="B36" s="7" t="d">
        <v>2022-03-22</v>
      </c>
      <c r="C36" s="8">
        <v>67.5</v>
      </c>
      <c r="D36" s="10">
        <f t="shared" si="0"/>
        <v>2.8023086931276975E-2</v>
      </c>
      <c r="E36" s="11">
        <v>280.23086931276976</v>
      </c>
      <c r="F36" s="4">
        <f t="shared" si="1"/>
        <v>2.763762488514895E-2</v>
      </c>
      <c r="G36" s="69">
        <f t="shared" si="2"/>
        <v>276.37624885148949</v>
      </c>
      <c r="H36" s="119"/>
      <c r="I36" s="115"/>
      <c r="J36" s="115"/>
      <c r="K36" s="115"/>
      <c r="L36" s="115"/>
      <c r="M36" s="115"/>
      <c r="N36" s="118"/>
    </row>
    <row r="37" spans="2:14" x14ac:dyDescent="0.2">
      <c r="B37" s="7" t="d">
        <v>2022-03-23</v>
      </c>
      <c r="C37" s="8">
        <v>63.57</v>
      </c>
      <c r="D37" s="10">
        <f t="shared" si="0"/>
        <v>-5.8222222222222175E-2</v>
      </c>
      <c r="E37" s="11">
        <v>-582.22222222222172</v>
      </c>
      <c r="F37" s="4">
        <f t="shared" si="1"/>
        <v>-5.9985936930166697E-2</v>
      </c>
      <c r="G37" s="69">
        <f t="shared" si="2"/>
        <v>-599.85936930166702</v>
      </c>
      <c r="H37" s="119"/>
      <c r="I37" s="121" t="s">
        <v>100</v>
      </c>
      <c r="J37" s="121"/>
      <c r="K37" s="121"/>
      <c r="L37" s="121"/>
      <c r="M37" s="121"/>
      <c r="N37" s="118"/>
    </row>
    <row r="38" spans="2:14" x14ac:dyDescent="0.2">
      <c r="B38" s="7" t="d">
        <v>2022-03-24</v>
      </c>
      <c r="C38" s="8">
        <v>64.400002000000001</v>
      </c>
      <c r="D38" s="10">
        <f t="shared" si="0"/>
        <v>1.3056504640553745E-2</v>
      </c>
      <c r="E38" s="11">
        <v>130.56504640553746</v>
      </c>
      <c r="F38" s="4">
        <f t="shared" si="1"/>
        <v>1.2972003217890701E-2</v>
      </c>
      <c r="G38" s="69">
        <f t="shared" si="2"/>
        <v>129.72003217890702</v>
      </c>
      <c r="H38" s="119"/>
      <c r="I38" s="115"/>
      <c r="J38" s="115"/>
      <c r="K38" s="115"/>
      <c r="L38" s="115"/>
      <c r="M38" s="115"/>
      <c r="N38" s="118"/>
    </row>
    <row r="39" spans="2:14" ht="16" customHeight="1" x14ac:dyDescent="0.2">
      <c r="B39" s="7" t="d">
        <v>2022-03-25</v>
      </c>
      <c r="C39" s="8">
        <v>62.139999000000003</v>
      </c>
      <c r="D39" s="10">
        <f t="shared" si="0"/>
        <v>-3.5093213195862893E-2</v>
      </c>
      <c r="E39" s="11">
        <v>-350.93213195862893</v>
      </c>
      <c r="F39" s="4">
        <f t="shared" si="1"/>
        <v>-3.5723776294000718E-2</v>
      </c>
      <c r="G39" s="69">
        <f t="shared" si="2"/>
        <v>-357.2377629400072</v>
      </c>
      <c r="H39" s="119"/>
      <c r="I39" s="123" t="s">
        <v>110</v>
      </c>
      <c r="J39" s="123"/>
      <c r="K39" s="123"/>
      <c r="L39" s="123"/>
      <c r="M39" s="123"/>
      <c r="N39" s="118"/>
    </row>
    <row r="40" spans="2:14" x14ac:dyDescent="0.2">
      <c r="B40" s="7" t="d">
        <v>2022-03-28</v>
      </c>
      <c r="C40" s="8">
        <v>62.830002</v>
      </c>
      <c r="D40" s="10">
        <f t="shared" si="0"/>
        <v>1.1104007259478577E-2</v>
      </c>
      <c r="E40" s="11">
        <v>111.04007259478577</v>
      </c>
      <c r="F40" s="4">
        <f t="shared" si="1"/>
        <v>1.1042810374575135E-2</v>
      </c>
      <c r="G40" s="69">
        <f t="shared" si="2"/>
        <v>110.42810374575134</v>
      </c>
      <c r="H40" s="119"/>
      <c r="I40" s="123"/>
      <c r="J40" s="123"/>
      <c r="K40" s="123"/>
      <c r="L40" s="123"/>
      <c r="M40" s="123"/>
      <c r="N40" s="118"/>
    </row>
    <row r="41" spans="2:14" x14ac:dyDescent="0.2">
      <c r="B41" s="7" t="d">
        <v>2022-03-29</v>
      </c>
      <c r="C41" s="8">
        <v>65.949996999999996</v>
      </c>
      <c r="D41" s="10">
        <f t="shared" si="0"/>
        <v>4.9657725619680848E-2</v>
      </c>
      <c r="E41" s="11">
        <v>496.57725619680849</v>
      </c>
      <c r="F41" s="4">
        <f t="shared" si="1"/>
        <v>4.846413542753316E-2</v>
      </c>
      <c r="G41" s="69">
        <f t="shared" si="2"/>
        <v>484.64135427533159</v>
      </c>
      <c r="H41" s="119"/>
      <c r="I41" s="123"/>
      <c r="J41" s="123"/>
      <c r="K41" s="123"/>
      <c r="L41" s="123"/>
      <c r="M41" s="123"/>
      <c r="N41" s="118"/>
    </row>
    <row r="42" spans="2:14" x14ac:dyDescent="0.2">
      <c r="B42" s="7" t="d">
        <v>2022-03-30</v>
      </c>
      <c r="C42" s="8">
        <v>64.080001999999993</v>
      </c>
      <c r="D42" s="10">
        <f t="shared" si="0"/>
        <v>-2.8354739728039813E-2</v>
      </c>
      <c r="E42" s="11">
        <v>-283.54739728039812</v>
      </c>
      <c r="F42" s="4">
        <f t="shared" si="1"/>
        <v>-2.8764499703226285E-2</v>
      </c>
      <c r="G42" s="69">
        <f t="shared" si="2"/>
        <v>-287.64499703226284</v>
      </c>
      <c r="H42" s="119"/>
      <c r="I42" s="123"/>
      <c r="J42" s="123"/>
      <c r="K42" s="123"/>
      <c r="L42" s="123"/>
      <c r="M42" s="123"/>
      <c r="N42" s="118"/>
    </row>
    <row r="43" spans="2:14" x14ac:dyDescent="0.2">
      <c r="B43" s="7" t="d">
        <v>2022-03-31</v>
      </c>
      <c r="C43" s="8">
        <v>62.77</v>
      </c>
      <c r="D43" s="10">
        <f t="shared" si="0"/>
        <v>-2.0443226577926632E-2</v>
      </c>
      <c r="E43" s="11">
        <v>-204.43226577926632</v>
      </c>
      <c r="F43" s="4">
        <f t="shared" si="1"/>
        <v>-2.0655081641649069E-2</v>
      </c>
      <c r="G43" s="69">
        <f t="shared" si="2"/>
        <v>-206.5508164164907</v>
      </c>
      <c r="H43" s="119"/>
      <c r="I43" s="123"/>
      <c r="J43" s="123"/>
      <c r="K43" s="123"/>
      <c r="L43" s="123"/>
      <c r="M43" s="123"/>
      <c r="N43" s="118"/>
    </row>
    <row r="44" spans="2:14" x14ac:dyDescent="0.2">
      <c r="B44" s="7" t="d">
        <v>2022-04-01</v>
      </c>
      <c r="C44" s="8">
        <v>66.150002000000001</v>
      </c>
      <c r="D44" s="10">
        <f t="shared" si="0"/>
        <v>5.3847411183686411E-2</v>
      </c>
      <c r="E44" s="11">
        <v>538.47411183686415</v>
      </c>
      <c r="F44" s="4">
        <f t="shared" si="1"/>
        <v>5.2447668465839765E-2</v>
      </c>
      <c r="G44" s="69">
        <f t="shared" si="2"/>
        <v>524.47668465839763</v>
      </c>
      <c r="H44" s="119"/>
      <c r="I44" s="123"/>
      <c r="J44" s="123"/>
      <c r="K44" s="123"/>
      <c r="L44" s="123"/>
      <c r="M44" s="123"/>
      <c r="N44" s="118"/>
    </row>
    <row r="45" spans="2:14" x14ac:dyDescent="0.2">
      <c r="B45" s="7" t="d">
        <v>2022-04-04</v>
      </c>
      <c r="C45" s="8">
        <v>69.510002</v>
      </c>
      <c r="D45" s="10">
        <f t="shared" si="0"/>
        <v>5.0793649257939499E-2</v>
      </c>
      <c r="E45" s="11">
        <v>507.93649257939501</v>
      </c>
      <c r="F45" s="4">
        <f t="shared" si="1"/>
        <v>4.9545735089952324E-2</v>
      </c>
      <c r="G45" s="69">
        <f t="shared" si="2"/>
        <v>495.45735089952325</v>
      </c>
      <c r="H45" s="119"/>
      <c r="I45" s="123"/>
      <c r="J45" s="123"/>
      <c r="K45" s="123"/>
      <c r="L45" s="123"/>
      <c r="M45" s="123"/>
      <c r="N45" s="118"/>
    </row>
    <row r="46" spans="2:14" x14ac:dyDescent="0.2">
      <c r="B46" s="7" t="d">
        <v>2022-04-05</v>
      </c>
      <c r="C46" s="8">
        <v>67.480002999999996</v>
      </c>
      <c r="D46" s="10">
        <f t="shared" si="0"/>
        <v>-2.9204415790406779E-2</v>
      </c>
      <c r="E46" s="11">
        <v>-292.04415790406779</v>
      </c>
      <c r="F46" s="4">
        <f t="shared" si="1"/>
        <v>-2.9639353749849023E-2</v>
      </c>
      <c r="G46" s="69">
        <f t="shared" si="2"/>
        <v>-296.39353749849022</v>
      </c>
      <c r="H46" s="119"/>
      <c r="I46" s="123"/>
      <c r="J46" s="123"/>
      <c r="K46" s="123"/>
      <c r="L46" s="123"/>
      <c r="M46" s="123"/>
      <c r="N46" s="118"/>
    </row>
    <row r="47" spans="2:14" x14ac:dyDescent="0.2">
      <c r="B47" s="7" t="d">
        <v>2022-04-06</v>
      </c>
      <c r="C47" s="8">
        <v>66.120002999999997</v>
      </c>
      <c r="D47" s="10">
        <f t="shared" si="0"/>
        <v>-2.015411884317786E-2</v>
      </c>
      <c r="E47" s="11">
        <v>-201.54118843177861</v>
      </c>
      <c r="F47" s="4">
        <f t="shared" si="1"/>
        <v>-2.0359983810510397E-2</v>
      </c>
      <c r="G47" s="69">
        <f t="shared" si="2"/>
        <v>-203.59983810510397</v>
      </c>
      <c r="H47" s="119"/>
      <c r="I47" s="123"/>
      <c r="J47" s="123"/>
      <c r="K47" s="123"/>
      <c r="L47" s="123"/>
      <c r="M47" s="123"/>
      <c r="N47" s="118"/>
    </row>
    <row r="48" spans="2:14" x14ac:dyDescent="0.2">
      <c r="B48" s="7" t="d">
        <v>2022-04-07</v>
      </c>
      <c r="C48" s="8">
        <v>63.939999</v>
      </c>
      <c r="D48" s="10">
        <f t="shared" si="0"/>
        <v>-3.2970415926932062E-2</v>
      </c>
      <c r="E48" s="11">
        <v>-329.7041592693206</v>
      </c>
      <c r="F48" s="4">
        <f t="shared" si="1"/>
        <v>-3.3526190332840065E-2</v>
      </c>
      <c r="G48" s="69">
        <f t="shared" si="2"/>
        <v>-335.26190332840065</v>
      </c>
      <c r="H48" s="119"/>
      <c r="I48" s="123"/>
      <c r="J48" s="123"/>
      <c r="K48" s="123"/>
      <c r="L48" s="123"/>
      <c r="M48" s="123"/>
      <c r="N48" s="118"/>
    </row>
    <row r="49" spans="2:14" x14ac:dyDescent="0.2">
      <c r="B49" s="7" t="d">
        <v>2022-04-08</v>
      </c>
      <c r="C49" s="8">
        <v>61.619999</v>
      </c>
      <c r="D49" s="10">
        <f t="shared" si="0"/>
        <v>-3.6284016832718424E-2</v>
      </c>
      <c r="E49" s="11">
        <v>-362.84016832718424</v>
      </c>
      <c r="F49" s="4">
        <f t="shared" si="1"/>
        <v>-3.695865105200858E-2</v>
      </c>
      <c r="G49" s="69">
        <f t="shared" si="2"/>
        <v>-369.58651052008582</v>
      </c>
      <c r="H49" s="119"/>
      <c r="I49" s="123"/>
      <c r="J49" s="123"/>
      <c r="K49" s="123"/>
      <c r="L49" s="123"/>
      <c r="M49" s="123"/>
      <c r="N49" s="118"/>
    </row>
    <row r="50" spans="2:14" x14ac:dyDescent="0.2">
      <c r="B50" s="7" t="d">
        <v>2022-04-11</v>
      </c>
      <c r="C50" s="8">
        <v>61.450001</v>
      </c>
      <c r="D50" s="10">
        <f t="shared" si="0"/>
        <v>-2.7588121187732684E-3</v>
      </c>
      <c r="E50" s="11">
        <v>-27.588121187732682</v>
      </c>
      <c r="F50" s="4">
        <f t="shared" si="1"/>
        <v>-2.7626246545877386E-3</v>
      </c>
      <c r="G50" s="69">
        <f t="shared" si="2"/>
        <v>-27.626246545877386</v>
      </c>
      <c r="H50" s="119"/>
      <c r="I50" s="123"/>
      <c r="J50" s="123"/>
      <c r="K50" s="123"/>
      <c r="L50" s="123"/>
      <c r="M50" s="123"/>
      <c r="N50" s="118"/>
    </row>
    <row r="51" spans="2:14" x14ac:dyDescent="0.2">
      <c r="B51" s="7" t="d">
        <v>2022-04-12</v>
      </c>
      <c r="C51" s="8">
        <v>64.550003000000004</v>
      </c>
      <c r="D51" s="10">
        <f t="shared" si="0"/>
        <v>5.044755003340029E-2</v>
      </c>
      <c r="E51" s="11">
        <v>504.4755003340029</v>
      </c>
      <c r="F51" s="4">
        <f t="shared" si="1"/>
        <v>4.9216311482814003E-2</v>
      </c>
      <c r="G51" s="69">
        <f t="shared" si="2"/>
        <v>492.16311482814001</v>
      </c>
      <c r="H51" s="119"/>
      <c r="I51" s="123"/>
      <c r="J51" s="123"/>
      <c r="K51" s="123"/>
      <c r="L51" s="123"/>
      <c r="M51" s="123"/>
      <c r="N51" s="118"/>
    </row>
    <row r="52" spans="2:14" x14ac:dyDescent="0.2">
      <c r="B52" s="7" t="d">
        <v>2022-04-13</v>
      </c>
      <c r="C52" s="8">
        <v>65.839995999999999</v>
      </c>
      <c r="D52" s="10">
        <f t="shared" si="0"/>
        <v>1.9984398761375699E-2</v>
      </c>
      <c r="E52" s="11">
        <v>199.84398761375698</v>
      </c>
      <c r="F52" s="4">
        <f t="shared" si="1"/>
        <v>1.978733184722032E-2</v>
      </c>
      <c r="G52" s="69">
        <f t="shared" si="2"/>
        <v>197.87331847220321</v>
      </c>
      <c r="H52" s="119"/>
      <c r="I52" s="123"/>
      <c r="J52" s="123"/>
      <c r="K52" s="123"/>
      <c r="L52" s="123"/>
      <c r="M52" s="123"/>
      <c r="N52" s="118"/>
    </row>
    <row r="53" spans="2:14" x14ac:dyDescent="0.2">
      <c r="B53" s="7" t="d">
        <v>2022-04-14</v>
      </c>
      <c r="C53" s="8">
        <v>62.189999</v>
      </c>
      <c r="D53" s="10">
        <f t="shared" si="0"/>
        <v>-5.5437381861323298E-2</v>
      </c>
      <c r="E53" s="11">
        <v>-554.37381861323297</v>
      </c>
      <c r="F53" s="4">
        <f t="shared" si="1"/>
        <v>-5.7033296579428877E-2</v>
      </c>
      <c r="G53" s="69">
        <f t="shared" si="2"/>
        <v>-570.33296579428873</v>
      </c>
      <c r="H53" s="119"/>
      <c r="I53" s="123"/>
      <c r="J53" s="123"/>
      <c r="K53" s="123"/>
      <c r="L53" s="123"/>
      <c r="M53" s="123"/>
      <c r="N53" s="118"/>
    </row>
    <row r="54" spans="2:14" x14ac:dyDescent="0.2">
      <c r="B54" s="7" t="d">
        <v>2022-04-18</v>
      </c>
      <c r="C54" s="8">
        <v>58.740001999999997</v>
      </c>
      <c r="D54" s="10">
        <f t="shared" si="0"/>
        <v>-5.5475109430376479E-2</v>
      </c>
      <c r="E54" s="11">
        <v>-554.75109430376483</v>
      </c>
      <c r="F54" s="4">
        <f t="shared" si="1"/>
        <v>-5.707323921722017E-2</v>
      </c>
      <c r="G54" s="69">
        <f t="shared" si="2"/>
        <v>-570.73239217220168</v>
      </c>
      <c r="H54" s="119"/>
      <c r="I54" s="125" t="s">
        <v>101</v>
      </c>
      <c r="J54" s="125"/>
      <c r="K54" s="125"/>
      <c r="L54" s="125"/>
      <c r="M54" s="125"/>
      <c r="N54" s="118"/>
    </row>
    <row r="55" spans="2:14" x14ac:dyDescent="0.2">
      <c r="B55" s="7" t="d">
        <v>2022-04-19</v>
      </c>
      <c r="C55" s="8">
        <v>58.959999000000003</v>
      </c>
      <c r="D55" s="10">
        <f t="shared" si="0"/>
        <v>3.7452671520168401E-3</v>
      </c>
      <c r="E55" s="11">
        <v>37.452671520168401</v>
      </c>
      <c r="F55" s="4">
        <f t="shared" si="1"/>
        <v>3.7382711016076997E-3</v>
      </c>
      <c r="G55" s="69">
        <f t="shared" si="2"/>
        <v>37.382711016076996</v>
      </c>
      <c r="H55" s="119"/>
      <c r="I55" s="114"/>
      <c r="J55" s="114"/>
      <c r="K55" s="114"/>
      <c r="L55" s="114"/>
      <c r="M55" s="114"/>
      <c r="N55" s="118"/>
    </row>
    <row r="56" spans="2:14" ht="16" customHeight="1" x14ac:dyDescent="0.2">
      <c r="B56" s="7" t="d">
        <v>2022-04-20</v>
      </c>
      <c r="C56" s="8">
        <v>57.580002</v>
      </c>
      <c r="D56" s="10">
        <f t="shared" si="0"/>
        <v>-2.3405648293854275E-2</v>
      </c>
      <c r="E56" s="11">
        <v>-234.05648293854276</v>
      </c>
      <c r="F56" s="4">
        <f t="shared" si="1"/>
        <v>-2.368391100211778E-2</v>
      </c>
      <c r="G56" s="69">
        <f t="shared" si="2"/>
        <v>-236.83911002117779</v>
      </c>
      <c r="H56" s="119"/>
      <c r="I56" s="123" t="s">
        <v>108</v>
      </c>
      <c r="J56" s="123"/>
      <c r="K56" s="123"/>
      <c r="L56" s="123"/>
      <c r="M56" s="123"/>
      <c r="N56" s="118"/>
    </row>
    <row r="57" spans="2:14" x14ac:dyDescent="0.2">
      <c r="B57" s="7" t="d">
        <v>2022-04-21</v>
      </c>
      <c r="C57" s="8">
        <v>55.529998999999997</v>
      </c>
      <c r="D57" s="10">
        <f t="shared" si="0"/>
        <v>-3.5602690670278214E-2</v>
      </c>
      <c r="E57" s="11">
        <v>-356.02690670278213</v>
      </c>
      <c r="F57" s="4">
        <f t="shared" si="1"/>
        <v>-3.6251922673080104E-2</v>
      </c>
      <c r="G57" s="69">
        <f t="shared" si="2"/>
        <v>-362.51922673080105</v>
      </c>
      <c r="H57" s="119"/>
      <c r="I57" s="123"/>
      <c r="J57" s="123"/>
      <c r="K57" s="123"/>
      <c r="L57" s="123"/>
      <c r="M57" s="123"/>
      <c r="N57" s="118"/>
    </row>
    <row r="58" spans="2:14" x14ac:dyDescent="0.2">
      <c r="B58" s="7" t="d">
        <v>2022-04-22</v>
      </c>
      <c r="C58" s="8">
        <v>55.68</v>
      </c>
      <c r="D58" s="10">
        <f t="shared" si="0"/>
        <v>2.7012606285119478E-3</v>
      </c>
      <c r="E58" s="11">
        <v>27.012606285119478</v>
      </c>
      <c r="F58" s="4">
        <f t="shared" si="1"/>
        <v>2.6976187809324916E-3</v>
      </c>
      <c r="G58" s="69">
        <f t="shared" si="2"/>
        <v>26.976187809324916</v>
      </c>
      <c r="H58" s="119"/>
      <c r="I58" s="123"/>
      <c r="J58" s="123"/>
      <c r="K58" s="123"/>
      <c r="L58" s="123"/>
      <c r="M58" s="123"/>
      <c r="N58" s="118"/>
    </row>
    <row r="59" spans="2:14" x14ac:dyDescent="0.2">
      <c r="B59" s="7" t="d">
        <v>2022-04-25</v>
      </c>
      <c r="C59" s="8">
        <v>57.27</v>
      </c>
      <c r="D59" s="10">
        <f t="shared" si="0"/>
        <v>2.8556034482758674E-2</v>
      </c>
      <c r="E59" s="11">
        <v>285.56034482758673</v>
      </c>
      <c r="F59" s="4">
        <f t="shared" si="1"/>
        <v>2.8155910379601783E-2</v>
      </c>
      <c r="G59" s="69">
        <f t="shared" si="2"/>
        <v>281.55910379601784</v>
      </c>
      <c r="H59" s="119"/>
      <c r="I59" s="123"/>
      <c r="J59" s="123"/>
      <c r="K59" s="123"/>
      <c r="L59" s="123"/>
      <c r="M59" s="123"/>
      <c r="N59" s="118"/>
    </row>
    <row r="60" spans="2:14" x14ac:dyDescent="0.2">
      <c r="B60" s="7" t="d">
        <v>2022-04-26</v>
      </c>
      <c r="C60" s="8">
        <v>52.799999</v>
      </c>
      <c r="D60" s="10">
        <f t="shared" si="0"/>
        <v>-7.805135323904322E-2</v>
      </c>
      <c r="E60" s="11">
        <v>-780.51353239043215</v>
      </c>
      <c r="F60" s="4">
        <f t="shared" si="1"/>
        <v>-8.1265754632944359E-2</v>
      </c>
      <c r="G60" s="69">
        <f t="shared" si="2"/>
        <v>-812.65754632944356</v>
      </c>
      <c r="H60" s="119"/>
      <c r="I60" s="123"/>
      <c r="J60" s="123"/>
      <c r="K60" s="123"/>
      <c r="L60" s="123"/>
      <c r="M60" s="123"/>
      <c r="N60" s="118"/>
    </row>
    <row r="61" spans="2:14" x14ac:dyDescent="0.2">
      <c r="B61" s="7" t="d">
        <v>2022-04-27</v>
      </c>
      <c r="C61" s="8">
        <v>51.959999000000003</v>
      </c>
      <c r="D61" s="10">
        <f t="shared" si="0"/>
        <v>-1.5909091210399406E-2</v>
      </c>
      <c r="E61" s="11">
        <v>-159.09091210399407</v>
      </c>
      <c r="F61" s="4">
        <f t="shared" si="1"/>
        <v>-1.6036999215996536E-2</v>
      </c>
      <c r="G61" s="69">
        <f t="shared" si="2"/>
        <v>-160.36999215996536</v>
      </c>
      <c r="H61" s="119"/>
      <c r="I61" s="123"/>
      <c r="J61" s="123"/>
      <c r="K61" s="123"/>
      <c r="L61" s="123"/>
      <c r="M61" s="123"/>
      <c r="N61" s="118"/>
    </row>
    <row r="62" spans="2:14" x14ac:dyDescent="0.2">
      <c r="B62" s="7" t="d">
        <v>2022-04-28</v>
      </c>
      <c r="C62" s="8">
        <v>51.619999</v>
      </c>
      <c r="D62" s="10">
        <f t="shared" si="0"/>
        <v>-6.5434951220842974E-3</v>
      </c>
      <c r="E62" s="11">
        <v>-65.434951220842976</v>
      </c>
      <c r="F62" s="4">
        <f t="shared" si="1"/>
        <v>-6.5649976386938664E-3</v>
      </c>
      <c r="G62" s="69">
        <f t="shared" si="2"/>
        <v>-65.649976386938661</v>
      </c>
      <c r="H62" s="119"/>
      <c r="I62" s="123"/>
      <c r="J62" s="123"/>
      <c r="K62" s="123"/>
      <c r="L62" s="123"/>
      <c r="M62" s="123"/>
      <c r="N62" s="118"/>
    </row>
    <row r="63" spans="2:14" x14ac:dyDescent="0.2">
      <c r="B63" s="7" t="d">
        <v>2022-04-29</v>
      </c>
      <c r="C63" s="8">
        <v>49.619999</v>
      </c>
      <c r="D63" s="10">
        <f t="shared" si="0"/>
        <v>-3.8744673358091286E-2</v>
      </c>
      <c r="E63" s="11">
        <v>-387.44673358091285</v>
      </c>
      <c r="F63" s="4">
        <f t="shared" si="1"/>
        <v>-3.9515216807640592E-2</v>
      </c>
      <c r="G63" s="69">
        <f t="shared" si="2"/>
        <v>-395.15216807640593</v>
      </c>
      <c r="H63" s="119"/>
      <c r="I63" s="123"/>
      <c r="J63" s="123"/>
      <c r="K63" s="123"/>
      <c r="L63" s="123"/>
      <c r="M63" s="123"/>
      <c r="N63" s="118"/>
    </row>
    <row r="64" spans="2:14" x14ac:dyDescent="0.2">
      <c r="B64" s="7" t="d">
        <v>2022-05-02</v>
      </c>
      <c r="C64" s="8">
        <v>51.98</v>
      </c>
      <c r="D64" s="10">
        <f t="shared" si="0"/>
        <v>4.7561488262021001E-2</v>
      </c>
      <c r="E64" s="11">
        <v>475.61488262020998</v>
      </c>
      <c r="F64" s="4">
        <f t="shared" si="1"/>
        <v>4.6465071102853382E-2</v>
      </c>
      <c r="G64" s="69">
        <f t="shared" si="2"/>
        <v>464.65071102853381</v>
      </c>
      <c r="H64" s="119"/>
      <c r="I64" s="123"/>
      <c r="J64" s="123"/>
      <c r="K64" s="123"/>
      <c r="L64" s="123"/>
      <c r="M64" s="123"/>
      <c r="N64" s="118"/>
    </row>
    <row r="65" spans="2:14" x14ac:dyDescent="0.2">
      <c r="B65" s="7" t="d">
        <v>2022-05-03</v>
      </c>
      <c r="C65" s="8">
        <v>52.619999</v>
      </c>
      <c r="D65" s="10">
        <f t="shared" si="0"/>
        <v>1.2312408618699644E-2</v>
      </c>
      <c r="E65" s="11">
        <v>123.12408618699644</v>
      </c>
      <c r="F65" s="4">
        <f t="shared" si="1"/>
        <v>1.2237227394621514E-2</v>
      </c>
      <c r="G65" s="69">
        <f t="shared" si="2"/>
        <v>122.37227394621515</v>
      </c>
      <c r="H65" s="119"/>
      <c r="I65" s="123"/>
      <c r="J65" s="123"/>
      <c r="K65" s="123"/>
      <c r="L65" s="123"/>
      <c r="M65" s="123"/>
      <c r="N65" s="118"/>
    </row>
    <row r="66" spans="2:14" x14ac:dyDescent="0.2">
      <c r="B66" s="7" t="d">
        <v>2022-05-04</v>
      </c>
      <c r="C66" s="8">
        <v>55.619999</v>
      </c>
      <c r="D66" s="10">
        <f t="shared" si="0"/>
        <v>5.7012543842883678E-2</v>
      </c>
      <c r="E66" s="11">
        <v>570.12543842883679</v>
      </c>
      <c r="F66" s="4">
        <f t="shared" si="1"/>
        <v>5.5446574218708772E-2</v>
      </c>
      <c r="G66" s="69">
        <f t="shared" si="2"/>
        <v>554.4657421870877</v>
      </c>
      <c r="H66" s="119"/>
      <c r="I66" s="123"/>
      <c r="J66" s="123"/>
      <c r="K66" s="123"/>
      <c r="L66" s="123"/>
      <c r="M66" s="123"/>
      <c r="N66" s="118"/>
    </row>
    <row r="67" spans="2:14" x14ac:dyDescent="0.2">
      <c r="B67" s="7" t="d">
        <v>2022-05-05</v>
      </c>
      <c r="C67" s="8">
        <v>51.34</v>
      </c>
      <c r="D67" s="10">
        <f t="shared" si="0"/>
        <v>-7.6950720549275764E-2</v>
      </c>
      <c r="E67" s="11">
        <v>-769.50720549275763</v>
      </c>
      <c r="F67" s="4">
        <f t="shared" si="1"/>
        <v>-8.0072655383680039E-2</v>
      </c>
      <c r="G67" s="69">
        <f t="shared" si="2"/>
        <v>-800.72655383680035</v>
      </c>
      <c r="H67" s="119"/>
      <c r="I67" s="123"/>
      <c r="J67" s="123"/>
      <c r="K67" s="123"/>
      <c r="L67" s="123"/>
      <c r="M67" s="123"/>
      <c r="N67" s="118"/>
    </row>
    <row r="68" spans="2:14" x14ac:dyDescent="0.2">
      <c r="B68" s="7" t="d">
        <v>2022-05-06</v>
      </c>
      <c r="C68" s="8">
        <v>48.009998000000003</v>
      </c>
      <c r="D68" s="10">
        <f t="shared" si="0"/>
        <v>-6.4861745227892453E-2</v>
      </c>
      <c r="E68" s="11">
        <v>-648.61745227892459</v>
      </c>
      <c r="F68" s="4">
        <f t="shared" si="1"/>
        <v>-6.7060894558134118E-2</v>
      </c>
      <c r="G68" s="69">
        <f t="shared" si="2"/>
        <v>-670.60894558134123</v>
      </c>
      <c r="H68" s="119"/>
      <c r="I68" s="123"/>
      <c r="J68" s="123"/>
      <c r="K68" s="123"/>
      <c r="L68" s="123"/>
      <c r="M68" s="123"/>
      <c r="N68" s="118"/>
    </row>
    <row r="69" spans="2:14" x14ac:dyDescent="0.2">
      <c r="B69" s="7" t="d">
        <v>2022-05-09</v>
      </c>
      <c r="C69" s="8">
        <v>43.23</v>
      </c>
      <c r="D69" s="49">
        <f t="shared" si="0"/>
        <v>-9.95625536164364E-2</v>
      </c>
      <c r="E69" s="11">
        <v>-995.62553616436401</v>
      </c>
      <c r="F69" s="4">
        <f t="shared" si="1"/>
        <v>-0.10487458220531988</v>
      </c>
      <c r="G69" s="69">
        <f t="shared" si="2"/>
        <v>-1048.7458220531987</v>
      </c>
      <c r="H69" s="119"/>
      <c r="I69" s="123"/>
      <c r="J69" s="123"/>
      <c r="K69" s="123"/>
      <c r="L69" s="123"/>
      <c r="M69" s="123"/>
      <c r="N69" s="118"/>
    </row>
    <row r="70" spans="2:14" x14ac:dyDescent="0.2">
      <c r="B70" s="7" t="d">
        <v>2022-05-10</v>
      </c>
      <c r="C70" s="8">
        <v>47.310001</v>
      </c>
      <c r="D70" s="10">
        <f t="shared" si="0"/>
        <v>9.4378926671293106E-2</v>
      </c>
      <c r="E70" s="11">
        <v>943.78926671293107</v>
      </c>
      <c r="F70" s="4">
        <f t="shared" si="1"/>
        <v>9.0187012100696393E-2</v>
      </c>
      <c r="G70" s="69">
        <f t="shared" si="2"/>
        <v>901.87012100696393</v>
      </c>
      <c r="H70" s="119"/>
      <c r="I70" s="123"/>
      <c r="J70" s="123"/>
      <c r="K70" s="123"/>
      <c r="L70" s="123"/>
      <c r="M70" s="123"/>
      <c r="N70" s="118"/>
    </row>
    <row r="71" spans="2:14" x14ac:dyDescent="0.2">
      <c r="B71" s="7" t="d">
        <v>2022-05-11</v>
      </c>
      <c r="C71" s="8">
        <v>43.669998</v>
      </c>
      <c r="D71" s="10">
        <f t="shared" ref="D71:D134" si="4">C71/C70-1</f>
        <v>-7.6939398077797594E-2</v>
      </c>
      <c r="E71" s="11">
        <v>-769.39398077797591</v>
      </c>
      <c r="F71" s="4">
        <f t="shared" si="1"/>
        <v>-8.0060389080798974E-2</v>
      </c>
      <c r="G71" s="69">
        <f t="shared" si="2"/>
        <v>-800.60389080798973</v>
      </c>
      <c r="H71" s="119"/>
      <c r="I71" s="123"/>
      <c r="J71" s="123"/>
      <c r="K71" s="123"/>
      <c r="L71" s="123"/>
      <c r="M71" s="123"/>
      <c r="N71" s="118"/>
    </row>
    <row r="72" spans="2:14" x14ac:dyDescent="0.2">
      <c r="B72" s="7" t="d">
        <v>2022-05-12</v>
      </c>
      <c r="C72" s="8">
        <v>46.540000999999997</v>
      </c>
      <c r="D72" s="10">
        <f t="shared" si="4"/>
        <v>6.5720245739420369E-2</v>
      </c>
      <c r="E72" s="11">
        <v>657.20245739420363</v>
      </c>
      <c r="F72" s="4">
        <f t="shared" ref="F72:F135" si="5">LN(C72/C71)</f>
        <v>6.3650857661600502E-2</v>
      </c>
      <c r="G72" s="69">
        <f t="shared" ref="G72:G135" si="6">F72*$D$4</f>
        <v>636.50857661600503</v>
      </c>
      <c r="H72" s="119"/>
      <c r="I72" s="123"/>
      <c r="J72" s="123"/>
      <c r="K72" s="123"/>
      <c r="L72" s="123"/>
      <c r="M72" s="123"/>
      <c r="N72" s="118"/>
    </row>
    <row r="73" spans="2:14" x14ac:dyDescent="0.2">
      <c r="B73" s="7" t="d">
        <v>2022-05-13</v>
      </c>
      <c r="C73" s="8">
        <v>52.23</v>
      </c>
      <c r="D73" s="10">
        <f t="shared" si="4"/>
        <v>0.12226039702921376</v>
      </c>
      <c r="E73" s="11">
        <v>1222.6039702921375</v>
      </c>
      <c r="F73" s="4">
        <f t="shared" si="5"/>
        <v>0.11534486308716903</v>
      </c>
      <c r="G73" s="69">
        <f t="shared" si="6"/>
        <v>1153.4486308716903</v>
      </c>
      <c r="H73" s="119"/>
      <c r="I73" s="123"/>
      <c r="J73" s="123"/>
      <c r="K73" s="123"/>
      <c r="L73" s="123"/>
      <c r="M73" s="123"/>
      <c r="N73" s="118"/>
    </row>
    <row r="74" spans="2:14" x14ac:dyDescent="0.2">
      <c r="B74" s="7" t="d">
        <v>2022-05-16</v>
      </c>
      <c r="C74" s="8">
        <v>51.540000999999997</v>
      </c>
      <c r="D74" s="10">
        <f t="shared" si="4"/>
        <v>-1.3210779245644289E-2</v>
      </c>
      <c r="E74" s="11">
        <v>-132.10779245644289</v>
      </c>
      <c r="F74" s="4">
        <f t="shared" si="5"/>
        <v>-1.3298817821582674E-2</v>
      </c>
      <c r="G74" s="69">
        <f t="shared" si="6"/>
        <v>-132.98817821582674</v>
      </c>
      <c r="H74" s="119"/>
      <c r="I74" s="123"/>
      <c r="J74" s="123"/>
      <c r="K74" s="123"/>
      <c r="L74" s="123"/>
      <c r="M74" s="123"/>
      <c r="N74" s="118"/>
    </row>
    <row r="75" spans="2:14" x14ac:dyDescent="0.2">
      <c r="B75" s="7" t="d">
        <v>2022-05-17</v>
      </c>
      <c r="C75" s="8">
        <v>54.360000999999997</v>
      </c>
      <c r="D75" s="10">
        <f t="shared" si="4"/>
        <v>5.4714783571696124E-2</v>
      </c>
      <c r="E75" s="11">
        <v>547.14783571696125</v>
      </c>
      <c r="F75" s="4">
        <f t="shared" si="5"/>
        <v>5.3270383052197438E-2</v>
      </c>
      <c r="G75" s="69">
        <f t="shared" si="6"/>
        <v>532.7038305219744</v>
      </c>
      <c r="H75" s="119"/>
      <c r="I75" s="123"/>
      <c r="J75" s="123"/>
      <c r="K75" s="123"/>
      <c r="L75" s="123"/>
      <c r="M75" s="123"/>
      <c r="N75" s="118"/>
    </row>
    <row r="76" spans="2:14" x14ac:dyDescent="0.2">
      <c r="B76" s="7" t="d">
        <v>2022-05-18</v>
      </c>
      <c r="C76" s="8">
        <v>54.759998000000003</v>
      </c>
      <c r="D76" s="10">
        <f t="shared" si="4"/>
        <v>7.358296406212439E-3</v>
      </c>
      <c r="E76" s="11">
        <v>73.58296406212439</v>
      </c>
      <c r="F76" s="4">
        <f t="shared" si="5"/>
        <v>7.331356218415944E-3</v>
      </c>
      <c r="G76" s="69">
        <f t="shared" si="6"/>
        <v>73.313562184159437</v>
      </c>
      <c r="H76" s="119"/>
      <c r="I76" s="123"/>
      <c r="J76" s="123"/>
      <c r="K76" s="123"/>
      <c r="L76" s="123"/>
      <c r="M76" s="123"/>
      <c r="N76" s="118"/>
    </row>
    <row r="77" spans="2:14" x14ac:dyDescent="0.2">
      <c r="B77" s="7" t="d">
        <v>2022-05-19</v>
      </c>
      <c r="C77" s="8">
        <v>56.490001999999997</v>
      </c>
      <c r="D77" s="10">
        <f t="shared" si="4"/>
        <v>3.1592477413896036E-2</v>
      </c>
      <c r="E77" s="11">
        <v>315.92477413896034</v>
      </c>
      <c r="F77" s="4">
        <f t="shared" si="5"/>
        <v>3.1103702844428364E-2</v>
      </c>
      <c r="G77" s="69">
        <f t="shared" si="6"/>
        <v>311.03702844428364</v>
      </c>
      <c r="H77" s="119"/>
      <c r="I77" s="115"/>
      <c r="J77" s="115"/>
      <c r="K77" s="115"/>
      <c r="L77" s="115"/>
      <c r="M77" s="115"/>
      <c r="N77" s="118"/>
    </row>
    <row r="78" spans="2:14" x14ac:dyDescent="0.2">
      <c r="B78" s="7" t="d">
        <v>2022-05-20</v>
      </c>
      <c r="C78" s="8">
        <v>56.34</v>
      </c>
      <c r="D78" s="10">
        <f t="shared" si="4"/>
        <v>-2.6553725383120508E-3</v>
      </c>
      <c r="E78" s="11">
        <v>-26.553725383120508</v>
      </c>
      <c r="F78" s="4">
        <f t="shared" si="5"/>
        <v>-2.6589042934398108E-3</v>
      </c>
      <c r="G78" s="69">
        <f t="shared" si="6"/>
        <v>-26.589042934398108</v>
      </c>
      <c r="H78" s="119"/>
      <c r="I78" s="121" t="s">
        <v>102</v>
      </c>
      <c r="J78" s="121"/>
      <c r="K78" s="121"/>
      <c r="L78" s="121"/>
      <c r="M78" s="121"/>
      <c r="N78" s="118"/>
    </row>
    <row r="79" spans="2:14" x14ac:dyDescent="0.2">
      <c r="B79" s="7" t="d">
        <v>2022-05-23</v>
      </c>
      <c r="C79" s="8">
        <v>54.709999000000003</v>
      </c>
      <c r="D79" s="10">
        <f t="shared" si="4"/>
        <v>-2.8931505147319792E-2</v>
      </c>
      <c r="E79" s="11">
        <v>-289.31505147319791</v>
      </c>
      <c r="F79" s="4">
        <f t="shared" si="5"/>
        <v>-2.9358272650686214E-2</v>
      </c>
      <c r="G79" s="69">
        <f t="shared" si="6"/>
        <v>-293.58272650686217</v>
      </c>
      <c r="H79" s="119"/>
      <c r="I79" s="115"/>
      <c r="J79" s="115"/>
      <c r="K79" s="115"/>
      <c r="L79" s="115"/>
      <c r="M79" s="115"/>
      <c r="N79" s="118"/>
    </row>
    <row r="80" spans="2:14" x14ac:dyDescent="0.2">
      <c r="B80" s="7" t="d">
        <v>2022-05-24</v>
      </c>
      <c r="C80" s="8">
        <v>52.380001</v>
      </c>
      <c r="D80" s="10">
        <f t="shared" si="4"/>
        <v>-4.2588156508648556E-2</v>
      </c>
      <c r="E80" s="11">
        <v>-425.88156508648558</v>
      </c>
      <c r="F80" s="4">
        <f t="shared" si="5"/>
        <v>-4.3521631626718529E-2</v>
      </c>
      <c r="G80" s="69">
        <f t="shared" si="6"/>
        <v>-435.21631626718528</v>
      </c>
      <c r="H80" s="119"/>
      <c r="I80" s="123" t="s">
        <v>107</v>
      </c>
      <c r="J80" s="126"/>
      <c r="K80" s="126"/>
      <c r="L80" s="126"/>
      <c r="M80" s="126"/>
      <c r="N80" s="118"/>
    </row>
    <row r="81" spans="2:14" x14ac:dyDescent="0.2">
      <c r="B81" s="7" t="d">
        <v>2022-05-25</v>
      </c>
      <c r="C81" s="8">
        <v>54.549999</v>
      </c>
      <c r="D81" s="10">
        <f t="shared" si="4"/>
        <v>4.1427986990683729E-2</v>
      </c>
      <c r="E81" s="11">
        <v>414.27986990683729</v>
      </c>
      <c r="F81" s="4">
        <f t="shared" si="5"/>
        <v>4.0592835776452126E-2</v>
      </c>
      <c r="G81" s="69">
        <f t="shared" si="6"/>
        <v>405.92835776452125</v>
      </c>
      <c r="H81" s="119"/>
      <c r="I81" s="126"/>
      <c r="J81" s="126"/>
      <c r="K81" s="126"/>
      <c r="L81" s="126"/>
      <c r="M81" s="126"/>
      <c r="N81" s="118"/>
    </row>
    <row r="82" spans="2:14" x14ac:dyDescent="0.2">
      <c r="B82" s="7" t="d">
        <v>2022-05-26</v>
      </c>
      <c r="C82" s="8">
        <v>55.23</v>
      </c>
      <c r="D82" s="10">
        <f t="shared" si="4"/>
        <v>1.2465646424668186E-2</v>
      </c>
      <c r="E82" s="11">
        <v>124.65646424668186</v>
      </c>
      <c r="F82" s="4">
        <f t="shared" si="5"/>
        <v>1.2388589965822263E-2</v>
      </c>
      <c r="G82" s="69">
        <f t="shared" si="6"/>
        <v>123.88589965822263</v>
      </c>
      <c r="H82" s="119"/>
      <c r="I82" s="126"/>
      <c r="J82" s="126"/>
      <c r="K82" s="126"/>
      <c r="L82" s="126"/>
      <c r="M82" s="126"/>
      <c r="N82" s="118"/>
    </row>
    <row r="83" spans="2:14" x14ac:dyDescent="0.2">
      <c r="B83" s="7" t="d">
        <v>2022-05-27</v>
      </c>
      <c r="C83" s="8">
        <v>58.34</v>
      </c>
      <c r="D83" s="10">
        <f t="shared" si="4"/>
        <v>5.6309976462067812E-2</v>
      </c>
      <c r="E83" s="11">
        <v>563.09976462067812</v>
      </c>
      <c r="F83" s="4">
        <f t="shared" si="5"/>
        <v>5.4781680526479269E-2</v>
      </c>
      <c r="G83" s="69">
        <f t="shared" si="6"/>
        <v>547.81680526479272</v>
      </c>
      <c r="H83" s="119"/>
      <c r="I83" s="126"/>
      <c r="J83" s="126"/>
      <c r="K83" s="126"/>
      <c r="L83" s="126"/>
      <c r="M83" s="126"/>
      <c r="N83" s="118"/>
    </row>
    <row r="84" spans="2:14" x14ac:dyDescent="0.2">
      <c r="B84" s="7" t="d">
        <v>2022-05-31</v>
      </c>
      <c r="C84" s="8">
        <v>58.049999</v>
      </c>
      <c r="D84" s="10">
        <f t="shared" si="4"/>
        <v>-4.9708776139870681E-3</v>
      </c>
      <c r="E84" s="11">
        <v>-49.708776139870679</v>
      </c>
      <c r="F84" s="4">
        <f t="shared" si="5"/>
        <v>-4.9832735222039544E-3</v>
      </c>
      <c r="G84" s="69">
        <f t="shared" si="6"/>
        <v>-49.832735222039545</v>
      </c>
      <c r="H84" s="119"/>
      <c r="I84" s="126"/>
      <c r="J84" s="126"/>
      <c r="K84" s="126"/>
      <c r="L84" s="126"/>
      <c r="M84" s="126"/>
      <c r="N84" s="118"/>
    </row>
    <row r="85" spans="2:14" x14ac:dyDescent="0.2">
      <c r="B85" s="7" t="d">
        <v>2022-06-01</v>
      </c>
      <c r="C85" s="8">
        <v>57.869999</v>
      </c>
      <c r="D85" s="10">
        <f t="shared" si="4"/>
        <v>-3.1007752472140826E-3</v>
      </c>
      <c r="E85" s="11">
        <v>-31.007752472140826</v>
      </c>
      <c r="F85" s="4">
        <f t="shared" si="5"/>
        <v>-3.1055926117348801E-3</v>
      </c>
      <c r="G85" s="69">
        <f t="shared" si="6"/>
        <v>-31.0559261173488</v>
      </c>
      <c r="H85" s="119"/>
      <c r="I85" s="126"/>
      <c r="J85" s="126"/>
      <c r="K85" s="126"/>
      <c r="L85" s="126"/>
      <c r="M85" s="126"/>
      <c r="N85" s="118"/>
    </row>
    <row r="86" spans="2:14" x14ac:dyDescent="0.2">
      <c r="B86" s="7" t="d">
        <v>2022-06-02</v>
      </c>
      <c r="C86" s="8">
        <v>61</v>
      </c>
      <c r="D86" s="10">
        <f t="shared" si="4"/>
        <v>5.4086764369911222E-2</v>
      </c>
      <c r="E86" s="11">
        <v>540.86764369911225</v>
      </c>
      <c r="F86" s="4">
        <f t="shared" si="5"/>
        <v>5.2674765867674556E-2</v>
      </c>
      <c r="G86" s="69">
        <f t="shared" si="6"/>
        <v>526.74765867674557</v>
      </c>
      <c r="H86" s="119"/>
      <c r="I86" s="126"/>
      <c r="J86" s="126"/>
      <c r="K86" s="126"/>
      <c r="L86" s="126"/>
      <c r="M86" s="126"/>
      <c r="N86" s="118"/>
    </row>
    <row r="87" spans="2:14" x14ac:dyDescent="0.2">
      <c r="B87" s="7" t="d">
        <v>2022-06-03</v>
      </c>
      <c r="C87" s="8">
        <v>64.209998999999996</v>
      </c>
      <c r="D87" s="10">
        <f t="shared" si="4"/>
        <v>5.2622934426229451E-2</v>
      </c>
      <c r="E87" s="11">
        <v>526.22934426229449</v>
      </c>
      <c r="F87" s="4">
        <f t="shared" si="5"/>
        <v>5.1285082058747433E-2</v>
      </c>
      <c r="G87" s="69">
        <f t="shared" si="6"/>
        <v>512.85082058747435</v>
      </c>
      <c r="H87" s="119"/>
      <c r="I87" s="126"/>
      <c r="J87" s="126"/>
      <c r="K87" s="126"/>
      <c r="L87" s="126"/>
      <c r="M87" s="126"/>
      <c r="N87" s="118"/>
    </row>
    <row r="88" spans="2:14" x14ac:dyDescent="0.2">
      <c r="B88" s="7" t="d">
        <v>2022-06-06</v>
      </c>
      <c r="C88" s="8">
        <v>64.220000999999996</v>
      </c>
      <c r="D88" s="10">
        <f t="shared" si="4"/>
        <v>1.5577013168921461E-4</v>
      </c>
      <c r="E88" s="11">
        <v>1.5577013168921461</v>
      </c>
      <c r="F88" s="4">
        <f t="shared" si="5"/>
        <v>1.5575800078199037E-4</v>
      </c>
      <c r="G88" s="69">
        <f t="shared" si="6"/>
        <v>1.5575800078199036</v>
      </c>
      <c r="H88" s="119"/>
      <c r="I88" s="126"/>
      <c r="J88" s="126"/>
      <c r="K88" s="126"/>
      <c r="L88" s="126"/>
      <c r="M88" s="126"/>
      <c r="N88" s="118"/>
    </row>
    <row r="89" spans="2:14" x14ac:dyDescent="0.2">
      <c r="B89" s="7" t="d">
        <v>2022-06-07</v>
      </c>
      <c r="C89" s="8">
        <v>69.040001000000004</v>
      </c>
      <c r="D89" s="10">
        <f t="shared" si="4"/>
        <v>7.5054498987005669E-2</v>
      </c>
      <c r="E89" s="11">
        <v>750.54498987005672</v>
      </c>
      <c r="F89" s="4">
        <f t="shared" si="5"/>
        <v>7.2371357026688524E-2</v>
      </c>
      <c r="G89" s="69">
        <f t="shared" si="6"/>
        <v>723.7135702668852</v>
      </c>
      <c r="H89" s="119"/>
      <c r="I89" s="126"/>
      <c r="J89" s="126"/>
      <c r="K89" s="126"/>
      <c r="L89" s="126"/>
      <c r="M89" s="126"/>
      <c r="N89" s="118"/>
    </row>
    <row r="90" spans="2:14" x14ac:dyDescent="0.2">
      <c r="B90" s="7" t="d">
        <v>2022-06-08</v>
      </c>
      <c r="C90" s="8">
        <v>73.830001999999993</v>
      </c>
      <c r="D90" s="10">
        <f t="shared" si="4"/>
        <v>6.938008300434384E-2</v>
      </c>
      <c r="E90" s="11">
        <v>693.8008300434384</v>
      </c>
      <c r="F90" s="4">
        <f t="shared" si="5"/>
        <v>6.7079118900803383E-2</v>
      </c>
      <c r="G90" s="69">
        <f t="shared" si="6"/>
        <v>670.79118900803383</v>
      </c>
      <c r="H90" s="119"/>
      <c r="I90" s="126"/>
      <c r="J90" s="126"/>
      <c r="K90" s="126"/>
      <c r="L90" s="126"/>
      <c r="M90" s="126"/>
      <c r="N90" s="118"/>
    </row>
    <row r="91" spans="2:14" x14ac:dyDescent="0.2">
      <c r="B91" s="7" t="d">
        <v>2022-06-09</v>
      </c>
      <c r="C91" s="8">
        <v>71.699996999999996</v>
      </c>
      <c r="D91" s="10">
        <f t="shared" si="4"/>
        <v>-2.8850127892452115E-2</v>
      </c>
      <c r="E91" s="11">
        <v>-288.50127892452116</v>
      </c>
      <c r="F91" s="4">
        <f t="shared" si="5"/>
        <v>-2.927447439576325E-2</v>
      </c>
      <c r="G91" s="69">
        <f t="shared" si="6"/>
        <v>-292.74474395763252</v>
      </c>
      <c r="H91" s="119"/>
      <c r="I91" s="126"/>
      <c r="J91" s="126"/>
      <c r="K91" s="126"/>
      <c r="L91" s="126"/>
      <c r="M91" s="126"/>
      <c r="N91" s="118"/>
    </row>
    <row r="92" spans="2:14" x14ac:dyDescent="0.2">
      <c r="B92" s="7" t="d">
        <v>2022-06-10</v>
      </c>
      <c r="C92" s="8">
        <v>63.759998000000003</v>
      </c>
      <c r="D92" s="10">
        <f t="shared" si="4"/>
        <v>-0.11073918176035624</v>
      </c>
      <c r="E92" s="11">
        <v>-1107.39181760356</v>
      </c>
      <c r="F92" s="4">
        <f t="shared" si="5"/>
        <v>-0.11736470265023907</v>
      </c>
      <c r="G92" s="69">
        <f t="shared" si="6"/>
        <v>-1173.6470265023906</v>
      </c>
      <c r="H92" s="119"/>
      <c r="I92" s="126"/>
      <c r="J92" s="126"/>
      <c r="K92" s="126"/>
      <c r="L92" s="126"/>
      <c r="M92" s="126"/>
      <c r="N92" s="118"/>
    </row>
    <row r="93" spans="2:14" x14ac:dyDescent="0.2">
      <c r="B93" s="7" t="d">
        <v>2022-06-13</v>
      </c>
      <c r="C93" s="8">
        <v>55.27</v>
      </c>
      <c r="D93" s="10">
        <f t="shared" si="4"/>
        <v>-0.13315555624703757</v>
      </c>
      <c r="E93" s="11">
        <v>-1331.5555624703757</v>
      </c>
      <c r="F93" s="4">
        <f t="shared" si="5"/>
        <v>-0.14289573726915897</v>
      </c>
      <c r="G93" s="69">
        <f t="shared" si="6"/>
        <v>-1428.9573726915896</v>
      </c>
      <c r="H93" s="119"/>
      <c r="I93" s="126"/>
      <c r="J93" s="126"/>
      <c r="K93" s="126"/>
      <c r="L93" s="126"/>
      <c r="M93" s="126"/>
      <c r="N93" s="118"/>
    </row>
    <row r="94" spans="2:14" x14ac:dyDescent="0.2">
      <c r="B94" s="7" t="d">
        <v>2022-06-14</v>
      </c>
      <c r="C94" s="8">
        <v>58.110000999999997</v>
      </c>
      <c r="D94" s="10">
        <f t="shared" si="4"/>
        <v>5.1384132440745356E-2</v>
      </c>
      <c r="E94" s="11">
        <v>513.84132440745361</v>
      </c>
      <c r="F94" s="4">
        <f t="shared" si="5"/>
        <v>5.0107517450584435E-2</v>
      </c>
      <c r="G94" s="69">
        <f t="shared" si="6"/>
        <v>501.07517450584436</v>
      </c>
      <c r="H94" s="119"/>
      <c r="I94" s="126"/>
      <c r="J94" s="126"/>
      <c r="K94" s="126"/>
      <c r="L94" s="126"/>
      <c r="M94" s="126"/>
      <c r="N94" s="118"/>
    </row>
    <row r="95" spans="2:14" x14ac:dyDescent="0.2">
      <c r="B95" s="7" t="d">
        <v>2022-06-15</v>
      </c>
      <c r="C95" s="8">
        <v>62.66</v>
      </c>
      <c r="D95" s="10">
        <f t="shared" si="4"/>
        <v>7.8299757730171171E-2</v>
      </c>
      <c r="E95" s="11">
        <v>782.99757730171166</v>
      </c>
      <c r="F95" s="4">
        <f t="shared" si="5"/>
        <v>7.5385502228289658E-2</v>
      </c>
      <c r="G95" s="69">
        <f t="shared" si="6"/>
        <v>753.85502228289658</v>
      </c>
      <c r="H95" s="119"/>
      <c r="I95" s="126"/>
      <c r="J95" s="126"/>
      <c r="K95" s="126"/>
      <c r="L95" s="126"/>
      <c r="M95" s="126"/>
      <c r="N95" s="118"/>
    </row>
    <row r="96" spans="2:14" x14ac:dyDescent="0.2">
      <c r="B96" s="7" t="d">
        <v>2022-06-16</v>
      </c>
      <c r="C96" s="8">
        <v>64.639999000000003</v>
      </c>
      <c r="D96" s="10">
        <f t="shared" si="4"/>
        <v>3.1599090328758406E-2</v>
      </c>
      <c r="E96" s="11">
        <v>315.99090328758405</v>
      </c>
      <c r="F96" s="4">
        <f t="shared" si="5"/>
        <v>3.1110113218497142E-2</v>
      </c>
      <c r="G96" s="69">
        <f t="shared" si="6"/>
        <v>311.10113218497145</v>
      </c>
      <c r="H96" s="119"/>
      <c r="I96" s="126"/>
      <c r="J96" s="126"/>
      <c r="K96" s="126"/>
      <c r="L96" s="126"/>
      <c r="M96" s="126"/>
      <c r="N96" s="118"/>
    </row>
    <row r="97" spans="2:14" x14ac:dyDescent="0.2">
      <c r="B97" s="7" t="d">
        <v>2022-06-17</v>
      </c>
      <c r="C97" s="8">
        <v>70</v>
      </c>
      <c r="D97" s="10">
        <f t="shared" si="4"/>
        <v>8.2920808832314341E-2</v>
      </c>
      <c r="E97" s="11">
        <v>829.20808832314344</v>
      </c>
      <c r="F97" s="4">
        <f t="shared" si="5"/>
        <v>7.9661843306816055E-2</v>
      </c>
      <c r="G97" s="69">
        <f t="shared" si="6"/>
        <v>796.61843306816058</v>
      </c>
      <c r="H97" s="119"/>
      <c r="I97" s="126"/>
      <c r="J97" s="126"/>
      <c r="K97" s="126"/>
      <c r="L97" s="126"/>
      <c r="M97" s="126"/>
      <c r="N97" s="118"/>
    </row>
    <row r="98" spans="2:14" x14ac:dyDescent="0.2">
      <c r="B98" s="7" t="d">
        <v>2022-06-21</v>
      </c>
      <c r="C98" s="8">
        <v>64.669998000000007</v>
      </c>
      <c r="D98" s="10">
        <f t="shared" si="4"/>
        <v>-7.6142885714285624E-2</v>
      </c>
      <c r="E98" s="11">
        <v>-761.42885714285626</v>
      </c>
      <c r="F98" s="4">
        <f t="shared" si="5"/>
        <v>-7.9197857517098874E-2</v>
      </c>
      <c r="G98" s="69">
        <f t="shared" si="6"/>
        <v>-791.97857517098873</v>
      </c>
      <c r="H98" s="119"/>
      <c r="I98" s="126"/>
      <c r="J98" s="126"/>
      <c r="K98" s="126"/>
      <c r="L98" s="126"/>
      <c r="M98" s="126"/>
      <c r="N98" s="118"/>
    </row>
    <row r="99" spans="2:14" x14ac:dyDescent="0.2">
      <c r="B99" s="7" t="d">
        <v>2022-06-22</v>
      </c>
      <c r="C99" s="8">
        <v>59.939999</v>
      </c>
      <c r="D99" s="10">
        <f t="shared" si="4"/>
        <v>-7.3140546563802422E-2</v>
      </c>
      <c r="E99" s="11">
        <v>-731.40546563802422</v>
      </c>
      <c r="F99" s="4">
        <f t="shared" si="5"/>
        <v>-7.5953339327093181E-2</v>
      </c>
      <c r="G99" s="69">
        <f t="shared" si="6"/>
        <v>-759.53339327093181</v>
      </c>
      <c r="H99" s="119"/>
      <c r="I99" s="126"/>
      <c r="J99" s="126"/>
      <c r="K99" s="126"/>
      <c r="L99" s="126"/>
      <c r="M99" s="126"/>
      <c r="N99" s="118"/>
    </row>
    <row r="100" spans="2:14" x14ac:dyDescent="0.2">
      <c r="B100" s="7" t="d">
        <v>2022-06-23</v>
      </c>
      <c r="C100" s="8">
        <v>65.150002000000001</v>
      </c>
      <c r="D100" s="10">
        <f t="shared" si="4"/>
        <v>8.6920305087092142E-2</v>
      </c>
      <c r="E100" s="11">
        <v>869.2030508709214</v>
      </c>
      <c r="F100" s="4">
        <f t="shared" si="5"/>
        <v>8.334828906407496E-2</v>
      </c>
      <c r="G100" s="69">
        <f t="shared" si="6"/>
        <v>833.48289064074959</v>
      </c>
      <c r="H100" s="119"/>
      <c r="I100" s="126"/>
      <c r="J100" s="126"/>
      <c r="K100" s="126"/>
      <c r="L100" s="126"/>
      <c r="M100" s="126"/>
      <c r="N100" s="118"/>
    </row>
    <row r="101" spans="2:14" x14ac:dyDescent="0.2">
      <c r="B101" s="7" t="d">
        <v>2022-06-24</v>
      </c>
      <c r="C101" s="8">
        <v>66.959998999999996</v>
      </c>
      <c r="D101" s="10">
        <f t="shared" si="4"/>
        <v>2.7781994542379174E-2</v>
      </c>
      <c r="E101" s="11">
        <v>277.81994542379175</v>
      </c>
      <c r="F101" s="4">
        <f t="shared" si="5"/>
        <v>2.7403076977688536E-2</v>
      </c>
      <c r="G101" s="69">
        <f t="shared" si="6"/>
        <v>274.03076977688534</v>
      </c>
      <c r="H101" s="119"/>
      <c r="I101" s="121" t="s">
        <v>103</v>
      </c>
      <c r="J101" s="121"/>
      <c r="K101" s="121"/>
      <c r="L101" s="121"/>
      <c r="M101" s="121"/>
      <c r="N101" s="118"/>
    </row>
    <row r="102" spans="2:14" x14ac:dyDescent="0.2">
      <c r="B102" s="7" t="d">
        <v>2022-06-27</v>
      </c>
      <c r="C102" s="8">
        <v>66.900002000000001</v>
      </c>
      <c r="D102" s="10">
        <f t="shared" si="4"/>
        <v>-8.9601255818416714E-4</v>
      </c>
      <c r="E102" s="11">
        <v>-8.9601255818416714</v>
      </c>
      <c r="F102" s="4">
        <f t="shared" si="5"/>
        <v>-8.9641421738209269E-4</v>
      </c>
      <c r="G102" s="69">
        <f t="shared" si="6"/>
        <v>-8.9641421738209264</v>
      </c>
      <c r="H102" s="119"/>
      <c r="I102" s="116"/>
      <c r="J102" s="116"/>
      <c r="K102" s="116"/>
      <c r="L102" s="116"/>
      <c r="M102" s="116"/>
      <c r="N102" s="118"/>
    </row>
    <row r="103" spans="2:14" ht="16" customHeight="1" x14ac:dyDescent="0.2">
      <c r="B103" s="7" t="d">
        <v>2022-06-28</v>
      </c>
      <c r="C103" s="8">
        <v>63.279998999999997</v>
      </c>
      <c r="D103" s="10">
        <f t="shared" si="4"/>
        <v>-5.4110656080399E-2</v>
      </c>
      <c r="E103" s="11">
        <v>-541.10656080398996</v>
      </c>
      <c r="F103" s="4">
        <f t="shared" si="5"/>
        <v>-5.5629689372931598E-2</v>
      </c>
      <c r="G103" s="69">
        <f t="shared" si="6"/>
        <v>-556.29689372931603</v>
      </c>
      <c r="H103" s="119"/>
      <c r="I103" s="123" t="s">
        <v>106</v>
      </c>
      <c r="J103" s="123"/>
      <c r="K103" s="123"/>
      <c r="L103" s="123"/>
      <c r="M103" s="123"/>
      <c r="N103" s="118"/>
    </row>
    <row r="104" spans="2:14" x14ac:dyDescent="0.2">
      <c r="B104" s="7" t="d">
        <v>2022-06-29</v>
      </c>
      <c r="C104" s="8">
        <v>63</v>
      </c>
      <c r="D104" s="10">
        <f t="shared" si="4"/>
        <v>-4.4247630282041595E-3</v>
      </c>
      <c r="E104" s="11">
        <v>-44.247630282041598</v>
      </c>
      <c r="F104" s="4">
        <f t="shared" si="5"/>
        <v>-4.4345812650842713E-3</v>
      </c>
      <c r="G104" s="69">
        <f t="shared" si="6"/>
        <v>-44.34581265084271</v>
      </c>
      <c r="H104" s="119"/>
      <c r="I104" s="123"/>
      <c r="J104" s="123"/>
      <c r="K104" s="123"/>
      <c r="L104" s="123"/>
      <c r="M104" s="123"/>
      <c r="N104" s="118"/>
    </row>
    <row r="105" spans="2:14" x14ac:dyDescent="0.2">
      <c r="B105" s="7" t="d">
        <v>2022-06-30</v>
      </c>
      <c r="C105" s="8">
        <v>60.77</v>
      </c>
      <c r="D105" s="10">
        <f t="shared" si="4"/>
        <v>-3.5396825396825315E-2</v>
      </c>
      <c r="E105" s="11">
        <v>-353.96825396825318</v>
      </c>
      <c r="F105" s="4">
        <f t="shared" si="5"/>
        <v>-3.6038480244268749E-2</v>
      </c>
      <c r="G105" s="69">
        <f t="shared" si="6"/>
        <v>-360.38480244268749</v>
      </c>
      <c r="H105" s="119"/>
      <c r="I105" s="123"/>
      <c r="J105" s="123"/>
      <c r="K105" s="123"/>
      <c r="L105" s="123"/>
      <c r="M105" s="123"/>
      <c r="N105" s="118"/>
    </row>
    <row r="106" spans="2:14" x14ac:dyDescent="0.2">
      <c r="B106" s="7" t="d">
        <v>2022-07-01</v>
      </c>
      <c r="C106" s="8">
        <v>63.790000999999997</v>
      </c>
      <c r="D106" s="10">
        <f t="shared" si="4"/>
        <v>4.9695589929241279E-2</v>
      </c>
      <c r="E106" s="11">
        <v>496.95589929241282</v>
      </c>
      <c r="F106" s="4">
        <f t="shared" si="5"/>
        <v>4.8500207783038159E-2</v>
      </c>
      <c r="G106" s="69">
        <f t="shared" si="6"/>
        <v>485.00207783038161</v>
      </c>
      <c r="H106" s="119"/>
      <c r="I106" s="123"/>
      <c r="J106" s="123"/>
      <c r="K106" s="123"/>
      <c r="L106" s="123"/>
      <c r="M106" s="123"/>
      <c r="N106" s="118"/>
    </row>
    <row r="107" spans="2:14" x14ac:dyDescent="0.2">
      <c r="B107" s="7" t="d">
        <v>2022-07-05</v>
      </c>
      <c r="C107" s="8">
        <v>70.599997999999999</v>
      </c>
      <c r="D107" s="10">
        <f t="shared" si="4"/>
        <v>0.10675649621011929</v>
      </c>
      <c r="E107" s="11">
        <v>1067.5649621011928</v>
      </c>
      <c r="F107" s="4">
        <f t="shared" si="5"/>
        <v>0.10143366224028204</v>
      </c>
      <c r="G107" s="69">
        <f t="shared" si="6"/>
        <v>1014.3366224028204</v>
      </c>
      <c r="H107" s="119"/>
      <c r="I107" s="123"/>
      <c r="J107" s="123"/>
      <c r="K107" s="123"/>
      <c r="L107" s="123"/>
      <c r="M107" s="123"/>
      <c r="N107" s="118"/>
    </row>
    <row r="108" spans="2:14" x14ac:dyDescent="0.2">
      <c r="B108" s="7" t="d">
        <v>2022-07-06</v>
      </c>
      <c r="C108" s="8">
        <v>72.699996999999996</v>
      </c>
      <c r="D108" s="10">
        <f t="shared" si="4"/>
        <v>2.9745029171247328E-2</v>
      </c>
      <c r="E108" s="11">
        <v>297.4502917124733</v>
      </c>
      <c r="F108" s="4">
        <f t="shared" si="5"/>
        <v>2.9311227103414224E-2</v>
      </c>
      <c r="G108" s="69">
        <f t="shared" si="6"/>
        <v>293.11227103414222</v>
      </c>
      <c r="H108" s="119"/>
      <c r="I108" s="123"/>
      <c r="J108" s="123"/>
      <c r="K108" s="123"/>
      <c r="L108" s="123"/>
      <c r="M108" s="123"/>
      <c r="N108" s="118"/>
    </row>
    <row r="109" spans="2:14" x14ac:dyDescent="0.2">
      <c r="B109" s="7" t="d">
        <v>2022-07-07</v>
      </c>
      <c r="C109" s="8">
        <v>78.199996999999996</v>
      </c>
      <c r="D109" s="10">
        <f t="shared" si="4"/>
        <v>7.5653373135627477E-2</v>
      </c>
      <c r="E109" s="11">
        <v>756.53373135627476</v>
      </c>
      <c r="F109" s="4">
        <f t="shared" si="5"/>
        <v>7.2928265914095E-2</v>
      </c>
      <c r="G109" s="69">
        <f t="shared" si="6"/>
        <v>729.28265914095005</v>
      </c>
      <c r="H109" s="119"/>
      <c r="I109" s="123"/>
      <c r="J109" s="123"/>
      <c r="K109" s="123"/>
      <c r="L109" s="123"/>
      <c r="M109" s="123"/>
      <c r="N109" s="118"/>
    </row>
    <row r="110" spans="2:14" x14ac:dyDescent="0.2">
      <c r="B110" s="7" t="d">
        <v>2022-07-08</v>
      </c>
      <c r="C110" s="8">
        <v>76.699996999999996</v>
      </c>
      <c r="D110" s="10">
        <f t="shared" si="4"/>
        <v>-1.9181586413615892E-2</v>
      </c>
      <c r="E110" s="11">
        <v>-191.81586413615892</v>
      </c>
      <c r="F110" s="4">
        <f t="shared" si="5"/>
        <v>-1.9367939928312556E-2</v>
      </c>
      <c r="G110" s="69">
        <f t="shared" si="6"/>
        <v>-193.67939928312555</v>
      </c>
      <c r="H110" s="119"/>
      <c r="I110" s="123"/>
      <c r="J110" s="123"/>
      <c r="K110" s="123"/>
      <c r="L110" s="123"/>
      <c r="M110" s="123"/>
      <c r="N110" s="118"/>
    </row>
    <row r="111" spans="2:14" x14ac:dyDescent="0.2">
      <c r="B111" s="7" t="d">
        <v>2022-07-11</v>
      </c>
      <c r="C111" s="8">
        <v>73.709998999999996</v>
      </c>
      <c r="D111" s="10">
        <f t="shared" si="4"/>
        <v>-3.8983026296598111E-2</v>
      </c>
      <c r="E111" s="11">
        <v>-389.83026296598109</v>
      </c>
      <c r="F111" s="4">
        <f t="shared" si="5"/>
        <v>-3.9763207625263627E-2</v>
      </c>
      <c r="G111" s="69">
        <f t="shared" si="6"/>
        <v>-397.6320762526363</v>
      </c>
      <c r="H111" s="119"/>
      <c r="I111" s="123"/>
      <c r="J111" s="123"/>
      <c r="K111" s="123"/>
      <c r="L111" s="123"/>
      <c r="M111" s="123"/>
      <c r="N111" s="118"/>
    </row>
    <row r="112" spans="2:14" x14ac:dyDescent="0.2">
      <c r="B112" s="7" t="d">
        <v>2022-07-12</v>
      </c>
      <c r="C112" s="8">
        <v>79.050003000000004</v>
      </c>
      <c r="D112" s="10">
        <f t="shared" si="4"/>
        <v>7.2446127695646956E-2</v>
      </c>
      <c r="E112" s="11">
        <v>724.46127695646953</v>
      </c>
      <c r="F112" s="4">
        <f t="shared" si="5"/>
        <v>6.9942139971627446E-2</v>
      </c>
      <c r="G112" s="69">
        <f t="shared" si="6"/>
        <v>699.42139971627444</v>
      </c>
      <c r="H112" s="119"/>
      <c r="I112" s="123"/>
      <c r="J112" s="123"/>
      <c r="K112" s="123"/>
      <c r="L112" s="123"/>
      <c r="M112" s="123"/>
      <c r="N112" s="118"/>
    </row>
    <row r="113" spans="2:14" x14ac:dyDescent="0.2">
      <c r="B113" s="7" t="d">
        <v>2022-07-13</v>
      </c>
      <c r="C113" s="8">
        <v>80.699996999999996</v>
      </c>
      <c r="D113" s="10">
        <f t="shared" si="4"/>
        <v>2.0872788581677737E-2</v>
      </c>
      <c r="E113" s="11">
        <v>208.72788581677736</v>
      </c>
      <c r="F113" s="4">
        <f t="shared" si="5"/>
        <v>2.065793649503668E-2</v>
      </c>
      <c r="G113" s="69">
        <f t="shared" si="6"/>
        <v>206.5793649503668</v>
      </c>
      <c r="H113" s="119"/>
      <c r="I113" s="123"/>
      <c r="J113" s="123"/>
      <c r="K113" s="123"/>
      <c r="L113" s="123"/>
      <c r="M113" s="123"/>
      <c r="N113" s="118"/>
    </row>
    <row r="114" spans="2:14" x14ac:dyDescent="0.2">
      <c r="B114" s="7" t="d">
        <v>2022-07-14</v>
      </c>
      <c r="C114" s="8">
        <v>81.910004000000001</v>
      </c>
      <c r="D114" s="10">
        <f t="shared" si="4"/>
        <v>1.4993891511545065E-2</v>
      </c>
      <c r="E114" s="11">
        <v>149.93891511545064</v>
      </c>
      <c r="F114" s="4">
        <f t="shared" si="5"/>
        <v>1.4882594260414588E-2</v>
      </c>
      <c r="G114" s="69">
        <f t="shared" si="6"/>
        <v>148.82594260414589</v>
      </c>
      <c r="H114" s="119"/>
      <c r="I114" s="123"/>
      <c r="J114" s="123"/>
      <c r="K114" s="123"/>
      <c r="L114" s="123"/>
      <c r="M114" s="123"/>
      <c r="N114" s="118"/>
    </row>
    <row r="115" spans="2:14" x14ac:dyDescent="0.2">
      <c r="B115" s="7" t="d">
        <v>2022-07-15</v>
      </c>
      <c r="C115" s="8">
        <v>83.389999000000003</v>
      </c>
      <c r="D115" s="10">
        <f t="shared" si="4"/>
        <v>1.8068549966131053E-2</v>
      </c>
      <c r="E115" s="11">
        <v>180.68549966131053</v>
      </c>
      <c r="F115" s="4">
        <f t="shared" si="5"/>
        <v>1.7907253745452628E-2</v>
      </c>
      <c r="G115" s="69">
        <f t="shared" si="6"/>
        <v>179.07253745452627</v>
      </c>
      <c r="H115" s="119"/>
      <c r="I115" s="123"/>
      <c r="J115" s="123"/>
      <c r="K115" s="123"/>
      <c r="L115" s="123"/>
      <c r="M115" s="123"/>
      <c r="N115" s="118"/>
    </row>
    <row r="116" spans="2:14" x14ac:dyDescent="0.2">
      <c r="B116" s="7" t="d">
        <v>2022-07-18</v>
      </c>
      <c r="C116" s="8">
        <v>79.360000999999997</v>
      </c>
      <c r="D116" s="10">
        <f t="shared" si="4"/>
        <v>-4.8327114142308725E-2</v>
      </c>
      <c r="E116" s="11">
        <v>-483.27114142308727</v>
      </c>
      <c r="F116" s="4">
        <f t="shared" si="5"/>
        <v>-4.9533910529624775E-2</v>
      </c>
      <c r="G116" s="69">
        <f t="shared" si="6"/>
        <v>-495.33910529624774</v>
      </c>
      <c r="H116" s="119"/>
      <c r="I116" s="123"/>
      <c r="J116" s="123"/>
      <c r="K116" s="123"/>
      <c r="L116" s="123"/>
      <c r="M116" s="123"/>
      <c r="N116" s="118"/>
    </row>
    <row r="117" spans="2:14" x14ac:dyDescent="0.2">
      <c r="B117" s="7" t="d">
        <v>2022-07-19</v>
      </c>
      <c r="C117" s="8">
        <v>83.779999000000004</v>
      </c>
      <c r="D117" s="10">
        <f t="shared" si="4"/>
        <v>5.5695538612707596E-2</v>
      </c>
      <c r="E117" s="11">
        <v>556.95538612707594</v>
      </c>
      <c r="F117" s="4">
        <f t="shared" si="5"/>
        <v>5.4199828005442256E-2</v>
      </c>
      <c r="G117" s="69">
        <f t="shared" si="6"/>
        <v>541.99828005442259</v>
      </c>
      <c r="H117" s="119"/>
      <c r="I117" s="123"/>
      <c r="J117" s="123"/>
      <c r="K117" s="123"/>
      <c r="L117" s="123"/>
      <c r="M117" s="123"/>
      <c r="N117" s="118"/>
    </row>
    <row r="118" spans="2:14" x14ac:dyDescent="0.2">
      <c r="B118" s="7" t="d">
        <v>2022-07-20</v>
      </c>
      <c r="C118" s="8">
        <v>82.339995999999999</v>
      </c>
      <c r="D118" s="10">
        <f t="shared" si="4"/>
        <v>-1.7187909013940295E-2</v>
      </c>
      <c r="E118" s="11">
        <v>-171.87909013940293</v>
      </c>
      <c r="F118" s="4">
        <f t="shared" si="5"/>
        <v>-1.7337335820170909E-2</v>
      </c>
      <c r="G118" s="69">
        <f t="shared" si="6"/>
        <v>-173.3733582017091</v>
      </c>
      <c r="H118" s="119"/>
      <c r="I118" s="123"/>
      <c r="J118" s="123"/>
      <c r="K118" s="123"/>
      <c r="L118" s="123"/>
      <c r="M118" s="123"/>
      <c r="N118" s="118"/>
    </row>
    <row r="119" spans="2:14" x14ac:dyDescent="0.2">
      <c r="B119" s="7" t="d">
        <v>2022-07-21</v>
      </c>
      <c r="C119" s="8">
        <v>79.949996999999996</v>
      </c>
      <c r="D119" s="10">
        <f t="shared" si="4"/>
        <v>-2.9025979063686203E-2</v>
      </c>
      <c r="E119" s="11">
        <v>-290.25979063686202</v>
      </c>
      <c r="F119" s="4">
        <f t="shared" si="5"/>
        <v>-2.9455566006184718E-2</v>
      </c>
      <c r="G119" s="69">
        <f t="shared" si="6"/>
        <v>-294.55566006184716</v>
      </c>
      <c r="H119" s="119"/>
      <c r="I119" s="125" t="s">
        <v>104</v>
      </c>
      <c r="J119" s="125"/>
      <c r="K119" s="125"/>
      <c r="L119" s="125"/>
      <c r="M119" s="125"/>
      <c r="N119" s="118"/>
    </row>
    <row r="120" spans="2:14" x14ac:dyDescent="0.2">
      <c r="B120" s="7" t="d">
        <v>2022-07-22</v>
      </c>
      <c r="C120" s="8">
        <v>75.819999999999993</v>
      </c>
      <c r="D120" s="10">
        <f t="shared" si="4"/>
        <v>-5.1657250218533513E-2</v>
      </c>
      <c r="E120" s="11">
        <v>-516.57250218533511</v>
      </c>
      <c r="F120" s="4">
        <f t="shared" si="5"/>
        <v>-5.3039291668321643E-2</v>
      </c>
      <c r="G120" s="69">
        <f t="shared" si="6"/>
        <v>-530.39291668321641</v>
      </c>
      <c r="H120" s="119"/>
      <c r="I120" s="116"/>
      <c r="J120" s="116"/>
      <c r="K120" s="116"/>
      <c r="L120" s="116"/>
      <c r="M120" s="116"/>
      <c r="N120" s="118"/>
    </row>
    <row r="121" spans="2:14" x14ac:dyDescent="0.2">
      <c r="B121" s="7" t="d">
        <v>2022-07-25</v>
      </c>
      <c r="C121" s="8">
        <v>76.5</v>
      </c>
      <c r="D121" s="10">
        <f t="shared" si="4"/>
        <v>8.9686098654708779E-3</v>
      </c>
      <c r="E121" s="11">
        <v>89.686098654708786</v>
      </c>
      <c r="F121" s="4">
        <f t="shared" si="5"/>
        <v>8.9286307443013982E-3</v>
      </c>
      <c r="G121" s="69">
        <f t="shared" si="6"/>
        <v>89.286307443013982</v>
      </c>
      <c r="H121" s="119"/>
      <c r="I121" s="123" t="s">
        <v>105</v>
      </c>
      <c r="J121" s="126"/>
      <c r="K121" s="126"/>
      <c r="L121" s="126"/>
      <c r="M121" s="126"/>
      <c r="N121" s="118"/>
    </row>
    <row r="122" spans="2:14" x14ac:dyDescent="0.2">
      <c r="B122" s="7" t="d">
        <v>2022-07-26</v>
      </c>
      <c r="C122" s="8">
        <v>77.120002999999997</v>
      </c>
      <c r="D122" s="10">
        <f t="shared" si="4"/>
        <v>8.1046143790848291E-3</v>
      </c>
      <c r="E122" s="11">
        <v>81.046143790848291</v>
      </c>
      <c r="F122" s="4">
        <f t="shared" si="5"/>
        <v>8.0719483702140649E-3</v>
      </c>
      <c r="G122" s="69">
        <f t="shared" si="6"/>
        <v>80.71948370214065</v>
      </c>
      <c r="H122" s="119"/>
      <c r="I122" s="126"/>
      <c r="J122" s="126"/>
      <c r="K122" s="126"/>
      <c r="L122" s="126"/>
      <c r="M122" s="126"/>
      <c r="N122" s="118"/>
    </row>
    <row r="123" spans="2:14" x14ac:dyDescent="0.2">
      <c r="B123" s="7" t="d">
        <v>2022-07-27</v>
      </c>
      <c r="C123" s="8">
        <v>78.930000000000007</v>
      </c>
      <c r="D123" s="10">
        <f t="shared" si="4"/>
        <v>2.3469877199045364E-2</v>
      </c>
      <c r="E123" s="11">
        <v>234.69877199045362</v>
      </c>
      <c r="F123" s="4">
        <f t="shared" si="5"/>
        <v>2.3198694517606828E-2</v>
      </c>
      <c r="G123" s="69">
        <f t="shared" si="6"/>
        <v>231.98694517606828</v>
      </c>
      <c r="H123" s="119"/>
      <c r="I123" s="126"/>
      <c r="J123" s="126"/>
      <c r="K123" s="126"/>
      <c r="L123" s="126"/>
      <c r="M123" s="126"/>
      <c r="N123" s="118"/>
    </row>
    <row r="124" spans="2:14" x14ac:dyDescent="0.2">
      <c r="B124" s="7" t="d">
        <v>2022-07-28</v>
      </c>
      <c r="C124" s="8">
        <v>75.900002000000001</v>
      </c>
      <c r="D124" s="10">
        <f t="shared" si="4"/>
        <v>-3.8388420119092936E-2</v>
      </c>
      <c r="E124" s="11">
        <v>-383.88420119092939</v>
      </c>
      <c r="F124" s="4">
        <f t="shared" si="5"/>
        <v>-3.9144672968266098E-2</v>
      </c>
      <c r="G124" s="69">
        <f t="shared" si="6"/>
        <v>-391.44672968266099</v>
      </c>
      <c r="H124" s="119"/>
      <c r="I124" s="126"/>
      <c r="J124" s="126"/>
      <c r="K124" s="126"/>
      <c r="L124" s="126"/>
      <c r="M124" s="126"/>
      <c r="N124" s="118"/>
    </row>
    <row r="125" spans="2:14" x14ac:dyDescent="0.2">
      <c r="B125" s="7" t="d">
        <v>2022-07-29</v>
      </c>
      <c r="C125" s="8">
        <v>75</v>
      </c>
      <c r="D125" s="10">
        <f t="shared" si="4"/>
        <v>-1.1857733547885774E-2</v>
      </c>
      <c r="E125" s="11">
        <v>-118.57733547885773</v>
      </c>
      <c r="F125" s="4">
        <f t="shared" si="5"/>
        <v>-1.1928597215734553E-2</v>
      </c>
      <c r="G125" s="69">
        <f t="shared" si="6"/>
        <v>-119.28597215734553</v>
      </c>
      <c r="H125" s="119"/>
      <c r="I125" s="126"/>
      <c r="J125" s="126"/>
      <c r="K125" s="126"/>
      <c r="L125" s="126"/>
      <c r="M125" s="126"/>
      <c r="N125" s="118"/>
    </row>
    <row r="126" spans="2:14" x14ac:dyDescent="0.2">
      <c r="B126" s="7" t="d">
        <v>2022-08-01</v>
      </c>
      <c r="C126" s="8">
        <v>74.010002</v>
      </c>
      <c r="D126" s="10">
        <f t="shared" si="4"/>
        <v>-1.3199973333333337E-2</v>
      </c>
      <c r="E126" s="11">
        <v>-131.99973333333338</v>
      </c>
      <c r="F126" s="4">
        <f t="shared" si="5"/>
        <v>-1.3287867303560567E-2</v>
      </c>
      <c r="G126" s="69">
        <f t="shared" si="6"/>
        <v>-132.87867303560569</v>
      </c>
      <c r="H126" s="119"/>
      <c r="I126" s="126"/>
      <c r="J126" s="126"/>
      <c r="K126" s="126"/>
      <c r="L126" s="126"/>
      <c r="M126" s="126"/>
      <c r="N126" s="118"/>
    </row>
    <row r="127" spans="2:14" x14ac:dyDescent="0.2">
      <c r="B127" s="7" t="d">
        <v>2022-08-02</v>
      </c>
      <c r="C127" s="8">
        <v>76.339995999999999</v>
      </c>
      <c r="D127" s="10">
        <f t="shared" si="4"/>
        <v>3.1482150209913407E-2</v>
      </c>
      <c r="E127" s="11">
        <v>314.82150209913408</v>
      </c>
      <c r="F127" s="4">
        <f t="shared" si="5"/>
        <v>3.0996748687161766E-2</v>
      </c>
      <c r="G127" s="69">
        <f t="shared" si="6"/>
        <v>309.96748687161767</v>
      </c>
      <c r="H127" s="119"/>
      <c r="I127" s="126"/>
      <c r="J127" s="126"/>
      <c r="K127" s="126"/>
      <c r="L127" s="126"/>
      <c r="M127" s="126"/>
      <c r="N127" s="118"/>
    </row>
    <row r="128" spans="2:14" x14ac:dyDescent="0.2">
      <c r="B128" s="7" t="d">
        <v>2022-08-03</v>
      </c>
      <c r="C128" s="8">
        <v>78.580001999999993</v>
      </c>
      <c r="D128" s="10">
        <f t="shared" si="4"/>
        <v>2.9342495642781907E-2</v>
      </c>
      <c r="E128" s="11">
        <v>293.4249564278191</v>
      </c>
      <c r="F128" s="4">
        <f t="shared" si="5"/>
        <v>2.8920244662170379E-2</v>
      </c>
      <c r="G128" s="69">
        <f t="shared" si="6"/>
        <v>289.20244662170381</v>
      </c>
      <c r="H128" s="119"/>
      <c r="I128" s="126"/>
      <c r="J128" s="126"/>
      <c r="K128" s="126"/>
      <c r="L128" s="126"/>
      <c r="M128" s="126"/>
      <c r="N128" s="118"/>
    </row>
    <row r="129" spans="2:14" x14ac:dyDescent="0.2">
      <c r="B129" s="7" t="d">
        <v>2022-08-04</v>
      </c>
      <c r="C129" s="8">
        <v>78.910004000000001</v>
      </c>
      <c r="D129" s="10">
        <f t="shared" si="4"/>
        <v>4.1995672130423767E-3</v>
      </c>
      <c r="E129" s="11">
        <v>41.99567213042377</v>
      </c>
      <c r="F129" s="4">
        <f t="shared" si="5"/>
        <v>4.1907736415203673E-3</v>
      </c>
      <c r="G129" s="69">
        <f t="shared" si="6"/>
        <v>41.907736415203672</v>
      </c>
      <c r="H129" s="119"/>
      <c r="I129" s="126"/>
      <c r="J129" s="126"/>
      <c r="K129" s="126"/>
      <c r="L129" s="126"/>
      <c r="M129" s="126"/>
      <c r="N129" s="118"/>
    </row>
    <row r="130" spans="2:14" x14ac:dyDescent="0.2">
      <c r="B130" s="7" t="d">
        <v>2022-08-05</v>
      </c>
      <c r="C130" s="8">
        <v>81.400002000000001</v>
      </c>
      <c r="D130" s="10">
        <f t="shared" si="4"/>
        <v>3.1554909058172154E-2</v>
      </c>
      <c r="E130" s="11">
        <v>315.54909058172154</v>
      </c>
      <c r="F130" s="4">
        <f t="shared" si="5"/>
        <v>3.1067284354916302E-2</v>
      </c>
      <c r="G130" s="69">
        <f t="shared" si="6"/>
        <v>310.67284354916302</v>
      </c>
      <c r="H130" s="119"/>
      <c r="I130" s="126"/>
      <c r="J130" s="126"/>
      <c r="K130" s="126"/>
      <c r="L130" s="126"/>
      <c r="M130" s="126"/>
      <c r="N130" s="118"/>
    </row>
    <row r="131" spans="2:14" x14ac:dyDescent="0.2">
      <c r="B131" s="7" t="d">
        <v>2022-08-08</v>
      </c>
      <c r="C131" s="8">
        <v>81.389999000000003</v>
      </c>
      <c r="D131" s="10">
        <f t="shared" si="4"/>
        <v>-1.2288697486761979E-4</v>
      </c>
      <c r="E131" s="11">
        <v>-1.2288697486761979</v>
      </c>
      <c r="F131" s="4">
        <f t="shared" si="5"/>
        <v>-1.2289452609055349E-4</v>
      </c>
      <c r="G131" s="69">
        <f t="shared" si="6"/>
        <v>-1.2289452609055349</v>
      </c>
      <c r="H131" s="119"/>
      <c r="I131" s="126"/>
      <c r="J131" s="126"/>
      <c r="K131" s="126"/>
      <c r="L131" s="126"/>
      <c r="M131" s="126"/>
      <c r="N131" s="118"/>
    </row>
    <row r="132" spans="2:14" x14ac:dyDescent="0.2">
      <c r="B132" s="7" t="d">
        <v>2022-08-09</v>
      </c>
      <c r="C132" s="8">
        <v>75.129997000000003</v>
      </c>
      <c r="D132" s="10">
        <f t="shared" si="4"/>
        <v>-7.6913651270594019E-2</v>
      </c>
      <c r="E132" s="11">
        <v>-769.13651270594016</v>
      </c>
      <c r="F132" s="4">
        <f t="shared" si="5"/>
        <v>-8.0032496602146452E-2</v>
      </c>
      <c r="G132" s="69">
        <f t="shared" si="6"/>
        <v>-800.32496602146455</v>
      </c>
      <c r="H132" s="119"/>
      <c r="I132" s="126"/>
      <c r="J132" s="126"/>
      <c r="K132" s="126"/>
      <c r="L132" s="126"/>
      <c r="M132" s="126"/>
      <c r="N132" s="118"/>
    </row>
    <row r="133" spans="2:14" x14ac:dyDescent="0.2">
      <c r="B133" s="7" t="d">
        <v>2022-08-10</v>
      </c>
      <c r="C133" s="8">
        <v>78.870002999999997</v>
      </c>
      <c r="D133" s="10">
        <f t="shared" si="4"/>
        <v>4.9780462522845514E-2</v>
      </c>
      <c r="E133" s="11">
        <v>497.80462522845517</v>
      </c>
      <c r="F133" s="4">
        <f t="shared" si="5"/>
        <v>4.8581058996893488E-2</v>
      </c>
      <c r="G133" s="69">
        <f t="shared" si="6"/>
        <v>485.81058996893489</v>
      </c>
      <c r="H133" s="119"/>
      <c r="I133" s="126"/>
      <c r="J133" s="126"/>
      <c r="K133" s="126"/>
      <c r="L133" s="126"/>
      <c r="M133" s="126"/>
      <c r="N133" s="118"/>
    </row>
    <row r="134" spans="2:14" ht="17" thickBot="1" x14ac:dyDescent="0.25">
      <c r="B134" s="7" t="d">
        <v>2022-08-11</v>
      </c>
      <c r="C134" s="8">
        <v>77.459998999999996</v>
      </c>
      <c r="D134" s="10">
        <f t="shared" si="4"/>
        <v>-1.7877570005924825E-2</v>
      </c>
      <c r="E134" s="11">
        <v>-178.77570005924827</v>
      </c>
      <c r="F134" s="4">
        <f t="shared" si="5"/>
        <v>-1.803930427045828E-2</v>
      </c>
      <c r="G134" s="69">
        <f t="shared" si="6"/>
        <v>-180.3930427045828</v>
      </c>
      <c r="H134" s="119"/>
      <c r="I134" s="127"/>
      <c r="J134" s="127"/>
      <c r="K134" s="127"/>
      <c r="L134" s="127"/>
      <c r="M134" s="127"/>
      <c r="N134" s="118"/>
    </row>
    <row r="135" spans="2:14" x14ac:dyDescent="0.2">
      <c r="B135" s="7" t="d">
        <v>2022-08-12</v>
      </c>
      <c r="C135" s="8">
        <v>78.660004000000001</v>
      </c>
      <c r="D135" s="10">
        <f t="shared" ref="D135:D198" si="7">C135/C134-1</f>
        <v>1.5491931519389768E-2</v>
      </c>
      <c r="E135" s="11">
        <v>154.91931519389769</v>
      </c>
      <c r="F135" s="4">
        <f t="shared" si="5"/>
        <v>1.5373156678712205E-2</v>
      </c>
      <c r="G135" s="69">
        <f t="shared" si="6"/>
        <v>153.73156678712206</v>
      </c>
    </row>
    <row r="136" spans="2:14" x14ac:dyDescent="0.2">
      <c r="B136" s="7" t="d">
        <v>2022-08-15</v>
      </c>
      <c r="C136" s="8">
        <v>80.139999000000003</v>
      </c>
      <c r="D136" s="10">
        <f t="shared" si="7"/>
        <v>1.8815089305106003E-2</v>
      </c>
      <c r="E136" s="11">
        <v>188.15089305106002</v>
      </c>
      <c r="F136" s="4">
        <f t="shared" ref="F136:F199" si="8">LN(C136/C135)</f>
        <v>1.8640274874405866E-2</v>
      </c>
      <c r="G136" s="69">
        <f t="shared" ref="G136:G199" si="9">F136*$D$4</f>
        <v>186.40274874405864</v>
      </c>
    </row>
    <row r="137" spans="2:14" x14ac:dyDescent="0.2">
      <c r="B137" s="7" t="d">
        <v>2022-08-16</v>
      </c>
      <c r="C137" s="8">
        <v>75.849997999999999</v>
      </c>
      <c r="D137" s="10">
        <f t="shared" si="7"/>
        <v>-5.3531333335804065E-2</v>
      </c>
      <c r="E137" s="11">
        <v>-535.31333335804061</v>
      </c>
      <c r="F137" s="4">
        <f t="shared" si="8"/>
        <v>-5.5017413303125602E-2</v>
      </c>
      <c r="G137" s="69">
        <f t="shared" si="9"/>
        <v>-550.17413303125602</v>
      </c>
    </row>
    <row r="138" spans="2:14" x14ac:dyDescent="0.2">
      <c r="B138" s="7" t="d">
        <v>2022-08-17</v>
      </c>
      <c r="C138" s="8">
        <v>71.739998</v>
      </c>
      <c r="D138" s="10">
        <f t="shared" si="7"/>
        <v>-5.4185894639047993E-2</v>
      </c>
      <c r="E138" s="11">
        <v>-541.8589463904799</v>
      </c>
      <c r="F138" s="4">
        <f t="shared" si="8"/>
        <v>-5.5709235201023506E-2</v>
      </c>
      <c r="G138" s="69">
        <f t="shared" si="9"/>
        <v>-557.09235201023512</v>
      </c>
    </row>
    <row r="139" spans="2:14" x14ac:dyDescent="0.2">
      <c r="B139" s="7" t="d">
        <v>2022-08-18</v>
      </c>
      <c r="C139" s="8">
        <v>72.150002000000001</v>
      </c>
      <c r="D139" s="10">
        <f t="shared" si="7"/>
        <v>5.715138157656563E-3</v>
      </c>
      <c r="E139" s="11">
        <v>57.151381576565626</v>
      </c>
      <c r="F139" s="4">
        <f t="shared" si="8"/>
        <v>5.6988687142211199E-3</v>
      </c>
      <c r="G139" s="69">
        <f t="shared" si="9"/>
        <v>56.988687142211198</v>
      </c>
    </row>
    <row r="140" spans="2:14" x14ac:dyDescent="0.2">
      <c r="B140" s="7" t="d">
        <v>2022-08-19</v>
      </c>
      <c r="C140" s="8">
        <v>68.599997999999999</v>
      </c>
      <c r="D140" s="10">
        <f t="shared" si="7"/>
        <v>-4.9203103279193305E-2</v>
      </c>
      <c r="E140" s="11">
        <v>-492.03103279193306</v>
      </c>
      <c r="F140" s="4">
        <f t="shared" si="8"/>
        <v>-5.0454807362587104E-2</v>
      </c>
      <c r="G140" s="69">
        <f t="shared" si="9"/>
        <v>-504.54807362587104</v>
      </c>
    </row>
    <row r="141" spans="2:14" x14ac:dyDescent="0.2">
      <c r="B141" s="7" t="d">
        <v>2022-08-22</v>
      </c>
      <c r="C141" s="8">
        <v>66.349997999999999</v>
      </c>
      <c r="D141" s="10">
        <f t="shared" si="7"/>
        <v>-3.2798834775476182E-2</v>
      </c>
      <c r="E141" s="11">
        <v>-327.98834775476183</v>
      </c>
      <c r="F141" s="4">
        <f t="shared" si="8"/>
        <v>-3.3348774942284158E-2</v>
      </c>
      <c r="G141" s="69">
        <f t="shared" si="9"/>
        <v>-333.4877494228416</v>
      </c>
    </row>
    <row r="142" spans="2:14" x14ac:dyDescent="0.2">
      <c r="B142" s="7" t="d">
        <v>2022-08-23</v>
      </c>
      <c r="C142" s="8">
        <v>68.699996999999996</v>
      </c>
      <c r="D142" s="10">
        <f t="shared" si="7"/>
        <v>3.5418222619991502E-2</v>
      </c>
      <c r="E142" s="11">
        <v>354.18222619991502</v>
      </c>
      <c r="F142" s="4">
        <f t="shared" si="8"/>
        <v>3.4805424925144345E-2</v>
      </c>
      <c r="G142" s="69">
        <f t="shared" si="9"/>
        <v>348.05424925144342</v>
      </c>
    </row>
    <row r="143" spans="2:14" x14ac:dyDescent="0.2">
      <c r="B143" s="7" t="d">
        <v>2022-08-24</v>
      </c>
      <c r="C143" s="8">
        <v>71.970000999999996</v>
      </c>
      <c r="D143" s="10">
        <f t="shared" si="7"/>
        <v>4.7598313577801088E-2</v>
      </c>
      <c r="E143" s="11">
        <v>475.98313577801088</v>
      </c>
      <c r="F143" s="4">
        <f t="shared" si="8"/>
        <v>4.6500223854210626E-2</v>
      </c>
      <c r="G143" s="69">
        <f t="shared" si="9"/>
        <v>465.00223854210628</v>
      </c>
    </row>
    <row r="144" spans="2:14" x14ac:dyDescent="0.2">
      <c r="B144" s="7" t="d">
        <v>2022-08-25</v>
      </c>
      <c r="C144" s="8">
        <v>72.440002000000007</v>
      </c>
      <c r="D144" s="10">
        <f t="shared" si="7"/>
        <v>6.5305126228913934E-3</v>
      </c>
      <c r="E144" s="11">
        <v>65.305126228913934</v>
      </c>
      <c r="F144" s="4">
        <f t="shared" si="8"/>
        <v>6.5092812098769695E-3</v>
      </c>
      <c r="G144" s="69">
        <f t="shared" si="9"/>
        <v>65.092812098769699</v>
      </c>
    </row>
    <row r="145" spans="2:7" x14ac:dyDescent="0.2">
      <c r="B145" s="7" t="d">
        <v>2022-08-26</v>
      </c>
      <c r="C145" s="8">
        <v>67.370002999999997</v>
      </c>
      <c r="D145" s="10">
        <f t="shared" si="7"/>
        <v>-6.9988940640835606E-2</v>
      </c>
      <c r="E145" s="11">
        <v>-699.88940640835608</v>
      </c>
      <c r="F145" s="4">
        <f t="shared" si="8"/>
        <v>-7.2558801121494404E-2</v>
      </c>
      <c r="G145" s="69">
        <f t="shared" si="9"/>
        <v>-725.588011214944</v>
      </c>
    </row>
    <row r="146" spans="2:7" x14ac:dyDescent="0.2">
      <c r="B146" s="7" t="d">
        <v>2022-08-29</v>
      </c>
      <c r="C146" s="8">
        <v>65.769997000000004</v>
      </c>
      <c r="D146" s="10">
        <f t="shared" si="7"/>
        <v>-2.3749531375261923E-2</v>
      </c>
      <c r="E146" s="11">
        <v>-237.49531375261924</v>
      </c>
      <c r="F146" s="4">
        <f t="shared" si="8"/>
        <v>-2.4036097803016642E-2</v>
      </c>
      <c r="G146" s="69">
        <f t="shared" si="9"/>
        <v>-240.36097803016642</v>
      </c>
    </row>
    <row r="147" spans="2:7" x14ac:dyDescent="0.2">
      <c r="B147" s="7" t="d">
        <v>2022-08-30</v>
      </c>
      <c r="C147" s="8">
        <v>65.169998000000007</v>
      </c>
      <c r="D147" s="10">
        <f t="shared" si="7"/>
        <v>-9.1226855309115562E-3</v>
      </c>
      <c r="E147" s="11">
        <v>-91.226855309115564</v>
      </c>
      <c r="F147" s="4">
        <f t="shared" si="8"/>
        <v>-9.1645520444357375E-3</v>
      </c>
      <c r="G147" s="69">
        <f t="shared" si="9"/>
        <v>-91.645520444357373</v>
      </c>
    </row>
    <row r="148" spans="2:7" x14ac:dyDescent="0.2">
      <c r="B148" s="7" t="d">
        <v>2022-08-31</v>
      </c>
      <c r="C148" s="8">
        <v>65.089995999999999</v>
      </c>
      <c r="D148" s="10">
        <f t="shared" si="7"/>
        <v>-1.2275894192909087E-3</v>
      </c>
      <c r="E148" s="11">
        <v>-12.275894192909087</v>
      </c>
      <c r="F148" s="4">
        <f t="shared" si="8"/>
        <v>-1.2283435243995635E-3</v>
      </c>
      <c r="G148" s="69">
        <f t="shared" si="9"/>
        <v>-12.283435243995635</v>
      </c>
    </row>
    <row r="149" spans="2:7" x14ac:dyDescent="0.2">
      <c r="B149" s="7" t="d">
        <v>2022-09-01</v>
      </c>
      <c r="C149" s="8">
        <v>65.599997999999999</v>
      </c>
      <c r="D149" s="10">
        <f t="shared" si="7"/>
        <v>7.8353361705538749E-3</v>
      </c>
      <c r="E149" s="11">
        <v>78.353361705538745</v>
      </c>
      <c r="F149" s="4">
        <f t="shared" si="8"/>
        <v>7.8047993313163167E-3</v>
      </c>
      <c r="G149" s="69">
        <f t="shared" si="9"/>
        <v>78.047993313163161</v>
      </c>
    </row>
    <row r="150" spans="2:7" x14ac:dyDescent="0.2">
      <c r="B150" s="7" t="d">
        <v>2022-09-02</v>
      </c>
      <c r="C150" s="8">
        <v>63.740001999999997</v>
      </c>
      <c r="D150" s="10">
        <f t="shared" si="7"/>
        <v>-2.8353598425414628E-2</v>
      </c>
      <c r="E150" s="11">
        <v>-283.53598425414629</v>
      </c>
      <c r="F150" s="4">
        <f t="shared" si="8"/>
        <v>-2.8763325095577223E-2</v>
      </c>
      <c r="G150" s="69">
        <f t="shared" si="9"/>
        <v>-287.63325095577221</v>
      </c>
    </row>
    <row r="151" spans="2:7" x14ac:dyDescent="0.2">
      <c r="B151" s="7" t="d">
        <v>2022-09-06</v>
      </c>
      <c r="C151" s="8">
        <v>62.759998000000003</v>
      </c>
      <c r="D151" s="10">
        <f t="shared" si="7"/>
        <v>-1.5375023050673842E-2</v>
      </c>
      <c r="E151" s="11">
        <v>-153.7502305067384</v>
      </c>
      <c r="F151" s="4">
        <f t="shared" si="8"/>
        <v>-1.5494444369260934E-2</v>
      </c>
      <c r="G151" s="69">
        <f t="shared" si="9"/>
        <v>-154.94444369260933</v>
      </c>
    </row>
    <row r="152" spans="2:7" x14ac:dyDescent="0.2">
      <c r="B152" s="7" t="d">
        <v>2022-09-07</v>
      </c>
      <c r="C152" s="8">
        <v>65.010002</v>
      </c>
      <c r="D152" s="10">
        <f t="shared" si="7"/>
        <v>3.5850925297989944E-2</v>
      </c>
      <c r="E152" s="11">
        <v>358.50925297989943</v>
      </c>
      <c r="F152" s="4">
        <f t="shared" si="8"/>
        <v>3.5223238983474792E-2</v>
      </c>
      <c r="G152" s="69">
        <f t="shared" si="9"/>
        <v>352.23238983474789</v>
      </c>
    </row>
    <row r="153" spans="2:7" x14ac:dyDescent="0.2">
      <c r="B153" s="7" t="d">
        <v>2022-09-08</v>
      </c>
      <c r="C153" s="8">
        <v>66.269997000000004</v>
      </c>
      <c r="D153" s="10">
        <f t="shared" si="7"/>
        <v>1.9381556087323393E-2</v>
      </c>
      <c r="E153" s="11">
        <v>193.81556087323392</v>
      </c>
      <c r="F153" s="4">
        <f t="shared" si="8"/>
        <v>1.9196125849907243E-2</v>
      </c>
      <c r="G153" s="69">
        <f t="shared" si="9"/>
        <v>191.96125849907244</v>
      </c>
    </row>
    <row r="154" spans="2:7" x14ac:dyDescent="0.2">
      <c r="B154" s="7" t="d">
        <v>2022-09-09</v>
      </c>
      <c r="C154" s="8">
        <v>66.959998999999996</v>
      </c>
      <c r="D154" s="10">
        <f t="shared" si="7"/>
        <v>1.0411981760011235E-2</v>
      </c>
      <c r="E154" s="11">
        <v>104.11981760011236</v>
      </c>
      <c r="F154" s="4">
        <f t="shared" si="8"/>
        <v>1.0358150416148806E-2</v>
      </c>
      <c r="G154" s="69">
        <f t="shared" si="9"/>
        <v>103.58150416148807</v>
      </c>
    </row>
    <row r="155" spans="2:7" x14ac:dyDescent="0.2">
      <c r="B155" s="7" t="d">
        <v>2022-09-12</v>
      </c>
      <c r="C155" s="8">
        <v>69.819999999999993</v>
      </c>
      <c r="D155" s="10">
        <f t="shared" si="7"/>
        <v>4.2712082477778912E-2</v>
      </c>
      <c r="E155" s="11">
        <v>427.1208247777891</v>
      </c>
      <c r="F155" s="4">
        <f t="shared" si="8"/>
        <v>4.1825090429959237E-2</v>
      </c>
      <c r="G155" s="69">
        <f t="shared" si="9"/>
        <v>418.25090429959238</v>
      </c>
    </row>
    <row r="156" spans="2:7" x14ac:dyDescent="0.2">
      <c r="B156" s="7" t="d">
        <v>2022-09-13</v>
      </c>
      <c r="C156" s="8">
        <v>67.550003000000004</v>
      </c>
      <c r="D156" s="10">
        <f t="shared" si="7"/>
        <v>-3.2512131194500027E-2</v>
      </c>
      <c r="E156" s="11">
        <v>-325.12131194500029</v>
      </c>
      <c r="F156" s="4">
        <f t="shared" si="8"/>
        <v>-3.3052392859135978E-2</v>
      </c>
      <c r="G156" s="69">
        <f t="shared" si="9"/>
        <v>-330.52392859135978</v>
      </c>
    </row>
    <row r="157" spans="2:7" x14ac:dyDescent="0.2">
      <c r="B157" s="7" t="d">
        <v>2022-09-14</v>
      </c>
      <c r="C157" s="8">
        <v>72.190002000000007</v>
      </c>
      <c r="D157" s="10">
        <f t="shared" si="7"/>
        <v>6.8689841508963401E-2</v>
      </c>
      <c r="E157" s="11">
        <v>686.898415089634</v>
      </c>
      <c r="F157" s="4">
        <f t="shared" si="8"/>
        <v>6.6433451037983648E-2</v>
      </c>
      <c r="G157" s="69">
        <f t="shared" si="9"/>
        <v>664.3345103798365</v>
      </c>
    </row>
    <row r="158" spans="2:7" x14ac:dyDescent="0.2">
      <c r="B158" s="7" t="d">
        <v>2022-09-15</v>
      </c>
      <c r="C158" s="8">
        <v>75.010002</v>
      </c>
      <c r="D158" s="10">
        <f t="shared" si="7"/>
        <v>3.9063581131359326E-2</v>
      </c>
      <c r="E158" s="11">
        <v>390.63581131359325</v>
      </c>
      <c r="F158" s="4">
        <f t="shared" si="8"/>
        <v>3.8319904788918557E-2</v>
      </c>
      <c r="G158" s="69">
        <f t="shared" si="9"/>
        <v>383.19904788918558</v>
      </c>
    </row>
    <row r="159" spans="2:7" x14ac:dyDescent="0.2">
      <c r="B159" s="7" t="d">
        <v>2022-09-16</v>
      </c>
      <c r="C159" s="8">
        <v>70.529999000000004</v>
      </c>
      <c r="D159" s="10">
        <f t="shared" si="7"/>
        <v>-5.972540835287532E-2</v>
      </c>
      <c r="E159" s="11">
        <v>-597.2540835287532</v>
      </c>
      <c r="F159" s="4">
        <f t="shared" si="8"/>
        <v>-6.1583327602932163E-2</v>
      </c>
      <c r="G159" s="69">
        <f t="shared" si="9"/>
        <v>-615.83327602932161</v>
      </c>
    </row>
    <row r="160" spans="2:7" x14ac:dyDescent="0.2">
      <c r="B160" s="7" t="d">
        <v>2022-09-19</v>
      </c>
      <c r="C160" s="8">
        <v>68.819999999999993</v>
      </c>
      <c r="D160" s="10">
        <f t="shared" si="7"/>
        <v>-2.4244988292145164E-2</v>
      </c>
      <c r="E160" s="11">
        <v>-242.44988292145163</v>
      </c>
      <c r="F160" s="4">
        <f t="shared" si="8"/>
        <v>-2.4543736672389741E-2</v>
      </c>
      <c r="G160" s="69">
        <f t="shared" si="9"/>
        <v>-245.43736672389741</v>
      </c>
    </row>
    <row r="161" spans="2:7" x14ac:dyDescent="0.2">
      <c r="B161" s="7" t="d">
        <v>2022-09-20</v>
      </c>
      <c r="C161" s="8">
        <v>70.129997000000003</v>
      </c>
      <c r="D161" s="10">
        <f t="shared" si="7"/>
        <v>1.9035120604475653E-2</v>
      </c>
      <c r="E161" s="11">
        <v>190.35120604475654</v>
      </c>
      <c r="F161" s="4">
        <f t="shared" si="8"/>
        <v>1.8856219401785487E-2</v>
      </c>
      <c r="G161" s="69">
        <f t="shared" si="9"/>
        <v>188.56219401785486</v>
      </c>
    </row>
    <row r="162" spans="2:7" x14ac:dyDescent="0.2">
      <c r="B162" s="7" t="d">
        <v>2022-09-21</v>
      </c>
      <c r="C162" s="8">
        <v>66.650002000000001</v>
      </c>
      <c r="D162" s="10">
        <f t="shared" si="7"/>
        <v>-4.9622061155941588E-2</v>
      </c>
      <c r="E162" s="11">
        <v>-496.22061155941589</v>
      </c>
      <c r="F162" s="4">
        <f t="shared" si="8"/>
        <v>-5.0895543138900504E-2</v>
      </c>
      <c r="G162" s="69">
        <f t="shared" si="9"/>
        <v>-508.95543138900501</v>
      </c>
    </row>
    <row r="163" spans="2:7" x14ac:dyDescent="0.2">
      <c r="B163" s="7" t="d">
        <v>2022-09-22</v>
      </c>
      <c r="C163" s="8">
        <v>64.900002000000001</v>
      </c>
      <c r="D163" s="10">
        <f t="shared" si="7"/>
        <v>-2.6256563353141416E-2</v>
      </c>
      <c r="E163" s="11">
        <v>-262.56563353141416</v>
      </c>
      <c r="F163" s="4">
        <f t="shared" si="8"/>
        <v>-2.6607422105534313E-2</v>
      </c>
      <c r="G163" s="69">
        <f t="shared" si="9"/>
        <v>-266.07422105534312</v>
      </c>
    </row>
    <row r="164" spans="2:7" x14ac:dyDescent="0.2">
      <c r="B164" s="7" t="d">
        <v>2022-09-23</v>
      </c>
      <c r="C164" s="8">
        <v>63.16</v>
      </c>
      <c r="D164" s="10">
        <f t="shared" si="7"/>
        <v>-2.6810507648366566E-2</v>
      </c>
      <c r="E164" s="11">
        <v>-268.10507648366564</v>
      </c>
      <c r="F164" s="4">
        <f t="shared" si="8"/>
        <v>-2.7176465139243565E-2</v>
      </c>
      <c r="G164" s="69">
        <f t="shared" si="9"/>
        <v>-271.76465139243567</v>
      </c>
    </row>
    <row r="165" spans="2:7" x14ac:dyDescent="0.2">
      <c r="B165" s="7" t="d">
        <v>2022-09-26</v>
      </c>
      <c r="C165" s="8">
        <v>61.099997999999999</v>
      </c>
      <c r="D165" s="10">
        <f t="shared" si="7"/>
        <v>-3.2615611146295076E-2</v>
      </c>
      <c r="E165" s="11">
        <v>-326.15611146295078</v>
      </c>
      <c r="F165" s="4">
        <f t="shared" si="8"/>
        <v>-3.3159355943116413E-2</v>
      </c>
      <c r="G165" s="69">
        <f t="shared" si="9"/>
        <v>-331.59355943116412</v>
      </c>
    </row>
    <row r="166" spans="2:7" x14ac:dyDescent="0.2">
      <c r="B166" s="7" t="d">
        <v>2022-09-27</v>
      </c>
      <c r="C166" s="8">
        <v>63.630001</v>
      </c>
      <c r="D166" s="10">
        <f t="shared" si="7"/>
        <v>4.1407579096811142E-2</v>
      </c>
      <c r="E166" s="11">
        <v>414.07579096811145</v>
      </c>
      <c r="F166" s="4">
        <f t="shared" si="8"/>
        <v>4.0573239516233109E-2</v>
      </c>
      <c r="G166" s="69">
        <f t="shared" si="9"/>
        <v>405.7323951623311</v>
      </c>
    </row>
    <row r="167" spans="2:7" x14ac:dyDescent="0.2">
      <c r="B167" s="7" t="d">
        <v>2022-09-28</v>
      </c>
      <c r="C167" s="8">
        <v>66.940002000000007</v>
      </c>
      <c r="D167" s="10">
        <f t="shared" si="7"/>
        <v>5.2019502561378328E-2</v>
      </c>
      <c r="E167" s="11">
        <v>520.19502561378329</v>
      </c>
      <c r="F167" s="4">
        <f t="shared" si="8"/>
        <v>5.0711652700124482E-2</v>
      </c>
      <c r="G167" s="69">
        <f t="shared" si="9"/>
        <v>507.11652700124483</v>
      </c>
    </row>
    <row r="168" spans="2:7" x14ac:dyDescent="0.2">
      <c r="B168" s="7" t="d">
        <v>2022-09-29</v>
      </c>
      <c r="C168" s="8">
        <v>64.489998</v>
      </c>
      <c r="D168" s="10">
        <f t="shared" si="7"/>
        <v>-3.6599998906483577E-2</v>
      </c>
      <c r="E168" s="11">
        <v>-365.99998906483575</v>
      </c>
      <c r="F168" s="4">
        <f t="shared" si="8"/>
        <v>-3.7286583650957029E-2</v>
      </c>
      <c r="G168" s="69">
        <f t="shared" si="9"/>
        <v>-372.86583650957027</v>
      </c>
    </row>
    <row r="169" spans="2:7" x14ac:dyDescent="0.2">
      <c r="B169" s="7" t="d">
        <v>2022-09-30</v>
      </c>
      <c r="C169" s="8">
        <v>65.349997999999999</v>
      </c>
      <c r="D169" s="10">
        <f t="shared" si="7"/>
        <v>1.3335401250904155E-2</v>
      </c>
      <c r="E169" s="11">
        <v>133.35401250904155</v>
      </c>
      <c r="F169" s="4">
        <f t="shared" si="8"/>
        <v>1.3247267456067496E-2</v>
      </c>
      <c r="G169" s="69">
        <f t="shared" si="9"/>
        <v>132.47267456067496</v>
      </c>
    </row>
    <row r="170" spans="2:7" x14ac:dyDescent="0.2">
      <c r="B170" s="7" t="d">
        <v>2022-10-03</v>
      </c>
      <c r="C170" s="8">
        <v>63.099997999999999</v>
      </c>
      <c r="D170" s="10">
        <f t="shared" si="7"/>
        <v>-3.4429993402601222E-2</v>
      </c>
      <c r="E170" s="11">
        <v>-344.29993402601224</v>
      </c>
      <c r="F170" s="4">
        <f t="shared" si="8"/>
        <v>-3.5036671614346995E-2</v>
      </c>
      <c r="G170" s="69">
        <f t="shared" si="9"/>
        <v>-350.36671614346994</v>
      </c>
    </row>
    <row r="171" spans="2:7" x14ac:dyDescent="0.2">
      <c r="B171" s="7" t="d">
        <v>2022-10-04</v>
      </c>
      <c r="C171" s="8">
        <v>65.669998000000007</v>
      </c>
      <c r="D171" s="10">
        <f t="shared" si="7"/>
        <v>4.0729002875721232E-2</v>
      </c>
      <c r="E171" s="11">
        <v>407.29002875721233</v>
      </c>
      <c r="F171" s="4">
        <f t="shared" si="8"/>
        <v>3.992143189612813E-2</v>
      </c>
      <c r="G171" s="69">
        <f t="shared" si="9"/>
        <v>399.21431896128132</v>
      </c>
    </row>
    <row r="172" spans="2:7" x14ac:dyDescent="0.2">
      <c r="B172" s="7" t="d">
        <v>2022-10-05</v>
      </c>
      <c r="C172" s="8">
        <v>64.629997000000003</v>
      </c>
      <c r="D172" s="10">
        <f t="shared" si="7"/>
        <v>-1.5836775265319791E-2</v>
      </c>
      <c r="E172" s="11">
        <v>-158.36775265319793</v>
      </c>
      <c r="F172" s="4">
        <f t="shared" si="8"/>
        <v>-1.5963516890843056E-2</v>
      </c>
      <c r="G172" s="69">
        <f t="shared" si="9"/>
        <v>-159.63516890843056</v>
      </c>
    </row>
    <row r="173" spans="2:7" x14ac:dyDescent="0.2">
      <c r="B173" s="7" t="d">
        <v>2022-10-06</v>
      </c>
      <c r="C173" s="8">
        <v>65.260002</v>
      </c>
      <c r="D173" s="10">
        <f t="shared" si="7"/>
        <v>9.7478729575060097E-3</v>
      </c>
      <c r="E173" s="11">
        <v>97.4787295750601</v>
      </c>
      <c r="F173" s="4">
        <f t="shared" si="8"/>
        <v>9.7006689550872948E-3</v>
      </c>
      <c r="G173" s="69">
        <f t="shared" si="9"/>
        <v>97.006689550872949</v>
      </c>
    </row>
    <row r="174" spans="2:7" x14ac:dyDescent="0.2">
      <c r="B174" s="7" t="d">
        <v>2022-10-07</v>
      </c>
      <c r="C174" s="8">
        <v>61.650002000000001</v>
      </c>
      <c r="D174" s="10">
        <f t="shared" si="7"/>
        <v>-5.5317191072105643E-2</v>
      </c>
      <c r="E174" s="11">
        <v>-553.17191072105641</v>
      </c>
      <c r="F174" s="4">
        <f t="shared" si="8"/>
        <v>-5.6906059760265124E-2</v>
      </c>
      <c r="G174" s="69">
        <f t="shared" si="9"/>
        <v>-569.06059760265123</v>
      </c>
    </row>
    <row r="175" spans="2:7" x14ac:dyDescent="0.2">
      <c r="B175" s="7" t="d">
        <v>2022-10-10</v>
      </c>
      <c r="C175" s="8">
        <v>60.82</v>
      </c>
      <c r="D175" s="10">
        <f t="shared" si="7"/>
        <v>-1.3463130139071189E-2</v>
      </c>
      <c r="E175" s="11">
        <v>-134.63130139071188</v>
      </c>
      <c r="F175" s="4">
        <f t="shared" si="8"/>
        <v>-1.35545798023345E-2</v>
      </c>
      <c r="G175" s="69">
        <f t="shared" si="9"/>
        <v>-135.54579802334499</v>
      </c>
    </row>
    <row r="176" spans="2:7" x14ac:dyDescent="0.2">
      <c r="B176" s="7" t="d">
        <v>2022-10-11</v>
      </c>
      <c r="C176" s="8">
        <v>58.509998000000003</v>
      </c>
      <c r="D176" s="10">
        <f t="shared" si="7"/>
        <v>-3.7980960210457049E-2</v>
      </c>
      <c r="E176" s="11">
        <v>-379.8096021045705</v>
      </c>
      <c r="F176" s="4">
        <f t="shared" si="8"/>
        <v>-3.8721036631265478E-2</v>
      </c>
      <c r="G176" s="69">
        <f t="shared" si="9"/>
        <v>-387.2103663126548</v>
      </c>
    </row>
    <row r="177" spans="2:7" x14ac:dyDescent="0.2">
      <c r="B177" s="7" t="d">
        <v>2022-10-12</v>
      </c>
      <c r="C177" s="8">
        <v>58.509998000000003</v>
      </c>
      <c r="D177" s="10">
        <f t="shared" si="7"/>
        <v>0</v>
      </c>
      <c r="E177" s="11">
        <v>0</v>
      </c>
      <c r="F177" s="4">
        <f t="shared" si="8"/>
        <v>0</v>
      </c>
      <c r="G177" s="69">
        <f t="shared" si="9"/>
        <v>0</v>
      </c>
    </row>
    <row r="178" spans="2:7" x14ac:dyDescent="0.2">
      <c r="B178" s="7" t="d">
        <v>2022-10-13</v>
      </c>
      <c r="C178" s="8">
        <v>58.060001</v>
      </c>
      <c r="D178" s="10">
        <f t="shared" si="7"/>
        <v>-7.6909419822575043E-3</v>
      </c>
      <c r="E178" s="11">
        <v>-76.909419822575046</v>
      </c>
      <c r="F178" s="4">
        <f t="shared" si="8"/>
        <v>-7.7206697979075988E-3</v>
      </c>
      <c r="G178" s="69">
        <f t="shared" si="9"/>
        <v>-77.206697979075983</v>
      </c>
    </row>
    <row r="179" spans="2:7" x14ac:dyDescent="0.2">
      <c r="B179" s="7" t="d">
        <v>2022-10-14</v>
      </c>
      <c r="C179" s="8">
        <v>54.07</v>
      </c>
      <c r="D179" s="10">
        <f t="shared" si="7"/>
        <v>-6.8722027751945802E-2</v>
      </c>
      <c r="E179" s="11">
        <v>-687.22027751945802</v>
      </c>
      <c r="F179" s="4">
        <f t="shared" si="8"/>
        <v>-7.1197472426132058E-2</v>
      </c>
      <c r="G179" s="69">
        <f t="shared" si="9"/>
        <v>-711.9747242613206</v>
      </c>
    </row>
    <row r="180" spans="2:7" x14ac:dyDescent="0.2">
      <c r="B180" s="7" t="d">
        <v>2022-10-17</v>
      </c>
      <c r="C180" s="8">
        <v>56.330002</v>
      </c>
      <c r="D180" s="10">
        <f t="shared" si="7"/>
        <v>4.1797706676530488E-2</v>
      </c>
      <c r="E180" s="11">
        <v>417.97706676530487</v>
      </c>
      <c r="F180" s="4">
        <f t="shared" si="8"/>
        <v>4.0947785017768017E-2</v>
      </c>
      <c r="G180" s="69">
        <f t="shared" si="9"/>
        <v>409.47785017768018</v>
      </c>
    </row>
    <row r="181" spans="2:7" x14ac:dyDescent="0.2">
      <c r="B181" s="7" t="d">
        <v>2022-10-18</v>
      </c>
      <c r="C181" s="8">
        <v>56.900002000000001</v>
      </c>
      <c r="D181" s="10">
        <f t="shared" si="7"/>
        <v>1.0118941589954078E-2</v>
      </c>
      <c r="E181" s="11">
        <v>101.18941589954078</v>
      </c>
      <c r="F181" s="4">
        <f t="shared" si="8"/>
        <v>1.0068087869988002E-2</v>
      </c>
      <c r="G181" s="69">
        <f t="shared" si="9"/>
        <v>100.68087869988001</v>
      </c>
    </row>
    <row r="182" spans="2:7" x14ac:dyDescent="0.2">
      <c r="B182" s="7" t="d">
        <v>2022-10-19</v>
      </c>
      <c r="C182" s="8">
        <v>54.07</v>
      </c>
      <c r="D182" s="10">
        <f t="shared" si="7"/>
        <v>-4.9736413014537351E-2</v>
      </c>
      <c r="E182" s="11">
        <v>-497.36413014537351</v>
      </c>
      <c r="F182" s="4">
        <f t="shared" si="8"/>
        <v>-5.1015872887756046E-2</v>
      </c>
      <c r="G182" s="69">
        <f t="shared" si="9"/>
        <v>-510.15872887756046</v>
      </c>
    </row>
    <row r="183" spans="2:7" x14ac:dyDescent="0.2">
      <c r="B183" s="7" t="d">
        <v>2022-10-20</v>
      </c>
      <c r="C183" s="8">
        <v>51.290000999999997</v>
      </c>
      <c r="D183" s="10">
        <f t="shared" si="7"/>
        <v>-5.1414814129831732E-2</v>
      </c>
      <c r="E183" s="11">
        <v>-514.14814129831734</v>
      </c>
      <c r="F183" s="4">
        <f t="shared" si="8"/>
        <v>-5.2783682495758655E-2</v>
      </c>
      <c r="G183" s="69">
        <f t="shared" si="9"/>
        <v>-527.8368249575866</v>
      </c>
    </row>
    <row r="184" spans="2:7" x14ac:dyDescent="0.2">
      <c r="B184" s="7" t="d">
        <v>2022-10-21</v>
      </c>
      <c r="C184" s="8">
        <v>50.84</v>
      </c>
      <c r="D184" s="10">
        <f t="shared" si="7"/>
        <v>-8.7736594117047151E-3</v>
      </c>
      <c r="E184" s="11">
        <v>-87.736594117047147</v>
      </c>
      <c r="F184" s="4">
        <f t="shared" si="8"/>
        <v>-8.8123745769014463E-3</v>
      </c>
      <c r="G184" s="69">
        <f t="shared" si="9"/>
        <v>-88.123745769014462</v>
      </c>
    </row>
    <row r="185" spans="2:7" x14ac:dyDescent="0.2">
      <c r="B185" s="7" t="d">
        <v>2022-10-24</v>
      </c>
      <c r="C185" s="8">
        <v>50.400002000000001</v>
      </c>
      <c r="D185" s="10">
        <f t="shared" si="7"/>
        <v>-8.6545633359560448E-3</v>
      </c>
      <c r="E185" s="11">
        <v>-86.545633359560441</v>
      </c>
      <c r="F185" s="4">
        <f t="shared" si="8"/>
        <v>-8.692231561391579E-3</v>
      </c>
      <c r="G185" s="69">
        <f t="shared" si="9"/>
        <v>-86.922315613915785</v>
      </c>
    </row>
    <row r="186" spans="2:7" x14ac:dyDescent="0.2">
      <c r="B186" s="7" t="d">
        <v>2022-10-25</v>
      </c>
      <c r="C186" s="8">
        <v>52.450001</v>
      </c>
      <c r="D186" s="10">
        <f t="shared" si="7"/>
        <v>4.0674581719262637E-2</v>
      </c>
      <c r="E186" s="11">
        <v>406.74581719262636</v>
      </c>
      <c r="F186" s="4">
        <f t="shared" si="8"/>
        <v>3.9869139148221107E-2</v>
      </c>
      <c r="G186" s="69">
        <f t="shared" si="9"/>
        <v>398.69139148221109</v>
      </c>
    </row>
    <row r="187" spans="2:7" x14ac:dyDescent="0.2">
      <c r="B187" s="7" t="d">
        <v>2022-10-26</v>
      </c>
      <c r="C187" s="8">
        <v>55.200001</v>
      </c>
      <c r="D187" s="10">
        <f t="shared" si="7"/>
        <v>5.2430885558991669E-2</v>
      </c>
      <c r="E187" s="11">
        <v>524.30885558991667</v>
      </c>
      <c r="F187" s="4">
        <f t="shared" si="8"/>
        <v>5.1102617490908539E-2</v>
      </c>
      <c r="G187" s="69">
        <f t="shared" si="9"/>
        <v>511.0261749090854</v>
      </c>
    </row>
    <row r="188" spans="2:7" x14ac:dyDescent="0.2">
      <c r="B188" s="7" t="d">
        <v>2022-10-27</v>
      </c>
      <c r="C188" s="8">
        <v>52.360000999999997</v>
      </c>
      <c r="D188" s="10">
        <f t="shared" si="7"/>
        <v>-5.1449274430266811E-2</v>
      </c>
      <c r="E188" s="11">
        <v>-514.49274430266814</v>
      </c>
      <c r="F188" s="4">
        <f t="shared" si="8"/>
        <v>-5.2820011258744026E-2</v>
      </c>
      <c r="G188" s="69">
        <f t="shared" si="9"/>
        <v>-528.20011258744023</v>
      </c>
    </row>
    <row r="189" spans="2:7" x14ac:dyDescent="0.2">
      <c r="B189" s="7" t="d">
        <v>2022-10-28</v>
      </c>
      <c r="C189" s="8">
        <v>54.290000999999997</v>
      </c>
      <c r="D189" s="10">
        <f t="shared" si="7"/>
        <v>3.6860197920928206E-2</v>
      </c>
      <c r="E189" s="11">
        <v>368.60197920928204</v>
      </c>
      <c r="F189" s="4">
        <f t="shared" si="8"/>
        <v>3.6197106196710474E-2</v>
      </c>
      <c r="G189" s="69">
        <f t="shared" si="9"/>
        <v>361.97106196710473</v>
      </c>
    </row>
    <row r="190" spans="2:7" x14ac:dyDescent="0.2">
      <c r="B190" s="7" t="d">
        <v>2022-10-31</v>
      </c>
      <c r="C190" s="8">
        <v>52.34</v>
      </c>
      <c r="D190" s="10">
        <f t="shared" si="7"/>
        <v>-3.5918234740868638E-2</v>
      </c>
      <c r="E190" s="11">
        <v>-359.18234740868638</v>
      </c>
      <c r="F190" s="4">
        <f t="shared" si="8"/>
        <v>-3.6579169234958069E-2</v>
      </c>
      <c r="G190" s="69">
        <f t="shared" si="9"/>
        <v>-365.79169234958067</v>
      </c>
    </row>
    <row r="191" spans="2:7" x14ac:dyDescent="0.2">
      <c r="B191" s="7" t="d">
        <v>2022-11-01</v>
      </c>
      <c r="C191" s="8">
        <v>52.02</v>
      </c>
      <c r="D191" s="10">
        <f t="shared" si="7"/>
        <v>-6.1138708444784529E-3</v>
      </c>
      <c r="E191" s="11">
        <v>-61.138708444784527</v>
      </c>
      <c r="F191" s="4">
        <f t="shared" si="8"/>
        <v>-6.1326370814943571E-3</v>
      </c>
      <c r="G191" s="69">
        <f t="shared" si="9"/>
        <v>-61.326370814943573</v>
      </c>
    </row>
    <row r="192" spans="2:7" x14ac:dyDescent="0.2">
      <c r="B192" s="7" t="d">
        <v>2022-11-02</v>
      </c>
      <c r="C192" s="8">
        <v>54.68</v>
      </c>
      <c r="D192" s="10">
        <f t="shared" si="7"/>
        <v>5.1134179161860693E-2</v>
      </c>
      <c r="E192" s="11">
        <v>511.34179161860692</v>
      </c>
      <c r="F192" s="4">
        <f t="shared" si="8"/>
        <v>4.9869751835243205E-2</v>
      </c>
      <c r="G192" s="69">
        <f t="shared" si="9"/>
        <v>498.69751835243204</v>
      </c>
    </row>
    <row r="193" spans="2:7" x14ac:dyDescent="0.2">
      <c r="B193" s="7" t="d">
        <v>2022-11-03</v>
      </c>
      <c r="C193" s="8">
        <v>53.240001999999997</v>
      </c>
      <c r="D193" s="10">
        <f t="shared" si="7"/>
        <v>-2.6335003657644518E-2</v>
      </c>
      <c r="E193" s="11">
        <v>-263.35003657644518</v>
      </c>
      <c r="F193" s="4">
        <f t="shared" si="8"/>
        <v>-2.6687980763098629E-2</v>
      </c>
      <c r="G193" s="69">
        <f t="shared" si="9"/>
        <v>-266.87980763098631</v>
      </c>
    </row>
    <row r="194" spans="2:7" x14ac:dyDescent="0.2">
      <c r="B194" s="7" t="d">
        <v>2022-11-04</v>
      </c>
      <c r="C194" s="8">
        <v>51.18</v>
      </c>
      <c r="D194" s="10">
        <f t="shared" si="7"/>
        <v>-3.8692748358649554E-2</v>
      </c>
      <c r="E194" s="11">
        <v>-386.92748358649555</v>
      </c>
      <c r="F194" s="4">
        <f t="shared" si="8"/>
        <v>-3.9461200361007448E-2</v>
      </c>
      <c r="G194" s="69">
        <f t="shared" si="9"/>
        <v>-394.61200361007445</v>
      </c>
    </row>
    <row r="195" spans="2:7" x14ac:dyDescent="0.2">
      <c r="B195" s="7" t="d">
        <v>2022-11-07</v>
      </c>
      <c r="C195" s="8">
        <v>49.700001</v>
      </c>
      <c r="D195" s="10">
        <f t="shared" si="7"/>
        <v>-2.8917526377491232E-2</v>
      </c>
      <c r="E195" s="11">
        <v>-289.17526377491231</v>
      </c>
      <c r="F195" s="4">
        <f t="shared" si="8"/>
        <v>-2.934387750833559E-2</v>
      </c>
      <c r="G195" s="69">
        <f t="shared" si="9"/>
        <v>-293.43877508335589</v>
      </c>
    </row>
    <row r="196" spans="2:7" x14ac:dyDescent="0.2">
      <c r="B196" s="7" t="d">
        <v>2022-11-08</v>
      </c>
      <c r="C196" s="8">
        <v>50.73</v>
      </c>
      <c r="D196" s="10">
        <f t="shared" si="7"/>
        <v>2.0724325538745925E-2</v>
      </c>
      <c r="E196" s="11">
        <v>207.24325538745924</v>
      </c>
      <c r="F196" s="4">
        <f t="shared" si="8"/>
        <v>2.0512498355291398E-2</v>
      </c>
      <c r="G196" s="69">
        <f t="shared" si="9"/>
        <v>205.12498355291399</v>
      </c>
    </row>
    <row r="197" spans="2:7" x14ac:dyDescent="0.2">
      <c r="B197" s="7" t="d">
        <v>2022-11-09</v>
      </c>
      <c r="C197" s="8">
        <v>48.93</v>
      </c>
      <c r="D197" s="10">
        <f t="shared" si="7"/>
        <v>-3.5481963335304512E-2</v>
      </c>
      <c r="E197" s="11">
        <v>-354.81963335304511</v>
      </c>
      <c r="F197" s="4">
        <f t="shared" si="8"/>
        <v>-3.6126746277566388E-2</v>
      </c>
      <c r="G197" s="69">
        <f t="shared" si="9"/>
        <v>-361.26746277566389</v>
      </c>
    </row>
    <row r="198" spans="2:7" x14ac:dyDescent="0.2">
      <c r="B198" s="7" t="d">
        <v>2022-11-10</v>
      </c>
      <c r="C198" s="8">
        <v>54.689999</v>
      </c>
      <c r="D198" s="10">
        <f t="shared" si="7"/>
        <v>0.11771917024320455</v>
      </c>
      <c r="E198" s="11">
        <v>1177.1917024320455</v>
      </c>
      <c r="F198" s="4">
        <f t="shared" si="8"/>
        <v>0.11129015377277057</v>
      </c>
      <c r="G198" s="69">
        <f t="shared" si="9"/>
        <v>1112.9015377277058</v>
      </c>
    </row>
    <row r="199" spans="2:7" x14ac:dyDescent="0.2">
      <c r="B199" s="7" t="d">
        <v>2022-11-11</v>
      </c>
      <c r="C199" s="8">
        <v>60.349997999999999</v>
      </c>
      <c r="D199" s="10">
        <f t="shared" ref="D199:D262" si="10">C199/C198-1</f>
        <v>0.1034923953829292</v>
      </c>
      <c r="E199" s="11">
        <v>1034.923953829292</v>
      </c>
      <c r="F199" s="4">
        <f t="shared" si="8"/>
        <v>9.848005532972065E-2</v>
      </c>
      <c r="G199" s="69">
        <f t="shared" si="9"/>
        <v>984.80055329720653</v>
      </c>
    </row>
    <row r="200" spans="2:7" x14ac:dyDescent="0.2">
      <c r="B200" s="7" t="d">
        <v>2022-11-14</v>
      </c>
      <c r="C200" s="8">
        <v>59.779998999999997</v>
      </c>
      <c r="D200" s="10">
        <f t="shared" si="10"/>
        <v>-9.4448884654478871E-3</v>
      </c>
      <c r="E200" s="11">
        <v>-94.448884654478874</v>
      </c>
      <c r="F200" s="4">
        <f t="shared" ref="F200:F263" si="11">LN(C200/C199)</f>
        <v>-9.4897742757344555E-3</v>
      </c>
      <c r="G200" s="69">
        <f t="shared" ref="G200:G263" si="12">F200*$D$4</f>
        <v>-94.89774275734456</v>
      </c>
    </row>
    <row r="201" spans="2:7" x14ac:dyDescent="0.2">
      <c r="B201" s="7" t="d">
        <v>2022-11-15</v>
      </c>
      <c r="C201" s="8">
        <v>61.009998000000003</v>
      </c>
      <c r="D201" s="10">
        <f t="shared" si="10"/>
        <v>2.0575426908254091E-2</v>
      </c>
      <c r="E201" s="11">
        <v>205.7542690825409</v>
      </c>
      <c r="F201" s="4">
        <f t="shared" si="11"/>
        <v>2.0366612254460372E-2</v>
      </c>
      <c r="G201" s="69">
        <f t="shared" si="12"/>
        <v>203.66612254460372</v>
      </c>
    </row>
    <row r="202" spans="2:7" x14ac:dyDescent="0.2">
      <c r="B202" s="7" t="d">
        <v>2022-11-16</v>
      </c>
      <c r="C202" s="8">
        <v>58.759998000000003</v>
      </c>
      <c r="D202" s="10">
        <f t="shared" si="10"/>
        <v>-3.6879201340082046E-2</v>
      </c>
      <c r="E202" s="11">
        <v>-368.79201340082045</v>
      </c>
      <c r="F202" s="4">
        <f t="shared" si="11"/>
        <v>-3.7576435113333084E-2</v>
      </c>
      <c r="G202" s="69">
        <f t="shared" si="12"/>
        <v>-375.76435113333082</v>
      </c>
    </row>
    <row r="203" spans="2:7" x14ac:dyDescent="0.2">
      <c r="B203" s="7" t="d">
        <v>2022-11-17</v>
      </c>
      <c r="C203" s="8">
        <v>57.639999000000003</v>
      </c>
      <c r="D203" s="10">
        <f t="shared" si="10"/>
        <v>-1.906056906264697E-2</v>
      </c>
      <c r="E203" s="11">
        <v>-190.60569062646971</v>
      </c>
      <c r="F203" s="4">
        <f t="shared" si="11"/>
        <v>-1.9244563486658199E-2</v>
      </c>
      <c r="G203" s="69">
        <f t="shared" si="12"/>
        <v>-192.445634866582</v>
      </c>
    </row>
    <row r="204" spans="2:7" x14ac:dyDescent="0.2">
      <c r="B204" s="7" t="d">
        <v>2022-11-18</v>
      </c>
      <c r="C204" s="8">
        <v>57.740001999999997</v>
      </c>
      <c r="D204" s="10">
        <f t="shared" si="10"/>
        <v>1.7349583923482736E-3</v>
      </c>
      <c r="E204" s="11">
        <v>17.349583923482736</v>
      </c>
      <c r="F204" s="4">
        <f t="shared" si="11"/>
        <v>1.7334550905628897E-3</v>
      </c>
      <c r="G204" s="69">
        <f t="shared" si="12"/>
        <v>17.334550905628898</v>
      </c>
    </row>
    <row r="205" spans="2:7" x14ac:dyDescent="0.2">
      <c r="B205" s="7" t="d">
        <v>2022-11-21</v>
      </c>
      <c r="C205" s="8">
        <v>55.540000999999997</v>
      </c>
      <c r="D205" s="10">
        <f t="shared" si="10"/>
        <v>-3.8101851814968724E-2</v>
      </c>
      <c r="E205" s="11">
        <v>-381.01851814968722</v>
      </c>
      <c r="F205" s="4">
        <f t="shared" si="11"/>
        <v>-3.8846708989126212E-2</v>
      </c>
      <c r="G205" s="69">
        <f t="shared" si="12"/>
        <v>-388.46708989126211</v>
      </c>
    </row>
    <row r="206" spans="2:7" x14ac:dyDescent="0.2">
      <c r="B206" s="7" t="d">
        <v>2022-11-22</v>
      </c>
      <c r="C206" s="8">
        <v>55.459999000000003</v>
      </c>
      <c r="D206" s="10">
        <f t="shared" si="10"/>
        <v>-1.4404392970751578E-3</v>
      </c>
      <c r="E206" s="11">
        <v>-14.404392970751578</v>
      </c>
      <c r="F206" s="4">
        <f t="shared" si="11"/>
        <v>-1.4414777270761498E-3</v>
      </c>
      <c r="G206" s="69">
        <f t="shared" si="12"/>
        <v>-14.414777270761498</v>
      </c>
    </row>
    <row r="207" spans="2:7" x14ac:dyDescent="0.2">
      <c r="B207" s="7" t="d">
        <v>2022-11-23</v>
      </c>
      <c r="C207" s="8">
        <v>55.029998999999997</v>
      </c>
      <c r="D207" s="10">
        <f t="shared" si="10"/>
        <v>-7.7533358772691185E-3</v>
      </c>
      <c r="E207" s="11">
        <v>-77.533358772691187</v>
      </c>
      <c r="F207" s="4">
        <f t="shared" si="11"/>
        <v>-7.7835492568576114E-3</v>
      </c>
      <c r="G207" s="69">
        <f t="shared" si="12"/>
        <v>-77.835492568576115</v>
      </c>
    </row>
    <row r="208" spans="2:7" x14ac:dyDescent="0.2">
      <c r="B208" s="7" t="d">
        <v>2022-11-25</v>
      </c>
      <c r="C208" s="8">
        <v>54.990001999999997</v>
      </c>
      <c r="D208" s="10">
        <f t="shared" si="10"/>
        <v>-7.2682174680760436E-4</v>
      </c>
      <c r="E208" s="11">
        <v>-7.2682174680760436</v>
      </c>
      <c r="F208" s="4">
        <f t="shared" si="11"/>
        <v>-7.2708600978923393E-4</v>
      </c>
      <c r="G208" s="69">
        <f t="shared" si="12"/>
        <v>-7.2708600978923394</v>
      </c>
    </row>
    <row r="209" spans="2:7" x14ac:dyDescent="0.2">
      <c r="B209" s="7" t="d">
        <v>2022-11-28</v>
      </c>
      <c r="C209" s="8">
        <v>53.34</v>
      </c>
      <c r="D209" s="10">
        <f t="shared" si="10"/>
        <v>-3.0005490816312319E-2</v>
      </c>
      <c r="E209" s="11">
        <v>-300.05490816312317</v>
      </c>
      <c r="F209" s="4">
        <f t="shared" si="11"/>
        <v>-3.0464868136103527E-2</v>
      </c>
      <c r="G209" s="69">
        <f t="shared" si="12"/>
        <v>-304.64868136103524</v>
      </c>
    </row>
    <row r="210" spans="2:7" x14ac:dyDescent="0.2">
      <c r="B210" s="7" t="d">
        <v>2022-11-29</v>
      </c>
      <c r="C210" s="8">
        <v>52.880001</v>
      </c>
      <c r="D210" s="10">
        <f t="shared" si="10"/>
        <v>-8.6239032620922806E-3</v>
      </c>
      <c r="E210" s="11">
        <v>-86.239032620922814</v>
      </c>
      <c r="F210" s="4">
        <f t="shared" si="11"/>
        <v>-8.661304299696285E-3</v>
      </c>
      <c r="G210" s="69">
        <f t="shared" si="12"/>
        <v>-86.613042996962847</v>
      </c>
    </row>
    <row r="211" spans="2:7" x14ac:dyDescent="0.2">
      <c r="B211" s="7" t="d">
        <v>2022-11-30</v>
      </c>
      <c r="C211" s="8">
        <v>54.790000999999997</v>
      </c>
      <c r="D211" s="10">
        <f t="shared" si="10"/>
        <v>3.611951520197576E-2</v>
      </c>
      <c r="E211" s="11">
        <v>361.19515201975759</v>
      </c>
      <c r="F211" s="4">
        <f t="shared" si="11"/>
        <v>3.5482499347657855E-2</v>
      </c>
      <c r="G211" s="69">
        <f t="shared" si="12"/>
        <v>354.82499347657853</v>
      </c>
    </row>
    <row r="212" spans="2:7" x14ac:dyDescent="0.2">
      <c r="B212" s="7" t="d">
        <v>2022-12-01</v>
      </c>
      <c r="C212" s="8">
        <v>54.34</v>
      </c>
      <c r="D212" s="10">
        <f t="shared" si="10"/>
        <v>-8.2131956887533386E-3</v>
      </c>
      <c r="E212" s="11">
        <v>-82.131956887533391</v>
      </c>
      <c r="F212" s="4">
        <f t="shared" si="11"/>
        <v>-8.2471098036280954E-3</v>
      </c>
      <c r="G212" s="69">
        <f t="shared" si="12"/>
        <v>-82.471098036280949</v>
      </c>
    </row>
    <row r="213" spans="2:7" x14ac:dyDescent="0.2">
      <c r="B213" s="7" t="d">
        <v>2022-12-02</v>
      </c>
      <c r="C213" s="8">
        <v>54.5</v>
      </c>
      <c r="D213" s="10">
        <f t="shared" si="10"/>
        <v>2.944423997055523E-3</v>
      </c>
      <c r="E213" s="11">
        <v>29.44423997055523</v>
      </c>
      <c r="F213" s="4">
        <f t="shared" si="11"/>
        <v>2.9400976709966567E-3</v>
      </c>
      <c r="G213" s="69">
        <f t="shared" si="12"/>
        <v>29.400976709966567</v>
      </c>
    </row>
    <row r="214" spans="2:7" x14ac:dyDescent="0.2">
      <c r="B214" s="7" t="d">
        <v>2022-12-05</v>
      </c>
      <c r="C214" s="8">
        <v>52.110000999999997</v>
      </c>
      <c r="D214" s="10">
        <f t="shared" si="10"/>
        <v>-4.3853192660550544E-2</v>
      </c>
      <c r="E214" s="11">
        <v>-438.53192660550542</v>
      </c>
      <c r="F214" s="4">
        <f t="shared" si="11"/>
        <v>-4.4843813557900777E-2</v>
      </c>
      <c r="G214" s="69">
        <f t="shared" si="12"/>
        <v>-448.43813557900779</v>
      </c>
    </row>
    <row r="215" spans="2:7" x14ac:dyDescent="0.2">
      <c r="B215" s="7" t="d">
        <v>2022-12-06</v>
      </c>
      <c r="C215" s="8">
        <v>50.779998999999997</v>
      </c>
      <c r="D215" s="10">
        <f t="shared" si="10"/>
        <v>-2.5522970149242541E-2</v>
      </c>
      <c r="E215" s="11">
        <v>-255.22970149242542</v>
      </c>
      <c r="F215" s="4">
        <f t="shared" si="11"/>
        <v>-2.585433152755794E-2</v>
      </c>
      <c r="G215" s="69">
        <f t="shared" si="12"/>
        <v>-258.5433152755794</v>
      </c>
    </row>
    <row r="216" spans="2:7" x14ac:dyDescent="0.2">
      <c r="B216" s="7" t="d">
        <v>2022-12-07</v>
      </c>
      <c r="C216" s="8">
        <v>50.610000999999997</v>
      </c>
      <c r="D216" s="10">
        <f t="shared" si="10"/>
        <v>-3.3477353947959365E-3</v>
      </c>
      <c r="E216" s="11">
        <v>-33.477353947959365</v>
      </c>
      <c r="F216" s="4">
        <f t="shared" si="11"/>
        <v>-3.3533515988124398E-3</v>
      </c>
      <c r="G216" s="69">
        <f t="shared" si="12"/>
        <v>-33.5335159881244</v>
      </c>
    </row>
    <row r="217" spans="2:7" x14ac:dyDescent="0.2">
      <c r="B217" s="7" t="d">
        <v>2022-12-08</v>
      </c>
      <c r="C217" s="8">
        <v>50.5</v>
      </c>
      <c r="D217" s="10">
        <f t="shared" si="10"/>
        <v>-2.1735032172790492E-3</v>
      </c>
      <c r="E217" s="11">
        <v>-21.73503217279049</v>
      </c>
      <c r="F217" s="4">
        <f t="shared" si="11"/>
        <v>-2.1758687036131266E-3</v>
      </c>
      <c r="G217" s="69">
        <f t="shared" si="12"/>
        <v>-21.758687036131267</v>
      </c>
    </row>
    <row r="218" spans="2:7" x14ac:dyDescent="0.2">
      <c r="B218" s="7" t="d">
        <v>2022-12-09</v>
      </c>
      <c r="C218" s="8">
        <v>48.990001999999997</v>
      </c>
      <c r="D218" s="10">
        <f t="shared" si="10"/>
        <v>-2.9900950495049594E-2</v>
      </c>
      <c r="E218" s="11">
        <v>-299.00950495049597</v>
      </c>
      <c r="F218" s="4">
        <f t="shared" si="11"/>
        <v>-3.0357099806173536E-2</v>
      </c>
      <c r="G218" s="69">
        <f t="shared" si="12"/>
        <v>-303.57099806173534</v>
      </c>
    </row>
    <row r="219" spans="2:7" x14ac:dyDescent="0.2">
      <c r="B219" s="7" t="d">
        <v>2022-12-12</v>
      </c>
      <c r="C219" s="8">
        <v>51.060001</v>
      </c>
      <c r="D219" s="10">
        <f t="shared" si="10"/>
        <v>4.2253498989446969E-2</v>
      </c>
      <c r="E219" s="11">
        <v>422.53498989446967</v>
      </c>
      <c r="F219" s="4">
        <f t="shared" si="11"/>
        <v>4.138519492299917E-2</v>
      </c>
      <c r="G219" s="69">
        <f t="shared" si="12"/>
        <v>413.8519492299917</v>
      </c>
    </row>
    <row r="220" spans="2:7" x14ac:dyDescent="0.2">
      <c r="B220" s="7" t="d">
        <v>2022-12-13</v>
      </c>
      <c r="C220" s="8">
        <v>50.700001</v>
      </c>
      <c r="D220" s="10">
        <f t="shared" si="10"/>
        <v>-7.0505286515759602E-3</v>
      </c>
      <c r="E220" s="11">
        <v>-70.505286515759607</v>
      </c>
      <c r="F220" s="4">
        <f t="shared" si="11"/>
        <v>-7.0755010771365512E-3</v>
      </c>
      <c r="G220" s="69">
        <f t="shared" si="12"/>
        <v>-70.755010771365505</v>
      </c>
    </row>
    <row r="221" spans="2:7" x14ac:dyDescent="0.2">
      <c r="B221" s="7" t="d">
        <v>2022-12-14</v>
      </c>
      <c r="C221" s="8">
        <v>50.189999</v>
      </c>
      <c r="D221" s="10">
        <f t="shared" si="10"/>
        <v>-1.0059210846958377E-2</v>
      </c>
      <c r="E221" s="11">
        <v>-100.59210846958378</v>
      </c>
      <c r="F221" s="4">
        <f t="shared" si="11"/>
        <v>-1.0110146578448784E-2</v>
      </c>
      <c r="G221" s="69">
        <f t="shared" si="12"/>
        <v>-101.10146578448784</v>
      </c>
    </row>
    <row r="222" spans="2:7" x14ac:dyDescent="0.2">
      <c r="B222" s="7" t="d">
        <v>2022-12-15</v>
      </c>
      <c r="C222" s="8">
        <v>47.5</v>
      </c>
      <c r="D222" s="10">
        <f t="shared" si="10"/>
        <v>-5.3596315074642686E-2</v>
      </c>
      <c r="E222" s="11">
        <v>-535.96315074642689</v>
      </c>
      <c r="F222" s="4">
        <f t="shared" si="11"/>
        <v>-5.5086072701958894E-2</v>
      </c>
      <c r="G222" s="69">
        <f t="shared" si="12"/>
        <v>-550.86072701958892</v>
      </c>
    </row>
    <row r="223" spans="2:7" x14ac:dyDescent="0.2">
      <c r="B223" s="7" t="d">
        <v>2022-12-16</v>
      </c>
      <c r="C223" s="8">
        <v>46.41</v>
      </c>
      <c r="D223" s="10">
        <f t="shared" si="10"/>
        <v>-2.2947368421052716E-2</v>
      </c>
      <c r="E223" s="11">
        <v>-229.47368421052715</v>
      </c>
      <c r="F223" s="4">
        <f t="shared" si="11"/>
        <v>-2.3214757787511166E-2</v>
      </c>
      <c r="G223" s="69">
        <f t="shared" si="12"/>
        <v>-232.14757787511166</v>
      </c>
    </row>
    <row r="224" spans="2:7" x14ac:dyDescent="0.2">
      <c r="B224" s="7" t="d">
        <v>2022-12-19</v>
      </c>
      <c r="C224" s="8">
        <v>44.060001</v>
      </c>
      <c r="D224" s="10">
        <f t="shared" si="10"/>
        <v>-5.0635617323852578E-2</v>
      </c>
      <c r="E224" s="11">
        <v>-506.3561732385258</v>
      </c>
      <c r="F224" s="4">
        <f t="shared" si="11"/>
        <v>-5.1962589182564398E-2</v>
      </c>
      <c r="G224" s="69">
        <f t="shared" si="12"/>
        <v>-519.62589182564398</v>
      </c>
    </row>
    <row r="225" spans="2:7" x14ac:dyDescent="0.2">
      <c r="B225" s="7" t="d">
        <v>2022-12-20</v>
      </c>
      <c r="C225" s="8">
        <v>44.310001</v>
      </c>
      <c r="D225" s="10">
        <f t="shared" si="10"/>
        <v>5.6740806701298663E-3</v>
      </c>
      <c r="E225" s="11">
        <v>56.740806701298666</v>
      </c>
      <c r="F225" s="4">
        <f t="shared" si="11"/>
        <v>5.6580437091469388E-3</v>
      </c>
      <c r="G225" s="69">
        <f t="shared" si="12"/>
        <v>56.580437091469392</v>
      </c>
    </row>
    <row r="226" spans="2:7" x14ac:dyDescent="0.2">
      <c r="B226" s="7" t="d">
        <v>2022-12-21</v>
      </c>
      <c r="C226" s="8">
        <v>45.419998</v>
      </c>
      <c r="D226" s="10">
        <f t="shared" si="10"/>
        <v>2.5050710335122739E-2</v>
      </c>
      <c r="E226" s="11">
        <v>250.50710335122739</v>
      </c>
      <c r="F226" s="4">
        <f t="shared" si="11"/>
        <v>2.4742084864279097E-2</v>
      </c>
      <c r="G226" s="69">
        <f t="shared" si="12"/>
        <v>247.42084864279099</v>
      </c>
    </row>
    <row r="227" spans="2:7" x14ac:dyDescent="0.2">
      <c r="B227" s="7" t="d">
        <v>2022-12-22</v>
      </c>
      <c r="C227" s="8">
        <v>46.080002</v>
      </c>
      <c r="D227" s="10">
        <f t="shared" si="10"/>
        <v>1.4531132299917759E-2</v>
      </c>
      <c r="E227" s="11">
        <v>145.31132299917761</v>
      </c>
      <c r="F227" s="4">
        <f t="shared" si="11"/>
        <v>1.442656714646663E-2</v>
      </c>
      <c r="G227" s="69">
        <f t="shared" si="12"/>
        <v>144.2656714646663</v>
      </c>
    </row>
    <row r="228" spans="2:7" x14ac:dyDescent="0.2">
      <c r="B228" s="7" t="d">
        <v>2022-12-23</v>
      </c>
      <c r="C228" s="8">
        <v>44.09</v>
      </c>
      <c r="D228" s="10">
        <f t="shared" si="10"/>
        <v>-4.3185805417282674E-2</v>
      </c>
      <c r="E228" s="11">
        <v>-431.85805417282677</v>
      </c>
      <c r="F228" s="4">
        <f t="shared" si="11"/>
        <v>-4.4146060420566298E-2</v>
      </c>
      <c r="G228" s="69">
        <f t="shared" si="12"/>
        <v>-441.460604205663</v>
      </c>
    </row>
    <row r="229" spans="2:7" x14ac:dyDescent="0.2">
      <c r="B229" s="7" t="d">
        <v>2022-12-27</v>
      </c>
      <c r="C229" s="8">
        <v>41.009998000000003</v>
      </c>
      <c r="D229" s="10">
        <f t="shared" si="10"/>
        <v>-6.9857155817645733E-2</v>
      </c>
      <c r="E229" s="11">
        <v>-698.5715581764573</v>
      </c>
      <c r="F229" s="4">
        <f t="shared" si="11"/>
        <v>-7.2417108734472602E-2</v>
      </c>
      <c r="G229" s="69">
        <f t="shared" si="12"/>
        <v>-724.17108734472606</v>
      </c>
    </row>
    <row r="230" spans="2:7" x14ac:dyDescent="0.2">
      <c r="B230" s="7" t="d">
        <v>2022-12-28</v>
      </c>
      <c r="C230" s="8">
        <v>39.189999</v>
      </c>
      <c r="D230" s="10">
        <f t="shared" si="10"/>
        <v>-4.4379397433767287E-2</v>
      </c>
      <c r="E230" s="11">
        <v>-443.79397433767286</v>
      </c>
      <c r="F230" s="4">
        <f t="shared" si="11"/>
        <v>-4.5394303940547387E-2</v>
      </c>
      <c r="G230" s="69">
        <f t="shared" si="12"/>
        <v>-453.94303940547388</v>
      </c>
    </row>
    <row r="231" spans="2:7" x14ac:dyDescent="0.2">
      <c r="B231" s="7" t="d">
        <v>2022-12-29</v>
      </c>
      <c r="C231" s="8">
        <v>40.330002</v>
      </c>
      <c r="D231" s="10">
        <f t="shared" si="10"/>
        <v>2.9089130622330428E-2</v>
      </c>
      <c r="E231" s="11">
        <v>290.8913062233043</v>
      </c>
      <c r="F231" s="4">
        <f t="shared" si="11"/>
        <v>2.867407178132448E-2</v>
      </c>
      <c r="G231" s="69">
        <f t="shared" si="12"/>
        <v>286.74071781324477</v>
      </c>
    </row>
    <row r="232" spans="2:7" x14ac:dyDescent="0.2">
      <c r="B232" s="7" t="d">
        <v>2022-12-30</v>
      </c>
      <c r="C232" s="8">
        <v>40.650002000000001</v>
      </c>
      <c r="D232" s="10">
        <f t="shared" si="10"/>
        <v>7.9345396511509847E-3</v>
      </c>
      <c r="E232" s="11">
        <v>79.345396511509847</v>
      </c>
      <c r="F232" s="4">
        <f t="shared" si="11"/>
        <v>7.9032267181595294E-3</v>
      </c>
      <c r="G232" s="69">
        <f t="shared" si="12"/>
        <v>79.032267181595287</v>
      </c>
    </row>
    <row r="233" spans="2:7" x14ac:dyDescent="0.2">
      <c r="B233" s="7" t="d">
        <v>2023-01-03</v>
      </c>
      <c r="C233" s="8">
        <v>41</v>
      </c>
      <c r="D233" s="10">
        <f t="shared" si="10"/>
        <v>8.6100364767509596E-3</v>
      </c>
      <c r="E233" s="11">
        <v>86.100364767509603</v>
      </c>
      <c r="F233" s="4">
        <f t="shared" si="11"/>
        <v>8.5731815099973976E-3</v>
      </c>
      <c r="G233" s="69">
        <f t="shared" si="12"/>
        <v>85.731815099973971</v>
      </c>
    </row>
    <row r="234" spans="2:7" x14ac:dyDescent="0.2">
      <c r="B234" s="7" t="d">
        <v>2023-01-04</v>
      </c>
      <c r="C234" s="8">
        <v>45</v>
      </c>
      <c r="D234" s="10">
        <f t="shared" si="10"/>
        <v>9.7560975609756184E-2</v>
      </c>
      <c r="E234" s="11">
        <v>975.60975609756179</v>
      </c>
      <c r="F234" s="4">
        <f t="shared" si="11"/>
        <v>9.3090423066012035E-2</v>
      </c>
      <c r="G234" s="69">
        <f t="shared" si="12"/>
        <v>930.90423066012033</v>
      </c>
    </row>
    <row r="235" spans="2:7" x14ac:dyDescent="0.2">
      <c r="B235" s="7" t="d">
        <v>2023-01-05</v>
      </c>
      <c r="C235" s="8">
        <v>47.450001</v>
      </c>
      <c r="D235" s="10">
        <f t="shared" si="10"/>
        <v>5.444446666666658E-2</v>
      </c>
      <c r="E235" s="11">
        <v>544.44466666666585</v>
      </c>
      <c r="F235" s="4">
        <f t="shared" si="11"/>
        <v>5.3014056360432403E-2</v>
      </c>
      <c r="G235" s="69">
        <f t="shared" si="12"/>
        <v>530.14056360432403</v>
      </c>
    </row>
    <row r="236" spans="2:7" x14ac:dyDescent="0.2">
      <c r="B236" s="7" t="d">
        <v>2023-01-06</v>
      </c>
      <c r="C236" s="8">
        <v>47.209999000000003</v>
      </c>
      <c r="D236" s="10">
        <f t="shared" si="10"/>
        <v>-5.0579977859219749E-3</v>
      </c>
      <c r="E236" s="11">
        <v>-50.579977859219753</v>
      </c>
      <c r="F236" s="4">
        <f t="shared" si="11"/>
        <v>-5.0708327545099753E-3</v>
      </c>
      <c r="G236" s="69">
        <f t="shared" si="12"/>
        <v>-50.708327545099756</v>
      </c>
    </row>
    <row r="237" spans="2:7" x14ac:dyDescent="0.2">
      <c r="B237" s="7" t="d">
        <v>2023-01-09</v>
      </c>
      <c r="C237" s="8">
        <v>46.68</v>
      </c>
      <c r="D237" s="10">
        <f t="shared" si="10"/>
        <v>-1.1226414133158613E-2</v>
      </c>
      <c r="E237" s="11">
        <v>-112.26414133158613</v>
      </c>
      <c r="F237" s="4">
        <f t="shared" si="11"/>
        <v>-1.1289905957887024E-2</v>
      </c>
      <c r="G237" s="69">
        <f t="shared" si="12"/>
        <v>-112.89905957887024</v>
      </c>
    </row>
    <row r="238" spans="2:7" x14ac:dyDescent="0.2">
      <c r="B238" s="7" t="d">
        <v>2023-01-10</v>
      </c>
      <c r="C238" s="8">
        <v>48.240001999999997</v>
      </c>
      <c r="D238" s="10">
        <f t="shared" si="10"/>
        <v>3.3419065981148188E-2</v>
      </c>
      <c r="E238" s="11">
        <v>334.19065981148191</v>
      </c>
      <c r="F238" s="4">
        <f t="shared" si="11"/>
        <v>3.2872786459943674E-2</v>
      </c>
      <c r="G238" s="69">
        <f t="shared" si="12"/>
        <v>328.72786459943677</v>
      </c>
    </row>
    <row r="239" spans="2:7" x14ac:dyDescent="0.2">
      <c r="B239" s="7" t="d">
        <v>2023-01-11</v>
      </c>
      <c r="C239" s="8">
        <v>48.349997999999999</v>
      </c>
      <c r="D239" s="10">
        <f t="shared" si="10"/>
        <v>2.2801823266922483E-3</v>
      </c>
      <c r="E239" s="11">
        <v>22.801823266922483</v>
      </c>
      <c r="F239" s="4">
        <f t="shared" si="11"/>
        <v>2.2775866559569535E-3</v>
      </c>
      <c r="G239" s="69">
        <f t="shared" si="12"/>
        <v>22.775866559569536</v>
      </c>
    </row>
    <row r="240" spans="2:7" x14ac:dyDescent="0.2">
      <c r="B240" s="7" t="d">
        <v>2023-01-12</v>
      </c>
      <c r="C240" s="8">
        <v>49.66</v>
      </c>
      <c r="D240" s="10">
        <f t="shared" si="10"/>
        <v>2.709414796666576E-2</v>
      </c>
      <c r="E240" s="11">
        <v>270.94147966665759</v>
      </c>
      <c r="F240" s="4">
        <f t="shared" si="11"/>
        <v>2.6733599545764479E-2</v>
      </c>
      <c r="G240" s="69">
        <f t="shared" si="12"/>
        <v>267.3359954576448</v>
      </c>
    </row>
    <row r="241" spans="2:7" x14ac:dyDescent="0.2">
      <c r="B241" s="7" t="d">
        <v>2023-01-13</v>
      </c>
      <c r="C241" s="8">
        <v>49.939999</v>
      </c>
      <c r="D241" s="10">
        <f t="shared" si="10"/>
        <v>5.6383205799437341E-3</v>
      </c>
      <c r="E241" s="11">
        <v>56.383205799437341</v>
      </c>
      <c r="F241" s="4">
        <f t="shared" si="11"/>
        <v>5.6224847475776921E-3</v>
      </c>
      <c r="G241" s="69">
        <f t="shared" si="12"/>
        <v>56.224847475776919</v>
      </c>
    </row>
    <row r="242" spans="2:7" x14ac:dyDescent="0.2">
      <c r="B242" s="7" t="d">
        <v>2023-01-17</v>
      </c>
      <c r="C242" s="8">
        <v>51.77</v>
      </c>
      <c r="D242" s="10">
        <f t="shared" si="10"/>
        <v>3.6643993525110163E-2</v>
      </c>
      <c r="E242" s="11">
        <v>366.43993525110164</v>
      </c>
      <c r="F242" s="4">
        <f t="shared" si="11"/>
        <v>3.5988566086212016E-2</v>
      </c>
      <c r="G242" s="69">
        <f t="shared" si="12"/>
        <v>359.88566086212018</v>
      </c>
    </row>
    <row r="243" spans="2:7" x14ac:dyDescent="0.2">
      <c r="B243" s="7" t="d">
        <v>2023-01-18</v>
      </c>
      <c r="C243" s="8">
        <v>50.549999</v>
      </c>
      <c r="D243" s="10">
        <f t="shared" si="10"/>
        <v>-2.3565790998647973E-2</v>
      </c>
      <c r="E243" s="11">
        <v>-235.65790998647972</v>
      </c>
      <c r="F243" s="4">
        <f t="shared" si="11"/>
        <v>-2.3847905229723538E-2</v>
      </c>
      <c r="G243" s="69">
        <f t="shared" si="12"/>
        <v>-238.47905229723537</v>
      </c>
    </row>
    <row r="244" spans="2:7" x14ac:dyDescent="0.2">
      <c r="B244" s="7" t="d">
        <v>2023-01-19</v>
      </c>
      <c r="C244" s="8">
        <v>47.669998</v>
      </c>
      <c r="D244" s="10">
        <f t="shared" si="10"/>
        <v>-5.6973314678008258E-2</v>
      </c>
      <c r="E244" s="11">
        <v>-569.73314678008262</v>
      </c>
      <c r="F244" s="4">
        <f t="shared" si="11"/>
        <v>-5.8660698422461223E-2</v>
      </c>
      <c r="G244" s="69">
        <f t="shared" si="12"/>
        <v>-586.60698422461223</v>
      </c>
    </row>
    <row r="245" spans="2:7" x14ac:dyDescent="0.2">
      <c r="B245" s="7" t="d">
        <v>2023-01-20</v>
      </c>
      <c r="C245" s="8">
        <v>49.610000999999997</v>
      </c>
      <c r="D245" s="10">
        <f t="shared" si="10"/>
        <v>4.0696519433459866E-2</v>
      </c>
      <c r="E245" s="11">
        <v>406.96519433459866</v>
      </c>
      <c r="F245" s="4">
        <f t="shared" si="11"/>
        <v>3.9890219208558154E-2</v>
      </c>
      <c r="G245" s="69">
        <f t="shared" si="12"/>
        <v>398.90219208558153</v>
      </c>
    </row>
    <row r="246" spans="2:7" x14ac:dyDescent="0.2">
      <c r="B246" s="7" t="d">
        <v>2023-01-23</v>
      </c>
      <c r="C246" s="8">
        <v>51.32</v>
      </c>
      <c r="D246" s="10">
        <f t="shared" si="10"/>
        <v>3.4468836233242595E-2</v>
      </c>
      <c r="E246" s="11">
        <v>344.68836233242592</v>
      </c>
      <c r="F246" s="4">
        <f t="shared" si="11"/>
        <v>3.3888093277252021E-2</v>
      </c>
      <c r="G246" s="69">
        <f t="shared" si="12"/>
        <v>338.88093277252023</v>
      </c>
    </row>
    <row r="247" spans="2:7" x14ac:dyDescent="0.2">
      <c r="B247" s="7" t="d">
        <v>2023-01-24</v>
      </c>
      <c r="C247" s="8">
        <v>51.959999000000003</v>
      </c>
      <c r="D247" s="10">
        <f t="shared" si="10"/>
        <v>1.2470752143413977E-2</v>
      </c>
      <c r="E247" s="11">
        <v>124.70752143413976</v>
      </c>
      <c r="F247" s="4">
        <f t="shared" si="11"/>
        <v>1.2393632809389508E-2</v>
      </c>
      <c r="G247" s="69">
        <f t="shared" si="12"/>
        <v>123.93632809389509</v>
      </c>
    </row>
    <row r="248" spans="2:7" x14ac:dyDescent="0.2">
      <c r="B248" s="7" t="d">
        <v>2023-01-25</v>
      </c>
      <c r="C248" s="8">
        <v>50.75</v>
      </c>
      <c r="D248" s="10">
        <f t="shared" si="10"/>
        <v>-2.3287125159490496E-2</v>
      </c>
      <c r="E248" s="11">
        <v>-232.87125159490495</v>
      </c>
      <c r="F248" s="4">
        <f t="shared" si="11"/>
        <v>-2.3562554634928391E-2</v>
      </c>
      <c r="G248" s="69">
        <f t="shared" si="12"/>
        <v>-235.62554634928389</v>
      </c>
    </row>
    <row r="249" spans="2:7" x14ac:dyDescent="0.2">
      <c r="B249" s="7" t="d">
        <v>2023-01-26</v>
      </c>
      <c r="C249" s="8">
        <v>50.470001000000003</v>
      </c>
      <c r="D249" s="10">
        <f t="shared" si="10"/>
        <v>-5.5172216748767822E-3</v>
      </c>
      <c r="E249" s="11">
        <v>-55.172216748767823</v>
      </c>
      <c r="F249" s="4">
        <f t="shared" si="11"/>
        <v>-5.532497755975088E-3</v>
      </c>
      <c r="G249" s="69">
        <f t="shared" si="12"/>
        <v>-55.324977559750877</v>
      </c>
    </row>
    <row r="250" spans="2:7" x14ac:dyDescent="0.2">
      <c r="B250" s="7" t="d">
        <v>2023-01-27</v>
      </c>
      <c r="C250" s="8">
        <v>52.779998999999997</v>
      </c>
      <c r="D250" s="10">
        <f t="shared" si="10"/>
        <v>4.5769723681994723E-2</v>
      </c>
      <c r="E250" s="11">
        <v>457.69723681994725</v>
      </c>
      <c r="F250" s="4">
        <f t="shared" si="11"/>
        <v>4.4753191962685547E-2</v>
      </c>
      <c r="G250" s="69">
        <f t="shared" si="12"/>
        <v>447.53191962685548</v>
      </c>
    </row>
    <row r="251" spans="2:7" x14ac:dyDescent="0.2">
      <c r="B251" s="7" t="d">
        <v>2023-01-30</v>
      </c>
      <c r="C251" s="8">
        <v>49.959999000000003</v>
      </c>
      <c r="D251" s="10">
        <f t="shared" si="10"/>
        <v>-5.3429330303700673E-2</v>
      </c>
      <c r="E251" s="11">
        <v>-534.29330303700669</v>
      </c>
      <c r="F251" s="4">
        <f t="shared" si="11"/>
        <v>-5.490964688724307E-2</v>
      </c>
      <c r="G251" s="69">
        <f t="shared" si="12"/>
        <v>-549.09646887243071</v>
      </c>
    </row>
    <row r="252" spans="2:7" x14ac:dyDescent="0.2">
      <c r="B252" s="7" t="d">
        <v>2023-01-31</v>
      </c>
      <c r="C252" s="8">
        <v>51.02</v>
      </c>
      <c r="D252" s="10">
        <f t="shared" si="10"/>
        <v>2.1216994019555457E-2</v>
      </c>
      <c r="E252" s="11">
        <v>212.16994019555457</v>
      </c>
      <c r="F252" s="4">
        <f t="shared" si="11"/>
        <v>2.0995047472301354E-2</v>
      </c>
      <c r="G252" s="69">
        <f t="shared" si="12"/>
        <v>209.95047472301354</v>
      </c>
    </row>
    <row r="253" spans="2:7" x14ac:dyDescent="0.2">
      <c r="B253" s="7" t="d">
        <v>2023-02-01</v>
      </c>
      <c r="C253" s="8">
        <v>52.330002</v>
      </c>
      <c r="D253" s="10">
        <f t="shared" si="10"/>
        <v>2.5676244609956766E-2</v>
      </c>
      <c r="E253" s="11">
        <v>256.76244609956768</v>
      </c>
      <c r="F253" s="4">
        <f t="shared" si="11"/>
        <v>2.5352145889445111E-2</v>
      </c>
      <c r="G253" s="69">
        <f t="shared" si="12"/>
        <v>253.52145889445111</v>
      </c>
    </row>
    <row r="254" spans="2:7" x14ac:dyDescent="0.2">
      <c r="B254" s="7" t="d">
        <v>2023-02-02</v>
      </c>
      <c r="C254" s="8">
        <v>56.119999</v>
      </c>
      <c r="D254" s="10">
        <f t="shared" si="10"/>
        <v>7.2424935126125245E-2</v>
      </c>
      <c r="E254" s="11">
        <v>724.2493512612524</v>
      </c>
      <c r="F254" s="4">
        <f t="shared" si="11"/>
        <v>6.9922378812190183E-2</v>
      </c>
      <c r="G254" s="69">
        <f t="shared" si="12"/>
        <v>699.22378812190186</v>
      </c>
    </row>
    <row r="255" spans="2:7" x14ac:dyDescent="0.2">
      <c r="B255" s="7" t="d">
        <v>2023-02-03</v>
      </c>
      <c r="C255" s="8">
        <v>55.27</v>
      </c>
      <c r="D255" s="10">
        <f t="shared" si="10"/>
        <v>-1.5146097917784984E-2</v>
      </c>
      <c r="E255" s="11">
        <v>-151.46097917784985</v>
      </c>
      <c r="F255" s="4">
        <f t="shared" si="11"/>
        <v>-1.5261971570128992E-2</v>
      </c>
      <c r="G255" s="69">
        <f t="shared" si="12"/>
        <v>-152.61971570128992</v>
      </c>
    </row>
    <row r="256" spans="2:7" x14ac:dyDescent="0.2">
      <c r="B256" s="7" t="d">
        <v>2023-02-06</v>
      </c>
      <c r="C256" s="8">
        <v>55.509998000000003</v>
      </c>
      <c r="D256" s="10">
        <f t="shared" si="10"/>
        <v>4.3422833363488955E-3</v>
      </c>
      <c r="E256" s="11">
        <v>43.422833363488955</v>
      </c>
      <c r="F256" s="4">
        <f t="shared" si="11"/>
        <v>4.3328828273535248E-3</v>
      </c>
      <c r="G256" s="69">
        <f t="shared" si="12"/>
        <v>43.328828273535251</v>
      </c>
    </row>
    <row r="257" spans="2:7" x14ac:dyDescent="0.2">
      <c r="B257" s="7" t="d">
        <v>2023-02-07</v>
      </c>
      <c r="C257" s="8">
        <v>55.665000999999997</v>
      </c>
      <c r="D257" s="10">
        <f t="shared" si="10"/>
        <v>2.7923438224586317E-3</v>
      </c>
      <c r="E257" s="11">
        <v>27.923438224586317</v>
      </c>
      <c r="F257" s="4">
        <f t="shared" si="11"/>
        <v>2.788452472754954E-3</v>
      </c>
      <c r="G257" s="69">
        <f t="shared" si="12"/>
        <v>27.88452472754954</v>
      </c>
    </row>
    <row r="258" spans="2:7" x14ac:dyDescent="0.2">
      <c r="B258" s="7" t="d">
        <v>2023-02-08</v>
      </c>
      <c r="C258" s="8">
        <v>53.389999000000003</v>
      </c>
      <c r="D258" s="10">
        <f t="shared" si="10"/>
        <v>-4.0869522305406858E-2</v>
      </c>
      <c r="E258" s="11">
        <v>-408.69522305406861</v>
      </c>
      <c r="F258" s="4">
        <f t="shared" si="11"/>
        <v>-4.1728157363284654E-2</v>
      </c>
      <c r="G258" s="69">
        <f t="shared" si="12"/>
        <v>-417.28157363284652</v>
      </c>
    </row>
    <row r="259" spans="2:7" x14ac:dyDescent="0.2">
      <c r="B259" s="7" t="d">
        <v>2023-02-09</v>
      </c>
      <c r="C259" s="8">
        <v>51.080002</v>
      </c>
      <c r="D259" s="10">
        <f t="shared" si="10"/>
        <v>-4.3266473932692895E-2</v>
      </c>
      <c r="E259" s="11">
        <v>-432.66473932692895</v>
      </c>
      <c r="F259" s="4">
        <f t="shared" si="11"/>
        <v>-4.4230373463389816E-2</v>
      </c>
      <c r="G259" s="69">
        <f t="shared" si="12"/>
        <v>-442.30373463389816</v>
      </c>
    </row>
    <row r="260" spans="2:7" x14ac:dyDescent="0.2">
      <c r="B260" s="7" t="d">
        <v>2023-02-10</v>
      </c>
      <c r="C260" s="8">
        <v>49.779998999999997</v>
      </c>
      <c r="D260" s="10">
        <f t="shared" si="10"/>
        <v>-2.5450331814787397E-2</v>
      </c>
      <c r="E260" s="11">
        <v>-254.50331814787398</v>
      </c>
      <c r="F260" s="4">
        <f t="shared" si="11"/>
        <v>-2.5779793467548835E-2</v>
      </c>
      <c r="G260" s="69">
        <f t="shared" si="12"/>
        <v>-257.79793467548836</v>
      </c>
    </row>
    <row r="261" spans="2:7" x14ac:dyDescent="0.2">
      <c r="B261" s="7" t="d">
        <v>2023-02-13</v>
      </c>
      <c r="C261" s="8">
        <v>51.509998000000003</v>
      </c>
      <c r="D261" s="10">
        <f t="shared" si="10"/>
        <v>3.4752893426132969E-2</v>
      </c>
      <c r="E261" s="11">
        <v>347.52893426132971</v>
      </c>
      <c r="F261" s="4">
        <f t="shared" si="11"/>
        <v>3.4162647899024227E-2</v>
      </c>
      <c r="G261" s="69">
        <f t="shared" si="12"/>
        <v>341.62647899024228</v>
      </c>
    </row>
    <row r="262" spans="2:7" x14ac:dyDescent="0.2">
      <c r="B262" s="7" t="d">
        <v>2023-02-14</v>
      </c>
      <c r="C262" s="8">
        <v>50.869999</v>
      </c>
      <c r="D262" s="10">
        <f t="shared" si="10"/>
        <v>-1.2424752957668539E-2</v>
      </c>
      <c r="E262" s="11">
        <v>-124.24752957668539</v>
      </c>
      <c r="F262" s="4">
        <f t="shared" si="11"/>
        <v>-1.2502585573359142E-2</v>
      </c>
      <c r="G262" s="69">
        <f t="shared" si="12"/>
        <v>-125.02585573359141</v>
      </c>
    </row>
    <row r="263" spans="2:7" x14ac:dyDescent="0.2">
      <c r="B263" s="7" t="d">
        <v>2023-02-15</v>
      </c>
      <c r="C263" s="8">
        <v>52.169998</v>
      </c>
      <c r="D263" s="10">
        <f t="shared" ref="D263:D326" si="13">C263/C262-1</f>
        <v>2.5555317978284142E-2</v>
      </c>
      <c r="E263" s="11">
        <v>255.55317978284143</v>
      </c>
      <c r="F263" s="4">
        <f t="shared" si="11"/>
        <v>2.5234239521370185E-2</v>
      </c>
      <c r="G263" s="69">
        <f t="shared" si="12"/>
        <v>252.34239521370185</v>
      </c>
    </row>
    <row r="264" spans="2:7" x14ac:dyDescent="0.2">
      <c r="B264" s="7" t="d">
        <v>2023-02-16</v>
      </c>
      <c r="C264" s="8">
        <v>50.540000999999997</v>
      </c>
      <c r="D264" s="10">
        <f t="shared" si="13"/>
        <v>-3.1243953660876178E-2</v>
      </c>
      <c r="E264" s="11">
        <v>-312.43953660876178</v>
      </c>
      <c r="F264" s="4">
        <f t="shared" ref="F264:F327" si="14">LN(C264/C263)</f>
        <v>-3.1742456951736282E-2</v>
      </c>
      <c r="G264" s="69">
        <f t="shared" ref="G264:G327" si="15">F264*$D$4</f>
        <v>-317.42456951736284</v>
      </c>
    </row>
    <row r="265" spans="2:7" x14ac:dyDescent="0.2">
      <c r="B265" s="7" t="d">
        <v>2023-02-17</v>
      </c>
      <c r="C265" s="8">
        <v>50.889999000000003</v>
      </c>
      <c r="D265" s="10">
        <f t="shared" si="13"/>
        <v>6.9251680465935994E-3</v>
      </c>
      <c r="E265" s="11">
        <v>69.251680465935991</v>
      </c>
      <c r="F265" s="4">
        <f t="shared" si="14"/>
        <v>6.9012992041594546E-3</v>
      </c>
      <c r="G265" s="69">
        <f t="shared" si="15"/>
        <v>69.012992041594543</v>
      </c>
    </row>
    <row r="266" spans="2:7" x14ac:dyDescent="0.2">
      <c r="B266" s="7" t="d">
        <v>2023-02-21</v>
      </c>
      <c r="C266" s="8">
        <v>46.630001</v>
      </c>
      <c r="D266" s="10">
        <f t="shared" si="13"/>
        <v>-8.3709925009037733E-2</v>
      </c>
      <c r="E266" s="11">
        <v>-837.09925009037738</v>
      </c>
      <c r="F266" s="4">
        <f t="shared" si="14"/>
        <v>-8.7422288684864582E-2</v>
      </c>
      <c r="G266" s="69">
        <f t="shared" si="15"/>
        <v>-874.22288684864577</v>
      </c>
    </row>
    <row r="267" spans="2:7" x14ac:dyDescent="0.2">
      <c r="B267" s="7" t="d">
        <v>2023-02-22</v>
      </c>
      <c r="C267" s="8">
        <v>50.380001</v>
      </c>
      <c r="D267" s="10">
        <f t="shared" si="13"/>
        <v>8.0420328534841712E-2</v>
      </c>
      <c r="E267" s="11">
        <v>804.20328534841713</v>
      </c>
      <c r="F267" s="4">
        <f t="shared" si="14"/>
        <v>7.7350158507959704E-2</v>
      </c>
      <c r="G267" s="69">
        <f t="shared" si="15"/>
        <v>773.50158507959702</v>
      </c>
    </row>
    <row r="268" spans="2:7" x14ac:dyDescent="0.2">
      <c r="B268" s="7" t="d">
        <v>2023-02-23</v>
      </c>
      <c r="C268" s="8">
        <v>50.040000999999997</v>
      </c>
      <c r="D268" s="10">
        <f t="shared" si="13"/>
        <v>-6.7487096715223016E-3</v>
      </c>
      <c r="E268" s="11">
        <v>-67.487096715223018</v>
      </c>
      <c r="F268" s="4">
        <f t="shared" si="14"/>
        <v>-6.7715851908875073E-3</v>
      </c>
      <c r="G268" s="69">
        <f t="shared" si="15"/>
        <v>-67.715851908875067</v>
      </c>
    </row>
    <row r="269" spans="2:7" x14ac:dyDescent="0.2">
      <c r="B269" s="7" t="d">
        <v>2023-02-24</v>
      </c>
      <c r="C269" s="8">
        <v>48.02</v>
      </c>
      <c r="D269" s="10">
        <f t="shared" si="13"/>
        <v>-4.0367725012635303E-2</v>
      </c>
      <c r="E269" s="11">
        <v>-403.67725012635304</v>
      </c>
      <c r="F269" s="4">
        <f t="shared" si="14"/>
        <v>-4.1205114789615728E-2</v>
      </c>
      <c r="G269" s="69">
        <f t="shared" si="15"/>
        <v>-412.05114789615726</v>
      </c>
    </row>
    <row r="270" spans="2:7" x14ac:dyDescent="0.2">
      <c r="B270" s="7" t="d">
        <v>2023-02-27</v>
      </c>
      <c r="C270" s="8">
        <v>49.16</v>
      </c>
      <c r="D270" s="10">
        <f t="shared" si="13"/>
        <v>2.3740108288213158E-2</v>
      </c>
      <c r="E270" s="11">
        <v>237.40108288213156</v>
      </c>
      <c r="F270" s="4">
        <f t="shared" si="14"/>
        <v>2.3462693904726824E-2</v>
      </c>
      <c r="G270" s="69">
        <f t="shared" si="15"/>
        <v>234.62693904726825</v>
      </c>
    </row>
    <row r="271" spans="2:7" x14ac:dyDescent="0.2">
      <c r="B271" s="7" t="d">
        <v>2023-02-28</v>
      </c>
      <c r="C271" s="8">
        <v>49.32</v>
      </c>
      <c r="D271" s="10">
        <f t="shared" si="13"/>
        <v>3.2546786004883366E-3</v>
      </c>
      <c r="E271" s="11">
        <v>32.546786004883366</v>
      </c>
      <c r="F271" s="4">
        <f t="shared" si="14"/>
        <v>3.2493935983096112E-3</v>
      </c>
      <c r="G271" s="69">
        <f t="shared" si="15"/>
        <v>32.493935983096115</v>
      </c>
    </row>
    <row r="272" spans="2:7" x14ac:dyDescent="0.2">
      <c r="B272" s="7" t="d">
        <v>2023-03-01</v>
      </c>
      <c r="C272" s="8">
        <v>47.720001000000003</v>
      </c>
      <c r="D272" s="10">
        <f t="shared" si="13"/>
        <v>-3.24411800486617E-2</v>
      </c>
      <c r="E272" s="11">
        <v>-324.41180048661698</v>
      </c>
      <c r="F272" s="4">
        <f t="shared" si="14"/>
        <v>-3.2979060110854115E-2</v>
      </c>
      <c r="G272" s="69">
        <f t="shared" si="15"/>
        <v>-329.79060110854113</v>
      </c>
    </row>
    <row r="273" spans="2:7" x14ac:dyDescent="0.2">
      <c r="B273" s="7" t="d">
        <v>2023-03-02</v>
      </c>
      <c r="C273" s="8">
        <v>49.189999</v>
      </c>
      <c r="D273" s="10">
        <f t="shared" si="13"/>
        <v>3.0804651491939339E-2</v>
      </c>
      <c r="E273" s="11">
        <v>308.04651491939342</v>
      </c>
      <c r="F273" s="4">
        <f t="shared" si="14"/>
        <v>3.0339712292623611E-2</v>
      </c>
      <c r="G273" s="69">
        <f t="shared" si="15"/>
        <v>303.39712292623608</v>
      </c>
    </row>
    <row r="274" spans="2:7" x14ac:dyDescent="0.2">
      <c r="B274" s="7" t="d">
        <v>2023-03-03</v>
      </c>
      <c r="C274" s="8">
        <v>50.84</v>
      </c>
      <c r="D274" s="10">
        <f t="shared" si="13"/>
        <v>3.3543424141968536E-2</v>
      </c>
      <c r="E274" s="11">
        <v>335.43424141968535</v>
      </c>
      <c r="F274" s="4">
        <f t="shared" si="14"/>
        <v>3.2993115843340456E-2</v>
      </c>
      <c r="G274" s="69">
        <f t="shared" si="15"/>
        <v>329.93115843340456</v>
      </c>
    </row>
    <row r="275" spans="2:7" x14ac:dyDescent="0.2">
      <c r="B275" s="7" t="d">
        <v>2023-03-06</v>
      </c>
      <c r="C275" s="8">
        <v>49.330002</v>
      </c>
      <c r="D275" s="10">
        <f t="shared" si="13"/>
        <v>-2.970098347757677E-2</v>
      </c>
      <c r="E275" s="11">
        <v>-297.00983477576767</v>
      </c>
      <c r="F275" s="4">
        <f t="shared" si="14"/>
        <v>-3.0150990532327351E-2</v>
      </c>
      <c r="G275" s="69">
        <f t="shared" si="15"/>
        <v>-301.50990532327353</v>
      </c>
    </row>
    <row r="276" spans="2:7" x14ac:dyDescent="0.2">
      <c r="B276" s="7" t="d">
        <v>2023-03-07</v>
      </c>
      <c r="C276" s="8">
        <v>47.84</v>
      </c>
      <c r="D276" s="10">
        <f t="shared" si="13"/>
        <v>-3.0204782882433223E-2</v>
      </c>
      <c r="E276" s="11">
        <v>-302.04782882433221</v>
      </c>
      <c r="F276" s="4">
        <f t="shared" si="14"/>
        <v>-3.0670346146549645E-2</v>
      </c>
      <c r="G276" s="69">
        <f t="shared" si="15"/>
        <v>-306.70346146549645</v>
      </c>
    </row>
    <row r="277" spans="2:7" x14ac:dyDescent="0.2">
      <c r="B277" s="7" t="d">
        <v>2023-03-08</v>
      </c>
      <c r="C277" s="8">
        <v>47.93</v>
      </c>
      <c r="D277" s="10">
        <f t="shared" si="13"/>
        <v>1.8812709030100461E-3</v>
      </c>
      <c r="E277" s="11">
        <v>18.812709030100461</v>
      </c>
      <c r="F277" s="4">
        <f t="shared" si="14"/>
        <v>1.8795035291636298E-3</v>
      </c>
      <c r="G277" s="69">
        <f t="shared" si="15"/>
        <v>18.795035291636299</v>
      </c>
    </row>
    <row r="278" spans="2:7" x14ac:dyDescent="0.2">
      <c r="B278" s="7" t="d">
        <v>2023-03-09</v>
      </c>
      <c r="C278" s="8">
        <v>45.790000999999997</v>
      </c>
      <c r="D278" s="10">
        <f t="shared" si="13"/>
        <v>-4.4648424786146501E-2</v>
      </c>
      <c r="E278" s="11">
        <v>-446.48424786146501</v>
      </c>
      <c r="F278" s="4">
        <f t="shared" si="14"/>
        <v>-4.5675864663706663E-2</v>
      </c>
      <c r="G278" s="69">
        <f t="shared" si="15"/>
        <v>-456.75864663706665</v>
      </c>
    </row>
    <row r="279" spans="2:7" x14ac:dyDescent="0.2">
      <c r="B279" s="7" t="d">
        <v>2023-03-10</v>
      </c>
      <c r="C279" s="8">
        <v>43.220001000000003</v>
      </c>
      <c r="D279" s="10">
        <f t="shared" si="13"/>
        <v>-5.6125790431845402E-2</v>
      </c>
      <c r="E279" s="11">
        <v>-561.25790431845405</v>
      </c>
      <c r="F279" s="4">
        <f t="shared" si="14"/>
        <v>-5.7762374291657065E-2</v>
      </c>
      <c r="G279" s="69">
        <f t="shared" si="15"/>
        <v>-577.62374291657068</v>
      </c>
    </row>
    <row r="280" spans="2:7" x14ac:dyDescent="0.2">
      <c r="B280" s="7" t="d">
        <v>2023-03-13</v>
      </c>
      <c r="C280" s="8">
        <v>45.720001000000003</v>
      </c>
      <c r="D280" s="10">
        <f t="shared" si="13"/>
        <v>5.7843589591772604E-2</v>
      </c>
      <c r="E280" s="11">
        <v>578.43589591772604</v>
      </c>
      <c r="F280" s="4">
        <f t="shared" si="14"/>
        <v>5.6232486582699651E-2</v>
      </c>
      <c r="G280" s="69">
        <f t="shared" si="15"/>
        <v>562.32486582699653</v>
      </c>
    </row>
    <row r="281" spans="2:7" x14ac:dyDescent="0.2">
      <c r="B281" s="7" t="d">
        <v>2023-03-14</v>
      </c>
      <c r="C281" s="8">
        <v>45.150002000000001</v>
      </c>
      <c r="D281" s="10">
        <f t="shared" si="13"/>
        <v>-1.2467169456098715E-2</v>
      </c>
      <c r="E281" s="11">
        <v>-124.67169456098715</v>
      </c>
      <c r="F281" s="4">
        <f t="shared" si="14"/>
        <v>-1.2545536639093765E-2</v>
      </c>
      <c r="G281" s="69">
        <f t="shared" si="15"/>
        <v>-125.45536639093766</v>
      </c>
    </row>
    <row r="282" spans="2:7" x14ac:dyDescent="0.2">
      <c r="B282" s="7" t="d">
        <v>2023-03-15</v>
      </c>
      <c r="C282" s="8">
        <v>44.919998</v>
      </c>
      <c r="D282" s="10">
        <f t="shared" si="13"/>
        <v>-5.0942190434454249E-3</v>
      </c>
      <c r="E282" s="11">
        <v>-50.942190434454247</v>
      </c>
      <c r="F282" s="4">
        <f t="shared" si="14"/>
        <v>-5.1072388131379728E-3</v>
      </c>
      <c r="G282" s="69">
        <f t="shared" si="15"/>
        <v>-51.072388131379725</v>
      </c>
    </row>
    <row r="283" spans="2:7" x14ac:dyDescent="0.2">
      <c r="B283" s="7" t="d">
        <v>2023-03-16</v>
      </c>
      <c r="C283" s="8">
        <v>45.389999000000003</v>
      </c>
      <c r="D283" s="10">
        <f t="shared" si="13"/>
        <v>1.046306814172171E-2</v>
      </c>
      <c r="E283" s="11">
        <v>104.63068141721709</v>
      </c>
      <c r="F283" s="4">
        <f t="shared" si="14"/>
        <v>1.0408709090445707E-2</v>
      </c>
      <c r="G283" s="69">
        <f t="shared" si="15"/>
        <v>104.08709090445707</v>
      </c>
    </row>
    <row r="284" spans="2:7" x14ac:dyDescent="0.2">
      <c r="B284" s="7" t="d">
        <v>2023-03-17</v>
      </c>
      <c r="C284" s="8">
        <v>45.740001999999997</v>
      </c>
      <c r="D284" s="10">
        <f t="shared" si="13"/>
        <v>7.7110158120954342E-3</v>
      </c>
      <c r="E284" s="11">
        <v>77.110158120954338</v>
      </c>
      <c r="F284" s="4">
        <f t="shared" si="14"/>
        <v>7.6814378829489207E-3</v>
      </c>
      <c r="G284" s="69">
        <f t="shared" si="15"/>
        <v>76.8143788294892</v>
      </c>
    </row>
    <row r="285" spans="2:7" x14ac:dyDescent="0.2">
      <c r="B285" s="7" t="d">
        <v>2023-03-20</v>
      </c>
      <c r="C285" s="8">
        <v>44.459999000000003</v>
      </c>
      <c r="D285" s="10">
        <f t="shared" si="13"/>
        <v>-2.7984323218875118E-2</v>
      </c>
      <c r="E285" s="11">
        <v>-279.84323218875119</v>
      </c>
      <c r="F285" s="4">
        <f t="shared" si="14"/>
        <v>-2.8383346276115946E-2</v>
      </c>
      <c r="G285" s="69">
        <f t="shared" si="15"/>
        <v>-283.83346276115947</v>
      </c>
    </row>
    <row r="286" spans="2:7" x14ac:dyDescent="0.2">
      <c r="B286" s="7" t="d">
        <v>2023-03-21</v>
      </c>
      <c r="C286" s="8">
        <v>45.060001</v>
      </c>
      <c r="D286" s="10">
        <f t="shared" si="13"/>
        <v>1.3495321940965255E-2</v>
      </c>
      <c r="E286" s="11">
        <v>134.95321940965255</v>
      </c>
      <c r="F286" s="4">
        <f t="shared" si="14"/>
        <v>1.3405071152807516E-2</v>
      </c>
      <c r="G286" s="69">
        <f t="shared" si="15"/>
        <v>134.05071152807517</v>
      </c>
    </row>
    <row r="287" spans="2:7" x14ac:dyDescent="0.2">
      <c r="B287" s="7" t="d">
        <v>2023-03-22</v>
      </c>
      <c r="C287" s="8">
        <v>43.540000999999997</v>
      </c>
      <c r="D287" s="10">
        <f t="shared" si="13"/>
        <v>-3.3732799961544657E-2</v>
      </c>
      <c r="E287" s="11">
        <v>-337.32799961544657</v>
      </c>
      <c r="F287" s="4">
        <f t="shared" si="14"/>
        <v>-3.4314878422942799E-2</v>
      </c>
      <c r="G287" s="69">
        <f t="shared" si="15"/>
        <v>-343.14878422942797</v>
      </c>
    </row>
    <row r="288" spans="2:7" x14ac:dyDescent="0.2">
      <c r="B288" s="7" t="d">
        <v>2023-03-23</v>
      </c>
      <c r="C288" s="8">
        <v>43.139999000000003</v>
      </c>
      <c r="D288" s="10">
        <f t="shared" si="13"/>
        <v>-9.1870002483461777E-3</v>
      </c>
      <c r="E288" s="11">
        <v>-91.870002483461775</v>
      </c>
      <c r="F288" s="4">
        <f t="shared" si="14"/>
        <v>-9.2294609931202788E-3</v>
      </c>
      <c r="G288" s="69">
        <f t="shared" si="15"/>
        <v>-92.294609931202785</v>
      </c>
    </row>
    <row r="289" spans="2:7" x14ac:dyDescent="0.2">
      <c r="B289" s="7" t="d">
        <v>2023-03-24</v>
      </c>
      <c r="C289" s="8">
        <v>43.43</v>
      </c>
      <c r="D289" s="10">
        <f t="shared" si="13"/>
        <v>6.7223228262012213E-3</v>
      </c>
      <c r="E289" s="11">
        <v>67.223228262012213</v>
      </c>
      <c r="F289" s="4">
        <f t="shared" si="14"/>
        <v>6.6998287660634736E-3</v>
      </c>
      <c r="G289" s="69">
        <f t="shared" si="15"/>
        <v>66.99828766063473</v>
      </c>
    </row>
    <row r="290" spans="2:7" x14ac:dyDescent="0.2">
      <c r="B290" s="7" t="d">
        <v>2023-03-27</v>
      </c>
      <c r="C290" s="8">
        <v>44.349997999999999</v>
      </c>
      <c r="D290" s="49">
        <f t="shared" si="13"/>
        <v>2.1183467649090515E-2</v>
      </c>
      <c r="E290" s="11">
        <v>211.83467649090514</v>
      </c>
      <c r="F290" s="4">
        <f t="shared" si="14"/>
        <v>2.0962217113028363E-2</v>
      </c>
      <c r="G290" s="69">
        <f t="shared" si="15"/>
        <v>209.62217113028362</v>
      </c>
    </row>
    <row r="291" spans="2:7" x14ac:dyDescent="0.2">
      <c r="B291" s="7" t="d">
        <v>2023-03-28</v>
      </c>
      <c r="C291" s="8">
        <v>43.849997999999999</v>
      </c>
      <c r="D291" s="10">
        <f t="shared" si="13"/>
        <v>-1.127395766737127E-2</v>
      </c>
      <c r="E291" s="11">
        <v>-112.7395766737127</v>
      </c>
      <c r="F291" s="4">
        <f t="shared" si="14"/>
        <v>-1.1337990451602057E-2</v>
      </c>
      <c r="G291" s="69">
        <f t="shared" si="15"/>
        <v>-113.37990451602057</v>
      </c>
    </row>
    <row r="292" spans="2:7" x14ac:dyDescent="0.2">
      <c r="B292" s="7" t="d">
        <v>2023-03-29</v>
      </c>
      <c r="C292" s="8">
        <v>45.18</v>
      </c>
      <c r="D292" s="10">
        <f t="shared" si="13"/>
        <v>3.0330719741423984E-2</v>
      </c>
      <c r="E292" s="11">
        <v>303.30719741423985</v>
      </c>
      <c r="F292" s="4">
        <f t="shared" si="14"/>
        <v>2.9879837831700461E-2</v>
      </c>
      <c r="G292" s="69">
        <f t="shared" si="15"/>
        <v>298.79837831700462</v>
      </c>
    </row>
    <row r="293" spans="2:7" x14ac:dyDescent="0.2">
      <c r="B293" s="7" t="d">
        <v>2023-03-30</v>
      </c>
      <c r="C293" s="8">
        <v>44.16</v>
      </c>
      <c r="D293" s="10">
        <f t="shared" si="13"/>
        <v>-2.2576361221779639E-2</v>
      </c>
      <c r="E293" s="11">
        <v>-225.76361221779641</v>
      </c>
      <c r="F293" s="4">
        <f t="shared" si="14"/>
        <v>-2.2835109071017434E-2</v>
      </c>
      <c r="G293" s="69">
        <f t="shared" si="15"/>
        <v>-228.35109071017433</v>
      </c>
    </row>
    <row r="294" spans="2:7" x14ac:dyDescent="0.2">
      <c r="B294" s="7" t="d">
        <v>2023-03-31</v>
      </c>
      <c r="C294" s="8">
        <v>45.23</v>
      </c>
      <c r="D294" s="10">
        <f t="shared" si="13"/>
        <v>2.4230072463768071E-2</v>
      </c>
      <c r="E294" s="11">
        <v>242.3007246376807</v>
      </c>
      <c r="F294" s="4">
        <f t="shared" si="14"/>
        <v>2.3941181520911872E-2</v>
      </c>
      <c r="G294" s="69">
        <f t="shared" si="15"/>
        <v>239.41181520911871</v>
      </c>
    </row>
    <row r="295" spans="2:7" x14ac:dyDescent="0.2">
      <c r="B295" s="7" t="d">
        <v>2023-04-03</v>
      </c>
      <c r="C295" s="8">
        <v>45.279998999999997</v>
      </c>
      <c r="D295" s="10">
        <f t="shared" si="13"/>
        <v>1.1054388680078464E-3</v>
      </c>
      <c r="E295" s="11">
        <v>11.054388680078464</v>
      </c>
      <c r="F295" s="4">
        <f t="shared" si="14"/>
        <v>1.1048283203696971E-3</v>
      </c>
      <c r="G295" s="69">
        <f t="shared" si="15"/>
        <v>11.048283203696972</v>
      </c>
    </row>
    <row r="296" spans="2:7" x14ac:dyDescent="0.2">
      <c r="B296" s="7" t="d">
        <v>2023-04-04</v>
      </c>
      <c r="C296" s="8">
        <v>43.709999000000003</v>
      </c>
      <c r="D296" s="10">
        <f t="shared" si="13"/>
        <v>-3.4673145642074577E-2</v>
      </c>
      <c r="E296" s="11">
        <v>-346.73145642074576</v>
      </c>
      <c r="F296" s="4">
        <f t="shared" si="14"/>
        <v>-3.5288525812958438E-2</v>
      </c>
      <c r="G296" s="69">
        <f t="shared" si="15"/>
        <v>-352.88525812958437</v>
      </c>
    </row>
    <row r="297" spans="2:7" x14ac:dyDescent="0.2">
      <c r="B297" s="7" t="d">
        <v>2023-04-05</v>
      </c>
      <c r="C297" s="8">
        <v>44.799999</v>
      </c>
      <c r="D297" s="10">
        <f t="shared" si="13"/>
        <v>2.4937085905675671E-2</v>
      </c>
      <c r="E297" s="11">
        <v>249.3708590567567</v>
      </c>
      <c r="F297" s="4">
        <f t="shared" si="14"/>
        <v>2.4631231102347651E-2</v>
      </c>
      <c r="G297" s="69">
        <f t="shared" si="15"/>
        <v>246.31231102347652</v>
      </c>
    </row>
    <row r="298" spans="2:7" x14ac:dyDescent="0.2">
      <c r="B298" s="7" t="d">
        <v>2023-04-06</v>
      </c>
      <c r="C298" s="8">
        <v>45.400002000000001</v>
      </c>
      <c r="D298" s="10">
        <f t="shared" si="13"/>
        <v>1.3392924406092188E-2</v>
      </c>
      <c r="E298" s="11">
        <v>133.92924406092189</v>
      </c>
      <c r="F298" s="4">
        <f t="shared" si="14"/>
        <v>1.3304032000654232E-2</v>
      </c>
      <c r="G298" s="69">
        <f t="shared" si="15"/>
        <v>133.04032000654232</v>
      </c>
    </row>
    <row r="299" spans="2:7" x14ac:dyDescent="0.2">
      <c r="B299" s="7" t="d">
        <v>2023-04-10</v>
      </c>
      <c r="C299" s="8">
        <v>45.09</v>
      </c>
      <c r="D299" s="10">
        <f t="shared" si="13"/>
        <v>-6.8282375846591137E-3</v>
      </c>
      <c r="E299" s="11">
        <v>-68.282375846591137</v>
      </c>
      <c r="F299" s="4">
        <f t="shared" si="14"/>
        <v>-6.8516566671719291E-3</v>
      </c>
      <c r="G299" s="69">
        <f t="shared" si="15"/>
        <v>-68.516566671719289</v>
      </c>
    </row>
    <row r="300" spans="2:7" x14ac:dyDescent="0.2">
      <c r="B300" s="7" t="d">
        <v>2023-04-11</v>
      </c>
      <c r="C300" s="8">
        <v>45.41</v>
      </c>
      <c r="D300" s="10">
        <f t="shared" si="13"/>
        <v>7.0969172765578126E-3</v>
      </c>
      <c r="E300" s="11">
        <v>70.969172765578122</v>
      </c>
      <c r="F300" s="4">
        <f t="shared" si="14"/>
        <v>7.071852676866764E-3</v>
      </c>
      <c r="G300" s="69">
        <f t="shared" si="15"/>
        <v>70.718526768667644</v>
      </c>
    </row>
    <row r="301" spans="2:7" x14ac:dyDescent="0.2">
      <c r="B301" s="7" t="d">
        <v>2023-04-12</v>
      </c>
      <c r="C301" s="8">
        <v>43.470001000000003</v>
      </c>
      <c r="D301" s="10">
        <f t="shared" si="13"/>
        <v>-4.2721845408500214E-2</v>
      </c>
      <c r="E301" s="11">
        <v>-427.21845408500212</v>
      </c>
      <c r="F301" s="4">
        <f t="shared" si="14"/>
        <v>-4.3661277104788371E-2</v>
      </c>
      <c r="G301" s="69">
        <f t="shared" si="15"/>
        <v>-436.61277104788371</v>
      </c>
    </row>
    <row r="302" spans="2:7" x14ac:dyDescent="0.2">
      <c r="B302" s="7" t="d">
        <v>2023-04-13</v>
      </c>
      <c r="C302" s="8">
        <v>50.560001</v>
      </c>
      <c r="D302" s="10">
        <f t="shared" si="13"/>
        <v>0.16310098543591001</v>
      </c>
      <c r="E302" s="11">
        <v>1631.0098543591</v>
      </c>
      <c r="F302" s="4">
        <f t="shared" si="14"/>
        <v>0.15108970161201141</v>
      </c>
      <c r="G302" s="69">
        <f t="shared" si="15"/>
        <v>1510.8970161201141</v>
      </c>
    </row>
    <row r="303" spans="2:7" x14ac:dyDescent="0.2">
      <c r="B303" s="7" t="d">
        <v>2023-04-14</v>
      </c>
      <c r="C303" s="8">
        <v>50.310001</v>
      </c>
      <c r="D303" s="10">
        <f t="shared" si="13"/>
        <v>-4.9446201553674518E-3</v>
      </c>
      <c r="E303" s="11">
        <v>-49.44620155367452</v>
      </c>
      <c r="F303" s="4">
        <f t="shared" si="14"/>
        <v>-4.9568852370917311E-3</v>
      </c>
      <c r="G303" s="69">
        <f t="shared" si="15"/>
        <v>-49.568852370917313</v>
      </c>
    </row>
    <row r="304" spans="2:7" x14ac:dyDescent="0.2">
      <c r="B304" s="7" t="d">
        <v>2023-04-17</v>
      </c>
      <c r="C304" s="8">
        <v>54.290000999999997</v>
      </c>
      <c r="D304" s="10">
        <f t="shared" si="13"/>
        <v>7.9109519397544847E-2</v>
      </c>
      <c r="E304" s="11">
        <v>791.09519397544852</v>
      </c>
      <c r="F304" s="4">
        <f t="shared" si="14"/>
        <v>7.6136181956966975E-2</v>
      </c>
      <c r="G304" s="69">
        <f t="shared" si="15"/>
        <v>761.36181956966971</v>
      </c>
    </row>
    <row r="305" spans="2:7" x14ac:dyDescent="0.2">
      <c r="B305" s="7" t="d">
        <v>2023-04-18</v>
      </c>
      <c r="C305" s="8">
        <v>51.919998</v>
      </c>
      <c r="D305" s="10">
        <f t="shared" si="13"/>
        <v>-4.3654502787723204E-2</v>
      </c>
      <c r="E305" s="11">
        <v>-436.54502787723203</v>
      </c>
      <c r="F305" s="4">
        <f t="shared" si="14"/>
        <v>-4.4636032461925337E-2</v>
      </c>
      <c r="G305" s="69">
        <f t="shared" si="15"/>
        <v>-446.36032461925339</v>
      </c>
    </row>
    <row r="306" spans="2:7" x14ac:dyDescent="0.2">
      <c r="B306" s="7" t="d">
        <v>2023-04-19</v>
      </c>
      <c r="C306" s="8">
        <v>53.48</v>
      </c>
      <c r="D306" s="10">
        <f t="shared" si="13"/>
        <v>3.0046264639686626E-2</v>
      </c>
      <c r="E306" s="11">
        <v>300.46264639686626</v>
      </c>
      <c r="F306" s="4">
        <f t="shared" si="14"/>
        <v>2.9603718358709855E-2</v>
      </c>
      <c r="G306" s="69">
        <f t="shared" si="15"/>
        <v>296.03718358709853</v>
      </c>
    </row>
    <row r="307" spans="2:7" x14ac:dyDescent="0.2">
      <c r="B307" s="7" t="d">
        <v>2023-04-20</v>
      </c>
      <c r="C307" s="8">
        <v>49.889999000000003</v>
      </c>
      <c r="D307" s="10">
        <f t="shared" si="13"/>
        <v>-6.7127916978309554E-2</v>
      </c>
      <c r="E307" s="11">
        <v>-671.27916978309554</v>
      </c>
      <c r="F307" s="4">
        <f t="shared" si="14"/>
        <v>-6.948719040489354E-2</v>
      </c>
      <c r="G307" s="69">
        <f t="shared" si="15"/>
        <v>-694.87190404893545</v>
      </c>
    </row>
    <row r="308" spans="2:7" x14ac:dyDescent="0.2">
      <c r="B308" s="7" t="d">
        <v>2023-04-21</v>
      </c>
      <c r="C308" s="8">
        <v>52.009998000000003</v>
      </c>
      <c r="D308" s="10">
        <f t="shared" si="13"/>
        <v>4.2493466476116737E-2</v>
      </c>
      <c r="E308" s="11">
        <v>424.93466476116737</v>
      </c>
      <c r="F308" s="4">
        <f t="shared" si="14"/>
        <v>4.1615407501988097E-2</v>
      </c>
      <c r="G308" s="69">
        <f t="shared" si="15"/>
        <v>416.15407501988096</v>
      </c>
    </row>
    <row r="309" spans="2:7" x14ac:dyDescent="0.2">
      <c r="B309" s="7" t="d">
        <v>2023-04-24</v>
      </c>
      <c r="C309" s="8">
        <v>51.080002</v>
      </c>
      <c r="D309" s="10">
        <f t="shared" si="13"/>
        <v>-1.7881100476104694E-2</v>
      </c>
      <c r="E309" s="11">
        <v>-178.81100476104695</v>
      </c>
      <c r="F309" s="4">
        <f t="shared" si="14"/>
        <v>-1.8042899012231422E-2</v>
      </c>
      <c r="G309" s="69">
        <f t="shared" si="15"/>
        <v>-180.42899012231422</v>
      </c>
    </row>
    <row r="310" spans="2:7" x14ac:dyDescent="0.2">
      <c r="B310" s="7" t="d">
        <v>2023-04-25</v>
      </c>
      <c r="C310" s="8">
        <v>49.43</v>
      </c>
      <c r="D310" s="10">
        <f t="shared" si="13"/>
        <v>-3.2302308837027893E-2</v>
      </c>
      <c r="E310" s="11">
        <v>-323.02308837027891</v>
      </c>
      <c r="F310" s="4">
        <f t="shared" si="14"/>
        <v>-3.2835542999737712E-2</v>
      </c>
      <c r="G310" s="69">
        <f t="shared" si="15"/>
        <v>-328.35542999737714</v>
      </c>
    </row>
    <row r="311" spans="2:7" x14ac:dyDescent="0.2">
      <c r="B311" s="7" t="d">
        <v>2023-04-26</v>
      </c>
      <c r="C311" s="8">
        <v>48.650002000000001</v>
      </c>
      <c r="D311" s="10">
        <f t="shared" si="13"/>
        <v>-1.5779850293344055E-2</v>
      </c>
      <c r="E311" s="11">
        <v>-157.79850293344055</v>
      </c>
      <c r="F311" s="4">
        <f t="shared" si="14"/>
        <v>-1.5905677576885466E-2</v>
      </c>
      <c r="G311" s="69">
        <f t="shared" si="15"/>
        <v>-159.05677576885466</v>
      </c>
    </row>
    <row r="312" spans="2:7" x14ac:dyDescent="0.2">
      <c r="B312" s="7" t="d">
        <v>2023-04-27</v>
      </c>
      <c r="C312" s="8">
        <v>49.110000999999997</v>
      </c>
      <c r="D312" s="10">
        <f t="shared" si="13"/>
        <v>9.455271964839751E-3</v>
      </c>
      <c r="E312" s="11">
        <v>94.552719648397513</v>
      </c>
      <c r="F312" s="4">
        <f t="shared" si="14"/>
        <v>9.4108506716222232E-3</v>
      </c>
      <c r="G312" s="69">
        <f t="shared" si="15"/>
        <v>94.108506716222237</v>
      </c>
    </row>
    <row r="313" spans="2:7" x14ac:dyDescent="0.2">
      <c r="B313" s="7" t="d">
        <v>2023-04-28</v>
      </c>
      <c r="C313" s="8">
        <v>48.939999</v>
      </c>
      <c r="D313" s="10">
        <f t="shared" si="13"/>
        <v>-3.4616574330755823E-3</v>
      </c>
      <c r="E313" s="11">
        <v>-34.616574330755824</v>
      </c>
      <c r="F313" s="4">
        <f t="shared" si="14"/>
        <v>-3.4676628322627386E-3</v>
      </c>
      <c r="G313" s="69">
        <f t="shared" si="15"/>
        <v>-34.676628322627387</v>
      </c>
    </row>
    <row r="314" spans="2:7" x14ac:dyDescent="0.2">
      <c r="B314" s="7" t="d">
        <v>2023-05-01</v>
      </c>
      <c r="C314" s="8">
        <v>49.080002</v>
      </c>
      <c r="D314" s="10">
        <f t="shared" si="13"/>
        <v>2.8607070466020179E-3</v>
      </c>
      <c r="E314" s="11">
        <v>28.607070466020179</v>
      </c>
      <c r="F314" s="4">
        <f t="shared" si="14"/>
        <v>2.856623011164116E-3</v>
      </c>
      <c r="G314" s="69">
        <f t="shared" si="15"/>
        <v>28.566230111641161</v>
      </c>
    </row>
    <row r="315" spans="2:7" x14ac:dyDescent="0.2">
      <c r="B315" s="7" t="d">
        <v>2023-05-02</v>
      </c>
      <c r="C315" s="8">
        <v>48.049999</v>
      </c>
      <c r="D315" s="10">
        <f t="shared" si="13"/>
        <v>-2.098620533878548E-2</v>
      </c>
      <c r="E315" s="11">
        <v>-209.86205338785479</v>
      </c>
      <c r="F315" s="4">
        <f t="shared" si="14"/>
        <v>-2.1209545987859395E-2</v>
      </c>
      <c r="G315" s="69">
        <f t="shared" si="15"/>
        <v>-212.09545987859394</v>
      </c>
    </row>
    <row r="316" spans="2:7" x14ac:dyDescent="0.2">
      <c r="B316" s="7" t="d">
        <v>2023-05-03</v>
      </c>
      <c r="C316" s="8">
        <v>49.189999</v>
      </c>
      <c r="D316" s="10">
        <f t="shared" si="13"/>
        <v>2.3725286654012301E-2</v>
      </c>
      <c r="E316" s="11">
        <v>237.25286654012302</v>
      </c>
      <c r="F316" s="4">
        <f t="shared" si="14"/>
        <v>2.3448215873266339E-2</v>
      </c>
      <c r="G316" s="69">
        <f t="shared" si="15"/>
        <v>234.48215873266338</v>
      </c>
    </row>
    <row r="317" spans="2:7" x14ac:dyDescent="0.2">
      <c r="B317" s="7" t="d">
        <v>2023-05-04</v>
      </c>
      <c r="C317" s="8">
        <v>53.119999</v>
      </c>
      <c r="D317" s="10">
        <f t="shared" si="13"/>
        <v>7.9894289080997938E-2</v>
      </c>
      <c r="E317" s="11">
        <v>798.94289080997942</v>
      </c>
      <c r="F317" s="4">
        <f t="shared" si="14"/>
        <v>7.686315586496402E-2</v>
      </c>
      <c r="G317" s="69">
        <f t="shared" si="15"/>
        <v>768.63155864964017</v>
      </c>
    </row>
    <row r="318" spans="2:7" x14ac:dyDescent="0.2">
      <c r="B318" s="7" t="d">
        <v>2023-05-05</v>
      </c>
      <c r="C318" s="8">
        <v>55.790000999999997</v>
      </c>
      <c r="D318" s="10">
        <f t="shared" si="13"/>
        <v>5.0263592813697189E-2</v>
      </c>
      <c r="E318" s="11">
        <v>502.63592813697187</v>
      </c>
      <c r="F318" s="4">
        <f t="shared" si="14"/>
        <v>4.9041173438919027E-2</v>
      </c>
      <c r="G318" s="69">
        <f t="shared" si="15"/>
        <v>490.41173438919026</v>
      </c>
    </row>
    <row r="319" spans="2:7" x14ac:dyDescent="0.2">
      <c r="B319" s="7" t="d">
        <v>2023-05-08</v>
      </c>
      <c r="C319" s="8">
        <v>55.959999000000003</v>
      </c>
      <c r="D319" s="10">
        <f t="shared" si="13"/>
        <v>3.0471051613711886E-3</v>
      </c>
      <c r="E319" s="11">
        <v>30.471051613711886</v>
      </c>
      <c r="F319" s="4">
        <f t="shared" si="14"/>
        <v>3.0424721455772374E-3</v>
      </c>
      <c r="G319" s="69">
        <f t="shared" si="15"/>
        <v>30.424721455772374</v>
      </c>
    </row>
    <row r="320" spans="2:7" x14ac:dyDescent="0.2">
      <c r="B320" s="7" t="d">
        <v>2023-05-09</v>
      </c>
      <c r="C320" s="8">
        <v>63.419998</v>
      </c>
      <c r="D320" s="10">
        <f t="shared" si="13"/>
        <v>0.13330949130288583</v>
      </c>
      <c r="E320" s="11">
        <v>1333.0949130288584</v>
      </c>
      <c r="F320" s="4">
        <f t="shared" si="14"/>
        <v>0.12514210564703446</v>
      </c>
      <c r="G320" s="69">
        <f t="shared" si="15"/>
        <v>1251.4210564703446</v>
      </c>
    </row>
    <row r="321" spans="2:7" x14ac:dyDescent="0.2">
      <c r="B321" s="7" t="d">
        <v>2023-05-10</v>
      </c>
      <c r="C321" s="8">
        <v>67.769997000000004</v>
      </c>
      <c r="D321" s="10">
        <f t="shared" si="13"/>
        <v>6.8590336442457822E-2</v>
      </c>
      <c r="E321" s="11">
        <v>685.90336442457817</v>
      </c>
      <c r="F321" s="4">
        <f t="shared" si="14"/>
        <v>6.6340337306238062E-2</v>
      </c>
      <c r="G321" s="69">
        <f t="shared" si="15"/>
        <v>663.40337306238064</v>
      </c>
    </row>
    <row r="322" spans="2:7" x14ac:dyDescent="0.2">
      <c r="B322" s="7" t="d">
        <v>2023-05-11</v>
      </c>
      <c r="C322" s="8">
        <v>66.010002</v>
      </c>
      <c r="D322" s="10">
        <f t="shared" si="13"/>
        <v>-2.5970120671541475E-2</v>
      </c>
      <c r="E322" s="11">
        <v>-259.70120671541474</v>
      </c>
      <c r="F322" s="4">
        <f t="shared" si="14"/>
        <v>-2.6313298881527121E-2</v>
      </c>
      <c r="G322" s="69">
        <f t="shared" si="15"/>
        <v>-263.13298881527123</v>
      </c>
    </row>
    <row r="323" spans="2:7" x14ac:dyDescent="0.2">
      <c r="B323" s="7" t="d">
        <v>2023-05-12</v>
      </c>
      <c r="C323" s="8">
        <v>63.900002000000001</v>
      </c>
      <c r="D323" s="10">
        <f t="shared" si="13"/>
        <v>-3.1964852841543601E-2</v>
      </c>
      <c r="E323" s="11">
        <v>-319.64852841543603</v>
      </c>
      <c r="F323" s="4">
        <f t="shared" si="14"/>
        <v>-3.2486883316725418E-2</v>
      </c>
      <c r="G323" s="69">
        <f t="shared" si="15"/>
        <v>-324.86883316725419</v>
      </c>
    </row>
    <row r="324" spans="2:7" x14ac:dyDescent="0.2">
      <c r="B324" s="7" t="d">
        <v>2023-05-15</v>
      </c>
      <c r="C324" s="8">
        <v>65.949996999999996</v>
      </c>
      <c r="D324" s="10">
        <f t="shared" si="13"/>
        <v>3.2081297900428796E-2</v>
      </c>
      <c r="E324" s="11">
        <v>320.81297900428797</v>
      </c>
      <c r="F324" s="4">
        <f t="shared" si="14"/>
        <v>3.1577440991922515E-2</v>
      </c>
      <c r="G324" s="69">
        <f t="shared" si="15"/>
        <v>315.77440991922515</v>
      </c>
    </row>
    <row r="325" spans="2:7" x14ac:dyDescent="0.2">
      <c r="B325" s="7" t="d">
        <v>2023-05-16</v>
      </c>
      <c r="C325" s="8">
        <v>61.700001</v>
      </c>
      <c r="D325" s="10">
        <f t="shared" si="13"/>
        <v>-6.4442701945839342E-2</v>
      </c>
      <c r="E325" s="11">
        <v>-644.42701945839337</v>
      </c>
      <c r="F325" s="4">
        <f t="shared" si="14"/>
        <v>-6.6612886555518294E-2</v>
      </c>
      <c r="G325" s="69">
        <f t="shared" si="15"/>
        <v>-666.12886555518298</v>
      </c>
    </row>
    <row r="326" spans="2:7" x14ac:dyDescent="0.2">
      <c r="B326" s="7" t="d">
        <v>2023-05-17</v>
      </c>
      <c r="C326" s="8">
        <v>64.410004000000001</v>
      </c>
      <c r="D326" s="10">
        <f t="shared" si="13"/>
        <v>4.3922252124436678E-2</v>
      </c>
      <c r="E326" s="11">
        <v>439.22252124436676</v>
      </c>
      <c r="F326" s="4">
        <f t="shared" si="14"/>
        <v>4.2985015542157973E-2</v>
      </c>
      <c r="G326" s="69">
        <f t="shared" si="15"/>
        <v>429.8501554215797</v>
      </c>
    </row>
    <row r="327" spans="2:7" x14ac:dyDescent="0.2">
      <c r="B327" s="7" t="d">
        <v>2023-05-18</v>
      </c>
      <c r="C327" s="8">
        <v>63.450001</v>
      </c>
      <c r="D327" s="10">
        <f t="shared" ref="D327:D390" si="16">C327/C326-1</f>
        <v>-1.4904563583011066E-2</v>
      </c>
      <c r="E327" s="11">
        <v>-149.04563583011065</v>
      </c>
      <c r="F327" s="4">
        <f t="shared" si="14"/>
        <v>-1.5016752740117592E-2</v>
      </c>
      <c r="G327" s="69">
        <f t="shared" si="15"/>
        <v>-150.16752740117593</v>
      </c>
    </row>
    <row r="328" spans="2:7" x14ac:dyDescent="0.2">
      <c r="B328" s="7" t="d">
        <v>2023-05-19</v>
      </c>
      <c r="C328" s="8">
        <v>62.130001</v>
      </c>
      <c r="D328" s="10">
        <f t="shared" si="16"/>
        <v>-2.0803782178033359E-2</v>
      </c>
      <c r="E328" s="11">
        <v>-208.03782178033359</v>
      </c>
      <c r="F328" s="4">
        <f t="shared" ref="F328:F391" si="17">LN(C328/C327)</f>
        <v>-2.102322974995138E-2</v>
      </c>
      <c r="G328" s="69">
        <f t="shared" ref="G328:G391" si="18">F328*$D$4</f>
        <v>-210.23229749951381</v>
      </c>
    </row>
    <row r="329" spans="2:7" x14ac:dyDescent="0.2">
      <c r="B329" s="7" t="d">
        <v>2023-05-22</v>
      </c>
      <c r="C329" s="8">
        <v>65.800003000000004</v>
      </c>
      <c r="D329" s="10">
        <f t="shared" si="16"/>
        <v>5.9069723819898279E-2</v>
      </c>
      <c r="E329" s="11">
        <v>590.69723819898275</v>
      </c>
      <c r="F329" s="4">
        <f t="shared" si="17"/>
        <v>5.7390903753089272E-2</v>
      </c>
      <c r="G329" s="69">
        <f t="shared" si="18"/>
        <v>573.90903753089276</v>
      </c>
    </row>
    <row r="330" spans="2:7" x14ac:dyDescent="0.2">
      <c r="B330" s="7" t="d">
        <v>2023-05-23</v>
      </c>
      <c r="C330" s="8">
        <v>67.199996999999996</v>
      </c>
      <c r="D330" s="10">
        <f t="shared" si="16"/>
        <v>2.1276503589217066E-2</v>
      </c>
      <c r="E330" s="11">
        <v>212.76503589217066</v>
      </c>
      <c r="F330" s="4">
        <f t="shared" si="17"/>
        <v>2.105331896226998E-2</v>
      </c>
      <c r="G330" s="69">
        <f t="shared" si="18"/>
        <v>210.53318962269981</v>
      </c>
    </row>
    <row r="331" spans="2:7" x14ac:dyDescent="0.2">
      <c r="B331" s="7" t="d">
        <v>2023-05-24</v>
      </c>
      <c r="C331" s="8">
        <v>65.879997000000003</v>
      </c>
      <c r="D331" s="10">
        <f t="shared" si="16"/>
        <v>-1.9642858019770393E-2</v>
      </c>
      <c r="E331" s="11">
        <v>-196.42858019770392</v>
      </c>
      <c r="F331" s="4">
        <f t="shared" si="17"/>
        <v>-1.9838343114147748E-2</v>
      </c>
      <c r="G331" s="69">
        <f t="shared" si="18"/>
        <v>-198.38343114147747</v>
      </c>
    </row>
    <row r="332" spans="2:7" x14ac:dyDescent="0.2">
      <c r="B332" s="7" t="d">
        <v>2023-05-25</v>
      </c>
      <c r="C332" s="8">
        <v>63.849997999999999</v>
      </c>
      <c r="D332" s="10">
        <f t="shared" si="16"/>
        <v>-3.0813586709786955E-2</v>
      </c>
      <c r="E332" s="11">
        <v>-308.13586709786955</v>
      </c>
      <c r="F332" s="4">
        <f t="shared" si="17"/>
        <v>-3.1298308616964435E-2</v>
      </c>
      <c r="G332" s="69">
        <f t="shared" si="18"/>
        <v>-312.98308616964437</v>
      </c>
    </row>
    <row r="333" spans="2:7" x14ac:dyDescent="0.2">
      <c r="B333" s="7" t="d">
        <v>2023-05-26</v>
      </c>
      <c r="C333" s="8">
        <v>64.660004000000001</v>
      </c>
      <c r="D333" s="10">
        <f t="shared" si="16"/>
        <v>1.2686077139736129E-2</v>
      </c>
      <c r="E333" s="11">
        <v>126.86077139736129</v>
      </c>
      <c r="F333" s="4">
        <f t="shared" si="17"/>
        <v>1.2606283004199153E-2</v>
      </c>
      <c r="G333" s="69">
        <f t="shared" si="18"/>
        <v>126.06283004199153</v>
      </c>
    </row>
    <row r="334" spans="2:7" x14ac:dyDescent="0.2">
      <c r="B334" s="7" t="d">
        <v>2023-05-30</v>
      </c>
      <c r="C334" s="8">
        <v>64.629997000000003</v>
      </c>
      <c r="D334" s="10">
        <f t="shared" si="16"/>
        <v>-4.6407358712807767E-4</v>
      </c>
      <c r="E334" s="11">
        <v>-4.6407358712807767</v>
      </c>
      <c r="F334" s="4">
        <f t="shared" si="17"/>
        <v>-4.6418130260177256E-4</v>
      </c>
      <c r="G334" s="69">
        <f t="shared" si="18"/>
        <v>-4.6418130260177257</v>
      </c>
    </row>
    <row r="335" spans="2:7" x14ac:dyDescent="0.2">
      <c r="B335" s="7" t="d">
        <v>2023-05-31</v>
      </c>
      <c r="C335" s="8">
        <v>64.040001000000004</v>
      </c>
      <c r="D335" s="10">
        <f t="shared" si="16"/>
        <v>-9.1288260465183235E-3</v>
      </c>
      <c r="E335" s="11">
        <v>-91.288260465183242</v>
      </c>
      <c r="F335" s="4">
        <f t="shared" si="17"/>
        <v>-9.1707491129766356E-3</v>
      </c>
      <c r="G335" s="69">
        <f t="shared" si="18"/>
        <v>-91.707491129766353</v>
      </c>
    </row>
    <row r="336" spans="2:7" x14ac:dyDescent="0.2">
      <c r="B336" s="7" t="d">
        <v>2023-06-01</v>
      </c>
      <c r="C336" s="8">
        <v>64.519997000000004</v>
      </c>
      <c r="D336" s="10">
        <f t="shared" si="16"/>
        <v>7.4952528498555271E-3</v>
      </c>
      <c r="E336" s="11">
        <v>74.952528498555267</v>
      </c>
      <c r="F336" s="4">
        <f t="shared" si="17"/>
        <v>7.4673030160425863E-3</v>
      </c>
      <c r="G336" s="69">
        <f t="shared" si="18"/>
        <v>74.673030160425867</v>
      </c>
    </row>
    <row r="337" spans="2:7" x14ac:dyDescent="0.2">
      <c r="B337" s="7" t="d">
        <v>2023-06-02</v>
      </c>
      <c r="C337" s="8">
        <v>65</v>
      </c>
      <c r="D337" s="10">
        <f t="shared" si="16"/>
        <v>7.4396004699130991E-3</v>
      </c>
      <c r="E337" s="11">
        <v>74.396004699130998</v>
      </c>
      <c r="F337" s="4">
        <f t="shared" si="17"/>
        <v>7.4120631358401195E-3</v>
      </c>
      <c r="G337" s="69">
        <f t="shared" si="18"/>
        <v>74.120631358401198</v>
      </c>
    </row>
    <row r="338" spans="2:7" x14ac:dyDescent="0.2">
      <c r="B338" s="7" t="d">
        <v>2023-06-05</v>
      </c>
      <c r="C338" s="8">
        <v>63.040000999999997</v>
      </c>
      <c r="D338" s="10">
        <f t="shared" si="16"/>
        <v>-3.0153830769230838E-2</v>
      </c>
      <c r="E338" s="11">
        <v>-301.53830769230836</v>
      </c>
      <c r="F338" s="4">
        <f t="shared" si="17"/>
        <v>-3.0617808483069459E-2</v>
      </c>
      <c r="G338" s="69">
        <f t="shared" si="18"/>
        <v>-306.17808483069462</v>
      </c>
    </row>
    <row r="339" spans="2:7" x14ac:dyDescent="0.2">
      <c r="B339" s="7" t="d">
        <v>2023-06-06</v>
      </c>
      <c r="C339" s="8">
        <v>64.580001999999993</v>
      </c>
      <c r="D339" s="10">
        <f t="shared" si="16"/>
        <v>2.4428949485581386E-2</v>
      </c>
      <c r="E339" s="11">
        <v>244.28949485581387</v>
      </c>
      <c r="F339" s="4">
        <f t="shared" si="17"/>
        <v>2.4135334886901307E-2</v>
      </c>
      <c r="G339" s="69">
        <f t="shared" si="18"/>
        <v>241.35334886901308</v>
      </c>
    </row>
    <row r="340" spans="2:7" x14ac:dyDescent="0.2">
      <c r="B340" s="7" t="d">
        <v>2023-06-07</v>
      </c>
      <c r="C340" s="8">
        <v>62.779998999999997</v>
      </c>
      <c r="D340" s="10">
        <f t="shared" si="16"/>
        <v>-2.7872451908564466E-2</v>
      </c>
      <c r="E340" s="11">
        <v>-278.72451908564466</v>
      </c>
      <c r="F340" s="4">
        <f t="shared" si="17"/>
        <v>-2.826826081430131E-2</v>
      </c>
      <c r="G340" s="69">
        <f t="shared" si="18"/>
        <v>-282.68260814301311</v>
      </c>
    </row>
    <row r="341" spans="2:7" x14ac:dyDescent="0.2">
      <c r="B341" s="7" t="d">
        <v>2023-06-08</v>
      </c>
      <c r="C341" s="8">
        <v>62.59</v>
      </c>
      <c r="D341" s="10">
        <f t="shared" si="16"/>
        <v>-3.0264256614593865E-3</v>
      </c>
      <c r="E341" s="11">
        <v>-30.264256614593865</v>
      </c>
      <c r="F341" s="4">
        <f t="shared" si="17"/>
        <v>-3.0310145485574901E-3</v>
      </c>
      <c r="G341" s="69">
        <f t="shared" si="18"/>
        <v>-30.3101454855749</v>
      </c>
    </row>
    <row r="342" spans="2:7" x14ac:dyDescent="0.2">
      <c r="B342" s="7" t="d">
        <v>2023-06-09</v>
      </c>
      <c r="C342" s="8">
        <v>61.240001999999997</v>
      </c>
      <c r="D342" s="10">
        <f t="shared" si="16"/>
        <v>-2.15689087713693E-2</v>
      </c>
      <c r="E342" s="11">
        <v>-215.689087713693</v>
      </c>
      <c r="F342" s="4">
        <f t="shared" si="17"/>
        <v>-2.180491748873449E-2</v>
      </c>
      <c r="G342" s="69">
        <f t="shared" si="18"/>
        <v>-218.04917488734492</v>
      </c>
    </row>
    <row r="343" spans="2:7" x14ac:dyDescent="0.2">
      <c r="B343" s="7" t="d">
        <v>2023-06-12</v>
      </c>
      <c r="C343" s="8">
        <v>59.900002000000001</v>
      </c>
      <c r="D343" s="10">
        <f t="shared" si="16"/>
        <v>-2.1881122734123903E-2</v>
      </c>
      <c r="E343" s="11">
        <v>-218.81122734123903</v>
      </c>
      <c r="F343" s="4">
        <f t="shared" si="17"/>
        <v>-2.2124064937490823E-2</v>
      </c>
      <c r="G343" s="69">
        <f t="shared" si="18"/>
        <v>-221.24064937490823</v>
      </c>
    </row>
    <row r="344" spans="2:7" x14ac:dyDescent="0.2">
      <c r="B344" s="7" t="d">
        <v>2023-06-13</v>
      </c>
      <c r="C344" s="8">
        <v>60.790000999999997</v>
      </c>
      <c r="D344" s="10">
        <f t="shared" si="16"/>
        <v>1.4858079637459776E-2</v>
      </c>
      <c r="E344" s="11">
        <v>148.58079637459775</v>
      </c>
      <c r="F344" s="4">
        <f t="shared" si="17"/>
        <v>1.4748779700320267E-2</v>
      </c>
      <c r="G344" s="69">
        <f t="shared" si="18"/>
        <v>147.48779700320267</v>
      </c>
    </row>
    <row r="345" spans="2:7" x14ac:dyDescent="0.2">
      <c r="B345" s="7" t="d">
        <v>2023-06-14</v>
      </c>
      <c r="C345" s="8">
        <v>58.959999000000003</v>
      </c>
      <c r="D345" s="10">
        <f t="shared" si="16"/>
        <v>-3.0103667871299922E-2</v>
      </c>
      <c r="E345" s="11">
        <v>-301.03667871299922</v>
      </c>
      <c r="F345" s="4">
        <f t="shared" si="17"/>
        <v>-3.0566087290275115E-2</v>
      </c>
      <c r="G345" s="69">
        <f t="shared" si="18"/>
        <v>-305.66087290275118</v>
      </c>
    </row>
    <row r="346" spans="2:7" x14ac:dyDescent="0.2">
      <c r="B346" s="7" t="d">
        <v>2023-06-15</v>
      </c>
      <c r="C346" s="8">
        <v>58.939999</v>
      </c>
      <c r="D346" s="10">
        <f t="shared" si="16"/>
        <v>-3.3921303153350291E-4</v>
      </c>
      <c r="E346" s="11">
        <v>-3.3921303153350291</v>
      </c>
      <c r="F346" s="4">
        <f t="shared" si="17"/>
        <v>-3.3927057728776509E-4</v>
      </c>
      <c r="G346" s="69">
        <f t="shared" si="18"/>
        <v>-3.3927057728776511</v>
      </c>
    </row>
    <row r="347" spans="2:7" x14ac:dyDescent="0.2">
      <c r="B347" s="7" t="d">
        <v>2023-06-16</v>
      </c>
      <c r="C347" s="8">
        <v>57.75</v>
      </c>
      <c r="D347" s="10">
        <f t="shared" si="16"/>
        <v>-2.0190007129114451E-2</v>
      </c>
      <c r="E347" s="11">
        <v>-201.90007129114451</v>
      </c>
      <c r="F347" s="4">
        <f t="shared" si="17"/>
        <v>-2.0396610941239058E-2</v>
      </c>
      <c r="G347" s="69">
        <f t="shared" si="18"/>
        <v>-203.96610941239058</v>
      </c>
    </row>
    <row r="348" spans="2:7" x14ac:dyDescent="0.2">
      <c r="B348" s="7" t="d">
        <v>2023-06-20</v>
      </c>
      <c r="C348" s="8">
        <v>56.889999000000003</v>
      </c>
      <c r="D348" s="10">
        <f t="shared" si="16"/>
        <v>-1.4891792207792132E-2</v>
      </c>
      <c r="E348" s="11">
        <v>-148.9179220779213</v>
      </c>
      <c r="F348" s="4">
        <f t="shared" si="17"/>
        <v>-1.5003788217128661E-2</v>
      </c>
      <c r="G348" s="69">
        <f t="shared" si="18"/>
        <v>-150.03788217128661</v>
      </c>
    </row>
    <row r="349" spans="2:7" x14ac:dyDescent="0.2">
      <c r="B349" s="7" t="d">
        <v>2023-06-21</v>
      </c>
      <c r="C349" s="8">
        <v>56.970001000000003</v>
      </c>
      <c r="D349" s="10">
        <f t="shared" si="16"/>
        <v>1.4062577149984712E-3</v>
      </c>
      <c r="E349" s="11">
        <v>14.062577149984712</v>
      </c>
      <c r="F349" s="4">
        <f t="shared" si="17"/>
        <v>1.4052698606280792E-3</v>
      </c>
      <c r="G349" s="69">
        <f t="shared" si="18"/>
        <v>14.052698606280792</v>
      </c>
    </row>
    <row r="350" spans="2:7" x14ac:dyDescent="0.2">
      <c r="B350" s="7" t="d">
        <v>2023-06-22</v>
      </c>
      <c r="C350" s="8">
        <v>56.939999</v>
      </c>
      <c r="D350" s="10">
        <f t="shared" si="16"/>
        <v>-5.2662804060688018E-4</v>
      </c>
      <c r="E350" s="11">
        <v>-5.2662804060688018</v>
      </c>
      <c r="F350" s="4">
        <f t="shared" si="17"/>
        <v>-5.2676675785719065E-4</v>
      </c>
      <c r="G350" s="69">
        <f t="shared" si="18"/>
        <v>-5.2676675785719063</v>
      </c>
    </row>
    <row r="351" spans="2:7" x14ac:dyDescent="0.2">
      <c r="B351" s="7" t="d">
        <v>2023-06-23</v>
      </c>
      <c r="C351" s="8">
        <v>56.029998999999997</v>
      </c>
      <c r="D351" s="10">
        <f t="shared" si="16"/>
        <v>-1.5981735440494194E-2</v>
      </c>
      <c r="E351" s="11">
        <v>-159.81735440494194</v>
      </c>
      <c r="F351" s="4">
        <f t="shared" si="17"/>
        <v>-1.6110820557933742E-2</v>
      </c>
      <c r="G351" s="69">
        <f t="shared" si="18"/>
        <v>-161.10820557933744</v>
      </c>
    </row>
    <row r="352" spans="2:7" x14ac:dyDescent="0.2">
      <c r="B352" s="7" t="d">
        <v>2023-06-26</v>
      </c>
      <c r="C352" s="8">
        <v>56.23</v>
      </c>
      <c r="D352" s="10">
        <f t="shared" si="16"/>
        <v>3.5695342418264886E-3</v>
      </c>
      <c r="E352" s="11">
        <v>35.695342418264886</v>
      </c>
      <c r="F352" s="4">
        <f t="shared" si="17"/>
        <v>3.5631785744990618E-3</v>
      </c>
      <c r="G352" s="69">
        <f t="shared" si="18"/>
        <v>35.631785744990616</v>
      </c>
    </row>
    <row r="353" spans="2:7" x14ac:dyDescent="0.2">
      <c r="B353" s="7" t="d">
        <v>2023-06-27</v>
      </c>
      <c r="C353" s="8">
        <v>55.82</v>
      </c>
      <c r="D353" s="10">
        <f t="shared" si="16"/>
        <v>-7.2914814156144203E-3</v>
      </c>
      <c r="E353" s="11">
        <v>-72.914814156144203</v>
      </c>
      <c r="F353" s="4">
        <f t="shared" si="17"/>
        <v>-7.3181941959342038E-3</v>
      </c>
      <c r="G353" s="69">
        <f t="shared" si="18"/>
        <v>-73.181941959342041</v>
      </c>
    </row>
    <row r="354" spans="2:7" x14ac:dyDescent="0.2">
      <c r="B354" s="7" t="d">
        <v>2023-06-28</v>
      </c>
      <c r="C354" s="8">
        <v>57.16</v>
      </c>
      <c r="D354" s="10">
        <f t="shared" si="16"/>
        <v>2.400573271228934E-2</v>
      </c>
      <c r="E354" s="11">
        <v>240.05732712289341</v>
      </c>
      <c r="F354" s="4">
        <f t="shared" si="17"/>
        <v>2.3722124953490388E-2</v>
      </c>
      <c r="G354" s="69">
        <f t="shared" si="18"/>
        <v>237.22124953490388</v>
      </c>
    </row>
    <row r="355" spans="2:7" x14ac:dyDescent="0.2">
      <c r="B355" s="7" t="d">
        <v>2023-06-29</v>
      </c>
      <c r="C355" s="8">
        <v>57.02</v>
      </c>
      <c r="D355" s="10">
        <f t="shared" si="16"/>
        <v>-2.4492652204337606E-3</v>
      </c>
      <c r="E355" s="11">
        <v>-24.492652204337606</v>
      </c>
      <c r="F355" s="4">
        <f t="shared" si="17"/>
        <v>-2.4522695771406139E-3</v>
      </c>
      <c r="G355" s="69">
        <f t="shared" si="18"/>
        <v>-24.522695771406138</v>
      </c>
    </row>
    <row r="356" spans="2:7" x14ac:dyDescent="0.2">
      <c r="B356" s="7" t="d">
        <v>2023-06-30</v>
      </c>
      <c r="C356" s="8">
        <v>56.139999000000003</v>
      </c>
      <c r="D356" s="10">
        <f t="shared" si="16"/>
        <v>-1.5433198877586762E-2</v>
      </c>
      <c r="E356" s="11">
        <v>-154.33198877586761</v>
      </c>
      <c r="F356" s="4">
        <f t="shared" si="17"/>
        <v>-1.5553530363400939E-2</v>
      </c>
      <c r="G356" s="69">
        <f t="shared" si="18"/>
        <v>-155.53530363400938</v>
      </c>
    </row>
    <row r="357" spans="2:7" x14ac:dyDescent="0.2">
      <c r="B357" s="7" t="d">
        <v>2023-07-03</v>
      </c>
      <c r="C357" s="8">
        <v>56.25</v>
      </c>
      <c r="D357" s="10">
        <f t="shared" si="16"/>
        <v>1.9594050936837526E-3</v>
      </c>
      <c r="E357" s="11">
        <v>19.594050936837526</v>
      </c>
      <c r="F357" s="4">
        <f t="shared" si="17"/>
        <v>1.9574879634045822E-3</v>
      </c>
      <c r="G357" s="69">
        <f t="shared" si="18"/>
        <v>19.574879634045821</v>
      </c>
    </row>
    <row r="358" spans="2:7" x14ac:dyDescent="0.2">
      <c r="B358" s="7" t="d">
        <v>2023-07-05</v>
      </c>
      <c r="C358" s="8">
        <v>56.779998999999997</v>
      </c>
      <c r="D358" s="10">
        <f t="shared" si="16"/>
        <v>9.4222044444443043E-3</v>
      </c>
      <c r="E358" s="11">
        <v>94.222044444443043</v>
      </c>
      <c r="F358" s="4">
        <f t="shared" si="17"/>
        <v>9.378092348460168E-3</v>
      </c>
      <c r="G358" s="69">
        <f t="shared" si="18"/>
        <v>93.780923484601686</v>
      </c>
    </row>
    <row r="359" spans="2:7" x14ac:dyDescent="0.2">
      <c r="B359" s="7" t="d">
        <v>2023-07-06</v>
      </c>
      <c r="C359" s="8">
        <v>54.02</v>
      </c>
      <c r="D359" s="10">
        <f t="shared" si="16"/>
        <v>-4.8608648267147614E-2</v>
      </c>
      <c r="E359" s="11">
        <v>-486.08648267147612</v>
      </c>
      <c r="F359" s="4">
        <f t="shared" si="17"/>
        <v>-4.9829785068520184E-2</v>
      </c>
      <c r="G359" s="69">
        <f t="shared" si="18"/>
        <v>-498.29785068520187</v>
      </c>
    </row>
    <row r="360" spans="2:7" x14ac:dyDescent="0.2">
      <c r="B360" s="7" t="d">
        <v>2023-07-07</v>
      </c>
      <c r="C360" s="8">
        <v>54.369999</v>
      </c>
      <c r="D360" s="10">
        <f t="shared" si="16"/>
        <v>6.4790633098852357E-3</v>
      </c>
      <c r="E360" s="11">
        <v>64.790633098852354</v>
      </c>
      <c r="F360" s="4">
        <f t="shared" si="17"/>
        <v>6.4581644008637577E-3</v>
      </c>
      <c r="G360" s="69">
        <f t="shared" si="18"/>
        <v>64.581644008637582</v>
      </c>
    </row>
    <row r="361" spans="2:7" x14ac:dyDescent="0.2">
      <c r="B361" s="7" t="d">
        <v>2023-07-10</v>
      </c>
      <c r="C361" s="8">
        <v>57.66</v>
      </c>
      <c r="D361" s="10">
        <f t="shared" si="16"/>
        <v>6.0511330890405057E-2</v>
      </c>
      <c r="E361" s="11">
        <v>605.11330890405054</v>
      </c>
      <c r="F361" s="4">
        <f t="shared" si="17"/>
        <v>5.8751179444922724E-2</v>
      </c>
      <c r="G361" s="69">
        <f t="shared" si="18"/>
        <v>587.5117944492273</v>
      </c>
    </row>
    <row r="362" spans="2:7" x14ac:dyDescent="0.2">
      <c r="B362" s="7" t="d">
        <v>2023-07-11</v>
      </c>
      <c r="C362" s="8">
        <v>57.619999</v>
      </c>
      <c r="D362" s="10">
        <f t="shared" si="16"/>
        <v>-6.937391605965626E-4</v>
      </c>
      <c r="E362" s="11">
        <v>-6.937391605965626</v>
      </c>
      <c r="F362" s="4">
        <f t="shared" si="17"/>
        <v>-6.9397990895885247E-4</v>
      </c>
      <c r="G362" s="69">
        <f t="shared" si="18"/>
        <v>-6.9397990895885249</v>
      </c>
    </row>
    <row r="363" spans="2:7" x14ac:dyDescent="0.2">
      <c r="B363" s="7" t="d">
        <v>2023-07-12</v>
      </c>
      <c r="C363" s="8">
        <v>57.48</v>
      </c>
      <c r="D363" s="10">
        <f t="shared" si="16"/>
        <v>-2.4296945926709501E-3</v>
      </c>
      <c r="E363" s="11">
        <v>-24.296945926709501</v>
      </c>
      <c r="F363" s="4">
        <f t="shared" si="17"/>
        <v>-2.4326510904731534E-3</v>
      </c>
      <c r="G363" s="69">
        <f t="shared" si="18"/>
        <v>-24.326510904731535</v>
      </c>
    </row>
    <row r="364" spans="2:7" x14ac:dyDescent="0.2">
      <c r="B364" s="7" t="d">
        <v>2023-07-13</v>
      </c>
      <c r="C364" s="8">
        <v>59</v>
      </c>
      <c r="D364" s="10">
        <f t="shared" si="16"/>
        <v>2.6443980514961885E-2</v>
      </c>
      <c r="E364" s="11">
        <v>264.43980514961885</v>
      </c>
      <c r="F364" s="4">
        <f t="shared" si="17"/>
        <v>2.6100382694895428E-2</v>
      </c>
      <c r="G364" s="69">
        <f t="shared" si="18"/>
        <v>261.00382694895427</v>
      </c>
    </row>
    <row r="365" spans="2:7" x14ac:dyDescent="0.2">
      <c r="B365" s="7" t="d">
        <v>2023-07-14</v>
      </c>
      <c r="C365" s="8">
        <v>56.91</v>
      </c>
      <c r="D365" s="10">
        <f t="shared" si="16"/>
        <v>-3.5423728813559374E-2</v>
      </c>
      <c r="E365" s="11">
        <v>-354.23728813559376</v>
      </c>
      <c r="F365" s="4">
        <f t="shared" si="17"/>
        <v>-3.6066371290686974E-2</v>
      </c>
      <c r="G365" s="69">
        <f t="shared" si="18"/>
        <v>-360.66371290686976</v>
      </c>
    </row>
    <row r="366" spans="2:7" x14ac:dyDescent="0.2">
      <c r="B366" s="7" t="d">
        <v>2023-07-17</v>
      </c>
      <c r="C366" s="8">
        <v>58.220001000000003</v>
      </c>
      <c r="D366" s="10">
        <f t="shared" si="16"/>
        <v>2.301881918819193E-2</v>
      </c>
      <c r="E366" s="11">
        <v>230.18819188191929</v>
      </c>
      <c r="F366" s="4">
        <f t="shared" si="17"/>
        <v>2.2757882878672638E-2</v>
      </c>
      <c r="G366" s="69">
        <f t="shared" si="18"/>
        <v>227.57882878672638</v>
      </c>
    </row>
    <row r="367" spans="2:7" x14ac:dyDescent="0.2">
      <c r="B367" s="7" t="d">
        <v>2023-07-18</v>
      </c>
      <c r="C367" s="8">
        <v>57.75</v>
      </c>
      <c r="D367" s="10">
        <f t="shared" si="16"/>
        <v>-8.0728442447124404E-3</v>
      </c>
      <c r="E367" s="11">
        <v>-80.728442447124408</v>
      </c>
      <c r="F367" s="4">
        <f t="shared" si="17"/>
        <v>-8.1056060918022407E-3</v>
      </c>
      <c r="G367" s="69">
        <f t="shared" si="18"/>
        <v>-81.056060918022411</v>
      </c>
    </row>
    <row r="368" spans="2:7" x14ac:dyDescent="0.2">
      <c r="B368" s="7" t="d">
        <v>2023-07-19</v>
      </c>
      <c r="C368" s="8">
        <v>58.119999</v>
      </c>
      <c r="D368" s="10">
        <f t="shared" si="16"/>
        <v>6.4069090909091297E-3</v>
      </c>
      <c r="E368" s="11">
        <v>64.069090909091301</v>
      </c>
      <c r="F368" s="4">
        <f t="shared" si="17"/>
        <v>6.3864720943979806E-3</v>
      </c>
      <c r="G368" s="69">
        <f t="shared" si="18"/>
        <v>63.864720943979805</v>
      </c>
    </row>
    <row r="369" spans="2:7" x14ac:dyDescent="0.2">
      <c r="B369" s="7" t="d">
        <v>2023-07-20</v>
      </c>
      <c r="C369" s="8">
        <v>56.540000999999997</v>
      </c>
      <c r="D369" s="10">
        <f t="shared" si="16"/>
        <v>-2.7185100261271522E-2</v>
      </c>
      <c r="E369" s="11">
        <v>-271.85100261271521</v>
      </c>
      <c r="F369" s="4">
        <f t="shared" si="17"/>
        <v>-2.7561451544263184E-2</v>
      </c>
      <c r="G369" s="69">
        <f t="shared" si="18"/>
        <v>-275.61451544263184</v>
      </c>
    </row>
    <row r="370" spans="2:7" x14ac:dyDescent="0.2">
      <c r="B370" s="7" t="d">
        <v>2023-07-21</v>
      </c>
      <c r="C370" s="8">
        <v>56.73</v>
      </c>
      <c r="D370" s="10">
        <f t="shared" si="16"/>
        <v>3.360435030766995E-3</v>
      </c>
      <c r="E370" s="11">
        <v>33.604350307669947</v>
      </c>
      <c r="F370" s="4">
        <f t="shared" si="17"/>
        <v>3.3548013864381451E-3</v>
      </c>
      <c r="G370" s="69">
        <f t="shared" si="18"/>
        <v>33.548013864381453</v>
      </c>
    </row>
    <row r="371" spans="2:7" x14ac:dyDescent="0.2">
      <c r="B371" s="7" t="d">
        <v>2023-07-24</v>
      </c>
      <c r="C371" s="8">
        <v>55.52</v>
      </c>
      <c r="D371" s="10">
        <f t="shared" si="16"/>
        <v>-2.1329102767495001E-2</v>
      </c>
      <c r="E371" s="11">
        <v>-213.29102767495002</v>
      </c>
      <c r="F371" s="4">
        <f t="shared" si="17"/>
        <v>-2.1559855139926601E-2</v>
      </c>
      <c r="G371" s="69">
        <f t="shared" si="18"/>
        <v>-215.598551399266</v>
      </c>
    </row>
    <row r="372" spans="2:7" x14ac:dyDescent="0.2">
      <c r="B372" s="7" t="d">
        <v>2023-07-25</v>
      </c>
      <c r="C372" s="8">
        <v>55.439999</v>
      </c>
      <c r="D372" s="10">
        <f t="shared" si="16"/>
        <v>-1.4409402017291351E-3</v>
      </c>
      <c r="E372" s="11">
        <v>-14.409402017291351</v>
      </c>
      <c r="F372" s="4">
        <f t="shared" si="17"/>
        <v>-1.4419793544194984E-3</v>
      </c>
      <c r="G372" s="69">
        <f t="shared" si="18"/>
        <v>-14.419793544194984</v>
      </c>
    </row>
    <row r="373" spans="2:7" x14ac:dyDescent="0.2">
      <c r="B373" s="7" t="d">
        <v>2023-07-26</v>
      </c>
      <c r="C373" s="8">
        <v>57.279998999999997</v>
      </c>
      <c r="D373" s="10">
        <f t="shared" si="16"/>
        <v>3.318903378768101E-2</v>
      </c>
      <c r="E373" s="11">
        <v>331.89033787681012</v>
      </c>
      <c r="F373" s="4">
        <f t="shared" si="17"/>
        <v>3.2650168350159894E-2</v>
      </c>
      <c r="G373" s="69">
        <f t="shared" si="18"/>
        <v>326.50168350159896</v>
      </c>
    </row>
    <row r="374" spans="2:7" x14ac:dyDescent="0.2">
      <c r="B374" s="7" t="d">
        <v>2023-07-27</v>
      </c>
      <c r="C374" s="8">
        <v>55.439999</v>
      </c>
      <c r="D374" s="10">
        <f t="shared" si="16"/>
        <v>-3.212290558873776E-2</v>
      </c>
      <c r="E374" s="11">
        <v>-321.22905588737763</v>
      </c>
      <c r="F374" s="4">
        <f t="shared" si="17"/>
        <v>-3.2650168350159749E-2</v>
      </c>
      <c r="G374" s="69">
        <f t="shared" si="18"/>
        <v>-326.50168350159748</v>
      </c>
    </row>
    <row r="375" spans="2:7" x14ac:dyDescent="0.2">
      <c r="B375" s="7" t="d">
        <v>2023-07-28</v>
      </c>
      <c r="C375" s="8">
        <v>56.889999000000003</v>
      </c>
      <c r="D375" s="10">
        <f t="shared" si="16"/>
        <v>2.6154401626161672E-2</v>
      </c>
      <c r="E375" s="11">
        <v>261.54401626161672</v>
      </c>
      <c r="F375" s="4">
        <f t="shared" si="17"/>
        <v>2.5818224340644617E-2</v>
      </c>
      <c r="G375" s="69">
        <f t="shared" si="18"/>
        <v>258.18224340644616</v>
      </c>
    </row>
    <row r="376" spans="2:7" x14ac:dyDescent="0.2">
      <c r="B376" s="7" t="d">
        <v>2023-07-31</v>
      </c>
      <c r="C376" s="8">
        <v>57.330002</v>
      </c>
      <c r="D376" s="10">
        <f t="shared" si="16"/>
        <v>7.7342768102350856E-3</v>
      </c>
      <c r="E376" s="11">
        <v>77.34276810235086</v>
      </c>
      <c r="F376" s="4">
        <f t="shared" si="17"/>
        <v>7.704520621265692E-3</v>
      </c>
      <c r="G376" s="69">
        <f t="shared" si="18"/>
        <v>77.045206212656922</v>
      </c>
    </row>
    <row r="377" spans="2:7" x14ac:dyDescent="0.2">
      <c r="B377" s="7" t="d">
        <v>2023-08-01</v>
      </c>
      <c r="C377" s="8">
        <v>56.41</v>
      </c>
      <c r="D377" s="10">
        <f t="shared" si="16"/>
        <v>-1.604747894479408E-2</v>
      </c>
      <c r="E377" s="11">
        <v>-160.47478944794079</v>
      </c>
      <c r="F377" s="4">
        <f t="shared" si="17"/>
        <v>-1.6177634054155239E-2</v>
      </c>
      <c r="G377" s="69">
        <f t="shared" si="18"/>
        <v>-161.7763405415524</v>
      </c>
    </row>
    <row r="378" spans="2:7" x14ac:dyDescent="0.2">
      <c r="B378" s="7" t="d">
        <v>2023-08-02</v>
      </c>
      <c r="C378" s="8">
        <v>53.009998000000003</v>
      </c>
      <c r="D378" s="10">
        <f t="shared" si="16"/>
        <v>-6.0273036695621229E-2</v>
      </c>
      <c r="E378" s="11">
        <v>-602.73036695621226</v>
      </c>
      <c r="F378" s="4">
        <f t="shared" si="17"/>
        <v>-6.2165910480901025E-2</v>
      </c>
      <c r="G378" s="69">
        <f t="shared" si="18"/>
        <v>-621.65910480901027</v>
      </c>
    </row>
    <row r="379" spans="2:7" x14ac:dyDescent="0.2">
      <c r="B379" s="7" t="d">
        <v>2023-08-03</v>
      </c>
      <c r="C379" s="8">
        <v>51.349997999999999</v>
      </c>
      <c r="D379" s="10">
        <f t="shared" si="16"/>
        <v>-3.1314847436893056E-2</v>
      </c>
      <c r="E379" s="11">
        <v>-313.14847436893058</v>
      </c>
      <c r="F379" s="4">
        <f t="shared" si="17"/>
        <v>-3.1815639844810596E-2</v>
      </c>
      <c r="G379" s="69">
        <f t="shared" si="18"/>
        <v>-318.15639844810596</v>
      </c>
    </row>
    <row r="380" spans="2:7" x14ac:dyDescent="0.2">
      <c r="B380" s="7" t="d">
        <v>2023-08-04</v>
      </c>
      <c r="C380" s="8">
        <v>50.959999000000003</v>
      </c>
      <c r="D380" s="10">
        <f t="shared" si="16"/>
        <v>-7.5949175304738104E-3</v>
      </c>
      <c r="E380" s="11">
        <v>-75.949175304738105</v>
      </c>
      <c r="F380" s="4">
        <f t="shared" si="17"/>
        <v>-7.6239057854991981E-3</v>
      </c>
      <c r="G380" s="69">
        <f t="shared" si="18"/>
        <v>-76.239057854991984</v>
      </c>
    </row>
    <row r="381" spans="2:7" x14ac:dyDescent="0.2">
      <c r="B381" s="7" t="d">
        <v>2023-08-07</v>
      </c>
      <c r="C381" s="8">
        <v>48.34</v>
      </c>
      <c r="D381" s="10">
        <f t="shared" si="16"/>
        <v>-5.1412854227096849E-2</v>
      </c>
      <c r="E381" s="11">
        <v>-514.12854227096852</v>
      </c>
      <c r="F381" s="4">
        <f t="shared" si="17"/>
        <v>-5.2781616365336875E-2</v>
      </c>
      <c r="G381" s="69">
        <f t="shared" si="18"/>
        <v>-527.81616365336879</v>
      </c>
    </row>
    <row r="382" spans="2:7" x14ac:dyDescent="0.2">
      <c r="B382" s="7" t="d">
        <v>2023-08-08</v>
      </c>
      <c r="C382" s="8">
        <v>53.049999</v>
      </c>
      <c r="D382" s="10">
        <f t="shared" si="16"/>
        <v>9.7434815887463611E-2</v>
      </c>
      <c r="E382" s="11">
        <v>974.34815887463606</v>
      </c>
      <c r="F382" s="4">
        <f t="shared" si="17"/>
        <v>9.2975470934513457E-2</v>
      </c>
      <c r="G382" s="69">
        <f t="shared" si="18"/>
        <v>929.75470934513453</v>
      </c>
    </row>
    <row r="383" spans="2:7" x14ac:dyDescent="0.2">
      <c r="B383" s="7" t="d">
        <v>2023-08-09</v>
      </c>
      <c r="C383" s="8">
        <v>50.950001</v>
      </c>
      <c r="D383" s="10">
        <f t="shared" si="16"/>
        <v>-3.9585259935631667E-2</v>
      </c>
      <c r="E383" s="11">
        <v>-395.85259935631666</v>
      </c>
      <c r="F383" s="4">
        <f t="shared" si="17"/>
        <v>-4.0390066914031582E-2</v>
      </c>
      <c r="G383" s="69">
        <f t="shared" si="18"/>
        <v>-403.90066914031581</v>
      </c>
    </row>
    <row r="384" spans="2:7" x14ac:dyDescent="0.2">
      <c r="B384" s="7" t="d">
        <v>2023-08-10</v>
      </c>
      <c r="C384" s="8">
        <v>50.07</v>
      </c>
      <c r="D384" s="10">
        <f t="shared" si="16"/>
        <v>-1.7271854420571997E-2</v>
      </c>
      <c r="E384" s="11">
        <v>-172.71854420571998</v>
      </c>
      <c r="F384" s="4">
        <f t="shared" si="17"/>
        <v>-1.7422752953965559E-2</v>
      </c>
      <c r="G384" s="69">
        <f t="shared" si="18"/>
        <v>-174.22752953965559</v>
      </c>
    </row>
    <row r="385" spans="2:7" x14ac:dyDescent="0.2">
      <c r="B385" s="7" t="d">
        <v>2023-08-11</v>
      </c>
      <c r="C385" s="8">
        <v>49.650002000000001</v>
      </c>
      <c r="D385" s="10">
        <f t="shared" si="16"/>
        <v>-8.3882164969043549E-3</v>
      </c>
      <c r="E385" s="11">
        <v>-83.882164969043544</v>
      </c>
      <c r="F385" s="4">
        <f t="shared" si="17"/>
        <v>-8.4235955686988162E-3</v>
      </c>
      <c r="G385" s="69">
        <f t="shared" si="18"/>
        <v>-84.235955686988163</v>
      </c>
    </row>
    <row r="386" spans="2:7" x14ac:dyDescent="0.2">
      <c r="B386" s="7" t="d">
        <v>2023-08-14</v>
      </c>
      <c r="C386" s="8">
        <v>48.419998</v>
      </c>
      <c r="D386" s="10">
        <f t="shared" si="16"/>
        <v>-2.4773493463303375E-2</v>
      </c>
      <c r="E386" s="11">
        <v>-247.73493463303376</v>
      </c>
      <c r="F386" s="4">
        <f t="shared" si="17"/>
        <v>-2.5085520568488784E-2</v>
      </c>
      <c r="G386" s="69">
        <f t="shared" si="18"/>
        <v>-250.85520568488784</v>
      </c>
    </row>
    <row r="387" spans="2:7" x14ac:dyDescent="0.2">
      <c r="B387" s="7" t="d">
        <v>2023-08-15</v>
      </c>
      <c r="C387" s="8">
        <v>48.68</v>
      </c>
      <c r="D387" s="10">
        <f t="shared" si="16"/>
        <v>5.3697234766512114E-3</v>
      </c>
      <c r="E387" s="11">
        <v>53.697234766512111</v>
      </c>
      <c r="F387" s="4">
        <f t="shared" si="17"/>
        <v>5.355357914660709E-3</v>
      </c>
      <c r="G387" s="69">
        <f t="shared" si="18"/>
        <v>53.553579146607092</v>
      </c>
    </row>
    <row r="388" spans="2:7" x14ac:dyDescent="0.2">
      <c r="B388" s="7" t="d">
        <v>2023-08-16</v>
      </c>
      <c r="C388" s="8">
        <v>47.200001</v>
      </c>
      <c r="D388" s="10">
        <f t="shared" si="16"/>
        <v>-3.0402608874281034E-2</v>
      </c>
      <c r="E388" s="11">
        <v>-304.02608874281032</v>
      </c>
      <c r="F388" s="4">
        <f t="shared" si="17"/>
        <v>-3.0874354341376292E-2</v>
      </c>
      <c r="G388" s="69">
        <f t="shared" si="18"/>
        <v>-308.74354341376289</v>
      </c>
    </row>
    <row r="389" spans="2:7" x14ac:dyDescent="0.2">
      <c r="B389" s="7" t="d">
        <v>2023-08-17</v>
      </c>
      <c r="C389" s="8">
        <v>47.09</v>
      </c>
      <c r="D389" s="10">
        <f t="shared" si="16"/>
        <v>-2.3305296116412633E-3</v>
      </c>
      <c r="E389" s="11">
        <v>-23.305296116412634</v>
      </c>
      <c r="F389" s="4">
        <f t="shared" si="17"/>
        <v>-2.3332495224868775E-3</v>
      </c>
      <c r="G389" s="69">
        <f t="shared" si="18"/>
        <v>-23.332495224868776</v>
      </c>
    </row>
    <row r="390" spans="2:7" x14ac:dyDescent="0.2">
      <c r="B390" s="7" t="d">
        <v>2023-08-18</v>
      </c>
      <c r="C390" s="8">
        <v>48.139999000000003</v>
      </c>
      <c r="D390" s="10">
        <f t="shared" si="16"/>
        <v>2.2297706519430971E-2</v>
      </c>
      <c r="E390" s="11">
        <v>222.97706519430972</v>
      </c>
      <c r="F390" s="4">
        <f t="shared" si="17"/>
        <v>2.2052747326716398E-2</v>
      </c>
      <c r="G390" s="69">
        <f t="shared" si="18"/>
        <v>220.52747326716397</v>
      </c>
    </row>
    <row r="391" spans="2:7" x14ac:dyDescent="0.2">
      <c r="B391" s="7" t="d">
        <v>2023-08-21</v>
      </c>
      <c r="C391" s="8">
        <v>47.93</v>
      </c>
      <c r="D391" s="10">
        <f t="shared" ref="D391:D454" si="19">C391/C390-1</f>
        <v>-4.3622560108487196E-3</v>
      </c>
      <c r="E391" s="11">
        <v>-43.622560108487193</v>
      </c>
      <c r="F391" s="4">
        <f t="shared" si="17"/>
        <v>-4.3717984106396339E-3</v>
      </c>
      <c r="G391" s="69">
        <f t="shared" si="18"/>
        <v>-43.717984106396337</v>
      </c>
    </row>
    <row r="392" spans="2:7" x14ac:dyDescent="0.2">
      <c r="B392" s="7" t="d">
        <v>2023-08-22</v>
      </c>
      <c r="C392" s="8">
        <v>48.970001000000003</v>
      </c>
      <c r="D392" s="10">
        <f t="shared" si="19"/>
        <v>2.1698330899228013E-2</v>
      </c>
      <c r="E392" s="11">
        <v>216.98330899228014</v>
      </c>
      <c r="F392" s="4">
        <f t="shared" ref="F392:F455" si="20">LN(C392/C391)</f>
        <v>2.146627296335157E-2</v>
      </c>
      <c r="G392" s="69">
        <f t="shared" ref="G392:G455" si="21">F392*$D$4</f>
        <v>214.66272963351571</v>
      </c>
    </row>
    <row r="393" spans="2:7" x14ac:dyDescent="0.2">
      <c r="B393" s="7" t="d">
        <v>2023-08-23</v>
      </c>
      <c r="C393" s="8">
        <v>50.5</v>
      </c>
      <c r="D393" s="10">
        <f t="shared" si="19"/>
        <v>3.1243597483283647E-2</v>
      </c>
      <c r="E393" s="11">
        <v>312.43597483283645</v>
      </c>
      <c r="F393" s="4">
        <f t="shared" si="20"/>
        <v>3.0765450146422586E-2</v>
      </c>
      <c r="G393" s="69">
        <f t="shared" si="21"/>
        <v>307.65450146422586</v>
      </c>
    </row>
    <row r="394" spans="2:7" x14ac:dyDescent="0.2">
      <c r="B394" s="7" t="d">
        <v>2023-08-24</v>
      </c>
      <c r="C394" s="8">
        <v>49.650002000000001</v>
      </c>
      <c r="D394" s="10">
        <f t="shared" si="19"/>
        <v>-1.6831643564356402E-2</v>
      </c>
      <c r="E394" s="11">
        <v>-168.31643564356403</v>
      </c>
      <c r="F394" s="4">
        <f t="shared" si="20"/>
        <v>-1.6974905508159503E-2</v>
      </c>
      <c r="G394" s="69">
        <f t="shared" si="21"/>
        <v>-169.74905508159503</v>
      </c>
    </row>
    <row r="395" spans="2:7" x14ac:dyDescent="0.2">
      <c r="B395" s="7" t="d">
        <v>2023-08-25</v>
      </c>
      <c r="C395" s="8">
        <v>49.689999</v>
      </c>
      <c r="D395" s="10">
        <f t="shared" si="19"/>
        <v>8.0557902092337486E-4</v>
      </c>
      <c r="E395" s="11">
        <v>8.0557902092337486</v>
      </c>
      <c r="F395" s="4">
        <f t="shared" si="20"/>
        <v>8.0525471630087857E-4</v>
      </c>
      <c r="G395" s="69">
        <f t="shared" si="21"/>
        <v>8.0525471630087857</v>
      </c>
    </row>
    <row r="396" spans="2:7" x14ac:dyDescent="0.2">
      <c r="B396" s="7" t="d">
        <v>2023-08-28</v>
      </c>
      <c r="C396" s="8">
        <v>49.959999000000003</v>
      </c>
      <c r="D396" s="10">
        <f t="shared" si="19"/>
        <v>5.4336889803521249E-3</v>
      </c>
      <c r="E396" s="11">
        <v>54.336889803521245</v>
      </c>
      <c r="F396" s="4">
        <f t="shared" si="20"/>
        <v>5.4189797519086681E-3</v>
      </c>
      <c r="G396" s="69">
        <f t="shared" si="21"/>
        <v>54.189797519086682</v>
      </c>
    </row>
    <row r="397" spans="2:7" x14ac:dyDescent="0.2">
      <c r="B397" s="7" t="d">
        <v>2023-08-29</v>
      </c>
      <c r="C397" s="8">
        <v>50.57</v>
      </c>
      <c r="D397" s="10">
        <f t="shared" si="19"/>
        <v>1.2209788074655448E-2</v>
      </c>
      <c r="E397" s="11">
        <v>122.09788074655448</v>
      </c>
      <c r="F397" s="4">
        <f t="shared" si="20"/>
        <v>1.2135849850527708E-2</v>
      </c>
      <c r="G397" s="69">
        <f t="shared" si="21"/>
        <v>121.35849850527708</v>
      </c>
    </row>
    <row r="398" spans="2:7" x14ac:dyDescent="0.2">
      <c r="B398" s="7" t="d">
        <v>2023-08-30</v>
      </c>
      <c r="C398" s="8">
        <v>50.52</v>
      </c>
      <c r="D398" s="10">
        <f t="shared" si="19"/>
        <v>-9.887284951551889E-4</v>
      </c>
      <c r="E398" s="11">
        <v>-9.887284951551889</v>
      </c>
      <c r="F398" s="4">
        <f t="shared" si="20"/>
        <v>-9.8921760960125958E-4</v>
      </c>
      <c r="G398" s="69">
        <f t="shared" si="21"/>
        <v>-9.8921760960125962</v>
      </c>
    </row>
    <row r="399" spans="2:7" x14ac:dyDescent="0.2">
      <c r="B399" s="7" t="d">
        <v>2023-08-31</v>
      </c>
      <c r="C399" s="8">
        <v>50.009998000000003</v>
      </c>
      <c r="D399" s="10">
        <f t="shared" si="19"/>
        <v>-1.0095051464766414E-2</v>
      </c>
      <c r="E399" s="11">
        <v>-100.95051464766414</v>
      </c>
      <c r="F399" s="4">
        <f t="shared" si="20"/>
        <v>-1.0146352043480418E-2</v>
      </c>
      <c r="G399" s="69">
        <f t="shared" si="21"/>
        <v>-101.46352043480418</v>
      </c>
    </row>
    <row r="400" spans="2:7" x14ac:dyDescent="0.2">
      <c r="B400" s="7" t="d">
        <v>2023-09-01</v>
      </c>
      <c r="C400" s="8">
        <v>50.529998999999997</v>
      </c>
      <c r="D400" s="10">
        <f t="shared" si="19"/>
        <v>1.0397940827751917E-2</v>
      </c>
      <c r="E400" s="11">
        <v>103.97940827751917</v>
      </c>
      <c r="F400" s="4">
        <f t="shared" si="20"/>
        <v>1.0344254074783297E-2</v>
      </c>
      <c r="G400" s="69">
        <f t="shared" si="21"/>
        <v>103.44254074783296</v>
      </c>
    </row>
    <row r="401" spans="2:7" x14ac:dyDescent="0.2">
      <c r="B401" s="7" t="d">
        <v>2023-09-05</v>
      </c>
      <c r="C401" s="8">
        <v>50.259998000000003</v>
      </c>
      <c r="D401" s="10">
        <f t="shared" si="19"/>
        <v>-5.3433802759424998E-3</v>
      </c>
      <c r="E401" s="11">
        <v>-53.433802759424999</v>
      </c>
      <c r="F401" s="4">
        <f t="shared" si="20"/>
        <v>-5.3577071912239487E-3</v>
      </c>
      <c r="G401" s="69">
        <f t="shared" si="21"/>
        <v>-53.577071912239489</v>
      </c>
    </row>
    <row r="402" spans="2:7" x14ac:dyDescent="0.2">
      <c r="B402" s="7" t="d">
        <v>2023-09-06</v>
      </c>
      <c r="C402" s="8">
        <v>51.09</v>
      </c>
      <c r="D402" s="10">
        <f t="shared" si="19"/>
        <v>1.6514166992207313E-2</v>
      </c>
      <c r="E402" s="11">
        <v>165.14166992207313</v>
      </c>
      <c r="F402" s="4">
        <f t="shared" si="20"/>
        <v>1.6379291020337389E-2</v>
      </c>
      <c r="G402" s="69">
        <f t="shared" si="21"/>
        <v>163.79291020337388</v>
      </c>
    </row>
    <row r="403" spans="2:7" x14ac:dyDescent="0.2">
      <c r="B403" s="7" t="d">
        <v>2023-09-07</v>
      </c>
      <c r="C403" s="8">
        <v>49.34</v>
      </c>
      <c r="D403" s="10">
        <f t="shared" si="19"/>
        <v>-3.4253278528087683E-2</v>
      </c>
      <c r="E403" s="11">
        <v>-342.53278528087685</v>
      </c>
      <c r="F403" s="4">
        <f t="shared" si="20"/>
        <v>-3.4853672241495957E-2</v>
      </c>
      <c r="G403" s="69">
        <f t="shared" si="21"/>
        <v>-348.53672241495957</v>
      </c>
    </row>
    <row r="404" spans="2:7" x14ac:dyDescent="0.2">
      <c r="B404" s="7" t="d">
        <v>2023-09-08</v>
      </c>
      <c r="C404" s="8">
        <v>49.939999</v>
      </c>
      <c r="D404" s="10">
        <f t="shared" si="19"/>
        <v>1.2160498581272661E-2</v>
      </c>
      <c r="E404" s="11">
        <v>121.60498581272661</v>
      </c>
      <c r="F404" s="4">
        <f t="shared" si="20"/>
        <v>1.2087153726387348E-2</v>
      </c>
      <c r="G404" s="69">
        <f t="shared" si="21"/>
        <v>120.87153726387348</v>
      </c>
    </row>
    <row r="405" spans="2:7" x14ac:dyDescent="0.2">
      <c r="B405" s="7" t="d">
        <v>2023-09-11</v>
      </c>
      <c r="C405" s="8">
        <v>51.07</v>
      </c>
      <c r="D405" s="10">
        <f t="shared" si="19"/>
        <v>2.2627173060215666E-2</v>
      </c>
      <c r="E405" s="11">
        <v>226.27173060215665</v>
      </c>
      <c r="F405" s="4">
        <f t="shared" si="20"/>
        <v>2.2374975831954365E-2</v>
      </c>
      <c r="G405" s="69">
        <f t="shared" si="21"/>
        <v>223.74975831954364</v>
      </c>
    </row>
    <row r="406" spans="2:7" x14ac:dyDescent="0.2">
      <c r="B406" s="7" t="d">
        <v>2023-09-12</v>
      </c>
      <c r="C406" s="8">
        <v>50.369999</v>
      </c>
      <c r="D406" s="10">
        <f t="shared" si="19"/>
        <v>-1.3706696690816478E-2</v>
      </c>
      <c r="E406" s="11">
        <v>-137.06696690816477</v>
      </c>
      <c r="F406" s="4">
        <f t="shared" si="20"/>
        <v>-1.3801500755080702E-2</v>
      </c>
      <c r="G406" s="69">
        <f t="shared" si="21"/>
        <v>-138.01500755080701</v>
      </c>
    </row>
    <row r="407" spans="2:7" x14ac:dyDescent="0.2">
      <c r="B407" s="7" t="d">
        <v>2023-09-13</v>
      </c>
      <c r="C407" s="8">
        <v>49.360000999999997</v>
      </c>
      <c r="D407" s="10">
        <f t="shared" si="19"/>
        <v>-2.0051578718514596E-2</v>
      </c>
      <c r="E407" s="11">
        <v>-200.51578718514597</v>
      </c>
      <c r="F407" s="4">
        <f t="shared" si="20"/>
        <v>-2.0255340048020366E-2</v>
      </c>
      <c r="G407" s="69">
        <f t="shared" si="21"/>
        <v>-202.55340048020366</v>
      </c>
    </row>
    <row r="408" spans="2:7" x14ac:dyDescent="0.2">
      <c r="B408" s="7" t="d">
        <v>2023-09-14</v>
      </c>
      <c r="C408" s="8">
        <v>51.279998999999997</v>
      </c>
      <c r="D408" s="10">
        <f t="shared" si="19"/>
        <v>3.8897851724111643E-2</v>
      </c>
      <c r="E408" s="11">
        <v>388.97851724111644</v>
      </c>
      <c r="F408" s="4">
        <f t="shared" si="20"/>
        <v>3.8160393255182973E-2</v>
      </c>
      <c r="G408" s="69">
        <f t="shared" si="21"/>
        <v>381.6039325518297</v>
      </c>
    </row>
    <row r="409" spans="2:7" x14ac:dyDescent="0.2">
      <c r="B409" s="7" t="d">
        <v>2023-09-15</v>
      </c>
      <c r="C409" s="8">
        <v>50.580002</v>
      </c>
      <c r="D409" s="10">
        <f t="shared" si="19"/>
        <v>-1.3650487785695886E-2</v>
      </c>
      <c r="E409" s="11">
        <v>-136.50487785695887</v>
      </c>
      <c r="F409" s="4">
        <f t="shared" si="20"/>
        <v>-1.3744512328495337E-2</v>
      </c>
      <c r="G409" s="69">
        <f t="shared" si="21"/>
        <v>-137.44512328495338</v>
      </c>
    </row>
    <row r="410" spans="2:7" x14ac:dyDescent="0.2">
      <c r="B410" s="7" t="d">
        <v>2023-09-18</v>
      </c>
      <c r="C410" s="8">
        <v>47.639999000000003</v>
      </c>
      <c r="D410" s="10">
        <f t="shared" si="19"/>
        <v>-5.8125798413372842E-2</v>
      </c>
      <c r="E410" s="11">
        <v>-581.25798413372843</v>
      </c>
      <c r="F410" s="4">
        <f t="shared" si="20"/>
        <v>-5.9883557286803814E-2</v>
      </c>
      <c r="G410" s="69">
        <f t="shared" si="21"/>
        <v>-598.83557286803818</v>
      </c>
    </row>
    <row r="411" spans="2:7" x14ac:dyDescent="0.2">
      <c r="B411" s="7" t="d">
        <v>2023-09-19</v>
      </c>
      <c r="C411" s="8">
        <v>47.419998</v>
      </c>
      <c r="D411" s="10">
        <f t="shared" si="19"/>
        <v>-4.617989181737836E-3</v>
      </c>
      <c r="E411" s="11">
        <v>-46.179891817378362</v>
      </c>
      <c r="F411" s="4">
        <f t="shared" si="20"/>
        <v>-4.6286850353734884E-3</v>
      </c>
      <c r="G411" s="69">
        <f t="shared" si="21"/>
        <v>-46.286850353734884</v>
      </c>
    </row>
    <row r="412" spans="2:7" x14ac:dyDescent="0.2">
      <c r="B412" s="7" t="d">
        <v>2023-09-20</v>
      </c>
      <c r="C412" s="8">
        <v>46.560001</v>
      </c>
      <c r="D412" s="10">
        <f t="shared" si="19"/>
        <v>-1.8135745176539264E-2</v>
      </c>
      <c r="E412" s="11">
        <v>-181.35745176539265</v>
      </c>
      <c r="F412" s="4">
        <f t="shared" si="20"/>
        <v>-1.830221356011626E-2</v>
      </c>
      <c r="G412" s="69">
        <f t="shared" si="21"/>
        <v>-183.0221356011626</v>
      </c>
    </row>
    <row r="413" spans="2:7" x14ac:dyDescent="0.2">
      <c r="B413" s="7" t="d">
        <v>2023-09-21</v>
      </c>
      <c r="C413" s="8">
        <v>46.060001</v>
      </c>
      <c r="D413" s="10">
        <f t="shared" si="19"/>
        <v>-1.0738831384475289E-2</v>
      </c>
      <c r="E413" s="11">
        <v>-107.38831384475289</v>
      </c>
      <c r="F413" s="4">
        <f t="shared" si="20"/>
        <v>-1.0796908797494514E-2</v>
      </c>
      <c r="G413" s="69">
        <f t="shared" si="21"/>
        <v>-107.96908797494514</v>
      </c>
    </row>
    <row r="414" spans="2:7" x14ac:dyDescent="0.2">
      <c r="B414" s="7" t="d">
        <v>2023-09-22</v>
      </c>
      <c r="C414" s="8">
        <v>45.490001999999997</v>
      </c>
      <c r="D414" s="10">
        <f t="shared" si="19"/>
        <v>-1.2375140851603628E-2</v>
      </c>
      <c r="E414" s="11">
        <v>-123.75140851603628</v>
      </c>
      <c r="F414" s="4">
        <f t="shared" si="20"/>
        <v>-1.2452350555732473E-2</v>
      </c>
      <c r="G414" s="69">
        <f t="shared" si="21"/>
        <v>-124.52350555732473</v>
      </c>
    </row>
    <row r="415" spans="2:7" x14ac:dyDescent="0.2">
      <c r="B415" s="7" t="d">
        <v>2023-09-25</v>
      </c>
      <c r="C415" s="8">
        <v>45.860000999999997</v>
      </c>
      <c r="D415" s="10">
        <f t="shared" si="19"/>
        <v>8.1336334080619466E-3</v>
      </c>
      <c r="E415" s="11">
        <v>81.336334080619466</v>
      </c>
      <c r="F415" s="4">
        <f t="shared" si="20"/>
        <v>8.1007336876347327E-3</v>
      </c>
      <c r="G415" s="69">
        <f t="shared" si="21"/>
        <v>81.007336876347324</v>
      </c>
    </row>
    <row r="416" spans="2:7" x14ac:dyDescent="0.2">
      <c r="B416" s="7" t="d">
        <v>2023-09-26</v>
      </c>
      <c r="C416" s="8">
        <v>46.110000999999997</v>
      </c>
      <c r="D416" s="10">
        <f t="shared" si="19"/>
        <v>5.4513736273140712E-3</v>
      </c>
      <c r="E416" s="11">
        <v>54.513736273140708</v>
      </c>
      <c r="F416" s="4">
        <f t="shared" si="20"/>
        <v>5.4365686706303266E-3</v>
      </c>
      <c r="G416" s="69">
        <f t="shared" si="21"/>
        <v>54.365686706303265</v>
      </c>
    </row>
    <row r="417" spans="2:7" x14ac:dyDescent="0.2">
      <c r="B417" s="7" t="d">
        <v>2023-09-27</v>
      </c>
      <c r="C417" s="8">
        <v>47.130001</v>
      </c>
      <c r="D417" s="10">
        <f t="shared" si="19"/>
        <v>2.2121014484471679E-2</v>
      </c>
      <c r="E417" s="11">
        <v>221.21014484471681</v>
      </c>
      <c r="F417" s="4">
        <f t="shared" si="20"/>
        <v>2.1879894247663723E-2</v>
      </c>
      <c r="G417" s="69">
        <f t="shared" si="21"/>
        <v>218.79894247663722</v>
      </c>
    </row>
    <row r="418" spans="2:7" x14ac:dyDescent="0.2">
      <c r="B418" s="7" t="d">
        <v>2023-09-28</v>
      </c>
      <c r="C418" s="8">
        <v>45.740001999999997</v>
      </c>
      <c r="D418" s="10">
        <f t="shared" si="19"/>
        <v>-2.9492870157163842E-2</v>
      </c>
      <c r="E418" s="11">
        <v>-294.92870157163844</v>
      </c>
      <c r="F418" s="4">
        <f t="shared" si="20"/>
        <v>-2.993652983350863E-2</v>
      </c>
      <c r="G418" s="69">
        <f t="shared" si="21"/>
        <v>-299.36529833508632</v>
      </c>
    </row>
    <row r="419" spans="2:7" x14ac:dyDescent="0.2">
      <c r="B419" s="7" t="d">
        <v>2023-09-29</v>
      </c>
      <c r="C419" s="8">
        <v>45.389999000000003</v>
      </c>
      <c r="D419" s="10">
        <f t="shared" si="19"/>
        <v>-7.6520110340178027E-3</v>
      </c>
      <c r="E419" s="11">
        <v>-76.520110340178022</v>
      </c>
      <c r="F419" s="4">
        <f t="shared" si="20"/>
        <v>-7.6814378829489294E-3</v>
      </c>
      <c r="G419" s="69">
        <f t="shared" si="21"/>
        <v>-76.8143788294893</v>
      </c>
    </row>
    <row r="420" spans="2:7" x14ac:dyDescent="0.2">
      <c r="B420" s="7" t="d">
        <v>2023-10-02</v>
      </c>
      <c r="C420" s="8">
        <v>42.41</v>
      </c>
      <c r="D420" s="10">
        <f t="shared" si="19"/>
        <v>-6.5653206998308344E-2</v>
      </c>
      <c r="E420" s="11">
        <v>-656.53206998308349</v>
      </c>
      <c r="F420" s="4">
        <f t="shared" si="20"/>
        <v>-6.7907610950590433E-2</v>
      </c>
      <c r="G420" s="69">
        <f t="shared" si="21"/>
        <v>-679.07610950590436</v>
      </c>
    </row>
    <row r="421" spans="2:7" x14ac:dyDescent="0.2">
      <c r="B421" s="7" t="d">
        <v>2023-10-03</v>
      </c>
      <c r="C421" s="8">
        <v>42.939999</v>
      </c>
      <c r="D421" s="10">
        <f t="shared" si="19"/>
        <v>1.2497029002593862E-2</v>
      </c>
      <c r="E421" s="11">
        <v>124.97029002593862</v>
      </c>
      <c r="F421" s="4">
        <f t="shared" si="20"/>
        <v>1.2419585675826218E-2</v>
      </c>
      <c r="G421" s="69">
        <f t="shared" si="21"/>
        <v>124.19585675826218</v>
      </c>
    </row>
    <row r="422" spans="2:7" x14ac:dyDescent="0.2">
      <c r="B422" s="7" t="d">
        <v>2023-10-04</v>
      </c>
      <c r="C422" s="8">
        <v>41.619999</v>
      </c>
      <c r="D422" s="10">
        <f t="shared" si="19"/>
        <v>-3.0740568950642033E-2</v>
      </c>
      <c r="E422" s="11">
        <v>-307.40568950642034</v>
      </c>
      <c r="F422" s="4">
        <f t="shared" si="20"/>
        <v>-3.1222972223747491E-2</v>
      </c>
      <c r="G422" s="69">
        <f t="shared" si="21"/>
        <v>-312.2297222374749</v>
      </c>
    </row>
    <row r="423" spans="2:7" x14ac:dyDescent="0.2">
      <c r="B423" s="7" t="d">
        <v>2023-10-05</v>
      </c>
      <c r="C423" s="8">
        <v>43</v>
      </c>
      <c r="D423" s="10">
        <f t="shared" si="19"/>
        <v>3.31571608158856E-2</v>
      </c>
      <c r="E423" s="11">
        <v>331.57160815885601</v>
      </c>
      <c r="F423" s="4">
        <f t="shared" si="20"/>
        <v>3.2619318754984437E-2</v>
      </c>
      <c r="G423" s="69">
        <f t="shared" si="21"/>
        <v>326.19318754984437</v>
      </c>
    </row>
    <row r="424" spans="2:7" x14ac:dyDescent="0.2">
      <c r="B424" s="7" t="d">
        <v>2023-10-06</v>
      </c>
      <c r="C424" s="8">
        <v>43.060001</v>
      </c>
      <c r="D424" s="10">
        <f t="shared" si="19"/>
        <v>1.3953720930233171E-3</v>
      </c>
      <c r="E424" s="11">
        <v>13.953720930233171</v>
      </c>
      <c r="F424" s="4">
        <f t="shared" si="20"/>
        <v>1.3943994660635364E-3</v>
      </c>
      <c r="G424" s="69">
        <f t="shared" si="21"/>
        <v>13.943994660635365</v>
      </c>
    </row>
    <row r="425" spans="2:7" x14ac:dyDescent="0.2">
      <c r="B425" s="7" t="d">
        <v>2023-10-09</v>
      </c>
      <c r="C425" s="8">
        <v>42.509998000000003</v>
      </c>
      <c r="D425" s="10">
        <f t="shared" si="19"/>
        <v>-1.2772944431654776E-2</v>
      </c>
      <c r="E425" s="11">
        <v>-127.72944431654776</v>
      </c>
      <c r="F425" s="4">
        <f t="shared" si="20"/>
        <v>-1.2855219836681694E-2</v>
      </c>
      <c r="G425" s="69">
        <f t="shared" si="21"/>
        <v>-128.55219836681692</v>
      </c>
    </row>
    <row r="426" spans="2:7" x14ac:dyDescent="0.2">
      <c r="B426" s="7" t="d">
        <v>2023-10-10</v>
      </c>
      <c r="C426" s="8">
        <v>43.84</v>
      </c>
      <c r="D426" s="10">
        <f t="shared" si="19"/>
        <v>3.1286804577125515E-2</v>
      </c>
      <c r="E426" s="11">
        <v>312.86804577125514</v>
      </c>
      <c r="F426" s="4">
        <f t="shared" si="20"/>
        <v>3.0807347316815833E-2</v>
      </c>
      <c r="G426" s="69">
        <f t="shared" si="21"/>
        <v>308.07347316815833</v>
      </c>
    </row>
    <row r="427" spans="2:7" x14ac:dyDescent="0.2">
      <c r="B427" s="7" t="d">
        <v>2023-10-11</v>
      </c>
      <c r="C427" s="8">
        <v>44.73</v>
      </c>
      <c r="D427" s="10">
        <f t="shared" si="19"/>
        <v>2.0301094890510907E-2</v>
      </c>
      <c r="E427" s="11">
        <v>203.01094890510907</v>
      </c>
      <c r="F427" s="4">
        <f t="shared" si="20"/>
        <v>2.0097774804996606E-2</v>
      </c>
      <c r="G427" s="69">
        <f t="shared" si="21"/>
        <v>200.97774804996607</v>
      </c>
    </row>
    <row r="428" spans="2:7" x14ac:dyDescent="0.2">
      <c r="B428" s="7" t="d">
        <v>2023-10-12</v>
      </c>
      <c r="C428" s="8">
        <v>43.029998999999997</v>
      </c>
      <c r="D428" s="10">
        <f t="shared" si="19"/>
        <v>-3.8005835010060385E-2</v>
      </c>
      <c r="E428" s="11">
        <v>-380.05835010060383</v>
      </c>
      <c r="F428" s="4">
        <f t="shared" si="20"/>
        <v>-3.8746893833849043E-2</v>
      </c>
      <c r="G428" s="69">
        <f t="shared" si="21"/>
        <v>-387.46893833849043</v>
      </c>
    </row>
    <row r="429" spans="2:7" x14ac:dyDescent="0.2">
      <c r="B429" s="7" t="d">
        <v>2023-10-13</v>
      </c>
      <c r="C429" s="8">
        <v>44.310001</v>
      </c>
      <c r="D429" s="10">
        <f t="shared" si="19"/>
        <v>2.9746735527463208E-2</v>
      </c>
      <c r="E429" s="11">
        <v>297.4673552746321</v>
      </c>
      <c r="F429" s="4">
        <f t="shared" si="20"/>
        <v>2.9312884168759306E-2</v>
      </c>
      <c r="G429" s="69">
        <f t="shared" si="21"/>
        <v>293.12884168759308</v>
      </c>
    </row>
    <row r="430" spans="2:7" x14ac:dyDescent="0.2">
      <c r="B430" s="7" t="d">
        <v>2023-10-16</v>
      </c>
      <c r="C430" s="8">
        <v>44.810001</v>
      </c>
      <c r="D430" s="10">
        <f t="shared" si="19"/>
        <v>1.1284134252219857E-2</v>
      </c>
      <c r="E430" s="11">
        <v>112.84134252219857</v>
      </c>
      <c r="F430" s="4">
        <f t="shared" si="20"/>
        <v>1.1220943334831661E-2</v>
      </c>
      <c r="G430" s="69">
        <f t="shared" si="21"/>
        <v>112.20943334831661</v>
      </c>
    </row>
    <row r="431" spans="2:7" x14ac:dyDescent="0.2">
      <c r="B431" s="7" t="d">
        <v>2023-10-17</v>
      </c>
      <c r="C431" s="8">
        <v>43.66</v>
      </c>
      <c r="D431" s="10">
        <f t="shared" si="19"/>
        <v>-2.5663936048562097E-2</v>
      </c>
      <c r="E431" s="11">
        <v>-256.63936048562095</v>
      </c>
      <c r="F431" s="4">
        <f t="shared" si="20"/>
        <v>-2.5998999992700878E-2</v>
      </c>
      <c r="G431" s="69">
        <f t="shared" si="21"/>
        <v>-259.9899999270088</v>
      </c>
    </row>
    <row r="432" spans="2:7" x14ac:dyDescent="0.2">
      <c r="B432" s="7" t="d">
        <v>2023-10-18</v>
      </c>
      <c r="C432" s="8">
        <v>40.43</v>
      </c>
      <c r="D432" s="10">
        <f t="shared" si="19"/>
        <v>-7.3980760421438307E-2</v>
      </c>
      <c r="E432" s="11">
        <v>-739.8076042143831</v>
      </c>
      <c r="F432" s="4">
        <f t="shared" si="20"/>
        <v>-7.6860267469118254E-2</v>
      </c>
      <c r="G432" s="69">
        <f t="shared" si="21"/>
        <v>-768.60267469118253</v>
      </c>
    </row>
    <row r="433" spans="2:7" x14ac:dyDescent="0.2">
      <c r="B433" s="7" t="d">
        <v>2023-10-19</v>
      </c>
      <c r="C433" s="8">
        <v>39.779998999999997</v>
      </c>
      <c r="D433" s="10">
        <f t="shared" si="19"/>
        <v>-1.6077195152114809E-2</v>
      </c>
      <c r="E433" s="11">
        <v>-160.77195152114808</v>
      </c>
      <c r="F433" s="4">
        <f t="shared" si="20"/>
        <v>-1.6207835365114154E-2</v>
      </c>
      <c r="G433" s="69">
        <f t="shared" si="21"/>
        <v>-162.07835365114155</v>
      </c>
    </row>
    <row r="434" spans="2:7" x14ac:dyDescent="0.2">
      <c r="B434" s="7" t="d">
        <v>2023-10-20</v>
      </c>
      <c r="C434" s="8">
        <v>38.619999</v>
      </c>
      <c r="D434" s="10">
        <f t="shared" si="19"/>
        <v>-2.9160382834599763E-2</v>
      </c>
      <c r="E434" s="11">
        <v>-291.60382834599761</v>
      </c>
      <c r="F434" s="4">
        <f t="shared" si="20"/>
        <v>-2.9593997180516758E-2</v>
      </c>
      <c r="G434" s="69">
        <f t="shared" si="21"/>
        <v>-295.9399718051676</v>
      </c>
    </row>
    <row r="435" spans="2:7" x14ac:dyDescent="0.2">
      <c r="B435" s="7" t="d">
        <v>2023-10-23</v>
      </c>
      <c r="C435" s="8">
        <v>40.099997999999999</v>
      </c>
      <c r="D435" s="10">
        <f t="shared" si="19"/>
        <v>3.8322087993839737E-2</v>
      </c>
      <c r="E435" s="11">
        <v>383.22087993839739</v>
      </c>
      <c r="F435" s="4">
        <f t="shared" si="20"/>
        <v>3.7606033330162082E-2</v>
      </c>
      <c r="G435" s="69">
        <f t="shared" si="21"/>
        <v>376.0603333016208</v>
      </c>
    </row>
    <row r="436" spans="2:7" x14ac:dyDescent="0.2">
      <c r="B436" s="7" t="d">
        <v>2023-10-24</v>
      </c>
      <c r="C436" s="8">
        <v>41.509998000000003</v>
      </c>
      <c r="D436" s="10">
        <f t="shared" si="19"/>
        <v>3.5162096516812902E-2</v>
      </c>
      <c r="E436" s="11">
        <v>351.62096516812903</v>
      </c>
      <c r="F436" s="4">
        <f t="shared" si="20"/>
        <v>3.4558029446574628E-2</v>
      </c>
      <c r="G436" s="69">
        <f t="shared" si="21"/>
        <v>345.58029446574631</v>
      </c>
    </row>
    <row r="437" spans="2:7" x14ac:dyDescent="0.2">
      <c r="B437" s="7" t="d">
        <v>2023-10-25</v>
      </c>
      <c r="C437" s="8">
        <v>39.18</v>
      </c>
      <c r="D437" s="10">
        <f t="shared" si="19"/>
        <v>-5.6131007281667533E-2</v>
      </c>
      <c r="E437" s="11">
        <v>-561.3100728166753</v>
      </c>
      <c r="F437" s="4">
        <f t="shared" si="20"/>
        <v>-5.776790136739049E-2</v>
      </c>
      <c r="G437" s="69">
        <f t="shared" si="21"/>
        <v>-577.67901367390493</v>
      </c>
    </row>
    <row r="438" spans="2:7" x14ac:dyDescent="0.2">
      <c r="B438" s="7" t="d">
        <v>2023-10-26</v>
      </c>
      <c r="C438" s="8">
        <v>39.110000999999997</v>
      </c>
      <c r="D438" s="10">
        <f t="shared" si="19"/>
        <v>-1.7866003062787517E-3</v>
      </c>
      <c r="E438" s="11">
        <v>-17.866003062787517</v>
      </c>
      <c r="F438" s="4">
        <f t="shared" si="20"/>
        <v>-1.7881981800641001E-3</v>
      </c>
      <c r="G438" s="69">
        <f t="shared" si="21"/>
        <v>-17.881981800641</v>
      </c>
    </row>
    <row r="439" spans="2:7" x14ac:dyDescent="0.2">
      <c r="B439" s="7" t="d">
        <v>2023-10-27</v>
      </c>
      <c r="C439" s="8">
        <v>38.740001999999997</v>
      </c>
      <c r="D439" s="10">
        <f t="shared" si="19"/>
        <v>-9.460470226017148E-3</v>
      </c>
      <c r="E439" s="11">
        <v>-94.604702260171479</v>
      </c>
      <c r="F439" s="4">
        <f t="shared" si="20"/>
        <v>-9.5055047312560467E-3</v>
      </c>
      <c r="G439" s="69">
        <f t="shared" si="21"/>
        <v>-95.055047312560461</v>
      </c>
    </row>
    <row r="440" spans="2:7" x14ac:dyDescent="0.2">
      <c r="B440" s="7" t="d">
        <v>2023-10-30</v>
      </c>
      <c r="C440" s="8">
        <v>38.93</v>
      </c>
      <c r="D440" s="10">
        <f t="shared" si="19"/>
        <v>4.9044396022488446E-3</v>
      </c>
      <c r="E440" s="11">
        <v>49.044396022488442</v>
      </c>
      <c r="F440" s="4">
        <f t="shared" si="20"/>
        <v>4.8924520172897376E-3</v>
      </c>
      <c r="G440" s="69">
        <f t="shared" si="21"/>
        <v>48.924520172897374</v>
      </c>
    </row>
    <row r="441" spans="2:7" x14ac:dyDescent="0.2">
      <c r="B441" s="7" t="d">
        <v>2023-10-31</v>
      </c>
      <c r="C441" s="8">
        <v>38.93</v>
      </c>
      <c r="D441" s="10">
        <f t="shared" si="19"/>
        <v>0</v>
      </c>
      <c r="E441" s="11">
        <v>0</v>
      </c>
      <c r="F441" s="4">
        <f t="shared" si="20"/>
        <v>0</v>
      </c>
      <c r="G441" s="69">
        <f t="shared" si="21"/>
        <v>0</v>
      </c>
    </row>
    <row r="442" spans="2:7" x14ac:dyDescent="0.2">
      <c r="B442" s="7" t="d">
        <v>2023-11-01</v>
      </c>
      <c r="C442" s="8">
        <v>43.75</v>
      </c>
      <c r="D442" s="10">
        <f t="shared" si="19"/>
        <v>0.12381197020292833</v>
      </c>
      <c r="E442" s="11">
        <v>1238.1197020292834</v>
      </c>
      <c r="F442" s="4">
        <f t="shared" si="20"/>
        <v>0.11672645118125907</v>
      </c>
      <c r="G442" s="69">
        <f t="shared" si="21"/>
        <v>1167.2645118125906</v>
      </c>
    </row>
    <row r="443" spans="2:7" x14ac:dyDescent="0.2">
      <c r="B443" s="7" t="d">
        <v>2023-11-02</v>
      </c>
      <c r="C443" s="8">
        <v>46.18</v>
      </c>
      <c r="D443" s="10">
        <f t="shared" si="19"/>
        <v>5.5542857142857116E-2</v>
      </c>
      <c r="E443" s="11">
        <v>555.4285714285711</v>
      </c>
      <c r="F443" s="4">
        <f t="shared" si="20"/>
        <v>5.4055191122725839E-2</v>
      </c>
      <c r="G443" s="69">
        <f t="shared" si="21"/>
        <v>540.55191122725842</v>
      </c>
    </row>
    <row r="444" spans="2:7" x14ac:dyDescent="0.2">
      <c r="B444" s="7" t="d">
        <v>2023-11-03</v>
      </c>
      <c r="C444" s="8">
        <v>50.990001999999997</v>
      </c>
      <c r="D444" s="10">
        <f t="shared" si="19"/>
        <v>0.10415768731052388</v>
      </c>
      <c r="E444" s="11">
        <v>1041.5768731052387</v>
      </c>
      <c r="F444" s="4">
        <f t="shared" si="20"/>
        <v>9.9082770364091299E-2</v>
      </c>
      <c r="G444" s="69">
        <f t="shared" si="21"/>
        <v>990.827703640913</v>
      </c>
    </row>
    <row r="445" spans="2:7" x14ac:dyDescent="0.2">
      <c r="B445" s="7" t="d">
        <v>2023-11-06</v>
      </c>
      <c r="C445" s="8">
        <v>51.580002</v>
      </c>
      <c r="D445" s="10">
        <f t="shared" si="19"/>
        <v>1.1570895800318004E-2</v>
      </c>
      <c r="E445" s="11">
        <v>115.70895800318004</v>
      </c>
      <c r="F445" s="4">
        <f t="shared" si="20"/>
        <v>1.1504464937476247E-2</v>
      </c>
      <c r="G445" s="69">
        <f t="shared" si="21"/>
        <v>115.04464937476247</v>
      </c>
    </row>
    <row r="446" spans="2:7" x14ac:dyDescent="0.2">
      <c r="B446" s="7" t="d">
        <v>2023-11-07</v>
      </c>
      <c r="C446" s="8">
        <v>58.580002</v>
      </c>
      <c r="D446" s="10">
        <f t="shared" si="19"/>
        <v>0.13571151082933275</v>
      </c>
      <c r="E446" s="11">
        <v>1357.1151082933275</v>
      </c>
      <c r="F446" s="4">
        <f t="shared" si="20"/>
        <v>0.12725933631301523</v>
      </c>
      <c r="G446" s="69">
        <f t="shared" si="21"/>
        <v>1272.5933631301523</v>
      </c>
    </row>
    <row r="447" spans="2:7" x14ac:dyDescent="0.2">
      <c r="B447" s="7" t="d">
        <v>2023-11-08</v>
      </c>
      <c r="C447" s="8">
        <v>54.720001000000003</v>
      </c>
      <c r="D447" s="10">
        <f t="shared" si="19"/>
        <v>-6.5892810997172702E-2</v>
      </c>
      <c r="E447" s="11">
        <v>-658.92810997172705</v>
      </c>
      <c r="F447" s="4">
        <f t="shared" si="20"/>
        <v>-6.8164083951783333E-2</v>
      </c>
      <c r="G447" s="69">
        <f t="shared" si="21"/>
        <v>-681.64083951783334</v>
      </c>
    </row>
    <row r="448" spans="2:7" x14ac:dyDescent="0.2">
      <c r="B448" s="7" t="d">
        <v>2023-11-09</v>
      </c>
      <c r="C448" s="8">
        <v>51.259998000000003</v>
      </c>
      <c r="D448" s="10">
        <f t="shared" si="19"/>
        <v>-6.323104782107003E-2</v>
      </c>
      <c r="E448" s="11">
        <v>-632.31047821070035</v>
      </c>
      <c r="F448" s="4">
        <f t="shared" si="20"/>
        <v>-6.5318609670001582E-2</v>
      </c>
      <c r="G448" s="69">
        <f t="shared" si="21"/>
        <v>-653.18609670001581</v>
      </c>
    </row>
    <row r="449" spans="2:7" x14ac:dyDescent="0.2">
      <c r="B449" s="7" t="d">
        <v>2023-11-10</v>
      </c>
      <c r="C449" s="8">
        <v>53.16</v>
      </c>
      <c r="D449" s="10">
        <f t="shared" si="19"/>
        <v>3.7065978816464229E-2</v>
      </c>
      <c r="E449" s="11">
        <v>370.65978816464229</v>
      </c>
      <c r="F449" s="4">
        <f t="shared" si="20"/>
        <v>3.6395551925897482E-2</v>
      </c>
      <c r="G449" s="69">
        <f t="shared" si="21"/>
        <v>363.95551925897485</v>
      </c>
    </row>
    <row r="450" spans="2:7" x14ac:dyDescent="0.2">
      <c r="B450" s="7" t="d">
        <v>2023-11-13</v>
      </c>
      <c r="C450" s="8">
        <v>52.009998000000003</v>
      </c>
      <c r="D450" s="10">
        <f t="shared" si="19"/>
        <v>-2.1632844243792193E-2</v>
      </c>
      <c r="E450" s="11">
        <v>-216.32844243792192</v>
      </c>
      <c r="F450" s="4">
        <f t="shared" si="20"/>
        <v>-2.1870264514207517E-2</v>
      </c>
      <c r="G450" s="69">
        <f t="shared" si="21"/>
        <v>-218.70264514207517</v>
      </c>
    </row>
    <row r="451" spans="2:7" x14ac:dyDescent="0.2">
      <c r="B451" s="7" t="d">
        <v>2023-11-14</v>
      </c>
      <c r="C451" s="8">
        <v>55.299999</v>
      </c>
      <c r="D451" s="10">
        <f t="shared" si="19"/>
        <v>6.3257087608424856E-2</v>
      </c>
      <c r="E451" s="11">
        <v>632.57087608424854</v>
      </c>
      <c r="F451" s="4">
        <f t="shared" si="20"/>
        <v>6.1336921114269409E-2</v>
      </c>
      <c r="G451" s="69">
        <f t="shared" si="21"/>
        <v>613.3692111426941</v>
      </c>
    </row>
    <row r="452" spans="2:7" x14ac:dyDescent="0.2">
      <c r="B452" s="7" t="d">
        <v>2023-11-15</v>
      </c>
      <c r="C452" s="8">
        <v>56.23</v>
      </c>
      <c r="D452" s="10">
        <f t="shared" si="19"/>
        <v>1.6817378242628855E-2</v>
      </c>
      <c r="E452" s="11">
        <v>168.17378242628854</v>
      </c>
      <c r="F452" s="4">
        <f t="shared" si="20"/>
        <v>1.6677531859003978E-2</v>
      </c>
      <c r="G452" s="69">
        <f t="shared" si="21"/>
        <v>166.77531859003977</v>
      </c>
    </row>
    <row r="453" spans="2:7" x14ac:dyDescent="0.2">
      <c r="B453" s="7" t="d">
        <v>2023-11-16</v>
      </c>
      <c r="C453" s="8">
        <v>59.220001000000003</v>
      </c>
      <c r="D453" s="10">
        <f t="shared" si="19"/>
        <v>5.3174479815045528E-2</v>
      </c>
      <c r="E453" s="11">
        <v>531.74479815045527</v>
      </c>
      <c r="F453" s="4">
        <f t="shared" si="20"/>
        <v>5.1808917255522009E-2</v>
      </c>
      <c r="G453" s="69">
        <f t="shared" si="21"/>
        <v>518.0891725552201</v>
      </c>
    </row>
    <row r="454" spans="2:7" x14ac:dyDescent="0.2">
      <c r="B454" s="7" t="d">
        <v>2023-11-17</v>
      </c>
      <c r="C454" s="8">
        <v>67.889999000000003</v>
      </c>
      <c r="D454" s="10">
        <f t="shared" si="19"/>
        <v>0.14640320590335687</v>
      </c>
      <c r="E454" s="11">
        <v>1464.0320590335687</v>
      </c>
      <c r="F454" s="4">
        <f t="shared" si="20"/>
        <v>0.13662939402421359</v>
      </c>
      <c r="G454" s="69">
        <f t="shared" si="21"/>
        <v>1366.2939402421359</v>
      </c>
    </row>
    <row r="455" spans="2:7" x14ac:dyDescent="0.2">
      <c r="B455" s="7" t="d">
        <v>2023-11-20</v>
      </c>
      <c r="C455" s="8">
        <v>72.180000000000007</v>
      </c>
      <c r="D455" s="10">
        <f t="shared" ref="D455:D506" si="22">C455/C454-1</f>
        <v>6.3190470808520693E-2</v>
      </c>
      <c r="E455" s="11">
        <v>631.90470808520695</v>
      </c>
      <c r="F455" s="4">
        <f t="shared" si="20"/>
        <v>6.1274265630796729E-2</v>
      </c>
      <c r="G455" s="69">
        <f t="shared" si="21"/>
        <v>612.74265630796731</v>
      </c>
    </row>
    <row r="456" spans="2:7" x14ac:dyDescent="0.2">
      <c r="B456" s="7" t="d">
        <v>2023-11-21</v>
      </c>
      <c r="C456" s="8">
        <v>67.569999999999993</v>
      </c>
      <c r="D456" s="10">
        <f t="shared" si="22"/>
        <v>-6.3868107509005401E-2</v>
      </c>
      <c r="E456" s="11">
        <v>-638.68107509005404</v>
      </c>
      <c r="F456" s="4">
        <f t="shared" ref="F456:F506" si="23">LN(C456/C455)</f>
        <v>-6.5998901650559424E-2</v>
      </c>
      <c r="G456" s="69">
        <f t="shared" ref="G456:G506" si="24">F456*$D$4</f>
        <v>-659.98901650559424</v>
      </c>
    </row>
    <row r="457" spans="2:7" x14ac:dyDescent="0.2">
      <c r="B457" s="7" t="d">
        <v>2023-11-22</v>
      </c>
      <c r="C457" s="8">
        <v>70.489998</v>
      </c>
      <c r="D457" s="10">
        <f t="shared" si="22"/>
        <v>4.3214414681071567E-2</v>
      </c>
      <c r="E457" s="11">
        <v>432.14414681071565</v>
      </c>
      <c r="F457" s="4">
        <f t="shared" si="23"/>
        <v>4.2306729848881848E-2</v>
      </c>
      <c r="G457" s="69">
        <f t="shared" si="24"/>
        <v>423.06729848881849</v>
      </c>
    </row>
    <row r="458" spans="2:7" x14ac:dyDescent="0.2">
      <c r="B458" s="7" t="d">
        <v>2023-11-24</v>
      </c>
      <c r="C458" s="8">
        <v>69.970000999999996</v>
      </c>
      <c r="D458" s="10">
        <f t="shared" si="22"/>
        <v>-7.376890548358439E-3</v>
      </c>
      <c r="E458" s="11">
        <v>-73.76890548358439</v>
      </c>
      <c r="F458" s="4">
        <f t="shared" si="23"/>
        <v>-7.404234363320444E-3</v>
      </c>
      <c r="G458" s="69">
        <f t="shared" si="24"/>
        <v>-74.042343633204439</v>
      </c>
    </row>
    <row r="459" spans="2:7" x14ac:dyDescent="0.2">
      <c r="B459" s="7" t="d">
        <v>2023-11-27</v>
      </c>
      <c r="C459" s="8">
        <v>71.610000999999997</v>
      </c>
      <c r="D459" s="10">
        <f t="shared" si="22"/>
        <v>2.3438616214969121E-2</v>
      </c>
      <c r="E459" s="11">
        <v>234.38616214969122</v>
      </c>
      <c r="F459" s="4">
        <f t="shared" si="23"/>
        <v>2.3168149933733874E-2</v>
      </c>
      <c r="G459" s="69">
        <f t="shared" si="24"/>
        <v>231.68149933733875</v>
      </c>
    </row>
    <row r="460" spans="2:7" x14ac:dyDescent="0.2">
      <c r="B460" s="7" t="d">
        <v>2023-11-28</v>
      </c>
      <c r="C460" s="8">
        <v>70.660004000000001</v>
      </c>
      <c r="D460" s="10">
        <f t="shared" si="22"/>
        <v>-1.3266261510036848E-2</v>
      </c>
      <c r="E460" s="11">
        <v>-132.66261510036847</v>
      </c>
      <c r="F460" s="4">
        <f t="shared" si="23"/>
        <v>-1.3355044443266793E-2</v>
      </c>
      <c r="G460" s="69">
        <f t="shared" si="24"/>
        <v>-133.55044443266792</v>
      </c>
    </row>
    <row r="461" spans="2:7" x14ac:dyDescent="0.2">
      <c r="B461" s="7" t="d">
        <v>2023-11-29</v>
      </c>
      <c r="C461" s="8">
        <v>69.089995999999999</v>
      </c>
      <c r="D461" s="10">
        <f t="shared" si="22"/>
        <v>-2.2219189231860281E-2</v>
      </c>
      <c r="E461" s="11">
        <v>-222.19189231860281</v>
      </c>
      <c r="F461" s="4">
        <f t="shared" si="23"/>
        <v>-2.2469753934908469E-2</v>
      </c>
      <c r="G461" s="69">
        <f t="shared" si="24"/>
        <v>-224.69753934908468</v>
      </c>
    </row>
    <row r="462" spans="2:7" x14ac:dyDescent="0.2">
      <c r="B462" s="7" t="d">
        <v>2023-11-30</v>
      </c>
      <c r="C462" s="8">
        <v>66.730002999999996</v>
      </c>
      <c r="D462" s="10">
        <f t="shared" si="22"/>
        <v>-3.4158244849225361E-2</v>
      </c>
      <c r="E462" s="11">
        <v>-341.5824484922536</v>
      </c>
      <c r="F462" s="4">
        <f t="shared" si="23"/>
        <v>-3.4755272732398486E-2</v>
      </c>
      <c r="G462" s="69">
        <f t="shared" si="24"/>
        <v>-347.55272732398487</v>
      </c>
    </row>
    <row r="463" spans="2:7" x14ac:dyDescent="0.2">
      <c r="B463" s="7" t="d">
        <v>2023-12-01</v>
      </c>
      <c r="C463" s="8">
        <v>68.650002000000001</v>
      </c>
      <c r="D463" s="10">
        <f t="shared" si="22"/>
        <v>2.8772649688027174E-2</v>
      </c>
      <c r="E463" s="11">
        <v>287.72649688027172</v>
      </c>
      <c r="F463" s="4">
        <f t="shared" si="23"/>
        <v>2.8366489474459699E-2</v>
      </c>
      <c r="G463" s="69">
        <f t="shared" si="24"/>
        <v>283.66489474459701</v>
      </c>
    </row>
    <row r="464" spans="2:7" x14ac:dyDescent="0.2">
      <c r="B464" s="7" t="d">
        <v>2023-12-04</v>
      </c>
      <c r="C464" s="8">
        <v>71.510002</v>
      </c>
      <c r="D464" s="10">
        <f t="shared" si="22"/>
        <v>4.1660596018628038E-2</v>
      </c>
      <c r="E464" s="11">
        <v>416.60596018628036</v>
      </c>
      <c r="F464" s="4">
        <f t="shared" si="23"/>
        <v>4.0816166681156223E-2</v>
      </c>
      <c r="G464" s="69">
        <f t="shared" si="24"/>
        <v>408.16166681156221</v>
      </c>
    </row>
    <row r="465" spans="2:7" x14ac:dyDescent="0.2">
      <c r="B465" s="7" t="d">
        <v>2023-12-05</v>
      </c>
      <c r="C465" s="8">
        <v>70.599997999999999</v>
      </c>
      <c r="D465" s="10">
        <f t="shared" si="22"/>
        <v>-1.2725548518373708E-2</v>
      </c>
      <c r="E465" s="11">
        <v>-127.25548518373708</v>
      </c>
      <c r="F465" s="4">
        <f t="shared" si="23"/>
        <v>-1.2807211857836459E-2</v>
      </c>
      <c r="G465" s="69">
        <f t="shared" si="24"/>
        <v>-128.07211857836458</v>
      </c>
    </row>
    <row r="466" spans="2:7" x14ac:dyDescent="0.2">
      <c r="B466" s="7" t="d">
        <v>2023-12-06</v>
      </c>
      <c r="C466" s="8">
        <v>71.139999000000003</v>
      </c>
      <c r="D466" s="10">
        <f t="shared" si="22"/>
        <v>7.6487395934488056E-3</v>
      </c>
      <c r="E466" s="11">
        <v>76.487395934488063</v>
      </c>
      <c r="F466" s="4">
        <f t="shared" si="23"/>
        <v>7.6196362929356097E-3</v>
      </c>
      <c r="G466" s="69">
        <f t="shared" si="24"/>
        <v>76.196362929356098</v>
      </c>
    </row>
    <row r="467" spans="2:7" x14ac:dyDescent="0.2">
      <c r="B467" s="7" t="d">
        <v>2023-12-07</v>
      </c>
      <c r="C467" s="8">
        <v>70.209998999999996</v>
      </c>
      <c r="D467" s="10">
        <f t="shared" si="22"/>
        <v>-1.3072814353005668E-2</v>
      </c>
      <c r="E467" s="11">
        <v>-130.72814353005668</v>
      </c>
      <c r="F467" s="4">
        <f t="shared" si="23"/>
        <v>-1.3159015677347702E-2</v>
      </c>
      <c r="G467" s="69">
        <f t="shared" si="24"/>
        <v>-131.59015677347702</v>
      </c>
    </row>
    <row r="468" spans="2:7" x14ac:dyDescent="0.2">
      <c r="B468" s="7" t="d">
        <v>2023-12-08</v>
      </c>
      <c r="C468" s="8">
        <v>64.540001000000004</v>
      </c>
      <c r="D468" s="10">
        <f t="shared" si="22"/>
        <v>-8.0757699483801293E-2</v>
      </c>
      <c r="E468" s="11">
        <v>-807.57699483801298</v>
      </c>
      <c r="F468" s="4">
        <f t="shared" si="23"/>
        <v>-8.420553466808911E-2</v>
      </c>
      <c r="G468" s="69">
        <f t="shared" si="24"/>
        <v>-842.05534668089115</v>
      </c>
    </row>
    <row r="469" spans="2:7" x14ac:dyDescent="0.2">
      <c r="B469" s="7" t="d">
        <v>2023-12-11</v>
      </c>
      <c r="C469" s="8">
        <v>60.279998999999997</v>
      </c>
      <c r="D469" s="10">
        <f t="shared" si="22"/>
        <v>-6.6005607901989394E-2</v>
      </c>
      <c r="E469" s="11">
        <v>-660.0560790198939</v>
      </c>
      <c r="F469" s="4">
        <f t="shared" si="23"/>
        <v>-6.8284844949038415E-2</v>
      </c>
      <c r="G469" s="69">
        <f t="shared" si="24"/>
        <v>-682.84844949038416</v>
      </c>
    </row>
    <row r="470" spans="2:7" x14ac:dyDescent="0.2">
      <c r="B470" s="7" t="d">
        <v>2023-12-12</v>
      </c>
      <c r="C470" s="8">
        <v>58.119999</v>
      </c>
      <c r="D470" s="10">
        <f t="shared" si="22"/>
        <v>-3.5832780952766763E-2</v>
      </c>
      <c r="E470" s="11">
        <v>-358.32780952766763</v>
      </c>
      <c r="F470" s="4">
        <f t="shared" si="23"/>
        <v>-3.6490535672743532E-2</v>
      </c>
      <c r="G470" s="69">
        <f t="shared" si="24"/>
        <v>-364.90535672743533</v>
      </c>
    </row>
    <row r="471" spans="2:7" x14ac:dyDescent="0.2">
      <c r="B471" s="7" t="d">
        <v>2023-12-13</v>
      </c>
      <c r="C471" s="8">
        <v>61.43</v>
      </c>
      <c r="D471" s="10">
        <f t="shared" si="22"/>
        <v>5.6951153767225593E-2</v>
      </c>
      <c r="E471" s="11">
        <v>569.51153767225594</v>
      </c>
      <c r="F471" s="4">
        <f t="shared" si="23"/>
        <v>5.538849367953514E-2</v>
      </c>
      <c r="G471" s="69">
        <f t="shared" si="24"/>
        <v>553.88493679535145</v>
      </c>
    </row>
    <row r="472" spans="2:7" x14ac:dyDescent="0.2">
      <c r="B472" s="7" t="d">
        <v>2023-12-14</v>
      </c>
      <c r="C472" s="8">
        <v>62.939999</v>
      </c>
      <c r="D472" s="10">
        <f t="shared" si="22"/>
        <v>2.4580807423083106E-2</v>
      </c>
      <c r="E472" s="11">
        <v>245.80807423083107</v>
      </c>
      <c r="F472" s="4">
        <f t="shared" si="23"/>
        <v>2.4283560572277121E-2</v>
      </c>
      <c r="G472" s="69">
        <f t="shared" si="24"/>
        <v>242.83560572277122</v>
      </c>
    </row>
    <row r="473" spans="2:7" x14ac:dyDescent="0.2">
      <c r="B473" s="7" t="d">
        <v>2023-12-15</v>
      </c>
      <c r="C473" s="8">
        <v>62.080002</v>
      </c>
      <c r="D473" s="10">
        <f t="shared" si="22"/>
        <v>-1.3663759352776639E-2</v>
      </c>
      <c r="E473" s="11">
        <v>-136.6375935277664</v>
      </c>
      <c r="F473" s="4">
        <f t="shared" si="23"/>
        <v>-1.3757967656655639E-2</v>
      </c>
      <c r="G473" s="69">
        <f t="shared" si="24"/>
        <v>-137.5796765665564</v>
      </c>
    </row>
    <row r="474" spans="2:7" x14ac:dyDescent="0.2">
      <c r="B474" s="7" t="d">
        <v>2023-12-18</v>
      </c>
      <c r="C474" s="8">
        <v>61.400002000000001</v>
      </c>
      <c r="D474" s="10">
        <f t="shared" si="22"/>
        <v>-1.0953607894535811E-2</v>
      </c>
      <c r="E474" s="11">
        <v>-109.5360789453581</v>
      </c>
      <c r="F474" s="4">
        <f t="shared" si="23"/>
        <v>-1.1014040365071469E-2</v>
      </c>
      <c r="G474" s="69">
        <f t="shared" si="24"/>
        <v>-110.14040365071469</v>
      </c>
    </row>
    <row r="475" spans="2:7" x14ac:dyDescent="0.2">
      <c r="B475" s="7" t="d">
        <v>2023-12-19</v>
      </c>
      <c r="C475" s="8">
        <v>66.830001999999993</v>
      </c>
      <c r="D475" s="10">
        <f t="shared" si="22"/>
        <v>8.8436479204023311E-2</v>
      </c>
      <c r="E475" s="11">
        <v>884.36479204023306</v>
      </c>
      <c r="F475" s="4">
        <f t="shared" si="23"/>
        <v>8.4742243723271646E-2</v>
      </c>
      <c r="G475" s="69">
        <f t="shared" si="24"/>
        <v>847.42243723271645</v>
      </c>
    </row>
    <row r="476" spans="2:7" x14ac:dyDescent="0.2">
      <c r="B476" s="7" t="d">
        <v>2023-12-20</v>
      </c>
      <c r="C476" s="8">
        <v>60.810001</v>
      </c>
      <c r="D476" s="49">
        <f t="shared" si="22"/>
        <v>-9.0079317968597361E-2</v>
      </c>
      <c r="E476" s="11">
        <v>-900.79317968597366</v>
      </c>
      <c r="F476" s="4">
        <f t="shared" si="23"/>
        <v>-9.4397845872975991E-2</v>
      </c>
      <c r="G476" s="69">
        <f t="shared" si="24"/>
        <v>-943.97845872975995</v>
      </c>
    </row>
    <row r="477" spans="2:7" x14ac:dyDescent="0.2">
      <c r="B477" s="7" t="d">
        <v>2023-12-21</v>
      </c>
      <c r="C477" s="8">
        <v>60.599997999999999</v>
      </c>
      <c r="D477" s="10">
        <f t="shared" si="22"/>
        <v>-3.4534286555923943E-3</v>
      </c>
      <c r="E477" s="11">
        <v>-34.534286555923941</v>
      </c>
      <c r="F477" s="4">
        <f t="shared" si="23"/>
        <v>-3.4594055047140731E-3</v>
      </c>
      <c r="G477" s="69">
        <f t="shared" si="24"/>
        <v>-34.594055047140728</v>
      </c>
    </row>
    <row r="478" spans="2:7" x14ac:dyDescent="0.2">
      <c r="B478" s="7" t="d">
        <v>2023-12-22</v>
      </c>
      <c r="C478" s="8">
        <v>63.669998</v>
      </c>
      <c r="D478" s="10">
        <f t="shared" si="22"/>
        <v>5.0660067678550025E-2</v>
      </c>
      <c r="E478" s="11">
        <v>506.60067678550024</v>
      </c>
      <c r="F478" s="4">
        <f t="shared" si="23"/>
        <v>4.9418602544997553E-2</v>
      </c>
      <c r="G478" s="69">
        <f t="shared" si="24"/>
        <v>494.18602544997555</v>
      </c>
    </row>
    <row r="479" spans="2:7" x14ac:dyDescent="0.2">
      <c r="B479" s="7" t="d">
        <v>2023-12-26</v>
      </c>
      <c r="C479" s="8">
        <v>65.330001999999993</v>
      </c>
      <c r="D479" s="10">
        <f t="shared" si="22"/>
        <v>2.6071997049536444E-2</v>
      </c>
      <c r="E479" s="11">
        <v>260.71997049536446</v>
      </c>
      <c r="F479" s="4">
        <f t="shared" si="23"/>
        <v>2.5737916849499692E-2</v>
      </c>
      <c r="G479" s="69">
        <f t="shared" si="24"/>
        <v>257.37916849499692</v>
      </c>
    </row>
    <row r="480" spans="2:7" x14ac:dyDescent="0.2">
      <c r="B480" s="7" t="d">
        <v>2023-12-27</v>
      </c>
      <c r="C480" s="8">
        <v>64.959998999999996</v>
      </c>
      <c r="D480" s="10">
        <f t="shared" si="22"/>
        <v>-5.6636000102984196E-3</v>
      </c>
      <c r="E480" s="11">
        <v>-56.636000102984198</v>
      </c>
      <c r="F480" s="4">
        <f t="shared" si="23"/>
        <v>-5.6796990071315461E-3</v>
      </c>
      <c r="G480" s="69">
        <f t="shared" si="24"/>
        <v>-56.796990071315463</v>
      </c>
    </row>
    <row r="481" spans="2:7" x14ac:dyDescent="0.2">
      <c r="B481" s="7" t="d">
        <v>2023-12-28</v>
      </c>
      <c r="C481" s="8">
        <v>64.300003000000004</v>
      </c>
      <c r="D481" s="10">
        <f t="shared" si="22"/>
        <v>-1.0160037102217245E-2</v>
      </c>
      <c r="E481" s="11">
        <v>-101.60037102217245</v>
      </c>
      <c r="F481" s="4">
        <f t="shared" si="23"/>
        <v>-1.0212002559462433E-2</v>
      </c>
      <c r="G481" s="69">
        <f t="shared" si="24"/>
        <v>-102.12002559462432</v>
      </c>
    </row>
    <row r="482" spans="2:7" x14ac:dyDescent="0.2">
      <c r="B482" s="7" t="d">
        <v>2023-12-29</v>
      </c>
      <c r="C482" s="8">
        <v>62.599997999999999</v>
      </c>
      <c r="D482" s="10">
        <f t="shared" si="22"/>
        <v>-2.6438645733811272E-2</v>
      </c>
      <c r="E482" s="11">
        <v>-264.38645733811273</v>
      </c>
      <c r="F482" s="4">
        <f t="shared" si="23"/>
        <v>-2.6794431742700704E-2</v>
      </c>
      <c r="G482" s="69">
        <f t="shared" si="24"/>
        <v>-267.94431742700704</v>
      </c>
    </row>
    <row r="483" spans="2:7" x14ac:dyDescent="0.2">
      <c r="B483" s="7" t="d">
        <v>2024-01-02</v>
      </c>
      <c r="C483" s="8">
        <v>66.059997999999993</v>
      </c>
      <c r="D483" s="10">
        <f t="shared" si="22"/>
        <v>5.5271567261072407E-2</v>
      </c>
      <c r="E483" s="11">
        <v>552.71567261072403</v>
      </c>
      <c r="F483" s="4">
        <f t="shared" si="23"/>
        <v>5.3798143529965453E-2</v>
      </c>
      <c r="G483" s="69">
        <f t="shared" si="24"/>
        <v>537.98143529965455</v>
      </c>
    </row>
    <row r="484" spans="2:7" x14ac:dyDescent="0.2">
      <c r="B484" s="7" t="d">
        <v>2024-01-03</v>
      </c>
      <c r="C484" s="8">
        <v>62.560001</v>
      </c>
      <c r="D484" s="10">
        <f t="shared" si="22"/>
        <v>-5.2982093641601335E-2</v>
      </c>
      <c r="E484" s="11">
        <v>-529.82093641601341</v>
      </c>
      <c r="F484" s="4">
        <f t="shared" si="23"/>
        <v>-5.4437277465425732E-2</v>
      </c>
      <c r="G484" s="69">
        <f t="shared" si="24"/>
        <v>-544.37277465425734</v>
      </c>
    </row>
    <row r="485" spans="2:7" x14ac:dyDescent="0.2">
      <c r="B485" s="7" t="d">
        <v>2024-01-04</v>
      </c>
      <c r="C485" s="8">
        <v>61.939999</v>
      </c>
      <c r="D485" s="10">
        <f t="shared" si="22"/>
        <v>-9.9105177443971071E-3</v>
      </c>
      <c r="E485" s="11">
        <v>-99.105177443971073</v>
      </c>
      <c r="F485" s="4">
        <f t="shared" si="23"/>
        <v>-9.9599538213097707E-3</v>
      </c>
      <c r="G485" s="69">
        <f t="shared" si="24"/>
        <v>-99.599538213097702</v>
      </c>
    </row>
    <row r="486" spans="2:7" x14ac:dyDescent="0.2">
      <c r="B486" s="7" t="d">
        <v>2024-01-05</v>
      </c>
      <c r="C486" s="8">
        <v>60.669998</v>
      </c>
      <c r="D486" s="10">
        <f t="shared" si="22"/>
        <v>-2.0503729746589094E-2</v>
      </c>
      <c r="E486" s="11">
        <v>-205.03729746589096</v>
      </c>
      <c r="F486" s="4">
        <f t="shared" si="23"/>
        <v>-2.0716849411416226E-2</v>
      </c>
      <c r="G486" s="69">
        <f t="shared" si="24"/>
        <v>-207.16849411416226</v>
      </c>
    </row>
    <row r="487" spans="2:7" x14ac:dyDescent="0.2">
      <c r="B487" s="7" t="d">
        <v>2024-01-08</v>
      </c>
      <c r="C487" s="8">
        <v>62.689999</v>
      </c>
      <c r="D487" s="10">
        <f t="shared" si="22"/>
        <v>3.3294891488211409E-2</v>
      </c>
      <c r="E487" s="11">
        <v>332.94891488211408</v>
      </c>
      <c r="F487" s="4">
        <f t="shared" si="23"/>
        <v>3.2752620345385418E-2</v>
      </c>
      <c r="G487" s="69">
        <f t="shared" si="24"/>
        <v>327.52620345385418</v>
      </c>
    </row>
    <row r="488" spans="2:7" x14ac:dyDescent="0.2">
      <c r="B488" s="7" t="d">
        <v>2024-01-09</v>
      </c>
      <c r="C488" s="8">
        <v>62.630001</v>
      </c>
      <c r="D488" s="10">
        <f t="shared" si="22"/>
        <v>-9.5705855729877332E-4</v>
      </c>
      <c r="E488" s="11">
        <v>-9.5705855729877332</v>
      </c>
      <c r="F488" s="4">
        <f t="shared" si="23"/>
        <v>-9.5751683025919359E-4</v>
      </c>
      <c r="G488" s="69">
        <f t="shared" si="24"/>
        <v>-9.5751683025919352</v>
      </c>
    </row>
    <row r="489" spans="2:7" x14ac:dyDescent="0.2">
      <c r="B489" s="7" t="d">
        <v>2024-01-10</v>
      </c>
      <c r="C489" s="8">
        <v>63.34</v>
      </c>
      <c r="D489" s="10">
        <f t="shared" si="22"/>
        <v>1.1336404098093444E-2</v>
      </c>
      <c r="E489" s="11">
        <v>113.36404098093445</v>
      </c>
      <c r="F489" s="4">
        <f t="shared" si="23"/>
        <v>1.1272628606383244E-2</v>
      </c>
      <c r="G489" s="69">
        <f t="shared" si="24"/>
        <v>112.72628606383243</v>
      </c>
    </row>
    <row r="490" spans="2:7" x14ac:dyDescent="0.2">
      <c r="B490" s="7" t="d">
        <v>2024-01-11</v>
      </c>
      <c r="C490" s="8">
        <v>64.839995999999999</v>
      </c>
      <c r="D490" s="10">
        <f t="shared" si="22"/>
        <v>2.3681654562677457E-2</v>
      </c>
      <c r="E490" s="11">
        <v>236.81654562677457</v>
      </c>
      <c r="F490" s="4">
        <f t="shared" si="23"/>
        <v>2.3405594066664939E-2</v>
      </c>
      <c r="G490" s="69">
        <f t="shared" si="24"/>
        <v>234.05594066664941</v>
      </c>
    </row>
    <row r="491" spans="2:7" x14ac:dyDescent="0.2">
      <c r="B491" s="7" t="d">
        <v>2024-01-12</v>
      </c>
      <c r="C491" s="8">
        <v>64.25</v>
      </c>
      <c r="D491" s="10">
        <f t="shared" si="22"/>
        <v>-9.0992602775608056E-3</v>
      </c>
      <c r="E491" s="11">
        <v>-90.992602775608049</v>
      </c>
      <c r="F491" s="4">
        <f t="shared" si="23"/>
        <v>-9.1409114018296735E-3</v>
      </c>
      <c r="G491" s="69">
        <f t="shared" si="24"/>
        <v>-91.409114018296734</v>
      </c>
    </row>
    <row r="492" spans="2:7" x14ac:dyDescent="0.2">
      <c r="B492" s="7" t="d">
        <v>2024-01-16</v>
      </c>
      <c r="C492" s="8">
        <v>63.43</v>
      </c>
      <c r="D492" s="10">
        <f t="shared" si="22"/>
        <v>-1.2762645914396908E-2</v>
      </c>
      <c r="E492" s="11">
        <v>-127.62645914396909</v>
      </c>
      <c r="F492" s="4">
        <f t="shared" si="23"/>
        <v>-1.2844788129523431E-2</v>
      </c>
      <c r="G492" s="69">
        <f t="shared" si="24"/>
        <v>-128.44788129523431</v>
      </c>
    </row>
    <row r="493" spans="2:7" x14ac:dyDescent="0.2">
      <c r="B493" s="7" t="d">
        <v>2024-01-17</v>
      </c>
      <c r="C493" s="8">
        <v>60.860000999999997</v>
      </c>
      <c r="D493" s="10">
        <f t="shared" si="22"/>
        <v>-4.0517089705186859E-2</v>
      </c>
      <c r="E493" s="11">
        <v>-405.17089705186862</v>
      </c>
      <c r="F493" s="4">
        <f t="shared" si="23"/>
        <v>-4.1360774745827458E-2</v>
      </c>
      <c r="G493" s="69">
        <f t="shared" si="24"/>
        <v>-413.60774745827456</v>
      </c>
    </row>
    <row r="494" spans="2:7" x14ac:dyDescent="0.2">
      <c r="B494" s="7" t="d">
        <v>2024-01-18</v>
      </c>
      <c r="C494" s="8">
        <v>60.98</v>
      </c>
      <c r="D494" s="10">
        <f t="shared" si="22"/>
        <v>1.9717219524857388E-3</v>
      </c>
      <c r="E494" s="11">
        <v>19.717219524857388</v>
      </c>
      <c r="F494" s="4">
        <f t="shared" si="23"/>
        <v>1.9697806601304386E-3</v>
      </c>
      <c r="G494" s="69">
        <f t="shared" si="24"/>
        <v>19.697806601304386</v>
      </c>
    </row>
    <row r="495" spans="2:7" x14ac:dyDescent="0.2">
      <c r="B495" s="7" t="d">
        <v>2024-01-19</v>
      </c>
      <c r="C495" s="8">
        <v>61.990001999999997</v>
      </c>
      <c r="D495" s="10">
        <f t="shared" si="22"/>
        <v>1.6562840275500257E-2</v>
      </c>
      <c r="E495" s="11">
        <v>165.62840275500258</v>
      </c>
      <c r="F495" s="4">
        <f t="shared" si="23"/>
        <v>1.6427172416987147E-2</v>
      </c>
      <c r="G495" s="69">
        <f t="shared" si="24"/>
        <v>164.27172416987148</v>
      </c>
    </row>
    <row r="496" spans="2:7" x14ac:dyDescent="0.2">
      <c r="B496" s="7" t="d">
        <v>2024-01-22</v>
      </c>
      <c r="C496" s="8">
        <v>65.260002</v>
      </c>
      <c r="D496" s="10">
        <f t="shared" si="22"/>
        <v>5.2750441918037128E-2</v>
      </c>
      <c r="E496" s="11">
        <v>527.50441918037131</v>
      </c>
      <c r="F496" s="4">
        <f t="shared" si="23"/>
        <v>5.1406207834722592E-2</v>
      </c>
      <c r="G496" s="69">
        <f t="shared" si="24"/>
        <v>514.06207834722591</v>
      </c>
    </row>
    <row r="497" spans="2:7" x14ac:dyDescent="0.2">
      <c r="B497" s="7" t="d">
        <v>2024-01-23</v>
      </c>
      <c r="C497" s="8">
        <v>66.190002000000007</v>
      </c>
      <c r="D497" s="10">
        <f t="shared" si="22"/>
        <v>1.425068911275873E-2</v>
      </c>
      <c r="E497" s="11">
        <v>142.50689112758729</v>
      </c>
      <c r="F497" s="4">
        <f t="shared" si="23"/>
        <v>1.4150102535057598E-2</v>
      </c>
      <c r="G497" s="69">
        <f t="shared" si="24"/>
        <v>141.50102535057599</v>
      </c>
    </row>
    <row r="498" spans="2:7" x14ac:dyDescent="0.2">
      <c r="B498" s="7" t="d">
        <v>2024-01-24</v>
      </c>
      <c r="C498" s="8">
        <v>63.009998000000003</v>
      </c>
      <c r="D498" s="10">
        <f t="shared" si="22"/>
        <v>-4.8043570084799314E-2</v>
      </c>
      <c r="E498" s="11">
        <v>-480.43570084799313</v>
      </c>
      <c r="F498" s="4">
        <f t="shared" si="23"/>
        <v>-4.9236012133905667E-2</v>
      </c>
      <c r="G498" s="69">
        <f t="shared" si="24"/>
        <v>-492.36012133905666</v>
      </c>
    </row>
    <row r="499" spans="2:7" x14ac:dyDescent="0.2">
      <c r="B499" s="7" t="d">
        <v>2024-01-25</v>
      </c>
      <c r="C499" s="8">
        <v>62.869999</v>
      </c>
      <c r="D499" s="10">
        <f t="shared" si="22"/>
        <v>-2.2218537445438669E-3</v>
      </c>
      <c r="E499" s="11">
        <v>-22.21853744543867</v>
      </c>
      <c r="F499" s="4">
        <f t="shared" si="23"/>
        <v>-2.2243257238380026E-3</v>
      </c>
      <c r="G499" s="69">
        <f t="shared" si="24"/>
        <v>-22.243257238380025</v>
      </c>
    </row>
    <row r="500" spans="2:7" x14ac:dyDescent="0.2">
      <c r="B500" s="7" t="d">
        <v>2024-01-26</v>
      </c>
      <c r="C500" s="8">
        <v>61.009998000000003</v>
      </c>
      <c r="D500" s="10">
        <f t="shared" si="22"/>
        <v>-2.9584874019164431E-2</v>
      </c>
      <c r="E500" s="11">
        <v>-295.84874019164431</v>
      </c>
      <c r="F500" s="4">
        <f t="shared" si="23"/>
        <v>-3.0031334106882739E-2</v>
      </c>
      <c r="G500" s="69">
        <f t="shared" si="24"/>
        <v>-300.31334106882741</v>
      </c>
    </row>
    <row r="501" spans="2:7" x14ac:dyDescent="0.2">
      <c r="B501" s="7" t="d">
        <v>2024-01-29</v>
      </c>
      <c r="C501" s="8">
        <v>65.779999000000004</v>
      </c>
      <c r="D501" s="10">
        <f t="shared" si="22"/>
        <v>7.8183923231730068E-2</v>
      </c>
      <c r="E501" s="11">
        <v>781.83923231730068</v>
      </c>
      <c r="F501" s="4">
        <f t="shared" si="23"/>
        <v>7.5278073176472449E-2</v>
      </c>
      <c r="G501" s="69">
        <f t="shared" si="24"/>
        <v>752.78073176472446</v>
      </c>
    </row>
    <row r="502" spans="2:7" x14ac:dyDescent="0.2">
      <c r="B502" s="7" t="d">
        <v>2024-01-30</v>
      </c>
      <c r="C502" s="8">
        <v>64.480002999999996</v>
      </c>
      <c r="D502" s="10">
        <f t="shared" si="22"/>
        <v>-1.9762785341483569E-2</v>
      </c>
      <c r="E502" s="11">
        <v>-197.6278534148357</v>
      </c>
      <c r="F502" s="4">
        <f t="shared" si="23"/>
        <v>-1.9960680834295381E-2</v>
      </c>
      <c r="G502" s="69">
        <f t="shared" si="24"/>
        <v>-199.6068083429538</v>
      </c>
    </row>
    <row r="503" spans="2:7" x14ac:dyDescent="0.2">
      <c r="B503" s="7" t="d">
        <v>2024-01-31</v>
      </c>
      <c r="C503" s="8">
        <v>62.950001</v>
      </c>
      <c r="D503" s="10">
        <f t="shared" si="22"/>
        <v>-2.3728317754575734E-2</v>
      </c>
      <c r="E503" s="11">
        <v>-237.28317754575733</v>
      </c>
      <c r="F503" s="4">
        <f t="shared" si="23"/>
        <v>-2.4014368348446748E-2</v>
      </c>
      <c r="G503" s="69">
        <f t="shared" si="24"/>
        <v>-240.14368348446749</v>
      </c>
    </row>
    <row r="504" spans="2:7" x14ac:dyDescent="0.2">
      <c r="B504" s="7" t="d">
        <v>2024-02-01</v>
      </c>
      <c r="C504" s="8">
        <v>64.669998000000007</v>
      </c>
      <c r="D504" s="10">
        <f t="shared" si="22"/>
        <v>2.732322434752632E-2</v>
      </c>
      <c r="E504" s="11">
        <v>273.2322434752632</v>
      </c>
      <c r="F504" s="4">
        <f t="shared" si="23"/>
        <v>2.6956608156280561E-2</v>
      </c>
      <c r="G504" s="69">
        <f t="shared" si="24"/>
        <v>269.56608156280561</v>
      </c>
    </row>
    <row r="505" spans="2:7" x14ac:dyDescent="0.2">
      <c r="B505" s="7" t="d">
        <v>2024-02-02</v>
      </c>
      <c r="C505" s="8">
        <v>64.75</v>
      </c>
      <c r="D505" s="10">
        <f t="shared" si="22"/>
        <v>1.2370806011157143E-3</v>
      </c>
      <c r="E505" s="11">
        <v>12.370806011157143</v>
      </c>
      <c r="F505" s="4">
        <f t="shared" si="23"/>
        <v>1.2363160473869836E-3</v>
      </c>
      <c r="G505" s="69">
        <f t="shared" si="24"/>
        <v>12.363160473869835</v>
      </c>
    </row>
    <row r="506" spans="2:7" ht="17" thickBot="1" x14ac:dyDescent="0.25">
      <c r="B506" s="13" t="d">
        <v>2024-02-05</v>
      </c>
      <c r="C506" s="14">
        <v>64.430000000000007</v>
      </c>
      <c r="D506" s="15">
        <f t="shared" si="22"/>
        <v>-4.9420849420848123E-3</v>
      </c>
      <c r="E506" s="16">
        <v>-49.420849420848121</v>
      </c>
      <c r="F506" s="70">
        <f t="shared" si="23"/>
        <v>-4.9543374290959398E-3</v>
      </c>
      <c r="G506" s="71">
        <f t="shared" si="24"/>
        <v>-49.543374290959399</v>
      </c>
    </row>
  </sheetData>
  <mergeCells count="11">
    <mergeCell ref="I35:M35"/>
    <mergeCell ref="I37:M37"/>
    <mergeCell ref="I39:M53"/>
    <mergeCell ref="I54:M54"/>
    <mergeCell ref="I121:M134"/>
    <mergeCell ref="I56:M76"/>
    <mergeCell ref="I78:M78"/>
    <mergeCell ref="I80:M100"/>
    <mergeCell ref="I101:M101"/>
    <mergeCell ref="I103:M118"/>
    <mergeCell ref="I119:M119"/>
  </mergeCell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44FEC-91BD-A547-B4D7-D7919AADCD98}">
  <dimension ref="B1:O506"/>
  <sheetViews>
    <sheetView zoomScale="140" zoomScaleNormal="140" workbookViewId="0">
      <selection activeCell="K10" sqref="K10:N13"/>
    </sheetView>
  </sheetViews>
  <sheetFormatPr baseColWidth="10" defaultRowHeight="16" x14ac:dyDescent="0.2"/>
  <cols>
    <col min="1" max="1" width="4" customWidth="1"/>
    <col min="3" max="3" width="8.83203125" bestFit="1" customWidth="1"/>
    <col min="4" max="4" width="9.5" customWidth="1"/>
    <col min="5" max="5" width="14.5" bestFit="1" customWidth="1"/>
    <col min="6" max="6" width="16.83203125" bestFit="1" customWidth="1"/>
    <col min="7" max="7" width="14.5" bestFit="1" customWidth="1"/>
    <col min="8" max="8" width="14" bestFit="1" customWidth="1"/>
  </cols>
  <sheetData>
    <row r="1" spans="2:15" ht="17" thickBot="1" x14ac:dyDescent="0.25">
      <c r="B1" s="2"/>
      <c r="C1" s="2"/>
      <c r="D1" s="2"/>
      <c r="E1" s="2"/>
      <c r="F1" s="2"/>
      <c r="G1" s="2"/>
      <c r="H1" s="2"/>
    </row>
    <row r="2" spans="2:15" x14ac:dyDescent="0.2">
      <c r="B2" s="19" t="s">
        <v>8</v>
      </c>
      <c r="C2" s="19"/>
      <c r="D2" s="19"/>
      <c r="E2" s="19"/>
      <c r="F2" s="19"/>
      <c r="G2" s="19"/>
      <c r="H2" s="19"/>
    </row>
    <row r="3" spans="2:15" x14ac:dyDescent="0.2">
      <c r="B3" s="19" t="s">
        <v>9</v>
      </c>
      <c r="C3" s="19"/>
      <c r="D3" s="19"/>
      <c r="E3" s="19"/>
      <c r="F3" s="19"/>
      <c r="G3" s="19"/>
      <c r="H3" s="19"/>
    </row>
    <row r="4" spans="2:15" ht="17" thickBot="1" x14ac:dyDescent="0.25">
      <c r="B4" s="21" t="s">
        <v>32</v>
      </c>
      <c r="C4" s="21"/>
      <c r="D4" s="33">
        <v>10000</v>
      </c>
      <c r="E4" s="21"/>
      <c r="F4" s="21"/>
      <c r="G4" s="21"/>
      <c r="H4" s="21"/>
      <c r="K4" s="2"/>
      <c r="L4" s="2"/>
      <c r="M4" s="2"/>
      <c r="N4" s="2"/>
    </row>
    <row r="5" spans="2:15" ht="17" thickBot="1" x14ac:dyDescent="0.25">
      <c r="B5" s="6" t="s">
        <v>0</v>
      </c>
      <c r="C5" s="6" t="s">
        <v>5</v>
      </c>
      <c r="D5" s="6" t="s">
        <v>58</v>
      </c>
      <c r="E5" s="6" t="s">
        <v>57</v>
      </c>
      <c r="F5" s="6" t="s">
        <v>69</v>
      </c>
      <c r="G5" s="6" t="s">
        <v>72</v>
      </c>
      <c r="H5" s="6" t="s">
        <v>73</v>
      </c>
      <c r="K5" s="48" t="s">
        <v>62</v>
      </c>
      <c r="L5" s="47">
        <v>0.9</v>
      </c>
      <c r="M5" s="47">
        <v>0.95</v>
      </c>
      <c r="N5" s="47">
        <v>0.99</v>
      </c>
    </row>
    <row r="6" spans="2:15" x14ac:dyDescent="0.2">
      <c r="B6" s="7" t="d">
        <v>2024-02-05</v>
      </c>
      <c r="C6" s="8">
        <v>64.430000000000007</v>
      </c>
      <c r="D6" s="49">
        <f t="shared" ref="D6:D69" si="0">C6/C7-1</f>
        <v>-4.9420849420848123E-3</v>
      </c>
      <c r="E6" s="11">
        <v>-49.4208494208481</v>
      </c>
      <c r="F6" s="4">
        <f>_xlfn.STDEV.S(D6:D15)</f>
        <v>3.5316026592931302E-2</v>
      </c>
      <c r="G6" s="4">
        <f>D6^2*100</f>
        <v>2.4424203574781446E-3</v>
      </c>
      <c r="H6" s="69">
        <f>$L$6/G6*E6</f>
        <v>-838.80782585590759</v>
      </c>
      <c r="K6" s="92" t="s">
        <v>70</v>
      </c>
      <c r="L6" s="105">
        <f>'VaR Summary'!K10</f>
        <v>4.145459525465383E-2</v>
      </c>
      <c r="M6" s="105">
        <v>4.145459525465383E-2</v>
      </c>
      <c r="N6" s="105">
        <v>4.145459525465383E-2</v>
      </c>
    </row>
    <row r="7" spans="2:15" x14ac:dyDescent="0.2">
      <c r="B7" s="7" t="d">
        <v>2024-02-02</v>
      </c>
      <c r="C7" s="8">
        <v>64.75</v>
      </c>
      <c r="D7" s="49">
        <f t="shared" si="0"/>
        <v>1.2370806011157143E-3</v>
      </c>
      <c r="E7" s="11">
        <v>12.370806011157143</v>
      </c>
      <c r="F7" s="4">
        <f t="shared" ref="F7:F70" si="1">_xlfn.STDEV.S(D7:D16)</f>
        <v>3.90646713798019E-2</v>
      </c>
      <c r="G7" s="4">
        <f t="shared" ref="G7:G70" si="2">D7^2*100</f>
        <v>1.5303684136568169E-4</v>
      </c>
      <c r="H7" s="69">
        <f t="shared" ref="H7:H70" si="3">$L$6/G7*E7</f>
        <v>3351.0019652127939</v>
      </c>
      <c r="K7" s="92" t="s">
        <v>63</v>
      </c>
      <c r="L7" s="104">
        <f>'VaR Summary'!J21</f>
        <v>497.36413014537351</v>
      </c>
      <c r="M7" s="104">
        <f>'Stats Summary'!M22</f>
        <v>638.68107509005404</v>
      </c>
      <c r="N7" s="104">
        <f>'Stats Summary'!M23</f>
        <v>837.09925009037738</v>
      </c>
    </row>
    <row r="8" spans="2:15" ht="17" thickBot="1" x14ac:dyDescent="0.25">
      <c r="B8" s="7" t="d">
        <v>2024-02-01</v>
      </c>
      <c r="C8" s="8">
        <v>64.669998000000007</v>
      </c>
      <c r="D8" s="49">
        <f t="shared" si="0"/>
        <v>2.732322434752632E-2</v>
      </c>
      <c r="E8" s="11">
        <v>273.2322434752632</v>
      </c>
      <c r="F8" s="4">
        <f t="shared" si="1"/>
        <v>3.91992780241327E-2</v>
      </c>
      <c r="G8" s="4">
        <f t="shared" si="2"/>
        <v>7.4655858874525513E-2</v>
      </c>
      <c r="H8" s="69">
        <f t="shared" si="3"/>
        <v>151.71926536703518</v>
      </c>
      <c r="K8" s="93" t="s">
        <v>71</v>
      </c>
      <c r="L8" s="100">
        <f>-_xlfn.PERCENTILE.EXC($H$6:$H$505,1-L5)</f>
        <v>492.84972591580225</v>
      </c>
      <c r="M8" s="100">
        <f t="shared" ref="M8" si="4">-_xlfn.PERCENTILE.EXC($H$6:$H$505,1-M5)</f>
        <v>1185.1743231419341</v>
      </c>
      <c r="N8" s="100">
        <f>-_xlfn.PERCENTILE.EXC($H$6:$H$505,1-N5)</f>
        <v>5972.8106485617045</v>
      </c>
    </row>
    <row r="9" spans="2:15" x14ac:dyDescent="0.2">
      <c r="B9" s="7" t="d">
        <v>2024-01-31</v>
      </c>
      <c r="C9" s="8">
        <v>62.950001</v>
      </c>
      <c r="D9" s="49">
        <f t="shared" si="0"/>
        <v>-2.3728317754575734E-2</v>
      </c>
      <c r="E9" s="11">
        <v>-237.28317754575733</v>
      </c>
      <c r="F9" s="4">
        <f t="shared" si="1"/>
        <v>3.8522113750451628E-2</v>
      </c>
      <c r="G9" s="4">
        <f t="shared" si="2"/>
        <v>5.6303306346211404E-2</v>
      </c>
      <c r="H9" s="69">
        <f t="shared" si="3"/>
        <v>-174.70515897259418</v>
      </c>
    </row>
    <row r="10" spans="2:15" x14ac:dyDescent="0.2">
      <c r="B10" s="7" t="d">
        <v>2024-01-30</v>
      </c>
      <c r="C10" s="8">
        <v>64.480002999999996</v>
      </c>
      <c r="D10" s="49">
        <f t="shared" si="0"/>
        <v>-1.9762785341483569E-2</v>
      </c>
      <c r="E10" s="11">
        <v>-197.6278534148357</v>
      </c>
      <c r="F10" s="4">
        <f t="shared" si="1"/>
        <v>4.0196150408679111E-2</v>
      </c>
      <c r="G10" s="4">
        <f>D10^2*100</f>
        <v>3.9056768445355786E-2</v>
      </c>
      <c r="H10" s="69">
        <f t="shared" si="3"/>
        <v>-209.76089421786881</v>
      </c>
    </row>
    <row r="11" spans="2:15" x14ac:dyDescent="0.2">
      <c r="B11" s="7" t="d">
        <v>2024-01-29</v>
      </c>
      <c r="C11" s="8">
        <v>65.779999000000004</v>
      </c>
      <c r="D11" s="49">
        <f t="shared" si="0"/>
        <v>7.8183923231730068E-2</v>
      </c>
      <c r="E11" s="11">
        <v>781.83923231730068</v>
      </c>
      <c r="F11" s="4">
        <f t="shared" si="1"/>
        <v>3.9827357907937115E-2</v>
      </c>
      <c r="G11" s="4">
        <f t="shared" si="2"/>
        <v>0.61127258519050609</v>
      </c>
      <c r="H11" s="69">
        <f t="shared" si="3"/>
        <v>53.021891894304353</v>
      </c>
    </row>
    <row r="12" spans="2:15" x14ac:dyDescent="0.2">
      <c r="B12" s="7" t="d">
        <v>2024-01-26</v>
      </c>
      <c r="C12" s="8">
        <v>61.009998000000003</v>
      </c>
      <c r="D12" s="49">
        <f t="shared" si="0"/>
        <v>-2.9584874019164431E-2</v>
      </c>
      <c r="E12" s="11">
        <v>-295.84874019164431</v>
      </c>
      <c r="F12" s="4">
        <f t="shared" si="1"/>
        <v>2.9848120082935609E-2</v>
      </c>
      <c r="G12" s="4">
        <f t="shared" si="2"/>
        <v>8.7526477072983055E-2</v>
      </c>
      <c r="H12" s="69">
        <f t="shared" si="3"/>
        <v>-140.12091188152584</v>
      </c>
    </row>
    <row r="13" spans="2:15" x14ac:dyDescent="0.2">
      <c r="B13" s="7" t="d">
        <v>2024-01-25</v>
      </c>
      <c r="C13" s="8">
        <v>62.869999</v>
      </c>
      <c r="D13" s="49">
        <f t="shared" si="0"/>
        <v>-2.2218537445438669E-3</v>
      </c>
      <c r="E13" s="11">
        <v>-22.21853744543867</v>
      </c>
      <c r="F13" s="4">
        <f t="shared" si="1"/>
        <v>2.9858909699333393E-2</v>
      </c>
      <c r="G13" s="4">
        <f t="shared" si="2"/>
        <v>4.9366340621436031E-4</v>
      </c>
      <c r="H13" s="69">
        <f t="shared" si="3"/>
        <v>-1865.7661583915014</v>
      </c>
    </row>
    <row r="14" spans="2:15" x14ac:dyDescent="0.2">
      <c r="B14" s="7" t="d">
        <v>2024-01-24</v>
      </c>
      <c r="C14" s="8">
        <v>63.009998000000003</v>
      </c>
      <c r="D14" s="49">
        <f t="shared" si="0"/>
        <v>-4.8043570084799314E-2</v>
      </c>
      <c r="E14" s="11">
        <v>-480.43570084799313</v>
      </c>
      <c r="F14" s="4">
        <f t="shared" si="1"/>
        <v>3.0071171519586701E-2</v>
      </c>
      <c r="G14" s="4">
        <f t="shared" si="2"/>
        <v>0.23081846264930236</v>
      </c>
      <c r="H14" s="69">
        <f t="shared" si="3"/>
        <v>-86.285417968490648</v>
      </c>
      <c r="N14" s="32"/>
      <c r="O14" s="108"/>
    </row>
    <row r="15" spans="2:15" x14ac:dyDescent="0.2">
      <c r="B15" s="7" t="d">
        <v>2024-01-23</v>
      </c>
      <c r="C15" s="8">
        <v>66.190002000000007</v>
      </c>
      <c r="D15" s="49">
        <f t="shared" si="0"/>
        <v>1.425068911275873E-2</v>
      </c>
      <c r="E15" s="11">
        <v>142.50689112758729</v>
      </c>
      <c r="F15" s="4">
        <f t="shared" si="1"/>
        <v>2.4752299884527131E-2</v>
      </c>
      <c r="G15" s="4">
        <f t="shared" si="2"/>
        <v>2.030821401885002E-2</v>
      </c>
      <c r="H15" s="69">
        <f t="shared" si="3"/>
        <v>290.89537303525395</v>
      </c>
    </row>
    <row r="16" spans="2:15" x14ac:dyDescent="0.2">
      <c r="B16" s="7" t="d">
        <v>2024-01-22</v>
      </c>
      <c r="C16" s="8">
        <v>65.260002</v>
      </c>
      <c r="D16" s="49">
        <f t="shared" si="0"/>
        <v>5.2750441918037128E-2</v>
      </c>
      <c r="E16" s="11">
        <v>527.50441918037131</v>
      </c>
      <c r="F16" s="4">
        <f t="shared" si="1"/>
        <v>2.6173255133982807E-2</v>
      </c>
      <c r="G16" s="4">
        <f t="shared" si="2"/>
        <v>0.27826091225482086</v>
      </c>
      <c r="H16" s="69">
        <f t="shared" si="3"/>
        <v>78.586252071717965</v>
      </c>
    </row>
    <row r="17" spans="2:8" x14ac:dyDescent="0.2">
      <c r="B17" s="7" t="d">
        <v>2024-01-19</v>
      </c>
      <c r="C17" s="8">
        <v>61.990001999999997</v>
      </c>
      <c r="D17" s="49">
        <f t="shared" si="0"/>
        <v>1.6562840275500257E-2</v>
      </c>
      <c r="E17" s="11">
        <v>165.62840275500258</v>
      </c>
      <c r="F17" s="4">
        <f t="shared" si="1"/>
        <v>2.2070167052685823E-2</v>
      </c>
      <c r="G17" s="4">
        <f t="shared" si="2"/>
        <v>2.7432767799173342E-2</v>
      </c>
      <c r="H17" s="69">
        <f t="shared" si="3"/>
        <v>250.28675375185165</v>
      </c>
    </row>
    <row r="18" spans="2:8" x14ac:dyDescent="0.2">
      <c r="B18" s="7" t="d">
        <v>2024-01-18</v>
      </c>
      <c r="C18" s="8">
        <v>60.98</v>
      </c>
      <c r="D18" s="49">
        <f t="shared" si="0"/>
        <v>1.9717219524857388E-3</v>
      </c>
      <c r="E18" s="11">
        <v>19.717219524857388</v>
      </c>
      <c r="F18" s="4">
        <f t="shared" si="1"/>
        <v>2.1482711943565887E-2</v>
      </c>
      <c r="G18" s="4">
        <f t="shared" si="2"/>
        <v>3.8876874579141734E-4</v>
      </c>
      <c r="H18" s="69">
        <f t="shared" si="3"/>
        <v>2102.4564443476556</v>
      </c>
    </row>
    <row r="19" spans="2:8" x14ac:dyDescent="0.2">
      <c r="B19" s="7" t="d">
        <v>2024-01-17</v>
      </c>
      <c r="C19" s="8">
        <v>60.860000999999997</v>
      </c>
      <c r="D19" s="49">
        <f t="shared" si="0"/>
        <v>-4.0517089705186859E-2</v>
      </c>
      <c r="E19" s="11">
        <v>-405.17089705186862</v>
      </c>
      <c r="F19" s="4">
        <f t="shared" si="1"/>
        <v>2.6660164639313727E-2</v>
      </c>
      <c r="G19" s="4">
        <f t="shared" si="2"/>
        <v>0.16416345581781588</v>
      </c>
      <c r="H19" s="69">
        <f t="shared" si="3"/>
        <v>-102.31385214557244</v>
      </c>
    </row>
    <row r="20" spans="2:8" x14ac:dyDescent="0.2">
      <c r="B20" s="7" t="d">
        <v>2024-01-16</v>
      </c>
      <c r="C20" s="8">
        <v>63.43</v>
      </c>
      <c r="D20" s="49">
        <f t="shared" si="0"/>
        <v>-1.2762645914396908E-2</v>
      </c>
      <c r="E20" s="11">
        <v>-127.62645914396909</v>
      </c>
      <c r="F20" s="4">
        <f t="shared" si="1"/>
        <v>3.0541379922337162E-2</v>
      </c>
      <c r="G20" s="4">
        <f t="shared" si="2"/>
        <v>1.6288513073627209E-2</v>
      </c>
      <c r="H20" s="69">
        <f t="shared" si="3"/>
        <v>-324.81192013554931</v>
      </c>
    </row>
    <row r="21" spans="2:8" x14ac:dyDescent="0.2">
      <c r="B21" s="7" t="d">
        <v>2024-01-12</v>
      </c>
      <c r="C21" s="8">
        <v>64.25</v>
      </c>
      <c r="D21" s="49">
        <f t="shared" si="0"/>
        <v>-9.0992602775608056E-3</v>
      </c>
      <c r="E21" s="11">
        <v>-90.992602775608049</v>
      </c>
      <c r="F21" s="4">
        <f t="shared" si="1"/>
        <v>3.1552257913896035E-2</v>
      </c>
      <c r="G21" s="4">
        <f t="shared" si="2"/>
        <v>8.2796537598795947E-3</v>
      </c>
      <c r="H21" s="69">
        <f t="shared" si="3"/>
        <v>-455.58203623301955</v>
      </c>
    </row>
    <row r="22" spans="2:8" x14ac:dyDescent="0.2">
      <c r="B22" s="7" t="d">
        <v>2024-01-11</v>
      </c>
      <c r="C22" s="8">
        <v>64.839995999999999</v>
      </c>
      <c r="D22" s="49">
        <f t="shared" si="0"/>
        <v>2.3681654562677457E-2</v>
      </c>
      <c r="E22" s="11">
        <v>236.81654562677457</v>
      </c>
      <c r="F22" s="4">
        <f t="shared" si="1"/>
        <v>3.1589389289998139E-2</v>
      </c>
      <c r="G22" s="4">
        <f t="shared" si="2"/>
        <v>5.6082076282598203E-2</v>
      </c>
      <c r="H22" s="69">
        <f t="shared" si="3"/>
        <v>175.04940436039769</v>
      </c>
    </row>
    <row r="23" spans="2:8" x14ac:dyDescent="0.2">
      <c r="B23" s="7" t="d">
        <v>2024-01-10</v>
      </c>
      <c r="C23" s="8">
        <v>63.34</v>
      </c>
      <c r="D23" s="49">
        <f t="shared" si="0"/>
        <v>1.1336404098093444E-2</v>
      </c>
      <c r="E23" s="11">
        <v>113.36404098093445</v>
      </c>
      <c r="F23" s="4">
        <f t="shared" si="1"/>
        <v>3.0517020280957263E-2</v>
      </c>
      <c r="G23" s="4">
        <f t="shared" si="2"/>
        <v>1.2851405787526986E-2</v>
      </c>
      <c r="H23" s="69">
        <f t="shared" si="3"/>
        <v>365.67676042551852</v>
      </c>
    </row>
    <row r="24" spans="2:8" x14ac:dyDescent="0.2">
      <c r="B24" s="7" t="d">
        <v>2024-01-09</v>
      </c>
      <c r="C24" s="8">
        <v>62.630001</v>
      </c>
      <c r="D24" s="49">
        <f t="shared" si="0"/>
        <v>-9.5705855729877332E-4</v>
      </c>
      <c r="E24" s="11">
        <v>-9.5705855729877332</v>
      </c>
      <c r="F24" s="4">
        <f t="shared" si="1"/>
        <v>3.1604928925146242E-2</v>
      </c>
      <c r="G24" s="4">
        <f t="shared" si="2"/>
        <v>9.1596108209880938E-5</v>
      </c>
      <c r="H24" s="69">
        <f t="shared" si="3"/>
        <v>-4331.4586070528794</v>
      </c>
    </row>
    <row r="25" spans="2:8" x14ac:dyDescent="0.2">
      <c r="B25" s="7" t="d">
        <v>2024-01-08</v>
      </c>
      <c r="C25" s="8">
        <v>62.689999</v>
      </c>
      <c r="D25" s="49">
        <f t="shared" si="0"/>
        <v>3.3294891488211409E-2</v>
      </c>
      <c r="E25" s="11">
        <v>332.94891488211408</v>
      </c>
      <c r="F25" s="4">
        <f t="shared" si="1"/>
        <v>3.5609898000091372E-2</v>
      </c>
      <c r="G25" s="4">
        <f t="shared" si="2"/>
        <v>0.11085497992117727</v>
      </c>
      <c r="H25" s="69">
        <f t="shared" si="3"/>
        <v>124.50737456024294</v>
      </c>
    </row>
    <row r="26" spans="2:8" x14ac:dyDescent="0.2">
      <c r="B26" s="7" t="d">
        <v>2024-01-05</v>
      </c>
      <c r="C26" s="8">
        <v>60.669998</v>
      </c>
      <c r="D26" s="49">
        <f t="shared" si="0"/>
        <v>-2.0503729746589094E-2</v>
      </c>
      <c r="E26" s="11">
        <v>-205.03729746589096</v>
      </c>
      <c r="F26" s="4">
        <f t="shared" si="1"/>
        <v>3.4111346972603381E-2</v>
      </c>
      <c r="G26" s="4">
        <f t="shared" si="2"/>
        <v>4.2040293352116252E-2</v>
      </c>
      <c r="H26" s="69">
        <f t="shared" si="3"/>
        <v>-202.18075329221517</v>
      </c>
    </row>
    <row r="27" spans="2:8" x14ac:dyDescent="0.2">
      <c r="B27" s="7" t="d">
        <v>2024-01-04</v>
      </c>
      <c r="C27" s="8">
        <v>61.939999</v>
      </c>
      <c r="D27" s="49">
        <f t="shared" si="0"/>
        <v>-9.9105177443971071E-3</v>
      </c>
      <c r="E27" s="11">
        <v>-99.105177443971073</v>
      </c>
      <c r="F27" s="4">
        <f t="shared" si="1"/>
        <v>4.4375039207480406E-2</v>
      </c>
      <c r="G27" s="4">
        <f t="shared" si="2"/>
        <v>9.8218361962009934E-3</v>
      </c>
      <c r="H27" s="69">
        <f t="shared" si="3"/>
        <v>-418.28889593674461</v>
      </c>
    </row>
    <row r="28" spans="2:8" x14ac:dyDescent="0.2">
      <c r="B28" s="7" t="d">
        <v>2024-01-03</v>
      </c>
      <c r="C28" s="8">
        <v>62.560001</v>
      </c>
      <c r="D28" s="49">
        <f t="shared" si="0"/>
        <v>-5.2982093641601335E-2</v>
      </c>
      <c r="E28" s="11">
        <v>-529.82093641601341</v>
      </c>
      <c r="F28" s="4">
        <f t="shared" si="1"/>
        <v>5.3530376274151782E-2</v>
      </c>
      <c r="G28" s="4">
        <f t="shared" si="2"/>
        <v>0.28071022466474127</v>
      </c>
      <c r="H28" s="69">
        <f t="shared" si="3"/>
        <v>-78.242652196937428</v>
      </c>
    </row>
    <row r="29" spans="2:8" x14ac:dyDescent="0.2">
      <c r="B29" s="7" t="d">
        <v>2024-01-02</v>
      </c>
      <c r="C29" s="8">
        <v>66.059997999999993</v>
      </c>
      <c r="D29" s="49">
        <f t="shared" si="0"/>
        <v>5.5271567261072407E-2</v>
      </c>
      <c r="E29" s="11">
        <v>552.71567261072403</v>
      </c>
      <c r="F29" s="4">
        <f t="shared" si="1"/>
        <v>5.0177021174655285E-2</v>
      </c>
      <c r="G29" s="4">
        <f t="shared" si="2"/>
        <v>0.30549461474952511</v>
      </c>
      <c r="H29" s="69">
        <f t="shared" si="3"/>
        <v>75.001664162778624</v>
      </c>
    </row>
    <row r="30" spans="2:8" x14ac:dyDescent="0.2">
      <c r="B30" s="7" t="d">
        <v>2023-12-29</v>
      </c>
      <c r="C30" s="8">
        <v>62.599997999999999</v>
      </c>
      <c r="D30" s="49">
        <f t="shared" si="0"/>
        <v>-2.6438645733811272E-2</v>
      </c>
      <c r="E30" s="11">
        <v>-264.38645733811273</v>
      </c>
      <c r="F30" s="4">
        <f t="shared" si="1"/>
        <v>4.7530264622396561E-2</v>
      </c>
      <c r="G30" s="4">
        <f t="shared" si="2"/>
        <v>6.9900198823797693E-2</v>
      </c>
      <c r="H30" s="69">
        <f t="shared" si="3"/>
        <v>-156.79545643912954</v>
      </c>
    </row>
    <row r="31" spans="2:8" x14ac:dyDescent="0.2">
      <c r="B31" s="7" t="d">
        <v>2023-12-28</v>
      </c>
      <c r="C31" s="8">
        <v>64.300003000000004</v>
      </c>
      <c r="D31" s="49">
        <f t="shared" si="0"/>
        <v>-1.0160037102217245E-2</v>
      </c>
      <c r="E31" s="11">
        <v>-101.60037102217245</v>
      </c>
      <c r="F31" s="4">
        <f t="shared" si="1"/>
        <v>4.7056135430596779E-2</v>
      </c>
      <c r="G31" s="4">
        <f t="shared" si="2"/>
        <v>1.03226353918431E-2</v>
      </c>
      <c r="H31" s="69">
        <f t="shared" si="3"/>
        <v>-408.01617983862587</v>
      </c>
    </row>
    <row r="32" spans="2:8" x14ac:dyDescent="0.2">
      <c r="B32" s="7" t="d">
        <v>2023-12-27</v>
      </c>
      <c r="C32" s="8">
        <v>64.959998999999996</v>
      </c>
      <c r="D32" s="49">
        <f t="shared" si="0"/>
        <v>-5.6636000102984196E-3</v>
      </c>
      <c r="E32" s="11">
        <v>-56.636000102984198</v>
      </c>
      <c r="F32" s="4">
        <f t="shared" si="1"/>
        <v>4.9294694226546802E-2</v>
      </c>
      <c r="G32" s="4">
        <f t="shared" si="2"/>
        <v>3.2076365076652261E-3</v>
      </c>
      <c r="H32" s="69">
        <f t="shared" si="3"/>
        <v>-731.94779255729168</v>
      </c>
    </row>
    <row r="33" spans="2:8" x14ac:dyDescent="0.2">
      <c r="B33" s="7" t="d">
        <v>2023-12-26</v>
      </c>
      <c r="C33" s="8">
        <v>65.330001999999993</v>
      </c>
      <c r="D33" s="49">
        <f t="shared" si="0"/>
        <v>2.6071997049536444E-2</v>
      </c>
      <c r="E33" s="11">
        <v>260.71997049536446</v>
      </c>
      <c r="F33" s="4">
        <f t="shared" si="1"/>
        <v>5.1393984252301787E-2</v>
      </c>
      <c r="G33" s="4">
        <f t="shared" si="2"/>
        <v>6.7974903015103699E-2</v>
      </c>
      <c r="H33" s="69">
        <f t="shared" si="3"/>
        <v>159.00046005639945</v>
      </c>
    </row>
    <row r="34" spans="2:8" x14ac:dyDescent="0.2">
      <c r="B34" s="7" t="d">
        <v>2023-12-22</v>
      </c>
      <c r="C34" s="8">
        <v>63.669998</v>
      </c>
      <c r="D34" s="49">
        <f t="shared" si="0"/>
        <v>5.0660067678550025E-2</v>
      </c>
      <c r="E34" s="11">
        <v>506.60067678550024</v>
      </c>
      <c r="F34" s="4">
        <f t="shared" si="1"/>
        <v>5.6083945381056842E-2</v>
      </c>
      <c r="G34" s="4">
        <f t="shared" si="2"/>
        <v>0.25664424571952688</v>
      </c>
      <c r="H34" s="69">
        <f t="shared" si="3"/>
        <v>81.828937769473455</v>
      </c>
    </row>
    <row r="35" spans="2:8" x14ac:dyDescent="0.2">
      <c r="B35" s="7" t="d">
        <v>2023-12-21</v>
      </c>
      <c r="C35" s="8">
        <v>60.599997999999999</v>
      </c>
      <c r="D35" s="49">
        <f t="shared" si="0"/>
        <v>-3.4534286555923943E-3</v>
      </c>
      <c r="E35" s="11">
        <v>-34.534286555923941</v>
      </c>
      <c r="F35" s="4">
        <f t="shared" si="1"/>
        <v>5.8265486826727733E-2</v>
      </c>
      <c r="G35" s="4">
        <f t="shared" si="2"/>
        <v>1.1926169479266693E-3</v>
      </c>
      <c r="H35" s="69">
        <f t="shared" si="3"/>
        <v>-1200.3895081927726</v>
      </c>
    </row>
    <row r="36" spans="2:8" x14ac:dyDescent="0.2">
      <c r="B36" s="7" t="d">
        <v>2023-12-20</v>
      </c>
      <c r="C36" s="8">
        <v>60.810001</v>
      </c>
      <c r="D36" s="49">
        <f t="shared" si="0"/>
        <v>-9.0079317968597361E-2</v>
      </c>
      <c r="E36" s="11">
        <v>-900.79317968597366</v>
      </c>
      <c r="F36" s="4">
        <f t="shared" si="1"/>
        <v>5.8168262917542915E-2</v>
      </c>
      <c r="G36" s="4">
        <f t="shared" si="2"/>
        <v>0.81142835256876666</v>
      </c>
      <c r="H36" s="69">
        <f t="shared" si="3"/>
        <v>-46.020103381672321</v>
      </c>
    </row>
    <row r="37" spans="2:8" x14ac:dyDescent="0.2">
      <c r="B37" s="7" t="d">
        <v>2023-12-19</v>
      </c>
      <c r="C37" s="8">
        <v>66.830001999999993</v>
      </c>
      <c r="D37" s="49">
        <f t="shared" si="0"/>
        <v>8.8436479204023311E-2</v>
      </c>
      <c r="E37" s="11">
        <v>884.36479204023306</v>
      </c>
      <c r="F37" s="4">
        <f t="shared" si="1"/>
        <v>5.183865114043501E-2</v>
      </c>
      <c r="G37" s="4">
        <f t="shared" si="2"/>
        <v>0.78210108540036472</v>
      </c>
      <c r="H37" s="69">
        <f t="shared" si="3"/>
        <v>46.874995056076251</v>
      </c>
    </row>
    <row r="38" spans="2:8" x14ac:dyDescent="0.2">
      <c r="B38" s="7" t="d">
        <v>2023-12-18</v>
      </c>
      <c r="C38" s="8">
        <v>61.400002000000001</v>
      </c>
      <c r="D38" s="49">
        <f t="shared" si="0"/>
        <v>-1.0953607894535811E-2</v>
      </c>
      <c r="E38" s="11">
        <v>-109.5360789453581</v>
      </c>
      <c r="F38" s="4">
        <f t="shared" si="1"/>
        <v>4.0331221132341173E-2</v>
      </c>
      <c r="G38" s="4">
        <f t="shared" si="2"/>
        <v>1.1998152590723723E-2</v>
      </c>
      <c r="H38" s="69">
        <f t="shared" si="3"/>
        <v>-378.45608181148589</v>
      </c>
    </row>
    <row r="39" spans="2:8" x14ac:dyDescent="0.2">
      <c r="B39" s="7" t="d">
        <v>2023-12-15</v>
      </c>
      <c r="C39" s="8">
        <v>62.080002</v>
      </c>
      <c r="D39" s="49">
        <f t="shared" si="0"/>
        <v>-1.3663759352776639E-2</v>
      </c>
      <c r="E39" s="11">
        <v>-136.6375935277664</v>
      </c>
      <c r="F39" s="4">
        <f t="shared" si="1"/>
        <v>4.4085493737203392E-2</v>
      </c>
      <c r="G39" s="4">
        <f t="shared" si="2"/>
        <v>1.8669831965059107E-2</v>
      </c>
      <c r="H39" s="69">
        <f t="shared" si="3"/>
        <v>-303.39084716264239</v>
      </c>
    </row>
    <row r="40" spans="2:8" x14ac:dyDescent="0.2">
      <c r="B40" s="7" t="d">
        <v>2023-12-14</v>
      </c>
      <c r="C40" s="8">
        <v>62.939999</v>
      </c>
      <c r="D40" s="49">
        <f t="shared" si="0"/>
        <v>2.4580807423083106E-2</v>
      </c>
      <c r="E40" s="11">
        <v>245.80807423083107</v>
      </c>
      <c r="F40" s="4">
        <f t="shared" si="1"/>
        <v>4.5615595096929404E-2</v>
      </c>
      <c r="G40" s="4">
        <f t="shared" si="2"/>
        <v>6.042160935706975E-2</v>
      </c>
      <c r="H40" s="69">
        <f t="shared" si="3"/>
        <v>168.64619026194012</v>
      </c>
    </row>
    <row r="41" spans="2:8" x14ac:dyDescent="0.2">
      <c r="B41" s="7" t="d">
        <v>2023-12-13</v>
      </c>
      <c r="C41" s="8">
        <v>61.43</v>
      </c>
      <c r="D41" s="49">
        <f t="shared" si="0"/>
        <v>5.6951153767225593E-2</v>
      </c>
      <c r="E41" s="11">
        <v>569.51153767225594</v>
      </c>
      <c r="F41" s="4">
        <f t="shared" si="1"/>
        <v>4.518052738432194E-2</v>
      </c>
      <c r="G41" s="4">
        <f t="shared" si="2"/>
        <v>0.32434339154181741</v>
      </c>
      <c r="H41" s="69">
        <f t="shared" si="3"/>
        <v>72.789737367024571</v>
      </c>
    </row>
    <row r="42" spans="2:8" x14ac:dyDescent="0.2">
      <c r="B42" s="7" t="d">
        <v>2023-12-12</v>
      </c>
      <c r="C42" s="8">
        <v>58.119999</v>
      </c>
      <c r="D42" s="49">
        <f t="shared" si="0"/>
        <v>-3.5832780952766763E-2</v>
      </c>
      <c r="E42" s="11">
        <v>-358.32780952766763</v>
      </c>
      <c r="F42" s="4">
        <f t="shared" si="1"/>
        <v>3.8431053105156605E-2</v>
      </c>
      <c r="G42" s="4">
        <f t="shared" si="2"/>
        <v>0.12839881908089645</v>
      </c>
      <c r="H42" s="69">
        <f t="shared" si="3"/>
        <v>-115.68902594888601</v>
      </c>
    </row>
    <row r="43" spans="2:8" x14ac:dyDescent="0.2">
      <c r="B43" s="7" t="d">
        <v>2023-12-11</v>
      </c>
      <c r="C43" s="8">
        <v>60.279998999999997</v>
      </c>
      <c r="D43" s="49">
        <f t="shared" si="0"/>
        <v>-6.6005607901989394E-2</v>
      </c>
      <c r="E43" s="11">
        <v>-660.0560790198939</v>
      </c>
      <c r="F43" s="4">
        <f t="shared" si="1"/>
        <v>3.7971014618158105E-2</v>
      </c>
      <c r="G43" s="4">
        <f t="shared" si="2"/>
        <v>0.4356740274511165</v>
      </c>
      <c r="H43" s="69">
        <f t="shared" si="3"/>
        <v>-62.804656410723538</v>
      </c>
    </row>
    <row r="44" spans="2:8" x14ac:dyDescent="0.2">
      <c r="B44" s="7" t="d">
        <v>2023-12-08</v>
      </c>
      <c r="C44" s="8">
        <v>64.540001000000004</v>
      </c>
      <c r="D44" s="49">
        <f t="shared" si="0"/>
        <v>-8.0757699483801293E-2</v>
      </c>
      <c r="E44" s="11">
        <v>-807.57699483801298</v>
      </c>
      <c r="F44" s="4">
        <f t="shared" si="1"/>
        <v>3.5441282864104764E-2</v>
      </c>
      <c r="G44" s="4">
        <f t="shared" si="2"/>
        <v>0.65218060259159594</v>
      </c>
      <c r="H44" s="69">
        <f t="shared" si="3"/>
        <v>-51.332065573473848</v>
      </c>
    </row>
    <row r="45" spans="2:8" x14ac:dyDescent="0.2">
      <c r="B45" s="7" t="d">
        <v>2023-12-07</v>
      </c>
      <c r="C45" s="8">
        <v>70.209998999999996</v>
      </c>
      <c r="D45" s="49">
        <f t="shared" si="0"/>
        <v>-1.3072814353005668E-2</v>
      </c>
      <c r="E45" s="11">
        <v>-130.72814353005668</v>
      </c>
      <c r="F45" s="4">
        <f t="shared" si="1"/>
        <v>2.4483332964905614E-2</v>
      </c>
      <c r="G45" s="4">
        <f t="shared" si="2"/>
        <v>1.70898475108151E-2</v>
      </c>
      <c r="H45" s="69">
        <f t="shared" si="3"/>
        <v>-317.10536182381185</v>
      </c>
    </row>
    <row r="46" spans="2:8" x14ac:dyDescent="0.2">
      <c r="B46" s="7" t="d">
        <v>2023-12-06</v>
      </c>
      <c r="C46" s="8">
        <v>71.139999000000003</v>
      </c>
      <c r="D46" s="49">
        <f t="shared" si="0"/>
        <v>7.6487395934488056E-3</v>
      </c>
      <c r="E46" s="11">
        <v>76.487395934488063</v>
      </c>
      <c r="F46" s="4">
        <f t="shared" si="1"/>
        <v>2.7465696504088189E-2</v>
      </c>
      <c r="G46" s="4">
        <f t="shared" si="2"/>
        <v>5.8503217368391395E-3</v>
      </c>
      <c r="H46" s="69">
        <f t="shared" si="3"/>
        <v>541.97943005093236</v>
      </c>
    </row>
    <row r="47" spans="2:8" x14ac:dyDescent="0.2">
      <c r="B47" s="7" t="d">
        <v>2023-12-05</v>
      </c>
      <c r="C47" s="8">
        <v>70.599997999999999</v>
      </c>
      <c r="D47" s="49">
        <f t="shared" si="0"/>
        <v>-1.2725548518373708E-2</v>
      </c>
      <c r="E47" s="11">
        <v>-127.25548518373708</v>
      </c>
      <c r="F47" s="4">
        <f t="shared" si="1"/>
        <v>3.5095065566765005E-2</v>
      </c>
      <c r="G47" s="4">
        <f t="shared" si="2"/>
        <v>1.6193958509348329E-2</v>
      </c>
      <c r="H47" s="69">
        <f t="shared" si="3"/>
        <v>-325.7588087051796</v>
      </c>
    </row>
    <row r="48" spans="2:8" x14ac:dyDescent="0.2">
      <c r="B48" s="7" t="d">
        <v>2023-12-04</v>
      </c>
      <c r="C48" s="8">
        <v>71.510002</v>
      </c>
      <c r="D48" s="49">
        <f t="shared" si="0"/>
        <v>4.1660596018628038E-2</v>
      </c>
      <c r="E48" s="11">
        <v>416.60596018628036</v>
      </c>
      <c r="F48" s="4">
        <f t="shared" si="1"/>
        <v>4.026397884479288E-2</v>
      </c>
      <c r="G48" s="4">
        <f t="shared" si="2"/>
        <v>0.17356052606273262</v>
      </c>
      <c r="H48" s="69">
        <f t="shared" si="3"/>
        <v>99.505526123817106</v>
      </c>
    </row>
    <row r="49" spans="2:8" x14ac:dyDescent="0.2">
      <c r="B49" s="7" t="d">
        <v>2023-12-01</v>
      </c>
      <c r="C49" s="8">
        <v>68.650002000000001</v>
      </c>
      <c r="D49" s="49">
        <f t="shared" si="0"/>
        <v>2.8772649688027174E-2</v>
      </c>
      <c r="E49" s="11">
        <v>287.72649688027172</v>
      </c>
      <c r="F49" s="4">
        <f t="shared" si="1"/>
        <v>5.9579817600626868E-2</v>
      </c>
      <c r="G49" s="4">
        <f t="shared" si="2"/>
        <v>8.2786537006993025E-2</v>
      </c>
      <c r="H49" s="69">
        <f t="shared" si="3"/>
        <v>144.0763909620178</v>
      </c>
    </row>
    <row r="50" spans="2:8" x14ac:dyDescent="0.2">
      <c r="B50" s="7" t="d">
        <v>2023-11-30</v>
      </c>
      <c r="C50" s="8">
        <v>66.730002999999996</v>
      </c>
      <c r="D50" s="49">
        <f t="shared" si="0"/>
        <v>-3.4158244849225361E-2</v>
      </c>
      <c r="E50" s="11">
        <v>-341.5824484922536</v>
      </c>
      <c r="F50" s="4">
        <f t="shared" si="1"/>
        <v>6.063267296277703E-2</v>
      </c>
      <c r="G50" s="4">
        <f t="shared" si="2"/>
        <v>0.11667856911796309</v>
      </c>
      <c r="H50" s="69">
        <f t="shared" si="3"/>
        <v>-121.36043709984102</v>
      </c>
    </row>
    <row r="51" spans="2:8" x14ac:dyDescent="0.2">
      <c r="B51" s="7" t="d">
        <v>2023-11-29</v>
      </c>
      <c r="C51" s="8">
        <v>69.089995999999999</v>
      </c>
      <c r="D51" s="49">
        <f t="shared" si="0"/>
        <v>-2.2219189231860281E-2</v>
      </c>
      <c r="E51" s="11">
        <v>-222.19189231860281</v>
      </c>
      <c r="F51" s="4">
        <f t="shared" si="1"/>
        <v>5.7755196121861689E-2</v>
      </c>
      <c r="G51" s="4">
        <f t="shared" si="2"/>
        <v>4.9369237012121592E-2</v>
      </c>
      <c r="H51" s="69">
        <f t="shared" si="3"/>
        <v>-186.57114272743911</v>
      </c>
    </row>
    <row r="52" spans="2:8" x14ac:dyDescent="0.2">
      <c r="B52" s="7" t="d">
        <v>2023-11-28</v>
      </c>
      <c r="C52" s="8">
        <v>70.660004000000001</v>
      </c>
      <c r="D52" s="49">
        <f t="shared" si="0"/>
        <v>-1.3266261510036848E-2</v>
      </c>
      <c r="E52" s="11">
        <v>-132.66261510036847</v>
      </c>
      <c r="F52" s="4">
        <f t="shared" si="1"/>
        <v>5.6473847500365652E-2</v>
      </c>
      <c r="G52" s="4">
        <f t="shared" si="2"/>
        <v>1.7599369445268513E-2</v>
      </c>
      <c r="H52" s="69">
        <f t="shared" si="3"/>
        <v>-312.4813665348791</v>
      </c>
    </row>
    <row r="53" spans="2:8" x14ac:dyDescent="0.2">
      <c r="B53" s="7" t="d">
        <v>2023-11-27</v>
      </c>
      <c r="C53" s="8">
        <v>71.610000999999997</v>
      </c>
      <c r="D53" s="49">
        <f t="shared" si="0"/>
        <v>2.3438616214969121E-2</v>
      </c>
      <c r="E53" s="11">
        <v>234.38616214969122</v>
      </c>
      <c r="F53" s="4">
        <f t="shared" si="1"/>
        <v>5.7283357202822641E-2</v>
      </c>
      <c r="G53" s="4">
        <f t="shared" si="2"/>
        <v>5.4936873007261341E-2</v>
      </c>
      <c r="H53" s="69">
        <f t="shared" si="3"/>
        <v>176.86451655016549</v>
      </c>
    </row>
    <row r="54" spans="2:8" x14ac:dyDescent="0.2">
      <c r="B54" s="7" t="d">
        <v>2023-11-24</v>
      </c>
      <c r="C54" s="8">
        <v>69.970000999999996</v>
      </c>
      <c r="D54" s="49">
        <f t="shared" si="0"/>
        <v>-7.376890548358439E-3</v>
      </c>
      <c r="E54" s="11">
        <v>-73.76890548358439</v>
      </c>
      <c r="F54" s="4">
        <f t="shared" si="1"/>
        <v>5.7228063747891383E-2</v>
      </c>
      <c r="G54" s="4">
        <f t="shared" si="2"/>
        <v>5.4418514162460074E-3</v>
      </c>
      <c r="H54" s="69">
        <f t="shared" si="3"/>
        <v>-561.9521529145992</v>
      </c>
    </row>
    <row r="55" spans="2:8" x14ac:dyDescent="0.2">
      <c r="B55" s="7" t="d">
        <v>2023-11-22</v>
      </c>
      <c r="C55" s="8">
        <v>70.489998</v>
      </c>
      <c r="D55" s="49">
        <f t="shared" si="0"/>
        <v>4.3214414681071567E-2</v>
      </c>
      <c r="E55" s="11">
        <v>432.14414681071565</v>
      </c>
      <c r="F55" s="4">
        <f t="shared" si="1"/>
        <v>6.3941251596544305E-2</v>
      </c>
      <c r="G55" s="4">
        <f t="shared" si="2"/>
        <v>0.18674856362276138</v>
      </c>
      <c r="H55" s="69">
        <f t="shared" si="3"/>
        <v>95.92770273667837</v>
      </c>
    </row>
    <row r="56" spans="2:8" x14ac:dyDescent="0.2">
      <c r="B56" s="7" t="d">
        <v>2023-11-21</v>
      </c>
      <c r="C56" s="8">
        <v>67.569999999999993</v>
      </c>
      <c r="D56" s="49">
        <f t="shared" si="0"/>
        <v>-6.3868107509005401E-2</v>
      </c>
      <c r="E56" s="11">
        <v>-638.68107509005404</v>
      </c>
      <c r="F56" s="4">
        <f t="shared" si="1"/>
        <v>6.9974518889930892E-2</v>
      </c>
      <c r="G56" s="4">
        <f t="shared" si="2"/>
        <v>0.40791351567818723</v>
      </c>
      <c r="H56" s="69">
        <f t="shared" si="3"/>
        <v>-64.906565845572814</v>
      </c>
    </row>
    <row r="57" spans="2:8" x14ac:dyDescent="0.2">
      <c r="B57" s="7" t="d">
        <v>2023-11-20</v>
      </c>
      <c r="C57" s="8">
        <v>72.180000000000007</v>
      </c>
      <c r="D57" s="49">
        <f t="shared" si="0"/>
        <v>6.3190470808520693E-2</v>
      </c>
      <c r="E57" s="11">
        <v>631.90470808520695</v>
      </c>
      <c r="F57" s="4">
        <f t="shared" si="1"/>
        <v>7.2896975309953552E-2</v>
      </c>
      <c r="G57" s="4">
        <f t="shared" si="2"/>
        <v>0.39930356010025064</v>
      </c>
      <c r="H57" s="69">
        <f t="shared" si="3"/>
        <v>65.602605462885762</v>
      </c>
    </row>
    <row r="58" spans="2:8" x14ac:dyDescent="0.2">
      <c r="B58" s="7" t="d">
        <v>2023-11-17</v>
      </c>
      <c r="C58" s="8">
        <v>67.889999000000003</v>
      </c>
      <c r="D58" s="49">
        <f t="shared" si="0"/>
        <v>0.14640320590335687</v>
      </c>
      <c r="E58" s="11">
        <v>1464.0320590335687</v>
      </c>
      <c r="F58" s="4">
        <f t="shared" si="1"/>
        <v>7.2623023500820214E-2</v>
      </c>
      <c r="G58" s="4">
        <f t="shared" si="2"/>
        <v>2.1433898698780709</v>
      </c>
      <c r="H58" s="69">
        <f t="shared" si="3"/>
        <v>28.315360308447531</v>
      </c>
    </row>
    <row r="59" spans="2:8" x14ac:dyDescent="0.2">
      <c r="B59" s="7" t="d">
        <v>2023-11-16</v>
      </c>
      <c r="C59" s="8">
        <v>59.220001000000003</v>
      </c>
      <c r="D59" s="49">
        <f t="shared" si="0"/>
        <v>5.3174479815045528E-2</v>
      </c>
      <c r="E59" s="11">
        <v>531.74479815045527</v>
      </c>
      <c r="F59" s="4">
        <f t="shared" si="1"/>
        <v>6.6122796763848954E-2</v>
      </c>
      <c r="G59" s="4">
        <f t="shared" si="2"/>
        <v>0.28275253036006842</v>
      </c>
      <c r="H59" s="69">
        <f t="shared" si="3"/>
        <v>77.959568948946071</v>
      </c>
    </row>
    <row r="60" spans="2:8" x14ac:dyDescent="0.2">
      <c r="B60" s="7" t="d">
        <v>2023-11-15</v>
      </c>
      <c r="C60" s="8">
        <v>56.23</v>
      </c>
      <c r="D60" s="49">
        <f t="shared" si="0"/>
        <v>1.6817378242628855E-2</v>
      </c>
      <c r="E60" s="11">
        <v>168.17378242628854</v>
      </c>
      <c r="F60" s="4">
        <f t="shared" si="1"/>
        <v>6.6230721109818341E-2</v>
      </c>
      <c r="G60" s="4">
        <f t="shared" si="2"/>
        <v>2.8282421095564638E-2</v>
      </c>
      <c r="H60" s="69">
        <f t="shared" si="3"/>
        <v>246.49856033786713</v>
      </c>
    </row>
    <row r="61" spans="2:8" x14ac:dyDescent="0.2">
      <c r="B61" s="7" t="d">
        <v>2023-11-14</v>
      </c>
      <c r="C61" s="8">
        <v>55.299999</v>
      </c>
      <c r="D61" s="49">
        <f t="shared" si="0"/>
        <v>6.3257087608424856E-2</v>
      </c>
      <c r="E61" s="11">
        <v>632.57087608424854</v>
      </c>
      <c r="F61" s="4">
        <f t="shared" si="1"/>
        <v>6.9271437078754911E-2</v>
      </c>
      <c r="G61" s="4">
        <f t="shared" si="2"/>
        <v>0.40014591326999377</v>
      </c>
      <c r="H61" s="69">
        <f t="shared" si="3"/>
        <v>65.533518569913923</v>
      </c>
    </row>
    <row r="62" spans="2:8" x14ac:dyDescent="0.2">
      <c r="B62" s="7" t="d">
        <v>2023-11-13</v>
      </c>
      <c r="C62" s="8">
        <v>52.009998000000003</v>
      </c>
      <c r="D62" s="49">
        <f t="shared" si="0"/>
        <v>-2.1632844243792193E-2</v>
      </c>
      <c r="E62" s="11">
        <v>-216.32844243792192</v>
      </c>
      <c r="F62" s="4">
        <f t="shared" si="1"/>
        <v>6.8571921327183233E-2</v>
      </c>
      <c r="G62" s="4">
        <f t="shared" si="2"/>
        <v>4.6797995007617305E-2</v>
      </c>
      <c r="H62" s="69">
        <f t="shared" si="3"/>
        <v>-191.6280392327501</v>
      </c>
    </row>
    <row r="63" spans="2:8" x14ac:dyDescent="0.2">
      <c r="B63" s="7" t="d">
        <v>2023-11-10</v>
      </c>
      <c r="C63" s="8">
        <v>53.16</v>
      </c>
      <c r="D63" s="49">
        <f t="shared" si="0"/>
        <v>3.7065978816464229E-2</v>
      </c>
      <c r="E63" s="11">
        <v>370.65978816464229</v>
      </c>
      <c r="F63" s="4">
        <f t="shared" si="1"/>
        <v>6.6779309424979116E-2</v>
      </c>
      <c r="G63" s="4">
        <f t="shared" si="2"/>
        <v>0.1373886785622575</v>
      </c>
      <c r="H63" s="69">
        <f t="shared" si="3"/>
        <v>111.84001226548006</v>
      </c>
    </row>
    <row r="64" spans="2:8" x14ac:dyDescent="0.2">
      <c r="B64" s="7" t="d">
        <v>2023-11-09</v>
      </c>
      <c r="C64" s="8">
        <v>51.259998000000003</v>
      </c>
      <c r="D64" s="49">
        <f t="shared" si="0"/>
        <v>-6.323104782107003E-2</v>
      </c>
      <c r="E64" s="11">
        <v>-632.31047821070035</v>
      </c>
      <c r="F64" s="4">
        <f t="shared" si="1"/>
        <v>6.8156791807408537E-2</v>
      </c>
      <c r="G64" s="4">
        <f t="shared" si="2"/>
        <v>0.39981654085504448</v>
      </c>
      <c r="H64" s="69">
        <f t="shared" si="3"/>
        <v>-65.560506559943832</v>
      </c>
    </row>
    <row r="65" spans="2:8" x14ac:dyDescent="0.2">
      <c r="B65" s="7" t="d">
        <v>2023-11-08</v>
      </c>
      <c r="C65" s="8">
        <v>54.720001000000003</v>
      </c>
      <c r="D65" s="49">
        <f t="shared" si="0"/>
        <v>-6.5892810997172702E-2</v>
      </c>
      <c r="E65" s="11">
        <v>-658.92810997172705</v>
      </c>
      <c r="F65" s="4">
        <f t="shared" si="1"/>
        <v>6.1297154569844366E-2</v>
      </c>
      <c r="G65" s="4">
        <f t="shared" si="2"/>
        <v>0.43418625411091238</v>
      </c>
      <c r="H65" s="69">
        <f t="shared" si="3"/>
        <v>-62.912166937957082</v>
      </c>
    </row>
    <row r="66" spans="2:8" x14ac:dyDescent="0.2">
      <c r="B66" s="7" t="d">
        <v>2023-11-07</v>
      </c>
      <c r="C66" s="8">
        <v>58.580002</v>
      </c>
      <c r="D66" s="49">
        <f t="shared" si="0"/>
        <v>0.13571151082933275</v>
      </c>
      <c r="E66" s="11">
        <v>1357.1151082933275</v>
      </c>
      <c r="F66" s="4">
        <f t="shared" si="1"/>
        <v>5.9554234718772872E-2</v>
      </c>
      <c r="G66" s="4">
        <f t="shared" si="2"/>
        <v>1.8417614171580099</v>
      </c>
      <c r="H66" s="69">
        <f t="shared" si="3"/>
        <v>30.546115802060481</v>
      </c>
    </row>
    <row r="67" spans="2:8" x14ac:dyDescent="0.2">
      <c r="B67" s="7" t="d">
        <v>2023-11-06</v>
      </c>
      <c r="C67" s="8">
        <v>51.580002</v>
      </c>
      <c r="D67" s="49">
        <f t="shared" si="0"/>
        <v>1.1570895800318004E-2</v>
      </c>
      <c r="E67" s="11">
        <v>115.70895800318004</v>
      </c>
      <c r="F67" s="4">
        <f t="shared" si="1"/>
        <v>4.8400163173731324E-2</v>
      </c>
      <c r="G67" s="4">
        <f t="shared" si="2"/>
        <v>1.3388562962181683E-2</v>
      </c>
      <c r="H67" s="69">
        <f t="shared" si="3"/>
        <v>358.26608388880771</v>
      </c>
    </row>
    <row r="68" spans="2:8" x14ac:dyDescent="0.2">
      <c r="B68" s="7" t="d">
        <v>2023-11-03</v>
      </c>
      <c r="C68" s="8">
        <v>50.990001999999997</v>
      </c>
      <c r="D68" s="49">
        <f t="shared" si="0"/>
        <v>0.10415768731052388</v>
      </c>
      <c r="E68" s="11">
        <v>1041.5768731052387</v>
      </c>
      <c r="F68" s="4">
        <f t="shared" si="1"/>
        <v>4.8221087085499839E-2</v>
      </c>
      <c r="G68" s="4">
        <f t="shared" si="2"/>
        <v>1.0848823825876868</v>
      </c>
      <c r="H68" s="69">
        <f t="shared" si="3"/>
        <v>39.799842263265511</v>
      </c>
    </row>
    <row r="69" spans="2:8" x14ac:dyDescent="0.2">
      <c r="B69" s="7" t="d">
        <v>2023-11-02</v>
      </c>
      <c r="C69" s="8">
        <v>46.18</v>
      </c>
      <c r="D69" s="49">
        <f t="shared" si="0"/>
        <v>5.5542857142857116E-2</v>
      </c>
      <c r="E69" s="11">
        <v>555.4285714285711</v>
      </c>
      <c r="F69" s="4">
        <f t="shared" si="1"/>
        <v>4.3379381286108611E-2</v>
      </c>
      <c r="G69" s="4">
        <f t="shared" si="2"/>
        <v>0.30850089795918334</v>
      </c>
      <c r="H69" s="69">
        <f t="shared" si="3"/>
        <v>74.635330962596953</v>
      </c>
    </row>
    <row r="70" spans="2:8" x14ac:dyDescent="0.2">
      <c r="B70" s="7" t="d">
        <v>2023-11-01</v>
      </c>
      <c r="C70" s="8">
        <v>43.75</v>
      </c>
      <c r="D70" s="49">
        <f t="shared" ref="D70:D133" si="5">C70/C71-1</f>
        <v>9.375E-2</v>
      </c>
      <c r="E70" s="11">
        <v>1238.1197020292834</v>
      </c>
      <c r="F70" s="4">
        <f t="shared" si="1"/>
        <v>4.1990280941002267E-2</v>
      </c>
      <c r="G70" s="4">
        <f t="shared" si="2"/>
        <v>0.87890625</v>
      </c>
      <c r="H70" s="69">
        <f t="shared" si="3"/>
        <v>58.397299057136692</v>
      </c>
    </row>
    <row r="71" spans="2:8" x14ac:dyDescent="0.2">
      <c r="B71" s="7" t="d">
        <v>2023-10-31</v>
      </c>
      <c r="C71" s="8">
        <v>40</v>
      </c>
      <c r="D71" s="49">
        <f t="shared" si="5"/>
        <v>2.7485229899820274E-2</v>
      </c>
      <c r="E71" s="11">
        <v>50</v>
      </c>
      <c r="F71" s="4">
        <f t="shared" ref="F71:F134" si="6">_xlfn.STDEV.S(D71:D80)</f>
        <v>3.7502848935808429E-2</v>
      </c>
      <c r="G71" s="4">
        <f t="shared" ref="G71:G134" si="7">D71^2*100</f>
        <v>7.5543786264597443E-2</v>
      </c>
      <c r="H71" s="69">
        <f t="shared" ref="H71:H134" si="8">$L$6/G71*E71</f>
        <v>27.437461970370524</v>
      </c>
    </row>
    <row r="72" spans="2:8" x14ac:dyDescent="0.2">
      <c r="B72" s="7" t="d">
        <v>2023-10-30</v>
      </c>
      <c r="C72" s="8">
        <v>38.93</v>
      </c>
      <c r="D72" s="49">
        <f t="shared" si="5"/>
        <v>4.9044396022488446E-3</v>
      </c>
      <c r="E72" s="11">
        <v>49.044396022488442</v>
      </c>
      <c r="F72" s="4">
        <f t="shared" si="6"/>
        <v>3.5622748818615116E-2</v>
      </c>
      <c r="G72" s="4">
        <f t="shared" si="7"/>
        <v>2.4053527812106803E-3</v>
      </c>
      <c r="H72" s="69">
        <f t="shared" si="8"/>
        <v>845.24632000046552</v>
      </c>
    </row>
    <row r="73" spans="2:8" x14ac:dyDescent="0.2">
      <c r="B73" s="7" t="d">
        <v>2023-10-27</v>
      </c>
      <c r="C73" s="8">
        <v>38.740001999999997</v>
      </c>
      <c r="D73" s="49">
        <f t="shared" si="5"/>
        <v>-9.460470226017148E-3</v>
      </c>
      <c r="E73" s="11">
        <v>-94.604702260171479</v>
      </c>
      <c r="F73" s="4">
        <f t="shared" si="6"/>
        <v>3.6041399587074766E-2</v>
      </c>
      <c r="G73" s="4">
        <f t="shared" si="7"/>
        <v>8.9500496897356955E-3</v>
      </c>
      <c r="H73" s="69">
        <f t="shared" si="8"/>
        <v>-438.18747128076092</v>
      </c>
    </row>
    <row r="74" spans="2:8" x14ac:dyDescent="0.2">
      <c r="B74" s="7" t="d">
        <v>2023-10-26</v>
      </c>
      <c r="C74" s="8">
        <v>39.110000999999997</v>
      </c>
      <c r="D74" s="49">
        <f t="shared" si="5"/>
        <v>-1.7866003062787517E-3</v>
      </c>
      <c r="E74" s="11">
        <v>-17.866003062787517</v>
      </c>
      <c r="F74" s="4">
        <f t="shared" si="6"/>
        <v>3.8488397840611484E-2</v>
      </c>
      <c r="G74" s="4">
        <f t="shared" si="7"/>
        <v>3.1919406543953288E-4</v>
      </c>
      <c r="H74" s="69">
        <f t="shared" si="8"/>
        <v>-2320.3060644827819</v>
      </c>
    </row>
    <row r="75" spans="2:8" x14ac:dyDescent="0.2">
      <c r="B75" s="7" t="d">
        <v>2023-10-25</v>
      </c>
      <c r="C75" s="8">
        <v>39.18</v>
      </c>
      <c r="D75" s="49">
        <f t="shared" si="5"/>
        <v>-5.6131007281667533E-2</v>
      </c>
      <c r="E75" s="11">
        <v>-561.3100728166753</v>
      </c>
      <c r="F75" s="4">
        <f t="shared" si="6"/>
        <v>3.944441573417809E-2</v>
      </c>
      <c r="G75" s="4">
        <f t="shared" si="7"/>
        <v>0.31506899784546138</v>
      </c>
      <c r="H75" s="69">
        <f t="shared" si="8"/>
        <v>-73.85328940674998</v>
      </c>
    </row>
    <row r="76" spans="2:8" x14ac:dyDescent="0.2">
      <c r="B76" s="7" t="d">
        <v>2023-10-24</v>
      </c>
      <c r="C76" s="8">
        <v>41.509998000000003</v>
      </c>
      <c r="D76" s="49">
        <f t="shared" si="5"/>
        <v>3.5162096516812902E-2</v>
      </c>
      <c r="E76" s="11">
        <v>351.62096516812903</v>
      </c>
      <c r="F76" s="4">
        <f t="shared" si="6"/>
        <v>3.7391675676514829E-2</v>
      </c>
      <c r="G76" s="4">
        <f t="shared" si="7"/>
        <v>0.1236373031457666</v>
      </c>
      <c r="H76" s="69">
        <f t="shared" si="8"/>
        <v>117.89568700726404</v>
      </c>
    </row>
    <row r="77" spans="2:8" x14ac:dyDescent="0.2">
      <c r="B77" s="7" t="d">
        <v>2023-10-23</v>
      </c>
      <c r="C77" s="8">
        <v>40.099997999999999</v>
      </c>
      <c r="D77" s="49">
        <f t="shared" si="5"/>
        <v>3.8322087993839737E-2</v>
      </c>
      <c r="E77" s="11">
        <v>383.22087993839739</v>
      </c>
      <c r="F77" s="4">
        <f t="shared" si="6"/>
        <v>3.6948864714874109E-2</v>
      </c>
      <c r="G77" s="4">
        <f t="shared" si="7"/>
        <v>0.14685824282075957</v>
      </c>
      <c r="H77" s="69">
        <f t="shared" si="8"/>
        <v>108.17415601497926</v>
      </c>
    </row>
    <row r="78" spans="2:8" x14ac:dyDescent="0.2">
      <c r="B78" s="7" t="d">
        <v>2023-10-20</v>
      </c>
      <c r="C78" s="8">
        <v>38.619999</v>
      </c>
      <c r="D78" s="49">
        <f t="shared" si="5"/>
        <v>-2.9160382834599763E-2</v>
      </c>
      <c r="E78" s="11">
        <v>-291.60382834599761</v>
      </c>
      <c r="F78" s="4">
        <f t="shared" si="6"/>
        <v>3.3647871937788433E-2</v>
      </c>
      <c r="G78" s="4">
        <f t="shared" si="7"/>
        <v>8.5032792706042054E-2</v>
      </c>
      <c r="H78" s="69">
        <f t="shared" si="8"/>
        <v>-142.16066877375346</v>
      </c>
    </row>
    <row r="79" spans="2:8" x14ac:dyDescent="0.2">
      <c r="B79" s="7" t="d">
        <v>2023-10-19</v>
      </c>
      <c r="C79" s="8">
        <v>39.779998999999997</v>
      </c>
      <c r="D79" s="49">
        <f t="shared" si="5"/>
        <v>-1.6077195152114809E-2</v>
      </c>
      <c r="E79" s="11">
        <v>-160.77195152114808</v>
      </c>
      <c r="F79" s="4">
        <f t="shared" si="6"/>
        <v>3.3128662067042167E-2</v>
      </c>
      <c r="G79" s="4">
        <f t="shared" si="7"/>
        <v>2.584762039591839E-2</v>
      </c>
      <c r="H79" s="69">
        <f t="shared" si="8"/>
        <v>-257.84718579596796</v>
      </c>
    </row>
    <row r="80" spans="2:8" x14ac:dyDescent="0.2">
      <c r="B80" s="7" t="d">
        <v>2023-10-18</v>
      </c>
      <c r="C80" s="8">
        <v>40.43</v>
      </c>
      <c r="D80" s="49">
        <f t="shared" si="5"/>
        <v>-7.3980760421438307E-2</v>
      </c>
      <c r="E80" s="11">
        <v>-739.8076042143831</v>
      </c>
      <c r="F80" s="4">
        <f t="shared" si="6"/>
        <v>3.5260709489429817E-2</v>
      </c>
      <c r="G80" s="4">
        <f t="shared" si="7"/>
        <v>0.54731529125342526</v>
      </c>
      <c r="H80" s="69">
        <f t="shared" si="8"/>
        <v>-56.034291913875798</v>
      </c>
    </row>
    <row r="81" spans="2:8" x14ac:dyDescent="0.2">
      <c r="B81" s="7" t="d">
        <v>2023-10-17</v>
      </c>
      <c r="C81" s="8">
        <v>43.66</v>
      </c>
      <c r="D81" s="49">
        <f t="shared" si="5"/>
        <v>-2.5663936048562097E-2</v>
      </c>
      <c r="E81" s="11">
        <v>-256.63936048562095</v>
      </c>
      <c r="F81" s="4">
        <f t="shared" si="6"/>
        <v>2.7235195047285998E-2</v>
      </c>
      <c r="G81" s="4">
        <f t="shared" si="7"/>
        <v>6.5863761350468508E-2</v>
      </c>
      <c r="H81" s="69">
        <f t="shared" si="8"/>
        <v>-161.52859474171132</v>
      </c>
    </row>
    <row r="82" spans="2:8" x14ac:dyDescent="0.2">
      <c r="B82" s="7" t="d">
        <v>2023-10-16</v>
      </c>
      <c r="C82" s="8">
        <v>44.810001</v>
      </c>
      <c r="D82" s="49">
        <f t="shared" si="5"/>
        <v>1.1284134252219857E-2</v>
      </c>
      <c r="E82" s="11">
        <v>112.84134252219857</v>
      </c>
      <c r="F82" s="4">
        <f t="shared" si="6"/>
        <v>2.554986938279654E-2</v>
      </c>
      <c r="G82" s="4">
        <f t="shared" si="7"/>
        <v>1.2733168582212141E-2</v>
      </c>
      <c r="H82" s="69">
        <f t="shared" si="8"/>
        <v>367.37063143766414</v>
      </c>
    </row>
    <row r="83" spans="2:8" x14ac:dyDescent="0.2">
      <c r="B83" s="7" t="d">
        <v>2023-10-13</v>
      </c>
      <c r="C83" s="8">
        <v>44.310001</v>
      </c>
      <c r="D83" s="49">
        <f t="shared" si="5"/>
        <v>2.9746735527463208E-2</v>
      </c>
      <c r="E83" s="11">
        <v>297.4673552746321</v>
      </c>
      <c r="F83" s="4">
        <f t="shared" si="6"/>
        <v>3.3929673199570999E-2</v>
      </c>
      <c r="G83" s="4">
        <f t="shared" si="7"/>
        <v>8.8486827454084177E-2</v>
      </c>
      <c r="H83" s="69">
        <f t="shared" si="8"/>
        <v>139.35846915498183</v>
      </c>
    </row>
    <row r="84" spans="2:8" x14ac:dyDescent="0.2">
      <c r="B84" s="7" t="d">
        <v>2023-10-12</v>
      </c>
      <c r="C84" s="8">
        <v>43.029998999999997</v>
      </c>
      <c r="D84" s="49">
        <f t="shared" si="5"/>
        <v>-3.8005835010060385E-2</v>
      </c>
      <c r="E84" s="11">
        <v>-380.05835010060383</v>
      </c>
      <c r="F84" s="4">
        <f t="shared" si="6"/>
        <v>3.2066407956863059E-2</v>
      </c>
      <c r="G84" s="4">
        <f t="shared" si="7"/>
        <v>0.14444434948119317</v>
      </c>
      <c r="H84" s="69">
        <f t="shared" si="8"/>
        <v>-109.07429147045589</v>
      </c>
    </row>
    <row r="85" spans="2:8" x14ac:dyDescent="0.2">
      <c r="B85" s="7" t="d">
        <v>2023-10-11</v>
      </c>
      <c r="C85" s="8">
        <v>44.73</v>
      </c>
      <c r="D85" s="49">
        <f t="shared" si="5"/>
        <v>2.0301094890510907E-2</v>
      </c>
      <c r="E85" s="11">
        <v>203.01094890510907</v>
      </c>
      <c r="F85" s="4">
        <f t="shared" si="6"/>
        <v>3.1212699127880283E-2</v>
      </c>
      <c r="G85" s="4">
        <f t="shared" si="7"/>
        <v>4.1213445375352806E-2</v>
      </c>
      <c r="H85" s="69">
        <f t="shared" si="8"/>
        <v>204.19881527685706</v>
      </c>
    </row>
    <row r="86" spans="2:8" x14ac:dyDescent="0.2">
      <c r="B86" s="7" t="d">
        <v>2023-10-10</v>
      </c>
      <c r="C86" s="8">
        <v>43.84</v>
      </c>
      <c r="D86" s="49">
        <f t="shared" si="5"/>
        <v>3.1286804577125515E-2</v>
      </c>
      <c r="E86" s="11">
        <v>312.86804577125514</v>
      </c>
      <c r="F86" s="4">
        <f t="shared" si="6"/>
        <v>3.1379964448914791E-2</v>
      </c>
      <c r="G86" s="4">
        <f t="shared" si="7"/>
        <v>9.7886414064724217E-2</v>
      </c>
      <c r="H86" s="69">
        <f t="shared" si="8"/>
        <v>132.49865499195852</v>
      </c>
    </row>
    <row r="87" spans="2:8" x14ac:dyDescent="0.2">
      <c r="B87" s="7" t="d">
        <v>2023-10-09</v>
      </c>
      <c r="C87" s="8">
        <v>42.509998000000003</v>
      </c>
      <c r="D87" s="49">
        <f t="shared" si="5"/>
        <v>-1.2772944431654776E-2</v>
      </c>
      <c r="E87" s="11">
        <v>-127.72944431654776</v>
      </c>
      <c r="F87" s="4">
        <f t="shared" si="6"/>
        <v>2.9077469693276133E-2</v>
      </c>
      <c r="G87" s="4">
        <f t="shared" si="7"/>
        <v>1.6314810945414072E-2</v>
      </c>
      <c r="H87" s="69">
        <f t="shared" si="8"/>
        <v>-324.55003211255075</v>
      </c>
    </row>
    <row r="88" spans="2:8" x14ac:dyDescent="0.2">
      <c r="B88" s="7" t="d">
        <v>2023-10-06</v>
      </c>
      <c r="C88" s="8">
        <v>43.060001</v>
      </c>
      <c r="D88" s="49">
        <f t="shared" si="5"/>
        <v>1.3953720930233171E-3</v>
      </c>
      <c r="E88" s="11">
        <v>13.953720930233171</v>
      </c>
      <c r="F88" s="4">
        <f t="shared" si="6"/>
        <v>2.9379792059653829E-2</v>
      </c>
      <c r="G88" s="4">
        <f t="shared" si="7"/>
        <v>1.9470632779882728E-4</v>
      </c>
      <c r="H88" s="69">
        <f t="shared" si="8"/>
        <v>2970.8631455309683</v>
      </c>
    </row>
    <row r="89" spans="2:8" x14ac:dyDescent="0.2">
      <c r="B89" s="7" t="d">
        <v>2023-10-05</v>
      </c>
      <c r="C89" s="8">
        <v>43</v>
      </c>
      <c r="D89" s="49">
        <f t="shared" si="5"/>
        <v>3.31571608158856E-2</v>
      </c>
      <c r="E89" s="11">
        <v>331.57160815885601</v>
      </c>
      <c r="F89" s="4">
        <f t="shared" si="6"/>
        <v>2.9365365433874205E-2</v>
      </c>
      <c r="G89" s="4">
        <f t="shared" si="7"/>
        <v>0.10993973133704994</v>
      </c>
      <c r="H89" s="69">
        <f t="shared" si="8"/>
        <v>125.02456252162861</v>
      </c>
    </row>
    <row r="90" spans="2:8" x14ac:dyDescent="0.2">
      <c r="B90" s="7" t="d">
        <v>2023-10-04</v>
      </c>
      <c r="C90" s="8">
        <v>41.619999</v>
      </c>
      <c r="D90" s="49">
        <f t="shared" si="5"/>
        <v>-3.0740568950642033E-2</v>
      </c>
      <c r="E90" s="11">
        <v>-307.40568950642034</v>
      </c>
      <c r="F90" s="4">
        <f t="shared" si="6"/>
        <v>2.5857371202090688E-2</v>
      </c>
      <c r="G90" s="4">
        <f t="shared" si="7"/>
        <v>9.4498257940917707E-2</v>
      </c>
      <c r="H90" s="69">
        <f t="shared" si="8"/>
        <v>-134.85305142274547</v>
      </c>
    </row>
    <row r="91" spans="2:8" x14ac:dyDescent="0.2">
      <c r="B91" s="7" t="d">
        <v>2023-10-03</v>
      </c>
      <c r="C91" s="8">
        <v>42.939999</v>
      </c>
      <c r="D91" s="49">
        <f t="shared" si="5"/>
        <v>1.2497029002593862E-2</v>
      </c>
      <c r="E91" s="11">
        <v>124.97029002593862</v>
      </c>
      <c r="F91" s="4">
        <f t="shared" si="6"/>
        <v>2.5075142385264149E-2</v>
      </c>
      <c r="G91" s="4">
        <f t="shared" si="7"/>
        <v>1.5617573389167213E-2</v>
      </c>
      <c r="H91" s="69">
        <f t="shared" si="8"/>
        <v>331.71560413318707</v>
      </c>
    </row>
    <row r="92" spans="2:8" x14ac:dyDescent="0.2">
      <c r="B92" s="7" t="d">
        <v>2023-10-02</v>
      </c>
      <c r="C92" s="8">
        <v>42.41</v>
      </c>
      <c r="D92" s="49">
        <f t="shared" si="5"/>
        <v>-6.5653206998308344E-2</v>
      </c>
      <c r="E92" s="11">
        <v>-656.53206998308349</v>
      </c>
      <c r="F92" s="4">
        <f t="shared" si="6"/>
        <v>2.3959794218660808E-2</v>
      </c>
      <c r="G92" s="4">
        <f t="shared" si="7"/>
        <v>0.4310343589162724</v>
      </c>
      <c r="H92" s="69">
        <f t="shared" si="8"/>
        <v>-63.141767401738612</v>
      </c>
    </row>
    <row r="93" spans="2:8" x14ac:dyDescent="0.2">
      <c r="B93" s="7" t="d">
        <v>2023-09-29</v>
      </c>
      <c r="C93" s="8">
        <v>45.389999000000003</v>
      </c>
      <c r="D93" s="49">
        <f t="shared" si="5"/>
        <v>-7.6520110340178027E-3</v>
      </c>
      <c r="E93" s="11">
        <v>-76.520110340178022</v>
      </c>
      <c r="F93" s="4">
        <f t="shared" si="6"/>
        <v>2.2109081061455219E-2</v>
      </c>
      <c r="G93" s="4">
        <f t="shared" si="7"/>
        <v>5.8553272864730202E-3</v>
      </c>
      <c r="H93" s="69">
        <f t="shared" si="8"/>
        <v>-541.74771926442804</v>
      </c>
    </row>
    <row r="94" spans="2:8" x14ac:dyDescent="0.2">
      <c r="B94" s="7" t="d">
        <v>2023-09-28</v>
      </c>
      <c r="C94" s="8">
        <v>45.740001999999997</v>
      </c>
      <c r="D94" s="49">
        <f t="shared" si="5"/>
        <v>-2.9492870157163842E-2</v>
      </c>
      <c r="E94" s="11">
        <v>-294.92870157163844</v>
      </c>
      <c r="F94" s="4">
        <f t="shared" si="6"/>
        <v>2.2103294983996997E-2</v>
      </c>
      <c r="G94" s="4">
        <f t="shared" si="7"/>
        <v>8.6982939010732563E-2</v>
      </c>
      <c r="H94" s="69">
        <f t="shared" si="8"/>
        <v>-140.55802312134236</v>
      </c>
    </row>
    <row r="95" spans="2:8" x14ac:dyDescent="0.2">
      <c r="B95" s="7" t="d">
        <v>2023-09-27</v>
      </c>
      <c r="C95" s="8">
        <v>47.130001</v>
      </c>
      <c r="D95" s="49">
        <f t="shared" si="5"/>
        <v>2.2121014484471679E-2</v>
      </c>
      <c r="E95" s="11">
        <v>221.21014484471681</v>
      </c>
      <c r="F95" s="4">
        <f t="shared" si="6"/>
        <v>2.6027020946408314E-2</v>
      </c>
      <c r="G95" s="4">
        <f t="shared" si="7"/>
        <v>4.8933928182220587E-2</v>
      </c>
      <c r="H95" s="69">
        <f t="shared" si="8"/>
        <v>187.39915967124278</v>
      </c>
    </row>
    <row r="96" spans="2:8" x14ac:dyDescent="0.2">
      <c r="B96" s="7" t="d">
        <v>2023-09-26</v>
      </c>
      <c r="C96" s="8">
        <v>46.110000999999997</v>
      </c>
      <c r="D96" s="49">
        <f t="shared" si="5"/>
        <v>5.4513736273140712E-3</v>
      </c>
      <c r="E96" s="11">
        <v>54.513736273140708</v>
      </c>
      <c r="F96" s="4">
        <f t="shared" si="6"/>
        <v>2.4649776760327015E-2</v>
      </c>
      <c r="G96" s="4">
        <f t="shared" si="7"/>
        <v>2.9717474424575375E-3</v>
      </c>
      <c r="H96" s="69">
        <f t="shared" si="8"/>
        <v>760.44311193321721</v>
      </c>
    </row>
    <row r="97" spans="2:8" x14ac:dyDescent="0.2">
      <c r="B97" s="7" t="d">
        <v>2023-09-25</v>
      </c>
      <c r="C97" s="8">
        <v>45.860000999999997</v>
      </c>
      <c r="D97" s="49">
        <f t="shared" si="5"/>
        <v>8.1336334080619466E-3</v>
      </c>
      <c r="E97" s="11">
        <v>81.336334080619466</v>
      </c>
      <c r="F97" s="4">
        <f t="shared" si="6"/>
        <v>2.4183222178337734E-2</v>
      </c>
      <c r="G97" s="4">
        <f t="shared" si="7"/>
        <v>6.6155992416741406E-3</v>
      </c>
      <c r="H97" s="69">
        <f t="shared" si="8"/>
        <v>509.6688426302149</v>
      </c>
    </row>
    <row r="98" spans="2:8" x14ac:dyDescent="0.2">
      <c r="B98" s="7" t="d">
        <v>2023-09-22</v>
      </c>
      <c r="C98" s="8">
        <v>45.490001999999997</v>
      </c>
      <c r="D98" s="49">
        <f t="shared" si="5"/>
        <v>-1.2375140851603628E-2</v>
      </c>
      <c r="E98" s="11">
        <v>-123.75140851603628</v>
      </c>
      <c r="F98" s="4">
        <f t="shared" si="6"/>
        <v>2.5800131847313688E-2</v>
      </c>
      <c r="G98" s="4">
        <f t="shared" si="7"/>
        <v>1.5314411109702896E-2</v>
      </c>
      <c r="H98" s="69">
        <f t="shared" si="8"/>
        <v>-334.98281556352509</v>
      </c>
    </row>
    <row r="99" spans="2:8" x14ac:dyDescent="0.2">
      <c r="B99" s="7" t="d">
        <v>2023-09-21</v>
      </c>
      <c r="C99" s="8">
        <v>46.060001</v>
      </c>
      <c r="D99" s="49">
        <f t="shared" si="5"/>
        <v>-1.0738831384475289E-2</v>
      </c>
      <c r="E99" s="11">
        <v>-107.38831384475289</v>
      </c>
      <c r="F99" s="4">
        <f t="shared" si="6"/>
        <v>2.6596562459598898E-2</v>
      </c>
      <c r="G99" s="4">
        <f t="shared" si="7"/>
        <v>1.1532249950419146E-2</v>
      </c>
      <c r="H99" s="69">
        <f t="shared" si="8"/>
        <v>-386.0251993022548</v>
      </c>
    </row>
    <row r="100" spans="2:8" x14ac:dyDescent="0.2">
      <c r="B100" s="7" t="d">
        <v>2023-09-20</v>
      </c>
      <c r="C100" s="8">
        <v>46.560001</v>
      </c>
      <c r="D100" s="49">
        <f t="shared" si="5"/>
        <v>-1.8135745176539264E-2</v>
      </c>
      <c r="E100" s="11">
        <v>-181.35745176539265</v>
      </c>
      <c r="F100" s="4">
        <f t="shared" si="6"/>
        <v>2.8011449130148892E-2</v>
      </c>
      <c r="G100" s="4">
        <f t="shared" si="7"/>
        <v>3.2890525310836714E-2</v>
      </c>
      <c r="H100" s="69">
        <f t="shared" si="8"/>
        <v>-228.5794978431891</v>
      </c>
    </row>
    <row r="101" spans="2:8" x14ac:dyDescent="0.2">
      <c r="B101" s="7" t="d">
        <v>2023-09-19</v>
      </c>
      <c r="C101" s="8">
        <v>47.419998</v>
      </c>
      <c r="D101" s="49">
        <f t="shared" si="5"/>
        <v>-4.617989181737836E-3</v>
      </c>
      <c r="E101" s="11">
        <v>-46.179891817378362</v>
      </c>
      <c r="F101" s="4">
        <f t="shared" si="6"/>
        <v>2.8870002177969496E-2</v>
      </c>
      <c r="G101" s="4">
        <f t="shared" si="7"/>
        <v>2.1325824082647688E-3</v>
      </c>
      <c r="H101" s="69">
        <f t="shared" si="8"/>
        <v>-897.67631805178212</v>
      </c>
    </row>
    <row r="102" spans="2:8" x14ac:dyDescent="0.2">
      <c r="B102" s="7" t="d">
        <v>2023-09-18</v>
      </c>
      <c r="C102" s="8">
        <v>47.639999000000003</v>
      </c>
      <c r="D102" s="49">
        <f t="shared" si="5"/>
        <v>-5.8125798413372842E-2</v>
      </c>
      <c r="E102" s="11">
        <v>-581.25798413372843</v>
      </c>
      <c r="F102" s="4">
        <f t="shared" si="6"/>
        <v>2.8868672700081307E-2</v>
      </c>
      <c r="G102" s="4">
        <f t="shared" si="7"/>
        <v>0.33786084411920569</v>
      </c>
      <c r="H102" s="69">
        <f t="shared" si="8"/>
        <v>-71.318754126767374</v>
      </c>
    </row>
    <row r="103" spans="2:8" x14ac:dyDescent="0.2">
      <c r="B103" s="7" t="d">
        <v>2023-09-15</v>
      </c>
      <c r="C103" s="8">
        <v>50.580002</v>
      </c>
      <c r="D103" s="49">
        <f t="shared" si="5"/>
        <v>-1.3650487785695886E-2</v>
      </c>
      <c r="E103" s="11">
        <v>-136.50487785695887</v>
      </c>
      <c r="F103" s="4">
        <f t="shared" si="6"/>
        <v>2.2393906879135127E-2</v>
      </c>
      <c r="G103" s="4">
        <f t="shared" si="7"/>
        <v>1.8633581678743256E-2</v>
      </c>
      <c r="H103" s="69">
        <f t="shared" si="8"/>
        <v>-303.68581625407847</v>
      </c>
    </row>
    <row r="104" spans="2:8" x14ac:dyDescent="0.2">
      <c r="B104" s="7" t="d">
        <v>2023-09-14</v>
      </c>
      <c r="C104" s="8">
        <v>51.279998999999997</v>
      </c>
      <c r="D104" s="49">
        <f t="shared" si="5"/>
        <v>3.8897851724111643E-2</v>
      </c>
      <c r="E104" s="11">
        <v>388.97851724111644</v>
      </c>
      <c r="F104" s="4">
        <f t="shared" si="6"/>
        <v>2.2156083878558153E-2</v>
      </c>
      <c r="G104" s="4">
        <f t="shared" si="7"/>
        <v>0.1513042868750975</v>
      </c>
      <c r="H104" s="69">
        <f t="shared" si="8"/>
        <v>106.57296847310809</v>
      </c>
    </row>
    <row r="105" spans="2:8" x14ac:dyDescent="0.2">
      <c r="B105" s="7" t="d">
        <v>2023-09-13</v>
      </c>
      <c r="C105" s="8">
        <v>49.360000999999997</v>
      </c>
      <c r="D105" s="49">
        <f t="shared" si="5"/>
        <v>-2.0051578718514596E-2</v>
      </c>
      <c r="E105" s="11">
        <v>-200.51578718514597</v>
      </c>
      <c r="F105" s="4">
        <f t="shared" si="6"/>
        <v>1.7899911391001781E-2</v>
      </c>
      <c r="G105" s="4">
        <f t="shared" si="7"/>
        <v>4.020658091047874E-2</v>
      </c>
      <c r="H105" s="69">
        <f t="shared" si="8"/>
        <v>-206.73980755628381</v>
      </c>
    </row>
    <row r="106" spans="2:8" x14ac:dyDescent="0.2">
      <c r="B106" s="7" t="d">
        <v>2023-09-12</v>
      </c>
      <c r="C106" s="8">
        <v>50.369999</v>
      </c>
      <c r="D106" s="49">
        <f t="shared" si="5"/>
        <v>-1.3706696690816478E-2</v>
      </c>
      <c r="E106" s="11">
        <v>-137.06696690816477</v>
      </c>
      <c r="F106" s="4">
        <f t="shared" si="6"/>
        <v>1.7234696302914319E-2</v>
      </c>
      <c r="G106" s="4">
        <f t="shared" si="7"/>
        <v>1.8787353417403937E-2</v>
      </c>
      <c r="H106" s="69">
        <f t="shared" si="8"/>
        <v>-302.44045075009586</v>
      </c>
    </row>
    <row r="107" spans="2:8" x14ac:dyDescent="0.2">
      <c r="B107" s="7" t="d">
        <v>2023-09-11</v>
      </c>
      <c r="C107" s="8">
        <v>51.07</v>
      </c>
      <c r="D107" s="49">
        <f t="shared" si="5"/>
        <v>2.2627173060215666E-2</v>
      </c>
      <c r="E107" s="11">
        <v>226.27173060215665</v>
      </c>
      <c r="F107" s="4">
        <f t="shared" si="6"/>
        <v>1.6471781293295372E-2</v>
      </c>
      <c r="G107" s="4">
        <f t="shared" si="7"/>
        <v>5.1198896069694966E-2</v>
      </c>
      <c r="H107" s="69">
        <f t="shared" si="8"/>
        <v>183.20713393729932</v>
      </c>
    </row>
    <row r="108" spans="2:8" x14ac:dyDescent="0.2">
      <c r="B108" s="7" t="d">
        <v>2023-09-08</v>
      </c>
      <c r="C108" s="8">
        <v>49.939999</v>
      </c>
      <c r="D108" s="49">
        <f t="shared" si="5"/>
        <v>1.2160498581272661E-2</v>
      </c>
      <c r="E108" s="11">
        <v>121.60498581272661</v>
      </c>
      <c r="F108" s="4">
        <f t="shared" si="6"/>
        <v>1.493694779766418E-2</v>
      </c>
      <c r="G108" s="4">
        <f t="shared" si="7"/>
        <v>1.4787772574513441E-2</v>
      </c>
      <c r="H108" s="69">
        <f t="shared" si="8"/>
        <v>340.89552313664575</v>
      </c>
    </row>
    <row r="109" spans="2:8" x14ac:dyDescent="0.2">
      <c r="B109" s="7" t="d">
        <v>2023-09-07</v>
      </c>
      <c r="C109" s="8">
        <v>49.34</v>
      </c>
      <c r="D109" s="49">
        <f t="shared" si="5"/>
        <v>-3.4253278528087683E-2</v>
      </c>
      <c r="E109" s="11">
        <v>-342.53278528087685</v>
      </c>
      <c r="F109" s="4">
        <f t="shared" si="6"/>
        <v>1.5271804449788305E-2</v>
      </c>
      <c r="G109" s="4">
        <f t="shared" si="7"/>
        <v>0.11732870899227527</v>
      </c>
      <c r="H109" s="69">
        <f t="shared" si="8"/>
        <v>-121.0237298034437</v>
      </c>
    </row>
    <row r="110" spans="2:8" x14ac:dyDescent="0.2">
      <c r="B110" s="7" t="d">
        <v>2023-09-06</v>
      </c>
      <c r="C110" s="8">
        <v>51.09</v>
      </c>
      <c r="D110" s="49">
        <f t="shared" si="5"/>
        <v>1.6514166992207313E-2</v>
      </c>
      <c r="E110" s="11">
        <v>165.14166992207313</v>
      </c>
      <c r="F110" s="4">
        <f t="shared" si="6"/>
        <v>1.3996453951881217E-2</v>
      </c>
      <c r="G110" s="4">
        <f t="shared" si="7"/>
        <v>2.7271771144650951E-2</v>
      </c>
      <c r="H110" s="69">
        <f t="shared" si="8"/>
        <v>251.02444025311954</v>
      </c>
    </row>
    <row r="111" spans="2:8" x14ac:dyDescent="0.2">
      <c r="B111" s="7" t="d">
        <v>2023-09-05</v>
      </c>
      <c r="C111" s="8">
        <v>50.259998000000003</v>
      </c>
      <c r="D111" s="49">
        <f t="shared" si="5"/>
        <v>-5.3433802759424998E-3</v>
      </c>
      <c r="E111" s="11">
        <v>-53.433802759424999</v>
      </c>
      <c r="F111" s="4">
        <f t="shared" si="6"/>
        <v>1.4581481010397966E-2</v>
      </c>
      <c r="G111" s="4">
        <f t="shared" si="7"/>
        <v>2.8551712773331344E-3</v>
      </c>
      <c r="H111" s="69">
        <f t="shared" si="8"/>
        <v>-775.81218468194845</v>
      </c>
    </row>
    <row r="112" spans="2:8" x14ac:dyDescent="0.2">
      <c r="B112" s="7" t="d">
        <v>2023-09-01</v>
      </c>
      <c r="C112" s="8">
        <v>50.529998999999997</v>
      </c>
      <c r="D112" s="49">
        <f t="shared" si="5"/>
        <v>1.0397940827751917E-2</v>
      </c>
      <c r="E112" s="11">
        <v>103.97940827751917</v>
      </c>
      <c r="F112" s="4">
        <f t="shared" si="6"/>
        <v>1.4508368406629248E-2</v>
      </c>
      <c r="G112" s="4">
        <f t="shared" si="7"/>
        <v>1.0811717345743021E-2</v>
      </c>
      <c r="H112" s="69">
        <f t="shared" si="8"/>
        <v>398.68081518614014</v>
      </c>
    </row>
    <row r="113" spans="2:8" x14ac:dyDescent="0.2">
      <c r="B113" s="7" t="d">
        <v>2023-08-31</v>
      </c>
      <c r="C113" s="8">
        <v>50.009998000000003</v>
      </c>
      <c r="D113" s="49">
        <f t="shared" si="5"/>
        <v>-1.0095051464766414E-2</v>
      </c>
      <c r="E113" s="11">
        <v>-100.95051464766414</v>
      </c>
      <c r="F113" s="4">
        <f t="shared" si="6"/>
        <v>1.5461459036770856E-2</v>
      </c>
      <c r="G113" s="4">
        <f t="shared" si="7"/>
        <v>1.0191006407628251E-2</v>
      </c>
      <c r="H113" s="69">
        <f t="shared" si="8"/>
        <v>-410.64273321773533</v>
      </c>
    </row>
    <row r="114" spans="2:8" x14ac:dyDescent="0.2">
      <c r="B114" s="7" t="d">
        <v>2023-08-30</v>
      </c>
      <c r="C114" s="8">
        <v>50.52</v>
      </c>
      <c r="D114" s="49">
        <f t="shared" si="5"/>
        <v>-9.887284951551889E-4</v>
      </c>
      <c r="E114" s="11">
        <v>-9.887284951551889</v>
      </c>
      <c r="F114" s="4">
        <f t="shared" si="6"/>
        <v>1.4733324042498696E-2</v>
      </c>
      <c r="G114" s="4">
        <f t="shared" si="7"/>
        <v>9.7758403713184446E-5</v>
      </c>
      <c r="H114" s="69">
        <f t="shared" si="8"/>
        <v>-4192.7177640558639</v>
      </c>
    </row>
    <row r="115" spans="2:8" x14ac:dyDescent="0.2">
      <c r="B115" s="7" t="d">
        <v>2023-08-29</v>
      </c>
      <c r="C115" s="8">
        <v>50.57</v>
      </c>
      <c r="D115" s="49">
        <f t="shared" si="5"/>
        <v>1.2209788074655448E-2</v>
      </c>
      <c r="E115" s="11">
        <v>122.09788074655448</v>
      </c>
      <c r="F115" s="4">
        <f t="shared" si="6"/>
        <v>1.8848534027305568E-2</v>
      </c>
      <c r="G115" s="4">
        <f t="shared" si="7"/>
        <v>1.4907892482799839E-2</v>
      </c>
      <c r="H115" s="69">
        <f t="shared" si="8"/>
        <v>339.5193675859411</v>
      </c>
    </row>
    <row r="116" spans="2:8" x14ac:dyDescent="0.2">
      <c r="B116" s="7" t="d">
        <v>2023-08-28</v>
      </c>
      <c r="C116" s="8">
        <v>49.959999000000003</v>
      </c>
      <c r="D116" s="49">
        <f t="shared" si="5"/>
        <v>5.4336889803521249E-3</v>
      </c>
      <c r="E116" s="11">
        <v>54.336889803521245</v>
      </c>
      <c r="F116" s="4">
        <f t="shared" si="6"/>
        <v>1.863949190627991E-2</v>
      </c>
      <c r="G116" s="4">
        <f t="shared" si="7"/>
        <v>2.9524975935200115E-3</v>
      </c>
      <c r="H116" s="69">
        <f t="shared" si="8"/>
        <v>762.91807287003394</v>
      </c>
    </row>
    <row r="117" spans="2:8" x14ac:dyDescent="0.2">
      <c r="B117" s="7" t="d">
        <v>2023-08-25</v>
      </c>
      <c r="C117" s="8">
        <v>49.689999</v>
      </c>
      <c r="D117" s="49">
        <f t="shared" si="5"/>
        <v>8.0557902092337486E-4</v>
      </c>
      <c r="E117" s="11">
        <v>8.0557902092337486</v>
      </c>
      <c r="F117" s="4">
        <f t="shared" si="6"/>
        <v>2.0598606282348882E-2</v>
      </c>
      <c r="G117" s="4">
        <f t="shared" si="7"/>
        <v>6.4895755895186323E-5</v>
      </c>
      <c r="H117" s="69">
        <f t="shared" si="8"/>
        <v>5145.9377885905633</v>
      </c>
    </row>
    <row r="118" spans="2:8" x14ac:dyDescent="0.2">
      <c r="B118" s="7" t="d">
        <v>2023-08-24</v>
      </c>
      <c r="C118" s="8">
        <v>49.650002000000001</v>
      </c>
      <c r="D118" s="49">
        <f t="shared" si="5"/>
        <v>-1.6831643564356402E-2</v>
      </c>
      <c r="E118" s="11">
        <v>-168.31643564356403</v>
      </c>
      <c r="F118" s="4">
        <f t="shared" si="6"/>
        <v>2.0776522530994278E-2</v>
      </c>
      <c r="G118" s="4">
        <f t="shared" si="7"/>
        <v>2.8330422507754027E-2</v>
      </c>
      <c r="H118" s="69">
        <f t="shared" si="8"/>
        <v>-246.28964542975663</v>
      </c>
    </row>
    <row r="119" spans="2:8" x14ac:dyDescent="0.2">
      <c r="B119" s="7" t="d">
        <v>2023-08-23</v>
      </c>
      <c r="C119" s="8">
        <v>50.5</v>
      </c>
      <c r="D119" s="49">
        <f t="shared" si="5"/>
        <v>3.1243597483283647E-2</v>
      </c>
      <c r="E119" s="11">
        <v>312.43597483283645</v>
      </c>
      <c r="F119" s="4">
        <f t="shared" si="6"/>
        <v>2.0815053015342953E-2</v>
      </c>
      <c r="G119" s="4">
        <f t="shared" si="7"/>
        <v>9.7616238369744826E-2</v>
      </c>
      <c r="H119" s="69">
        <f t="shared" si="8"/>
        <v>132.68188875123423</v>
      </c>
    </row>
    <row r="120" spans="2:8" x14ac:dyDescent="0.2">
      <c r="B120" s="7" t="d">
        <v>2023-08-22</v>
      </c>
      <c r="C120" s="8">
        <v>48.970001000000003</v>
      </c>
      <c r="D120" s="49">
        <f t="shared" si="5"/>
        <v>2.1698330899228013E-2</v>
      </c>
      <c r="E120" s="11">
        <v>216.98330899228014</v>
      </c>
      <c r="F120" s="4">
        <f t="shared" si="6"/>
        <v>2.079138209559089E-2</v>
      </c>
      <c r="G120" s="4">
        <f t="shared" si="7"/>
        <v>4.7081756381239313E-2</v>
      </c>
      <c r="H120" s="69">
        <f t="shared" si="8"/>
        <v>191.0496961594807</v>
      </c>
    </row>
    <row r="121" spans="2:8" x14ac:dyDescent="0.2">
      <c r="B121" s="7" t="d">
        <v>2023-08-21</v>
      </c>
      <c r="C121" s="8">
        <v>47.93</v>
      </c>
      <c r="D121" s="49">
        <f t="shared" si="5"/>
        <v>-4.3622560108487196E-3</v>
      </c>
      <c r="E121" s="11">
        <v>-43.622560108487193</v>
      </c>
      <c r="F121" s="4">
        <f t="shared" si="6"/>
        <v>3.8754694877694798E-2</v>
      </c>
      <c r="G121" s="4">
        <f t="shared" si="7"/>
        <v>1.9029277504185786E-3</v>
      </c>
      <c r="H121" s="69">
        <f t="shared" si="8"/>
        <v>-950.30175101044608</v>
      </c>
    </row>
    <row r="122" spans="2:8" x14ac:dyDescent="0.2">
      <c r="B122" s="7" t="d">
        <v>2023-08-18</v>
      </c>
      <c r="C122" s="8">
        <v>48.139999000000003</v>
      </c>
      <c r="D122" s="49">
        <f t="shared" si="5"/>
        <v>2.2297706519430971E-2</v>
      </c>
      <c r="E122" s="11">
        <v>222.97706519430972</v>
      </c>
      <c r="F122" s="4">
        <f t="shared" si="6"/>
        <v>4.2033427032150385E-2</v>
      </c>
      <c r="G122" s="4">
        <f t="shared" si="7"/>
        <v>4.9718771602667446E-2</v>
      </c>
      <c r="H122" s="69">
        <f t="shared" si="8"/>
        <v>185.91416663650543</v>
      </c>
    </row>
    <row r="123" spans="2:8" x14ac:dyDescent="0.2">
      <c r="B123" s="7" t="d">
        <v>2023-08-17</v>
      </c>
      <c r="C123" s="8">
        <v>47.09</v>
      </c>
      <c r="D123" s="49">
        <f t="shared" si="5"/>
        <v>-2.3305296116412633E-3</v>
      </c>
      <c r="E123" s="11">
        <v>-23.305296116412634</v>
      </c>
      <c r="F123" s="4">
        <f t="shared" si="6"/>
        <v>4.0932325249226235E-2</v>
      </c>
      <c r="G123" s="4">
        <f t="shared" si="7"/>
        <v>5.4313682707367783E-4</v>
      </c>
      <c r="H123" s="69">
        <f t="shared" si="8"/>
        <v>-1778.7628634960638</v>
      </c>
    </row>
    <row r="124" spans="2:8" x14ac:dyDescent="0.2">
      <c r="B124" s="7" t="d">
        <v>2023-08-16</v>
      </c>
      <c r="C124" s="8">
        <v>47.200001</v>
      </c>
      <c r="D124" s="49">
        <f t="shared" si="5"/>
        <v>-3.0402608874281034E-2</v>
      </c>
      <c r="E124" s="11">
        <v>-304.02608874281032</v>
      </c>
      <c r="F124" s="4">
        <f t="shared" si="6"/>
        <v>4.1516508085097527E-2</v>
      </c>
      <c r="G124" s="4">
        <f t="shared" si="7"/>
        <v>9.2431862636251194E-2</v>
      </c>
      <c r="H124" s="69">
        <f t="shared" si="8"/>
        <v>-136.35209868361716</v>
      </c>
    </row>
    <row r="125" spans="2:8" x14ac:dyDescent="0.2">
      <c r="B125" s="7" t="d">
        <v>2023-08-15</v>
      </c>
      <c r="C125" s="8">
        <v>48.68</v>
      </c>
      <c r="D125" s="49">
        <f t="shared" si="5"/>
        <v>5.3697234766512114E-3</v>
      </c>
      <c r="E125" s="11">
        <v>53.697234766512111</v>
      </c>
      <c r="F125" s="4">
        <f t="shared" si="6"/>
        <v>4.4079524329447006E-2</v>
      </c>
      <c r="G125" s="4">
        <f t="shared" si="7"/>
        <v>2.8833930215699174E-3</v>
      </c>
      <c r="H125" s="69">
        <f t="shared" si="8"/>
        <v>772.0061458454594</v>
      </c>
    </row>
    <row r="126" spans="2:8" x14ac:dyDescent="0.2">
      <c r="B126" s="7" t="d">
        <v>2023-08-14</v>
      </c>
      <c r="C126" s="8">
        <v>48.419998</v>
      </c>
      <c r="D126" s="49">
        <f t="shared" si="5"/>
        <v>-2.4773493463303375E-2</v>
      </c>
      <c r="E126" s="11">
        <v>-247.73493463303376</v>
      </c>
      <c r="F126" s="4">
        <f t="shared" si="6"/>
        <v>4.3562927027159803E-2</v>
      </c>
      <c r="G126" s="4">
        <f t="shared" si="7"/>
        <v>6.1372597837633512E-2</v>
      </c>
      <c r="H126" s="69">
        <f t="shared" si="8"/>
        <v>-167.33447511575199</v>
      </c>
    </row>
    <row r="127" spans="2:8" x14ac:dyDescent="0.2">
      <c r="B127" s="7" t="d">
        <v>2023-08-11</v>
      </c>
      <c r="C127" s="8">
        <v>49.650002000000001</v>
      </c>
      <c r="D127" s="49">
        <f t="shared" si="5"/>
        <v>-8.3882164969043549E-3</v>
      </c>
      <c r="E127" s="11">
        <v>-83.882164969043544</v>
      </c>
      <c r="F127" s="4">
        <f t="shared" si="6"/>
        <v>4.403937496535798E-2</v>
      </c>
      <c r="G127" s="4">
        <f t="shared" si="7"/>
        <v>7.0362175998938369E-3</v>
      </c>
      <c r="H127" s="69">
        <f t="shared" si="8"/>
        <v>-494.2003496208344</v>
      </c>
    </row>
    <row r="128" spans="2:8" x14ac:dyDescent="0.2">
      <c r="B128" s="7" t="d">
        <v>2023-08-10</v>
      </c>
      <c r="C128" s="8">
        <v>50.07</v>
      </c>
      <c r="D128" s="49">
        <f t="shared" si="5"/>
        <v>-1.7271854420571997E-2</v>
      </c>
      <c r="E128" s="11">
        <v>-172.71854420571998</v>
      </c>
      <c r="F128" s="4">
        <f t="shared" si="6"/>
        <v>4.5734759464885255E-2</v>
      </c>
      <c r="G128" s="4">
        <f t="shared" si="7"/>
        <v>2.9831695512543242E-2</v>
      </c>
      <c r="H128" s="69">
        <f t="shared" si="8"/>
        <v>-240.01241699489134</v>
      </c>
    </row>
    <row r="129" spans="2:8" x14ac:dyDescent="0.2">
      <c r="B129" s="7" t="d">
        <v>2023-08-09</v>
      </c>
      <c r="C129" s="8">
        <v>50.950001</v>
      </c>
      <c r="D129" s="49">
        <f t="shared" si="5"/>
        <v>-3.9585259935631667E-2</v>
      </c>
      <c r="E129" s="11">
        <v>-395.85259935631666</v>
      </c>
      <c r="F129" s="4">
        <f t="shared" si="6"/>
        <v>4.6263422563314373E-2</v>
      </c>
      <c r="G129" s="4">
        <f t="shared" si="7"/>
        <v>0.15669928041715256</v>
      </c>
      <c r="H129" s="69">
        <f t="shared" si="8"/>
        <v>-104.72230148813429</v>
      </c>
    </row>
    <row r="130" spans="2:8" x14ac:dyDescent="0.2">
      <c r="B130" s="7" t="d">
        <v>2023-08-08</v>
      </c>
      <c r="C130" s="8">
        <v>53.049999</v>
      </c>
      <c r="D130" s="49">
        <f t="shared" si="5"/>
        <v>9.7434815887463611E-2</v>
      </c>
      <c r="E130" s="11">
        <v>974.34815887463606</v>
      </c>
      <c r="F130" s="4">
        <f t="shared" si="6"/>
        <v>4.6934259437995805E-2</v>
      </c>
      <c r="G130" s="4">
        <f t="shared" si="7"/>
        <v>0.94935433470239305</v>
      </c>
      <c r="H130" s="69">
        <f t="shared" si="8"/>
        <v>42.545977920801469</v>
      </c>
    </row>
    <row r="131" spans="2:8" x14ac:dyDescent="0.2">
      <c r="B131" s="7" t="d">
        <v>2023-08-07</v>
      </c>
      <c r="C131" s="8">
        <v>48.34</v>
      </c>
      <c r="D131" s="49">
        <f t="shared" si="5"/>
        <v>-5.1412854227096849E-2</v>
      </c>
      <c r="E131" s="11">
        <v>-514.12854227096852</v>
      </c>
      <c r="F131" s="4">
        <f t="shared" si="6"/>
        <v>3.1053619296387225E-2</v>
      </c>
      <c r="G131" s="4">
        <f t="shared" si="7"/>
        <v>0.26432815797767106</v>
      </c>
      <c r="H131" s="69">
        <f t="shared" si="8"/>
        <v>-80.630799199639497</v>
      </c>
    </row>
    <row r="132" spans="2:8" x14ac:dyDescent="0.2">
      <c r="B132" s="7" t="d">
        <v>2023-08-04</v>
      </c>
      <c r="C132" s="8">
        <v>50.959999000000003</v>
      </c>
      <c r="D132" s="49">
        <f t="shared" si="5"/>
        <v>-7.5949175304738104E-3</v>
      </c>
      <c r="E132" s="11">
        <v>-75.949175304738105</v>
      </c>
      <c r="F132" s="4">
        <f t="shared" si="6"/>
        <v>2.8286425566696586E-2</v>
      </c>
      <c r="G132" s="4">
        <f t="shared" si="7"/>
        <v>5.7682772294698403E-3</v>
      </c>
      <c r="H132" s="69">
        <f t="shared" si="8"/>
        <v>-545.82021579986372</v>
      </c>
    </row>
    <row r="133" spans="2:8" x14ac:dyDescent="0.2">
      <c r="B133" s="7" t="d">
        <v>2023-08-03</v>
      </c>
      <c r="C133" s="8">
        <v>51.349997999999999</v>
      </c>
      <c r="D133" s="49">
        <f t="shared" si="5"/>
        <v>-3.1314847436893056E-2</v>
      </c>
      <c r="E133" s="11">
        <v>-313.14847436893058</v>
      </c>
      <c r="F133" s="4">
        <f t="shared" si="6"/>
        <v>2.8613292583032201E-2</v>
      </c>
      <c r="G133" s="4">
        <f t="shared" si="7"/>
        <v>9.8061966999588759E-2</v>
      </c>
      <c r="H133" s="69">
        <f t="shared" si="8"/>
        <v>-132.3800006951808</v>
      </c>
    </row>
    <row r="134" spans="2:8" x14ac:dyDescent="0.2">
      <c r="B134" s="7" t="d">
        <v>2023-08-02</v>
      </c>
      <c r="C134" s="8">
        <v>53.009998000000003</v>
      </c>
      <c r="D134" s="49">
        <f t="shared" ref="D134:D197" si="9">C134/C135-1</f>
        <v>-6.0273036695621229E-2</v>
      </c>
      <c r="E134" s="11">
        <v>-602.73036695621226</v>
      </c>
      <c r="F134" s="4">
        <f t="shared" si="6"/>
        <v>2.8286728250927557E-2</v>
      </c>
      <c r="G134" s="4">
        <f t="shared" si="7"/>
        <v>0.36328389525117033</v>
      </c>
      <c r="H134" s="69">
        <f t="shared" si="8"/>
        <v>-68.778010081024277</v>
      </c>
    </row>
    <row r="135" spans="2:8" x14ac:dyDescent="0.2">
      <c r="B135" s="7" t="d">
        <v>2023-08-01</v>
      </c>
      <c r="C135" s="8">
        <v>56.41</v>
      </c>
      <c r="D135" s="49">
        <f t="shared" si="9"/>
        <v>-1.604747894479408E-2</v>
      </c>
      <c r="E135" s="11">
        <v>-160.47478944794079</v>
      </c>
      <c r="F135" s="4">
        <f t="shared" ref="F135:F198" si="10">_xlfn.STDEV.S(D135:D144)</f>
        <v>2.1954190035338484E-2</v>
      </c>
      <c r="G135" s="4">
        <f t="shared" ref="G135:G198" si="11">D135^2*100</f>
        <v>2.5752158048360934E-2</v>
      </c>
      <c r="H135" s="69">
        <f t="shared" ref="H135:H198" si="12">$L$6/G135*E135</f>
        <v>-258.32465895275095</v>
      </c>
    </row>
    <row r="136" spans="2:8" x14ac:dyDescent="0.2">
      <c r="B136" s="7" t="d">
        <v>2023-07-31</v>
      </c>
      <c r="C136" s="8">
        <v>57.330002</v>
      </c>
      <c r="D136" s="49">
        <f t="shared" si="9"/>
        <v>7.7342768102350856E-3</v>
      </c>
      <c r="E136" s="11">
        <v>77.34276810235086</v>
      </c>
      <c r="F136" s="4">
        <f t="shared" si="10"/>
        <v>2.1533200959311532E-2</v>
      </c>
      <c r="G136" s="4">
        <f t="shared" si="11"/>
        <v>5.9819037777340215E-3</v>
      </c>
      <c r="H136" s="69">
        <f t="shared" si="12"/>
        <v>535.98540977735968</v>
      </c>
    </row>
    <row r="137" spans="2:8" x14ac:dyDescent="0.2">
      <c r="B137" s="7" t="d">
        <v>2023-07-28</v>
      </c>
      <c r="C137" s="8">
        <v>56.889999000000003</v>
      </c>
      <c r="D137" s="49">
        <f t="shared" si="9"/>
        <v>2.6154401626161672E-2</v>
      </c>
      <c r="E137" s="11">
        <v>261.54401626161672</v>
      </c>
      <c r="F137" s="4">
        <f t="shared" si="10"/>
        <v>2.2755875169323508E-2</v>
      </c>
      <c r="G137" s="4">
        <f t="shared" si="11"/>
        <v>6.8405272442256831E-2</v>
      </c>
      <c r="H137" s="69">
        <f t="shared" si="12"/>
        <v>158.49949789402831</v>
      </c>
    </row>
    <row r="138" spans="2:8" x14ac:dyDescent="0.2">
      <c r="B138" s="7" t="d">
        <v>2023-07-27</v>
      </c>
      <c r="C138" s="8">
        <v>55.439999</v>
      </c>
      <c r="D138" s="49">
        <f t="shared" si="9"/>
        <v>-3.212290558873776E-2</v>
      </c>
      <c r="E138" s="11">
        <v>-321.22905588737763</v>
      </c>
      <c r="F138" s="4">
        <f t="shared" si="10"/>
        <v>2.327716791509838E-2</v>
      </c>
      <c r="G138" s="4">
        <f t="shared" si="11"/>
        <v>0.10318810634629597</v>
      </c>
      <c r="H138" s="69">
        <f t="shared" si="12"/>
        <v>-129.04995514847744</v>
      </c>
    </row>
    <row r="139" spans="2:8" x14ac:dyDescent="0.2">
      <c r="B139" s="7" t="d">
        <v>2023-07-26</v>
      </c>
      <c r="C139" s="8">
        <v>57.279998999999997</v>
      </c>
      <c r="D139" s="49">
        <f t="shared" si="9"/>
        <v>3.318903378768101E-2</v>
      </c>
      <c r="E139" s="11">
        <v>331.89033787681012</v>
      </c>
      <c r="F139" s="4">
        <f t="shared" si="10"/>
        <v>2.3330820072123632E-2</v>
      </c>
      <c r="G139" s="4">
        <f t="shared" si="11"/>
        <v>0.11015119637598318</v>
      </c>
      <c r="H139" s="69">
        <f t="shared" si="12"/>
        <v>124.90449562301147</v>
      </c>
    </row>
    <row r="140" spans="2:8" x14ac:dyDescent="0.2">
      <c r="B140" s="7" t="d">
        <v>2023-07-25</v>
      </c>
      <c r="C140" s="8">
        <v>55.439999</v>
      </c>
      <c r="D140" s="49">
        <f t="shared" si="9"/>
        <v>-1.4409402017291351E-3</v>
      </c>
      <c r="E140" s="11">
        <v>-14.409402017291351</v>
      </c>
      <c r="F140" s="4">
        <f t="shared" si="10"/>
        <v>2.0191062420785201E-2</v>
      </c>
      <c r="G140" s="4">
        <f t="shared" si="11"/>
        <v>2.0763086649592003E-4</v>
      </c>
      <c r="H140" s="69">
        <f t="shared" si="12"/>
        <v>-2876.9129492610537</v>
      </c>
    </row>
    <row r="141" spans="2:8" x14ac:dyDescent="0.2">
      <c r="B141" s="7" t="d">
        <v>2023-07-24</v>
      </c>
      <c r="C141" s="8">
        <v>55.52</v>
      </c>
      <c r="D141" s="49">
        <f t="shared" si="9"/>
        <v>-2.1329102767495001E-2</v>
      </c>
      <c r="E141" s="11">
        <v>-213.29102767495002</v>
      </c>
      <c r="F141" s="4">
        <f t="shared" si="10"/>
        <v>2.0201587733309764E-2</v>
      </c>
      <c r="G141" s="4">
        <f t="shared" si="11"/>
        <v>4.5493062486636288E-2</v>
      </c>
      <c r="H141" s="69">
        <f t="shared" si="12"/>
        <v>-194.35695775177925</v>
      </c>
    </row>
    <row r="142" spans="2:8" x14ac:dyDescent="0.2">
      <c r="B142" s="7" t="d">
        <v>2023-07-21</v>
      </c>
      <c r="C142" s="8">
        <v>56.73</v>
      </c>
      <c r="D142" s="49">
        <f t="shared" si="9"/>
        <v>3.360435030766995E-3</v>
      </c>
      <c r="E142" s="11">
        <v>33.604350307669947</v>
      </c>
      <c r="F142" s="4">
        <f t="shared" si="10"/>
        <v>2.7482364187900572E-2</v>
      </c>
      <c r="G142" s="4">
        <f t="shared" si="11"/>
        <v>1.1292523596005974E-3</v>
      </c>
      <c r="H142" s="69">
        <f t="shared" si="12"/>
        <v>1233.6079964382502</v>
      </c>
    </row>
    <row r="143" spans="2:8" x14ac:dyDescent="0.2">
      <c r="B143" s="7" t="d">
        <v>2023-07-20</v>
      </c>
      <c r="C143" s="8">
        <v>56.540000999999997</v>
      </c>
      <c r="D143" s="49">
        <f t="shared" si="9"/>
        <v>-2.7185100261271522E-2</v>
      </c>
      <c r="E143" s="11">
        <v>-271.85100261271521</v>
      </c>
      <c r="F143" s="4">
        <f t="shared" si="10"/>
        <v>2.7484509848916788E-2</v>
      </c>
      <c r="G143" s="4">
        <f t="shared" si="11"/>
        <v>7.3902967621538501E-2</v>
      </c>
      <c r="H143" s="69">
        <f t="shared" si="12"/>
        <v>-152.49013193345081</v>
      </c>
    </row>
    <row r="144" spans="2:8" x14ac:dyDescent="0.2">
      <c r="B144" s="7" t="d">
        <v>2023-07-19</v>
      </c>
      <c r="C144" s="8">
        <v>58.119999</v>
      </c>
      <c r="D144" s="49">
        <f t="shared" si="9"/>
        <v>6.4069090909091297E-3</v>
      </c>
      <c r="E144" s="11">
        <v>64.069090909091301</v>
      </c>
      <c r="F144" s="4">
        <f t="shared" si="10"/>
        <v>3.0888050756734321E-2</v>
      </c>
      <c r="G144" s="4">
        <f t="shared" si="11"/>
        <v>4.1048484099174051E-3</v>
      </c>
      <c r="H144" s="69">
        <f t="shared" si="12"/>
        <v>647.02955304102022</v>
      </c>
    </row>
    <row r="145" spans="2:8" x14ac:dyDescent="0.2">
      <c r="B145" s="7" t="d">
        <v>2023-07-18</v>
      </c>
      <c r="C145" s="8">
        <v>57.75</v>
      </c>
      <c r="D145" s="49">
        <f t="shared" si="9"/>
        <v>-8.0728442447124404E-3</v>
      </c>
      <c r="E145" s="11">
        <v>-80.728442447124408</v>
      </c>
      <c r="F145" s="4">
        <f t="shared" si="10"/>
        <v>3.0942243638645849E-2</v>
      </c>
      <c r="G145" s="4">
        <f t="shared" si="11"/>
        <v>6.5170814199386777E-3</v>
      </c>
      <c r="H145" s="69">
        <f t="shared" si="12"/>
        <v>-513.50668981141064</v>
      </c>
    </row>
    <row r="146" spans="2:8" x14ac:dyDescent="0.2">
      <c r="B146" s="7" t="d">
        <v>2023-07-17</v>
      </c>
      <c r="C146" s="8">
        <v>58.220001000000003</v>
      </c>
      <c r="D146" s="49">
        <f t="shared" si="9"/>
        <v>2.301881918819193E-2</v>
      </c>
      <c r="E146" s="11">
        <v>230.18819188191929</v>
      </c>
      <c r="F146" s="4">
        <f t="shared" si="10"/>
        <v>3.0702722771053632E-2</v>
      </c>
      <c r="G146" s="4">
        <f t="shared" si="11"/>
        <v>5.2986603681867306E-2</v>
      </c>
      <c r="H146" s="69">
        <f t="shared" si="12"/>
        <v>180.09001641543358</v>
      </c>
    </row>
    <row r="147" spans="2:8" x14ac:dyDescent="0.2">
      <c r="B147" s="7" t="d">
        <v>2023-07-14</v>
      </c>
      <c r="C147" s="8">
        <v>56.91</v>
      </c>
      <c r="D147" s="49">
        <f t="shared" si="9"/>
        <v>-3.5423728813559374E-2</v>
      </c>
      <c r="E147" s="11">
        <v>-354.23728813559376</v>
      </c>
      <c r="F147" s="4">
        <f t="shared" si="10"/>
        <v>3.0472600376181221E-2</v>
      </c>
      <c r="G147" s="4">
        <f t="shared" si="11"/>
        <v>0.12548405630565967</v>
      </c>
      <c r="H147" s="69">
        <f t="shared" si="12"/>
        <v>-117.02493397246758</v>
      </c>
    </row>
    <row r="148" spans="2:8" x14ac:dyDescent="0.2">
      <c r="B148" s="7" t="d">
        <v>2023-07-13</v>
      </c>
      <c r="C148" s="8">
        <v>59</v>
      </c>
      <c r="D148" s="49">
        <f t="shared" si="9"/>
        <v>2.6443980514961885E-2</v>
      </c>
      <c r="E148" s="11">
        <v>264.43980514961885</v>
      </c>
      <c r="F148" s="4">
        <f t="shared" si="10"/>
        <v>2.7858680109768191E-2</v>
      </c>
      <c r="G148" s="4">
        <f t="shared" si="11"/>
        <v>6.992841054756839E-2</v>
      </c>
      <c r="H148" s="69">
        <f t="shared" si="12"/>
        <v>156.7638246866768</v>
      </c>
    </row>
    <row r="149" spans="2:8" x14ac:dyDescent="0.2">
      <c r="B149" s="7" t="d">
        <v>2023-07-12</v>
      </c>
      <c r="C149" s="8">
        <v>57.48</v>
      </c>
      <c r="D149" s="49">
        <f t="shared" si="9"/>
        <v>-2.4296945926709501E-3</v>
      </c>
      <c r="E149" s="11">
        <v>-24.296945926709501</v>
      </c>
      <c r="F149" s="4">
        <f t="shared" si="10"/>
        <v>2.7645608603066911E-2</v>
      </c>
      <c r="G149" s="4">
        <f t="shared" si="11"/>
        <v>5.9034158136544535E-4</v>
      </c>
      <c r="H149" s="69">
        <f t="shared" si="12"/>
        <v>-1706.1648562621617</v>
      </c>
    </row>
    <row r="150" spans="2:8" x14ac:dyDescent="0.2">
      <c r="B150" s="7" t="d">
        <v>2023-07-11</v>
      </c>
      <c r="C150" s="8">
        <v>57.619999</v>
      </c>
      <c r="D150" s="49">
        <f t="shared" si="9"/>
        <v>-6.937391605965626E-4</v>
      </c>
      <c r="E150" s="11">
        <v>-6.937391605965626</v>
      </c>
      <c r="F150" s="4">
        <f t="shared" si="10"/>
        <v>2.7799426838660084E-2</v>
      </c>
      <c r="G150" s="4">
        <f t="shared" si="11"/>
        <v>4.8127402294522329E-5</v>
      </c>
      <c r="H150" s="69">
        <f t="shared" si="12"/>
        <v>-5975.5305176957354</v>
      </c>
    </row>
    <row r="151" spans="2:8" x14ac:dyDescent="0.2">
      <c r="B151" s="7" t="d">
        <v>2023-07-10</v>
      </c>
      <c r="C151" s="8">
        <v>57.66</v>
      </c>
      <c r="D151" s="49">
        <f t="shared" si="9"/>
        <v>6.0511330890405057E-2</v>
      </c>
      <c r="E151" s="11">
        <v>605.11330890405054</v>
      </c>
      <c r="F151" s="4">
        <f t="shared" si="10"/>
        <v>2.7772739794822105E-2</v>
      </c>
      <c r="G151" s="4">
        <f t="shared" si="11"/>
        <v>0.36616211661280895</v>
      </c>
      <c r="H151" s="69">
        <f t="shared" si="12"/>
        <v>68.507161625207374</v>
      </c>
    </row>
    <row r="152" spans="2:8" x14ac:dyDescent="0.2">
      <c r="B152" s="7" t="d">
        <v>2023-07-07</v>
      </c>
      <c r="C152" s="8">
        <v>54.369999</v>
      </c>
      <c r="D152" s="49">
        <f t="shared" si="9"/>
        <v>6.4790633098852357E-3</v>
      </c>
      <c r="E152" s="11">
        <v>64.790633098852354</v>
      </c>
      <c r="F152" s="4">
        <f t="shared" si="10"/>
        <v>1.9558108338981656E-2</v>
      </c>
      <c r="G152" s="4">
        <f t="shared" si="11"/>
        <v>4.1978261373501026E-3</v>
      </c>
      <c r="H152" s="69">
        <f t="shared" si="12"/>
        <v>639.82389539867177</v>
      </c>
    </row>
    <row r="153" spans="2:8" x14ac:dyDescent="0.2">
      <c r="B153" s="7" t="d">
        <v>2023-07-06</v>
      </c>
      <c r="C153" s="8">
        <v>54.02</v>
      </c>
      <c r="D153" s="49">
        <f t="shared" si="9"/>
        <v>-4.8608648267147614E-2</v>
      </c>
      <c r="E153" s="11">
        <v>-486.08648267147612</v>
      </c>
      <c r="F153" s="4">
        <f t="shared" si="10"/>
        <v>1.9246810177033714E-2</v>
      </c>
      <c r="G153" s="4">
        <f t="shared" si="11"/>
        <v>0.23628006863592727</v>
      </c>
      <c r="H153" s="69">
        <f t="shared" si="12"/>
        <v>-85.28234528725028</v>
      </c>
    </row>
    <row r="154" spans="2:8" x14ac:dyDescent="0.2">
      <c r="B154" s="7" t="d">
        <v>2023-07-05</v>
      </c>
      <c r="C154" s="8">
        <v>56.779998999999997</v>
      </c>
      <c r="D154" s="49">
        <f t="shared" si="9"/>
        <v>9.4222044444443043E-3</v>
      </c>
      <c r="E154" s="11">
        <v>94.222044444443043</v>
      </c>
      <c r="F154" s="4">
        <f t="shared" si="10"/>
        <v>1.17212009005194E-2</v>
      </c>
      <c r="G154" s="4">
        <f t="shared" si="11"/>
        <v>8.8777936592905997E-3</v>
      </c>
      <c r="H154" s="69">
        <f t="shared" si="12"/>
        <v>439.96705334808416</v>
      </c>
    </row>
    <row r="155" spans="2:8" x14ac:dyDescent="0.2">
      <c r="B155" s="7" t="d">
        <v>2023-07-03</v>
      </c>
      <c r="C155" s="8">
        <v>56.25</v>
      </c>
      <c r="D155" s="49">
        <f t="shared" si="9"/>
        <v>1.9594050936837526E-3</v>
      </c>
      <c r="E155" s="11">
        <v>19.594050936837526</v>
      </c>
      <c r="F155" s="4">
        <f t="shared" si="10"/>
        <v>1.2036678057440931E-2</v>
      </c>
      <c r="G155" s="4">
        <f t="shared" si="11"/>
        <v>3.8392683211538353E-4</v>
      </c>
      <c r="H155" s="69">
        <f t="shared" si="12"/>
        <v>2115.6725267421698</v>
      </c>
    </row>
    <row r="156" spans="2:8" x14ac:dyDescent="0.2">
      <c r="B156" s="7" t="d">
        <v>2023-06-30</v>
      </c>
      <c r="C156" s="8">
        <v>56.139999000000003</v>
      </c>
      <c r="D156" s="49">
        <f t="shared" si="9"/>
        <v>-1.5433198877586762E-2</v>
      </c>
      <c r="E156" s="11">
        <v>-154.33198877586761</v>
      </c>
      <c r="F156" s="4">
        <f t="shared" si="10"/>
        <v>1.3102671929114585E-2</v>
      </c>
      <c r="G156" s="4">
        <f t="shared" si="11"/>
        <v>2.381836275951453E-2</v>
      </c>
      <c r="H156" s="69">
        <f t="shared" si="12"/>
        <v>-268.60662901750891</v>
      </c>
    </row>
    <row r="157" spans="2:8" x14ac:dyDescent="0.2">
      <c r="B157" s="7" t="d">
        <v>2023-06-29</v>
      </c>
      <c r="C157" s="8">
        <v>57.02</v>
      </c>
      <c r="D157" s="49">
        <f t="shared" si="9"/>
        <v>-2.4492652204337606E-3</v>
      </c>
      <c r="E157" s="11">
        <v>-24.492652204337606</v>
      </c>
      <c r="F157" s="4">
        <f t="shared" si="10"/>
        <v>1.2598565308309289E-2</v>
      </c>
      <c r="G157" s="4">
        <f t="shared" si="11"/>
        <v>5.9989001200264384E-4</v>
      </c>
      <c r="H157" s="69">
        <f t="shared" si="12"/>
        <v>-1692.5319033972273</v>
      </c>
    </row>
    <row r="158" spans="2:8" x14ac:dyDescent="0.2">
      <c r="B158" s="7" t="d">
        <v>2023-06-28</v>
      </c>
      <c r="C158" s="8">
        <v>57.16</v>
      </c>
      <c r="D158" s="49">
        <f t="shared" si="9"/>
        <v>2.400573271228934E-2</v>
      </c>
      <c r="E158" s="11">
        <v>240.05732712289341</v>
      </c>
      <c r="F158" s="4">
        <f t="shared" si="10"/>
        <v>1.5171146670995384E-2</v>
      </c>
      <c r="G158" s="4">
        <f t="shared" si="11"/>
        <v>5.7627520305387848E-2</v>
      </c>
      <c r="H158" s="69">
        <f t="shared" si="12"/>
        <v>172.68623187423825</v>
      </c>
    </row>
    <row r="159" spans="2:8" x14ac:dyDescent="0.2">
      <c r="B159" s="7" t="d">
        <v>2023-06-27</v>
      </c>
      <c r="C159" s="8">
        <v>55.82</v>
      </c>
      <c r="D159" s="49">
        <f t="shared" si="9"/>
        <v>-7.2914814156144203E-3</v>
      </c>
      <c r="E159" s="11">
        <v>-72.914814156144203</v>
      </c>
      <c r="F159" s="4">
        <f t="shared" si="10"/>
        <v>1.3321633311786344E-2</v>
      </c>
      <c r="G159" s="4">
        <f t="shared" si="11"/>
        <v>5.3165701234250476E-3</v>
      </c>
      <c r="H159" s="69">
        <f t="shared" si="12"/>
        <v>-568.53460760224175</v>
      </c>
    </row>
    <row r="160" spans="2:8" x14ac:dyDescent="0.2">
      <c r="B160" s="7" t="d">
        <v>2023-06-26</v>
      </c>
      <c r="C160" s="8">
        <v>56.23</v>
      </c>
      <c r="D160" s="49">
        <f t="shared" si="9"/>
        <v>3.5695342418264886E-3</v>
      </c>
      <c r="E160" s="11">
        <v>35.695342418264886</v>
      </c>
      <c r="F160" s="4">
        <f t="shared" si="10"/>
        <v>1.4137250055952306E-2</v>
      </c>
      <c r="G160" s="4">
        <f t="shared" si="11"/>
        <v>1.2741574703571804E-3</v>
      </c>
      <c r="H160" s="69">
        <f t="shared" si="12"/>
        <v>1161.3446586085138</v>
      </c>
    </row>
    <row r="161" spans="2:8" x14ac:dyDescent="0.2">
      <c r="B161" s="7" t="d">
        <v>2023-06-23</v>
      </c>
      <c r="C161" s="8">
        <v>56.029998999999997</v>
      </c>
      <c r="D161" s="49">
        <f t="shared" si="9"/>
        <v>-1.5981735440494194E-2</v>
      </c>
      <c r="E161" s="11">
        <v>-159.81735440494194</v>
      </c>
      <c r="F161" s="4">
        <f t="shared" si="10"/>
        <v>1.40051940019664E-2</v>
      </c>
      <c r="G161" s="4">
        <f t="shared" si="11"/>
        <v>2.5541586768994814E-2</v>
      </c>
      <c r="H161" s="69">
        <f t="shared" si="12"/>
        <v>-259.38732003795423</v>
      </c>
    </row>
    <row r="162" spans="2:8" x14ac:dyDescent="0.2">
      <c r="B162" s="7" t="d">
        <v>2023-06-22</v>
      </c>
      <c r="C162" s="8">
        <v>56.939999</v>
      </c>
      <c r="D162" s="49">
        <f t="shared" si="9"/>
        <v>-5.2662804060688018E-4</v>
      </c>
      <c r="E162" s="11">
        <v>-5.2662804060688018</v>
      </c>
      <c r="F162" s="4">
        <f t="shared" si="10"/>
        <v>1.4084116456759246E-2</v>
      </c>
      <c r="G162" s="4">
        <f t="shared" si="11"/>
        <v>2.7733709315344183E-5</v>
      </c>
      <c r="H162" s="69">
        <f t="shared" si="12"/>
        <v>-7871.7029968404313</v>
      </c>
    </row>
    <row r="163" spans="2:8" x14ac:dyDescent="0.2">
      <c r="B163" s="7" t="d">
        <v>2023-06-21</v>
      </c>
      <c r="C163" s="8">
        <v>56.970001000000003</v>
      </c>
      <c r="D163" s="49">
        <f t="shared" si="9"/>
        <v>1.4062577149984712E-3</v>
      </c>
      <c r="E163" s="11">
        <v>14.062577149984712</v>
      </c>
      <c r="F163" s="4">
        <f t="shared" si="10"/>
        <v>1.4759544209263726E-2</v>
      </c>
      <c r="G163" s="4">
        <f t="shared" si="11"/>
        <v>1.9775607609927212E-4</v>
      </c>
      <c r="H163" s="69">
        <f t="shared" si="12"/>
        <v>2947.8661565742168</v>
      </c>
    </row>
    <row r="164" spans="2:8" x14ac:dyDescent="0.2">
      <c r="B164" s="7" t="d">
        <v>2023-06-20</v>
      </c>
      <c r="C164" s="8">
        <v>56.889999000000003</v>
      </c>
      <c r="D164" s="49">
        <f t="shared" si="9"/>
        <v>-1.4891792207792132E-2</v>
      </c>
      <c r="E164" s="11">
        <v>-148.9179220779213</v>
      </c>
      <c r="F164" s="4">
        <f t="shared" si="10"/>
        <v>1.8473862700057041E-2</v>
      </c>
      <c r="G164" s="4">
        <f t="shared" si="11"/>
        <v>2.2176547516005844E-2</v>
      </c>
      <c r="H164" s="69">
        <f t="shared" si="12"/>
        <v>-278.37210374828294</v>
      </c>
    </row>
    <row r="165" spans="2:8" x14ac:dyDescent="0.2">
      <c r="B165" s="7" t="d">
        <v>2023-06-16</v>
      </c>
      <c r="C165" s="8">
        <v>57.75</v>
      </c>
      <c r="D165" s="49">
        <f t="shared" si="9"/>
        <v>-2.0190007129114451E-2</v>
      </c>
      <c r="E165" s="11">
        <v>-201.90007129114451</v>
      </c>
      <c r="F165" s="4">
        <f t="shared" si="10"/>
        <v>1.9518413779631229E-2</v>
      </c>
      <c r="G165" s="4">
        <f t="shared" si="11"/>
        <v>4.0763638787369237E-2</v>
      </c>
      <c r="H165" s="69">
        <f t="shared" si="12"/>
        <v>-205.3223408469002</v>
      </c>
    </row>
    <row r="166" spans="2:8" x14ac:dyDescent="0.2">
      <c r="B166" s="7" t="d">
        <v>2023-06-15</v>
      </c>
      <c r="C166" s="8">
        <v>58.939999</v>
      </c>
      <c r="D166" s="49">
        <f t="shared" si="9"/>
        <v>-3.3921303153350291E-4</v>
      </c>
      <c r="E166" s="11">
        <v>-3.3921303153350291</v>
      </c>
      <c r="F166" s="4">
        <f t="shared" si="10"/>
        <v>2.0111517702878706E-2</v>
      </c>
      <c r="G166" s="4">
        <f t="shared" si="11"/>
        <v>1.1506548076214924E-5</v>
      </c>
      <c r="H166" s="69">
        <f t="shared" si="12"/>
        <v>-12220.814473797567</v>
      </c>
    </row>
    <row r="167" spans="2:8" x14ac:dyDescent="0.2">
      <c r="B167" s="7" t="d">
        <v>2023-06-14</v>
      </c>
      <c r="C167" s="8">
        <v>58.959999000000003</v>
      </c>
      <c r="D167" s="49">
        <f t="shared" si="9"/>
        <v>-3.0103667871299922E-2</v>
      </c>
      <c r="E167" s="11">
        <v>-301.03667871299922</v>
      </c>
      <c r="F167" s="4">
        <f t="shared" si="10"/>
        <v>2.062472598690699E-2</v>
      </c>
      <c r="G167" s="4">
        <f t="shared" si="11"/>
        <v>9.0623081930553517E-2</v>
      </c>
      <c r="H167" s="69">
        <f t="shared" si="12"/>
        <v>-137.70612747882325</v>
      </c>
    </row>
    <row r="168" spans="2:8" x14ac:dyDescent="0.2">
      <c r="B168" s="7" t="d">
        <v>2023-06-13</v>
      </c>
      <c r="C168" s="8">
        <v>60.790000999999997</v>
      </c>
      <c r="D168" s="49">
        <f t="shared" si="9"/>
        <v>1.4858079637459776E-2</v>
      </c>
      <c r="E168" s="11">
        <v>148.58079637459775</v>
      </c>
      <c r="F168" s="4">
        <f t="shared" si="10"/>
        <v>1.9144870753728824E-2</v>
      </c>
      <c r="G168" s="4">
        <f t="shared" si="11"/>
        <v>2.2076253051309683E-2</v>
      </c>
      <c r="H168" s="69">
        <f t="shared" si="12"/>
        <v>279.00372232586273</v>
      </c>
    </row>
    <row r="169" spans="2:8" x14ac:dyDescent="0.2">
      <c r="B169" s="7" t="d">
        <v>2023-06-12</v>
      </c>
      <c r="C169" s="8">
        <v>59.900002000000001</v>
      </c>
      <c r="D169" s="49">
        <f t="shared" si="9"/>
        <v>-2.1881122734123903E-2</v>
      </c>
      <c r="E169" s="11">
        <v>-218.81122734123903</v>
      </c>
      <c r="F169" s="4">
        <f t="shared" si="10"/>
        <v>1.7865714610411157E-2</v>
      </c>
      <c r="G169" s="4">
        <f t="shared" si="11"/>
        <v>4.7878353210579393E-2</v>
      </c>
      <c r="H169" s="69">
        <f t="shared" si="12"/>
        <v>-189.45369375404505</v>
      </c>
    </row>
    <row r="170" spans="2:8" x14ac:dyDescent="0.2">
      <c r="B170" s="7" t="d">
        <v>2023-06-09</v>
      </c>
      <c r="C170" s="8">
        <v>61.240001999999997</v>
      </c>
      <c r="D170" s="49">
        <f t="shared" si="9"/>
        <v>-2.15689087713693E-2</v>
      </c>
      <c r="E170" s="11">
        <v>-215.689087713693</v>
      </c>
      <c r="F170" s="4">
        <f t="shared" si="10"/>
        <v>1.8110683723172556E-2</v>
      </c>
      <c r="G170" s="4">
        <f t="shared" si="11"/>
        <v>4.652178255876515E-2</v>
      </c>
      <c r="H170" s="69">
        <f t="shared" si="12"/>
        <v>-192.1960711785332</v>
      </c>
    </row>
    <row r="171" spans="2:8" x14ac:dyDescent="0.2">
      <c r="B171" s="7" t="d">
        <v>2023-06-08</v>
      </c>
      <c r="C171" s="8">
        <v>62.59</v>
      </c>
      <c r="D171" s="49">
        <f t="shared" si="9"/>
        <v>-3.0264256614593865E-3</v>
      </c>
      <c r="E171" s="11">
        <v>-30.264256614593865</v>
      </c>
      <c r="F171" s="4">
        <f t="shared" si="10"/>
        <v>1.9302915298697165E-2</v>
      </c>
      <c r="G171" s="4">
        <f t="shared" si="11"/>
        <v>9.1592522843398846E-4</v>
      </c>
      <c r="H171" s="69">
        <f t="shared" si="12"/>
        <v>-1369.7542874608005</v>
      </c>
    </row>
    <row r="172" spans="2:8" x14ac:dyDescent="0.2">
      <c r="B172" s="7" t="d">
        <v>2023-06-07</v>
      </c>
      <c r="C172" s="8">
        <v>62.779998999999997</v>
      </c>
      <c r="D172" s="49">
        <f t="shared" si="9"/>
        <v>-2.7872451908564466E-2</v>
      </c>
      <c r="E172" s="11">
        <v>-278.72451908564466</v>
      </c>
      <c r="F172" s="4">
        <f t="shared" si="10"/>
        <v>1.9827852409300985E-2</v>
      </c>
      <c r="G172" s="4">
        <f t="shared" si="11"/>
        <v>7.7687357539523896E-2</v>
      </c>
      <c r="H172" s="69">
        <f t="shared" si="12"/>
        <v>-148.72963236476491</v>
      </c>
    </row>
    <row r="173" spans="2:8" x14ac:dyDescent="0.2">
      <c r="B173" s="7" t="d">
        <v>2023-06-06</v>
      </c>
      <c r="C173" s="8">
        <v>64.580001999999993</v>
      </c>
      <c r="D173" s="49">
        <f t="shared" si="9"/>
        <v>2.4428949485581386E-2</v>
      </c>
      <c r="E173" s="11">
        <v>244.28949485581387</v>
      </c>
      <c r="F173" s="4">
        <f t="shared" si="10"/>
        <v>2.0059818678045599E-2</v>
      </c>
      <c r="G173" s="4">
        <f t="shared" si="11"/>
        <v>5.9677357296908706E-2</v>
      </c>
      <c r="H173" s="69">
        <f t="shared" si="12"/>
        <v>169.69454736120124</v>
      </c>
    </row>
    <row r="174" spans="2:8" x14ac:dyDescent="0.2">
      <c r="B174" s="7" t="d">
        <v>2023-06-05</v>
      </c>
      <c r="C174" s="8">
        <v>63.040000999999997</v>
      </c>
      <c r="D174" s="49">
        <f t="shared" si="9"/>
        <v>-3.0153830769230838E-2</v>
      </c>
      <c r="E174" s="11">
        <v>-301.53830769230836</v>
      </c>
      <c r="F174" s="4">
        <f t="shared" si="10"/>
        <v>2.689682411850081E-2</v>
      </c>
      <c r="G174" s="4">
        <f t="shared" si="11"/>
        <v>9.0925351005941235E-2</v>
      </c>
      <c r="H174" s="69">
        <f t="shared" si="12"/>
        <v>-137.47704420014972</v>
      </c>
    </row>
    <row r="175" spans="2:8" x14ac:dyDescent="0.2">
      <c r="B175" s="7" t="d">
        <v>2023-06-02</v>
      </c>
      <c r="C175" s="8">
        <v>65</v>
      </c>
      <c r="D175" s="49">
        <f t="shared" si="9"/>
        <v>7.4396004699130991E-3</v>
      </c>
      <c r="E175" s="11">
        <v>74.396004699130998</v>
      </c>
      <c r="F175" s="4">
        <f t="shared" si="10"/>
        <v>2.5803821875814068E-2</v>
      </c>
      <c r="G175" s="4">
        <f t="shared" si="11"/>
        <v>5.5347655151931205E-3</v>
      </c>
      <c r="H175" s="69">
        <f t="shared" si="12"/>
        <v>557.21534270963423</v>
      </c>
    </row>
    <row r="176" spans="2:8" x14ac:dyDescent="0.2">
      <c r="B176" s="7" t="d">
        <v>2023-06-01</v>
      </c>
      <c r="C176" s="8">
        <v>64.519997000000004</v>
      </c>
      <c r="D176" s="49">
        <f t="shared" si="9"/>
        <v>7.4952528498555271E-3</v>
      </c>
      <c r="E176" s="11">
        <v>74.952528498555267</v>
      </c>
      <c r="F176" s="4">
        <f t="shared" si="10"/>
        <v>2.6311331055348653E-2</v>
      </c>
      <c r="G176" s="4">
        <f t="shared" si="11"/>
        <v>5.6178815283267399E-3</v>
      </c>
      <c r="H176" s="69">
        <f t="shared" si="12"/>
        <v>553.07800930895712</v>
      </c>
    </row>
    <row r="177" spans="2:8" x14ac:dyDescent="0.2">
      <c r="B177" s="7" t="d">
        <v>2023-05-31</v>
      </c>
      <c r="C177" s="8">
        <v>64.040001000000004</v>
      </c>
      <c r="D177" s="49">
        <f t="shared" si="9"/>
        <v>-9.1288260465183235E-3</v>
      </c>
      <c r="E177" s="11">
        <v>-91.288260465183242</v>
      </c>
      <c r="F177" s="4">
        <f t="shared" si="10"/>
        <v>2.9694963425493104E-2</v>
      </c>
      <c r="G177" s="4">
        <f t="shared" si="11"/>
        <v>8.3335464987591354E-3</v>
      </c>
      <c r="H177" s="69">
        <f t="shared" si="12"/>
        <v>-454.10653071283315</v>
      </c>
    </row>
    <row r="178" spans="2:8" x14ac:dyDescent="0.2">
      <c r="B178" s="7" t="d">
        <v>2023-05-30</v>
      </c>
      <c r="C178" s="8">
        <v>64.629997000000003</v>
      </c>
      <c r="D178" s="49">
        <f t="shared" si="9"/>
        <v>-4.6407358712807767E-4</v>
      </c>
      <c r="E178" s="11">
        <v>-4.6407358712807767</v>
      </c>
      <c r="F178" s="4">
        <f t="shared" si="10"/>
        <v>3.6750560435199718E-2</v>
      </c>
      <c r="G178" s="4">
        <f t="shared" si="11"/>
        <v>2.153642942699215E-5</v>
      </c>
      <c r="H178" s="69">
        <f t="shared" si="12"/>
        <v>-8932.7633385032441</v>
      </c>
    </row>
    <row r="179" spans="2:8" x14ac:dyDescent="0.2">
      <c r="B179" s="7" t="d">
        <v>2023-05-26</v>
      </c>
      <c r="C179" s="8">
        <v>64.660004000000001</v>
      </c>
      <c r="D179" s="49">
        <f t="shared" si="9"/>
        <v>1.2686077139736129E-2</v>
      </c>
      <c r="E179" s="11">
        <v>126.86077139736129</v>
      </c>
      <c r="F179" s="4">
        <f t="shared" si="10"/>
        <v>3.8254115368424407E-2</v>
      </c>
      <c r="G179" s="4">
        <f t="shared" si="11"/>
        <v>1.6093655319533561E-2</v>
      </c>
      <c r="H179" s="69">
        <f t="shared" si="12"/>
        <v>326.77237256272974</v>
      </c>
    </row>
    <row r="180" spans="2:8" x14ac:dyDescent="0.2">
      <c r="B180" s="7" t="d">
        <v>2023-05-25</v>
      </c>
      <c r="C180" s="8">
        <v>63.849997999999999</v>
      </c>
      <c r="D180" s="49">
        <f t="shared" si="9"/>
        <v>-3.0813586709786955E-2</v>
      </c>
      <c r="E180" s="11">
        <v>-308.13586709786955</v>
      </c>
      <c r="F180" s="4">
        <f t="shared" si="10"/>
        <v>3.9435474010993427E-2</v>
      </c>
      <c r="G180" s="4">
        <f t="shared" si="11"/>
        <v>9.4947712592155925E-2</v>
      </c>
      <c r="H180" s="69">
        <f t="shared" si="12"/>
        <v>-134.53349538658898</v>
      </c>
    </row>
    <row r="181" spans="2:8" x14ac:dyDescent="0.2">
      <c r="B181" s="7" t="d">
        <v>2023-05-24</v>
      </c>
      <c r="C181" s="8">
        <v>65.879997000000003</v>
      </c>
      <c r="D181" s="49">
        <f t="shared" si="9"/>
        <v>-1.9642858019770393E-2</v>
      </c>
      <c r="E181" s="11">
        <v>-196.42858019770392</v>
      </c>
      <c r="F181" s="4">
        <f t="shared" si="10"/>
        <v>3.9078887796993048E-2</v>
      </c>
      <c r="G181" s="4">
        <f t="shared" si="11"/>
        <v>3.8584187118485803E-2</v>
      </c>
      <c r="H181" s="69">
        <f t="shared" si="12"/>
        <v>-211.04156642037569</v>
      </c>
    </row>
    <row r="182" spans="2:8" x14ac:dyDescent="0.2">
      <c r="B182" s="7" t="d">
        <v>2023-05-23</v>
      </c>
      <c r="C182" s="8">
        <v>67.199996999999996</v>
      </c>
      <c r="D182" s="49">
        <f t="shared" si="9"/>
        <v>2.1276503589217066E-2</v>
      </c>
      <c r="E182" s="11">
        <v>212.76503589217066</v>
      </c>
      <c r="F182" s="4">
        <f t="shared" si="10"/>
        <v>4.4299469841403254E-2</v>
      </c>
      <c r="G182" s="4">
        <f t="shared" si="11"/>
        <v>4.5268960498196668E-2</v>
      </c>
      <c r="H182" s="69">
        <f t="shared" si="12"/>
        <v>194.83744159760829</v>
      </c>
    </row>
    <row r="183" spans="2:8" x14ac:dyDescent="0.2">
      <c r="B183" s="7" t="d">
        <v>2023-05-22</v>
      </c>
      <c r="C183" s="8">
        <v>65.800003000000004</v>
      </c>
      <c r="D183" s="49">
        <f t="shared" si="9"/>
        <v>5.9069723819898279E-2</v>
      </c>
      <c r="E183" s="11">
        <v>590.69723819898275</v>
      </c>
      <c r="F183" s="4">
        <f t="shared" si="10"/>
        <v>5.9840163341534282E-2</v>
      </c>
      <c r="G183" s="4">
        <f t="shared" si="11"/>
        <v>0.3489232272159058</v>
      </c>
      <c r="H183" s="69">
        <f t="shared" si="12"/>
        <v>70.179091036632542</v>
      </c>
    </row>
    <row r="184" spans="2:8" x14ac:dyDescent="0.2">
      <c r="B184" s="7" t="d">
        <v>2023-05-19</v>
      </c>
      <c r="C184" s="8">
        <v>62.130001</v>
      </c>
      <c r="D184" s="49">
        <f t="shared" si="9"/>
        <v>-2.0803782178033359E-2</v>
      </c>
      <c r="E184" s="11">
        <v>-208.03782178033359</v>
      </c>
      <c r="F184" s="4">
        <f t="shared" si="10"/>
        <v>5.8155108759578619E-2</v>
      </c>
      <c r="G184" s="4">
        <f t="shared" si="11"/>
        <v>4.3279735291105841E-2</v>
      </c>
      <c r="H184" s="69">
        <f t="shared" si="12"/>
        <v>-199.26470533048357</v>
      </c>
    </row>
    <row r="185" spans="2:8" x14ac:dyDescent="0.2">
      <c r="B185" s="7" t="d">
        <v>2023-05-18</v>
      </c>
      <c r="C185" s="8">
        <v>63.450001</v>
      </c>
      <c r="D185" s="49">
        <f t="shared" si="9"/>
        <v>-1.4904563583011066E-2</v>
      </c>
      <c r="E185" s="11">
        <v>-149.04563583011065</v>
      </c>
      <c r="F185" s="4">
        <f t="shared" si="10"/>
        <v>5.800420803665033E-2</v>
      </c>
      <c r="G185" s="4">
        <f t="shared" si="11"/>
        <v>2.2214601560001965E-2</v>
      </c>
      <c r="H185" s="69">
        <f t="shared" si="12"/>
        <v>-278.13357314202585</v>
      </c>
    </row>
    <row r="186" spans="2:8" x14ac:dyDescent="0.2">
      <c r="B186" s="7" t="d">
        <v>2023-05-17</v>
      </c>
      <c r="C186" s="8">
        <v>64.410004000000001</v>
      </c>
      <c r="D186" s="49">
        <f t="shared" si="9"/>
        <v>4.3922252124436678E-2</v>
      </c>
      <c r="E186" s="11">
        <v>439.22252124436676</v>
      </c>
      <c r="F186" s="4">
        <f t="shared" si="10"/>
        <v>5.9503276653239616E-2</v>
      </c>
      <c r="G186" s="4">
        <f t="shared" si="11"/>
        <v>0.19291642316825824</v>
      </c>
      <c r="H186" s="69">
        <f t="shared" si="12"/>
        <v>94.381761520807942</v>
      </c>
    </row>
    <row r="187" spans="2:8" x14ac:dyDescent="0.2">
      <c r="B187" s="7" t="d">
        <v>2023-05-16</v>
      </c>
      <c r="C187" s="8">
        <v>61.700001</v>
      </c>
      <c r="D187" s="49">
        <f t="shared" si="9"/>
        <v>-6.4442701945839342E-2</v>
      </c>
      <c r="E187" s="11">
        <v>-644.42701945839337</v>
      </c>
      <c r="F187" s="4">
        <f t="shared" si="10"/>
        <v>5.9278054210305922E-2</v>
      </c>
      <c r="G187" s="4">
        <f t="shared" si="11"/>
        <v>0.41528618340802859</v>
      </c>
      <c r="H187" s="69">
        <f t="shared" si="12"/>
        <v>-64.327835430448289</v>
      </c>
    </row>
    <row r="188" spans="2:8" x14ac:dyDescent="0.2">
      <c r="B188" s="7" t="d">
        <v>2023-05-15</v>
      </c>
      <c r="C188" s="8">
        <v>65.949996999999996</v>
      </c>
      <c r="D188" s="49">
        <f t="shared" si="9"/>
        <v>3.2081297900428796E-2</v>
      </c>
      <c r="E188" s="11">
        <v>320.81297900428797</v>
      </c>
      <c r="F188" s="4">
        <f t="shared" si="10"/>
        <v>5.3113918135209826E-2</v>
      </c>
      <c r="G188" s="4">
        <f t="shared" si="11"/>
        <v>0.10292096749760571</v>
      </c>
      <c r="H188" s="69">
        <f t="shared" si="12"/>
        <v>129.2173258803839</v>
      </c>
    </row>
    <row r="189" spans="2:8" x14ac:dyDescent="0.2">
      <c r="B189" s="7" t="d">
        <v>2023-05-12</v>
      </c>
      <c r="C189" s="8">
        <v>63.900002000000001</v>
      </c>
      <c r="D189" s="49">
        <f t="shared" si="9"/>
        <v>-3.1964852841543601E-2</v>
      </c>
      <c r="E189" s="11">
        <v>-319.64852841543603</v>
      </c>
      <c r="F189" s="4">
        <f t="shared" si="10"/>
        <v>5.3858551462406382E-2</v>
      </c>
      <c r="G189" s="4">
        <f t="shared" si="11"/>
        <v>0.10217518171815379</v>
      </c>
      <c r="H189" s="69">
        <f t="shared" si="12"/>
        <v>-129.68805287530293</v>
      </c>
    </row>
    <row r="190" spans="2:8" x14ac:dyDescent="0.2">
      <c r="B190" s="7" t="d">
        <v>2023-05-11</v>
      </c>
      <c r="C190" s="8">
        <v>66.010002</v>
      </c>
      <c r="D190" s="49">
        <f t="shared" si="9"/>
        <v>-2.5970120671541475E-2</v>
      </c>
      <c r="E190" s="11">
        <v>-259.70120671541474</v>
      </c>
      <c r="F190" s="4">
        <f t="shared" si="10"/>
        <v>5.0994239902290808E-2</v>
      </c>
      <c r="G190" s="4">
        <f t="shared" si="11"/>
        <v>6.7444716769442581E-2</v>
      </c>
      <c r="H190" s="69">
        <f t="shared" si="12"/>
        <v>-159.62419188941436</v>
      </c>
    </row>
    <row r="191" spans="2:8" x14ac:dyDescent="0.2">
      <c r="B191" s="7" t="d">
        <v>2023-05-10</v>
      </c>
      <c r="C191" s="8">
        <v>67.769997000000004</v>
      </c>
      <c r="D191" s="49">
        <f t="shared" si="9"/>
        <v>6.8590336442457822E-2</v>
      </c>
      <c r="E191" s="11">
        <v>685.90336442457817</v>
      </c>
      <c r="F191" s="4">
        <f t="shared" si="10"/>
        <v>4.7711842550245222E-2</v>
      </c>
      <c r="G191" s="4">
        <f t="shared" si="11"/>
        <v>0.4704634253289558</v>
      </c>
      <c r="H191" s="69">
        <f t="shared" si="12"/>
        <v>60.43795293150535</v>
      </c>
    </row>
    <row r="192" spans="2:8" x14ac:dyDescent="0.2">
      <c r="B192" s="7" t="d">
        <v>2023-05-09</v>
      </c>
      <c r="C192" s="8">
        <v>63.419998</v>
      </c>
      <c r="D192" s="49">
        <f t="shared" si="9"/>
        <v>0.13330949130288583</v>
      </c>
      <c r="E192" s="11">
        <v>1333.0949130288584</v>
      </c>
      <c r="F192" s="4">
        <f t="shared" si="10"/>
        <v>4.8500303012159185E-2</v>
      </c>
      <c r="G192" s="4">
        <f t="shared" si="11"/>
        <v>1.7771420471434194</v>
      </c>
      <c r="H192" s="69">
        <f t="shared" si="12"/>
        <v>31.096506969985292</v>
      </c>
    </row>
    <row r="193" spans="2:8" x14ac:dyDescent="0.2">
      <c r="B193" s="7" t="d">
        <v>2023-05-08</v>
      </c>
      <c r="C193" s="8">
        <v>55.959999000000003</v>
      </c>
      <c r="D193" s="49">
        <f t="shared" si="9"/>
        <v>3.0471051613711886E-3</v>
      </c>
      <c r="E193" s="11">
        <v>30.471051613711886</v>
      </c>
      <c r="F193" s="4">
        <f t="shared" si="10"/>
        <v>3.3975039641075781E-2</v>
      </c>
      <c r="G193" s="4">
        <f t="shared" si="11"/>
        <v>9.2848498644549379E-4</v>
      </c>
      <c r="H193" s="69">
        <f t="shared" si="12"/>
        <v>1360.458305810469</v>
      </c>
    </row>
    <row r="194" spans="2:8" x14ac:dyDescent="0.2">
      <c r="B194" s="7" t="d">
        <v>2023-05-05</v>
      </c>
      <c r="C194" s="8">
        <v>55.790000999999997</v>
      </c>
      <c r="D194" s="49">
        <f t="shared" si="9"/>
        <v>5.0263592813697189E-2</v>
      </c>
      <c r="E194" s="11">
        <v>502.63592813697187</v>
      </c>
      <c r="F194" s="4">
        <f t="shared" si="10"/>
        <v>3.5055827263538133E-2</v>
      </c>
      <c r="G194" s="4">
        <f t="shared" si="11"/>
        <v>0.25264287625411513</v>
      </c>
      <c r="H194" s="69">
        <f t="shared" si="12"/>
        <v>82.474397340249737</v>
      </c>
    </row>
    <row r="195" spans="2:8" x14ac:dyDescent="0.2">
      <c r="B195" s="7" t="d">
        <v>2023-05-04</v>
      </c>
      <c r="C195" s="8">
        <v>53.119999</v>
      </c>
      <c r="D195" s="49">
        <f t="shared" si="9"/>
        <v>7.9894289080997938E-2</v>
      </c>
      <c r="E195" s="11">
        <v>798.94289080997942</v>
      </c>
      <c r="F195" s="4">
        <f t="shared" si="10"/>
        <v>3.4077043717259933E-2</v>
      </c>
      <c r="G195" s="4">
        <f t="shared" si="11"/>
        <v>0.63830974277580665</v>
      </c>
      <c r="H195" s="69">
        <f t="shared" si="12"/>
        <v>51.886806593430705</v>
      </c>
    </row>
    <row r="196" spans="2:8" x14ac:dyDescent="0.2">
      <c r="B196" s="7" t="d">
        <v>2023-05-03</v>
      </c>
      <c r="C196" s="8">
        <v>49.189999</v>
      </c>
      <c r="D196" s="49">
        <f t="shared" si="9"/>
        <v>2.3725286654012301E-2</v>
      </c>
      <c r="E196" s="11">
        <v>237.25286654012302</v>
      </c>
      <c r="F196" s="4">
        <f t="shared" si="10"/>
        <v>3.057366220772045E-2</v>
      </c>
      <c r="G196" s="4">
        <f t="shared" si="11"/>
        <v>5.6288922681505413E-2</v>
      </c>
      <c r="H196" s="69">
        <f t="shared" si="12"/>
        <v>174.72747899399243</v>
      </c>
    </row>
    <row r="197" spans="2:8" x14ac:dyDescent="0.2">
      <c r="B197" s="7" t="d">
        <v>2023-05-02</v>
      </c>
      <c r="C197" s="8">
        <v>48.049999</v>
      </c>
      <c r="D197" s="49">
        <f t="shared" si="9"/>
        <v>-2.098620533878548E-2</v>
      </c>
      <c r="E197" s="11">
        <v>-209.86205338785479</v>
      </c>
      <c r="F197" s="4">
        <f t="shared" si="10"/>
        <v>3.1355505630636021E-2</v>
      </c>
      <c r="G197" s="4">
        <f t="shared" si="11"/>
        <v>4.4042081452166815E-2</v>
      </c>
      <c r="H197" s="69">
        <f t="shared" si="12"/>
        <v>-197.53259145920902</v>
      </c>
    </row>
    <row r="198" spans="2:8" x14ac:dyDescent="0.2">
      <c r="B198" s="7" t="d">
        <v>2023-05-01</v>
      </c>
      <c r="C198" s="8">
        <v>49.080002</v>
      </c>
      <c r="D198" s="49">
        <f t="shared" ref="D198:D261" si="13">C198/C199-1</f>
        <v>2.8607070466020179E-3</v>
      </c>
      <c r="E198" s="11">
        <v>28.607070466020179</v>
      </c>
      <c r="F198" s="4">
        <f t="shared" si="10"/>
        <v>3.3221308026733065E-2</v>
      </c>
      <c r="G198" s="4">
        <f t="shared" si="11"/>
        <v>8.1836448064784404E-4</v>
      </c>
      <c r="H198" s="69">
        <f t="shared" si="12"/>
        <v>1449.1031265817342</v>
      </c>
    </row>
    <row r="199" spans="2:8" x14ac:dyDescent="0.2">
      <c r="B199" s="7" t="d">
        <v>2023-04-28</v>
      </c>
      <c r="C199" s="8">
        <v>48.939999</v>
      </c>
      <c r="D199" s="49">
        <f t="shared" si="13"/>
        <v>-3.4616574330755823E-3</v>
      </c>
      <c r="E199" s="11">
        <v>-34.616574330755824</v>
      </c>
      <c r="F199" s="4">
        <f t="shared" ref="F199:F262" si="14">_xlfn.STDEV.S(D199:D208)</f>
        <v>4.3532531510055275E-2</v>
      </c>
      <c r="G199" s="4">
        <f t="shared" ref="G199:G262" si="15">D199^2*100</f>
        <v>1.1983072183967428E-3</v>
      </c>
      <c r="H199" s="69">
        <f t="shared" ref="H199:H262" si="16">$L$6/G199*E199</f>
        <v>-1197.5360374646498</v>
      </c>
    </row>
    <row r="200" spans="2:8" x14ac:dyDescent="0.2">
      <c r="B200" s="7" t="d">
        <v>2023-04-27</v>
      </c>
      <c r="C200" s="8">
        <v>49.110000999999997</v>
      </c>
      <c r="D200" s="49">
        <f t="shared" si="13"/>
        <v>9.455271964839751E-3</v>
      </c>
      <c r="E200" s="11">
        <v>94.552719648397513</v>
      </c>
      <c r="F200" s="4">
        <f t="shared" si="14"/>
        <v>4.3540928667699479E-2</v>
      </c>
      <c r="G200" s="4">
        <f t="shared" si="15"/>
        <v>8.9402167929084567E-3</v>
      </c>
      <c r="H200" s="69">
        <f t="shared" si="16"/>
        <v>438.42837528953515</v>
      </c>
    </row>
    <row r="201" spans="2:8" x14ac:dyDescent="0.2">
      <c r="B201" s="7" t="d">
        <v>2023-04-26</v>
      </c>
      <c r="C201" s="8">
        <v>48.650002000000001</v>
      </c>
      <c r="D201" s="49">
        <f t="shared" si="13"/>
        <v>-1.5779850293344055E-2</v>
      </c>
      <c r="E201" s="11">
        <v>-157.79850293344055</v>
      </c>
      <c r="F201" s="4">
        <f t="shared" si="14"/>
        <v>6.818823966628039E-2</v>
      </c>
      <c r="G201" s="4">
        <f t="shared" si="15"/>
        <v>2.4900367528035049E-2</v>
      </c>
      <c r="H201" s="69">
        <f t="shared" si="16"/>
        <v>-262.70588430195301</v>
      </c>
    </row>
    <row r="202" spans="2:8" x14ac:dyDescent="0.2">
      <c r="B202" s="7" t="d">
        <v>2023-04-25</v>
      </c>
      <c r="C202" s="8">
        <v>49.43</v>
      </c>
      <c r="D202" s="49">
        <f t="shared" si="13"/>
        <v>-3.2302308837027893E-2</v>
      </c>
      <c r="E202" s="11">
        <v>-323.02308837027891</v>
      </c>
      <c r="F202" s="4">
        <f t="shared" si="14"/>
        <v>6.9974018654737E-2</v>
      </c>
      <c r="G202" s="4">
        <f t="shared" si="15"/>
        <v>0.10434391562027304</v>
      </c>
      <c r="H202" s="69">
        <f t="shared" si="16"/>
        <v>-128.33322677893148</v>
      </c>
    </row>
    <row r="203" spans="2:8" x14ac:dyDescent="0.2">
      <c r="B203" s="7" t="d">
        <v>2023-04-24</v>
      </c>
      <c r="C203" s="8">
        <v>51.080002</v>
      </c>
      <c r="D203" s="49">
        <f t="shared" si="13"/>
        <v>-1.7881100476104694E-2</v>
      </c>
      <c r="E203" s="11">
        <v>-178.81100476104695</v>
      </c>
      <c r="F203" s="4">
        <f t="shared" si="14"/>
        <v>6.8380287773749798E-2</v>
      </c>
      <c r="G203" s="4">
        <f t="shared" si="15"/>
        <v>3.1973375423655151E-2</v>
      </c>
      <c r="H203" s="69">
        <f t="shared" si="16"/>
        <v>-231.83469781432885</v>
      </c>
    </row>
    <row r="204" spans="2:8" x14ac:dyDescent="0.2">
      <c r="B204" s="7" t="d">
        <v>2023-04-21</v>
      </c>
      <c r="C204" s="8">
        <v>52.009998000000003</v>
      </c>
      <c r="D204" s="49">
        <f t="shared" si="13"/>
        <v>4.2493466476116737E-2</v>
      </c>
      <c r="E204" s="11">
        <v>424.93466476116737</v>
      </c>
      <c r="F204" s="4">
        <f t="shared" si="14"/>
        <v>6.7885338001896237E-2</v>
      </c>
      <c r="G204" s="4">
        <f t="shared" si="15"/>
        <v>0.18056946931568571</v>
      </c>
      <c r="H204" s="69">
        <f t="shared" si="16"/>
        <v>97.555221290202809</v>
      </c>
    </row>
    <row r="205" spans="2:8" x14ac:dyDescent="0.2">
      <c r="B205" s="7" t="d">
        <v>2023-04-20</v>
      </c>
      <c r="C205" s="8">
        <v>49.889999000000003</v>
      </c>
      <c r="D205" s="49">
        <f t="shared" si="13"/>
        <v>-6.7127916978309554E-2</v>
      </c>
      <c r="E205" s="11">
        <v>-671.27916978309554</v>
      </c>
      <c r="F205" s="4">
        <f t="shared" si="14"/>
        <v>6.7227654831751707E-2</v>
      </c>
      <c r="G205" s="4">
        <f t="shared" si="15"/>
        <v>0.45061572378468195</v>
      </c>
      <c r="H205" s="69">
        <f t="shared" si="16"/>
        <v>-61.754627762468317</v>
      </c>
    </row>
    <row r="206" spans="2:8" x14ac:dyDescent="0.2">
      <c r="B206" s="7" t="d">
        <v>2023-04-19</v>
      </c>
      <c r="C206" s="8">
        <v>53.48</v>
      </c>
      <c r="D206" s="49">
        <f t="shared" si="13"/>
        <v>3.0046264639686626E-2</v>
      </c>
      <c r="E206" s="11">
        <v>300.46264639686626</v>
      </c>
      <c r="F206" s="4">
        <f t="shared" si="14"/>
        <v>6.1098305984065029E-2</v>
      </c>
      <c r="G206" s="4">
        <f t="shared" si="15"/>
        <v>9.0277801879808287E-2</v>
      </c>
      <c r="H206" s="69">
        <f t="shared" si="16"/>
        <v>137.96921431590701</v>
      </c>
    </row>
    <row r="207" spans="2:8" x14ac:dyDescent="0.2">
      <c r="B207" s="7" t="d">
        <v>2023-04-18</v>
      </c>
      <c r="C207" s="8">
        <v>51.919998</v>
      </c>
      <c r="D207" s="49">
        <f t="shared" si="13"/>
        <v>-4.3654502787723204E-2</v>
      </c>
      <c r="E207" s="11">
        <v>-436.54502787723203</v>
      </c>
      <c r="F207" s="4">
        <f t="shared" si="14"/>
        <v>6.352536178630161E-2</v>
      </c>
      <c r="G207" s="4">
        <f t="shared" si="15"/>
        <v>0.19057156136433331</v>
      </c>
      <c r="H207" s="69">
        <f t="shared" si="16"/>
        <v>-94.960640042639426</v>
      </c>
    </row>
    <row r="208" spans="2:8" x14ac:dyDescent="0.2">
      <c r="B208" s="7" t="d">
        <v>2023-04-17</v>
      </c>
      <c r="C208" s="8">
        <v>54.290000999999997</v>
      </c>
      <c r="D208" s="49">
        <f t="shared" si="13"/>
        <v>7.9109519397544847E-2</v>
      </c>
      <c r="E208" s="11">
        <v>791.09519397544852</v>
      </c>
      <c r="F208" s="4">
        <f t="shared" si="14"/>
        <v>6.0395458491212202E-2</v>
      </c>
      <c r="G208" s="4">
        <f t="shared" si="15"/>
        <v>0.62583160593105247</v>
      </c>
      <c r="H208" s="69">
        <f t="shared" si="16"/>
        <v>52.401525847141436</v>
      </c>
    </row>
    <row r="209" spans="2:8" x14ac:dyDescent="0.2">
      <c r="B209" s="7" t="d">
        <v>2023-04-14</v>
      </c>
      <c r="C209" s="8">
        <v>50.310001</v>
      </c>
      <c r="D209" s="49">
        <f t="shared" si="13"/>
        <v>-4.9446201553674518E-3</v>
      </c>
      <c r="E209" s="11">
        <v>-49.44620155367452</v>
      </c>
      <c r="F209" s="4">
        <f t="shared" si="14"/>
        <v>5.681023089715944E-2</v>
      </c>
      <c r="G209" s="4">
        <f t="shared" si="15"/>
        <v>2.4449268480866045E-3</v>
      </c>
      <c r="H209" s="69">
        <f t="shared" si="16"/>
        <v>-838.37775101196212</v>
      </c>
    </row>
    <row r="210" spans="2:8" x14ac:dyDescent="0.2">
      <c r="B210" s="7" t="d">
        <v>2023-04-13</v>
      </c>
      <c r="C210" s="8">
        <v>50.560001</v>
      </c>
      <c r="D210" s="49">
        <f t="shared" si="13"/>
        <v>0.16310098543591001</v>
      </c>
      <c r="E210" s="11">
        <v>1631.0098543591</v>
      </c>
      <c r="F210" s="4">
        <f t="shared" si="14"/>
        <v>5.774563281601109E-2</v>
      </c>
      <c r="G210" s="4">
        <f t="shared" si="15"/>
        <v>2.6601931450164926</v>
      </c>
      <c r="H210" s="69">
        <f t="shared" si="16"/>
        <v>25.416520411486587</v>
      </c>
    </row>
    <row r="211" spans="2:8" x14ac:dyDescent="0.2">
      <c r="B211" s="7" t="d">
        <v>2023-04-12</v>
      </c>
      <c r="C211" s="8">
        <v>43.470001000000003</v>
      </c>
      <c r="D211" s="49">
        <f t="shared" si="13"/>
        <v>-4.2721845408500214E-2</v>
      </c>
      <c r="E211" s="11">
        <v>-427.21845408500212</v>
      </c>
      <c r="F211" s="4">
        <f t="shared" si="14"/>
        <v>2.5691134575141033E-2</v>
      </c>
      <c r="G211" s="4">
        <f t="shared" si="15"/>
        <v>0.18251560751077908</v>
      </c>
      <c r="H211" s="69">
        <f t="shared" si="16"/>
        <v>-97.033718600568122</v>
      </c>
    </row>
    <row r="212" spans="2:8" x14ac:dyDescent="0.2">
      <c r="B212" s="7" t="d">
        <v>2023-04-11</v>
      </c>
      <c r="C212" s="8">
        <v>45.41</v>
      </c>
      <c r="D212" s="49">
        <f t="shared" si="13"/>
        <v>7.0969172765578126E-3</v>
      </c>
      <c r="E212" s="11">
        <v>70.969172765578122</v>
      </c>
      <c r="F212" s="4">
        <f t="shared" si="14"/>
        <v>2.1549038868460321E-2</v>
      </c>
      <c r="G212" s="4">
        <f t="shared" si="15"/>
        <v>5.0366234830304755E-3</v>
      </c>
      <c r="H212" s="69">
        <f t="shared" si="16"/>
        <v>584.12115626012167</v>
      </c>
    </row>
    <row r="213" spans="2:8" x14ac:dyDescent="0.2">
      <c r="B213" s="7" t="d">
        <v>2023-04-10</v>
      </c>
      <c r="C213" s="8">
        <v>45.09</v>
      </c>
      <c r="D213" s="49">
        <f t="shared" si="13"/>
        <v>-6.8282375846591137E-3</v>
      </c>
      <c r="E213" s="11">
        <v>-68.282375846591137</v>
      </c>
      <c r="F213" s="4">
        <f t="shared" si="14"/>
        <v>2.2324022927980983E-2</v>
      </c>
      <c r="G213" s="4">
        <f t="shared" si="15"/>
        <v>4.6624828512551331E-3</v>
      </c>
      <c r="H213" s="69">
        <f t="shared" si="16"/>
        <v>-607.10534366567981</v>
      </c>
    </row>
    <row r="214" spans="2:8" x14ac:dyDescent="0.2">
      <c r="B214" s="7" t="d">
        <v>2023-04-06</v>
      </c>
      <c r="C214" s="8">
        <v>45.400002000000001</v>
      </c>
      <c r="D214" s="49">
        <f t="shared" si="13"/>
        <v>1.3392924406092188E-2</v>
      </c>
      <c r="E214" s="11">
        <v>133.92924406092189</v>
      </c>
      <c r="F214" s="4">
        <f t="shared" si="14"/>
        <v>2.2003844768498697E-2</v>
      </c>
      <c r="G214" s="4">
        <f t="shared" si="15"/>
        <v>1.793704241472998E-2</v>
      </c>
      <c r="H214" s="69">
        <f t="shared" si="16"/>
        <v>309.52609002852967</v>
      </c>
    </row>
    <row r="215" spans="2:8" x14ac:dyDescent="0.2">
      <c r="B215" s="7" t="d">
        <v>2023-04-05</v>
      </c>
      <c r="C215" s="8">
        <v>44.799999</v>
      </c>
      <c r="D215" s="49">
        <f t="shared" si="13"/>
        <v>2.4937085905675671E-2</v>
      </c>
      <c r="E215" s="11">
        <v>249.3708590567567</v>
      </c>
      <c r="F215" s="4">
        <f t="shared" si="14"/>
        <v>2.2242663501407928E-2</v>
      </c>
      <c r="G215" s="4">
        <f t="shared" si="15"/>
        <v>6.2185825346704825E-2</v>
      </c>
      <c r="H215" s="69">
        <f t="shared" si="16"/>
        <v>166.23672634186491</v>
      </c>
    </row>
    <row r="216" spans="2:8" x14ac:dyDescent="0.2">
      <c r="B216" s="7" t="d">
        <v>2023-04-04</v>
      </c>
      <c r="C216" s="8">
        <v>43.709999000000003</v>
      </c>
      <c r="D216" s="49">
        <f t="shared" si="13"/>
        <v>-3.4673145642074577E-2</v>
      </c>
      <c r="E216" s="11">
        <v>-346.73145642074576</v>
      </c>
      <c r="F216" s="4">
        <f t="shared" si="14"/>
        <v>2.353683466837983E-2</v>
      </c>
      <c r="G216" s="4">
        <f t="shared" si="15"/>
        <v>0.12022270287165152</v>
      </c>
      <c r="H216" s="69">
        <f t="shared" si="16"/>
        <v>-119.55821857809813</v>
      </c>
    </row>
    <row r="217" spans="2:8" x14ac:dyDescent="0.2">
      <c r="B217" s="7" t="d">
        <v>2023-04-03</v>
      </c>
      <c r="C217" s="8">
        <v>45.279998999999997</v>
      </c>
      <c r="D217" s="49">
        <f t="shared" si="13"/>
        <v>1.1054388680078464E-3</v>
      </c>
      <c r="E217" s="11">
        <v>11.054388680078464</v>
      </c>
      <c r="F217" s="4">
        <f t="shared" si="14"/>
        <v>2.1087707976576619E-2</v>
      </c>
      <c r="G217" s="4">
        <f t="shared" si="15"/>
        <v>1.2219950909024687E-4</v>
      </c>
      <c r="H217" s="69">
        <f t="shared" si="16"/>
        <v>3750.0576878901265</v>
      </c>
    </row>
    <row r="218" spans="2:8" x14ac:dyDescent="0.2">
      <c r="B218" s="7" t="d">
        <v>2023-03-31</v>
      </c>
      <c r="C218" s="8">
        <v>45.23</v>
      </c>
      <c r="D218" s="49">
        <f t="shared" si="13"/>
        <v>2.4230072463768071E-2</v>
      </c>
      <c r="E218" s="11">
        <v>242.3007246376807</v>
      </c>
      <c r="F218" s="4">
        <f t="shared" si="14"/>
        <v>2.3136287179707393E-2</v>
      </c>
      <c r="G218" s="4">
        <f t="shared" si="15"/>
        <v>5.8709641159945175E-2</v>
      </c>
      <c r="H218" s="69">
        <f t="shared" si="16"/>
        <v>171.08737630331927</v>
      </c>
    </row>
    <row r="219" spans="2:8" x14ac:dyDescent="0.2">
      <c r="B219" s="7" t="d">
        <v>2023-03-30</v>
      </c>
      <c r="C219" s="8">
        <v>44.16</v>
      </c>
      <c r="D219" s="49">
        <f t="shared" si="13"/>
        <v>-2.2576361221779639E-2</v>
      </c>
      <c r="E219" s="11">
        <v>-225.76361221779641</v>
      </c>
      <c r="F219" s="4">
        <f t="shared" si="14"/>
        <v>2.1688749271049027E-2</v>
      </c>
      <c r="G219" s="4">
        <f t="shared" si="15"/>
        <v>5.0969208601627541E-2</v>
      </c>
      <c r="H219" s="69">
        <f t="shared" si="16"/>
        <v>-183.61947192208362</v>
      </c>
    </row>
    <row r="220" spans="2:8" x14ac:dyDescent="0.2">
      <c r="B220" s="7" t="d">
        <v>2023-03-29</v>
      </c>
      <c r="C220" s="8">
        <v>45.18</v>
      </c>
      <c r="D220" s="49">
        <f t="shared" si="13"/>
        <v>3.0330719741423984E-2</v>
      </c>
      <c r="E220" s="11">
        <v>303.30719741423985</v>
      </c>
      <c r="F220" s="4">
        <f t="shared" si="14"/>
        <v>2.0793952248045377E-2</v>
      </c>
      <c r="G220" s="4">
        <f t="shared" si="15"/>
        <v>9.1995256003280665E-2</v>
      </c>
      <c r="H220" s="69">
        <f t="shared" si="16"/>
        <v>136.67527710540111</v>
      </c>
    </row>
    <row r="221" spans="2:8" x14ac:dyDescent="0.2">
      <c r="B221" s="7" t="d">
        <v>2023-03-28</v>
      </c>
      <c r="C221" s="8">
        <v>43.849997999999999</v>
      </c>
      <c r="D221" s="49">
        <f t="shared" si="13"/>
        <v>-1.127395766737127E-2</v>
      </c>
      <c r="E221" s="11">
        <v>-112.7395766737127</v>
      </c>
      <c r="F221" s="4">
        <f t="shared" si="14"/>
        <v>1.8033159414307016E-2</v>
      </c>
      <c r="G221" s="4">
        <f t="shared" si="15"/>
        <v>1.2710212148567946E-2</v>
      </c>
      <c r="H221" s="69">
        <f t="shared" si="16"/>
        <v>-367.70224332694096</v>
      </c>
    </row>
    <row r="222" spans="2:8" x14ac:dyDescent="0.2">
      <c r="B222" s="7" t="d">
        <v>2023-03-27</v>
      </c>
      <c r="C222" s="8">
        <v>44.349997999999999</v>
      </c>
      <c r="D222" s="49">
        <f t="shared" si="13"/>
        <v>2.1183467649090515E-2</v>
      </c>
      <c r="E222" s="11">
        <v>211.83467649090514</v>
      </c>
      <c r="F222" s="4">
        <f t="shared" si="14"/>
        <v>1.80995078549855E-2</v>
      </c>
      <c r="G222" s="4">
        <f t="shared" si="15"/>
        <v>4.487393016400644E-2</v>
      </c>
      <c r="H222" s="69">
        <f t="shared" si="16"/>
        <v>195.6931506274594</v>
      </c>
    </row>
    <row r="223" spans="2:8" x14ac:dyDescent="0.2">
      <c r="B223" s="7" t="d">
        <v>2023-03-24</v>
      </c>
      <c r="C223" s="8">
        <v>43.43</v>
      </c>
      <c r="D223" s="49">
        <f t="shared" si="13"/>
        <v>6.7223228262012213E-3</v>
      </c>
      <c r="E223" s="11">
        <v>67.223228262012213</v>
      </c>
      <c r="F223" s="4">
        <f t="shared" si="14"/>
        <v>2.5653458204685179E-2</v>
      </c>
      <c r="G223" s="4">
        <f t="shared" si="15"/>
        <v>4.5189624179665976E-3</v>
      </c>
      <c r="H223" s="69">
        <f t="shared" si="16"/>
        <v>616.67070038764837</v>
      </c>
    </row>
    <row r="224" spans="2:8" x14ac:dyDescent="0.2">
      <c r="B224" s="7" t="d">
        <v>2023-03-23</v>
      </c>
      <c r="C224" s="8">
        <v>43.139999000000003</v>
      </c>
      <c r="D224" s="49">
        <f t="shared" si="13"/>
        <v>-9.1870002483461777E-3</v>
      </c>
      <c r="E224" s="11">
        <v>-91.870002483461775</v>
      </c>
      <c r="F224" s="4">
        <f t="shared" si="14"/>
        <v>3.1145695241119872E-2</v>
      </c>
      <c r="G224" s="4">
        <f t="shared" si="15"/>
        <v>8.4400973563112727E-3</v>
      </c>
      <c r="H224" s="69">
        <f t="shared" si="16"/>
        <v>-451.23102355544603</v>
      </c>
    </row>
    <row r="225" spans="2:8" x14ac:dyDescent="0.2">
      <c r="B225" s="7" t="d">
        <v>2023-03-22</v>
      </c>
      <c r="C225" s="8">
        <v>43.540000999999997</v>
      </c>
      <c r="D225" s="49">
        <f t="shared" si="13"/>
        <v>-3.3732799961544657E-2</v>
      </c>
      <c r="E225" s="11">
        <v>-337.32799961544657</v>
      </c>
      <c r="F225" s="4">
        <f t="shared" si="14"/>
        <v>3.3538017471382651E-2</v>
      </c>
      <c r="G225" s="4">
        <f t="shared" si="15"/>
        <v>0.11379017932455872</v>
      </c>
      <c r="H225" s="69">
        <f t="shared" si="16"/>
        <v>-122.89105944929567</v>
      </c>
    </row>
    <row r="226" spans="2:8" x14ac:dyDescent="0.2">
      <c r="B226" s="7" t="d">
        <v>2023-03-21</v>
      </c>
      <c r="C226" s="8">
        <v>45.060001</v>
      </c>
      <c r="D226" s="49">
        <f t="shared" si="13"/>
        <v>1.3495321940965255E-2</v>
      </c>
      <c r="E226" s="11">
        <v>134.95321940965255</v>
      </c>
      <c r="F226" s="4">
        <f t="shared" si="14"/>
        <v>3.2501087858572711E-2</v>
      </c>
      <c r="G226" s="4">
        <f t="shared" si="15"/>
        <v>1.821237142902982E-2</v>
      </c>
      <c r="H226" s="69">
        <f t="shared" si="16"/>
        <v>307.17752000282246</v>
      </c>
    </row>
    <row r="227" spans="2:8" x14ac:dyDescent="0.2">
      <c r="B227" s="7" t="d">
        <v>2023-03-20</v>
      </c>
      <c r="C227" s="8">
        <v>44.459999000000003</v>
      </c>
      <c r="D227" s="49">
        <f t="shared" si="13"/>
        <v>-2.7984323218875118E-2</v>
      </c>
      <c r="E227" s="11">
        <v>-279.84323218875119</v>
      </c>
      <c r="F227" s="4">
        <f t="shared" si="14"/>
        <v>3.2602096493195502E-2</v>
      </c>
      <c r="G227" s="4">
        <f t="shared" si="15"/>
        <v>7.8312234601847303E-2</v>
      </c>
      <c r="H227" s="69">
        <f t="shared" si="16"/>
        <v>-148.13506451602575</v>
      </c>
    </row>
    <row r="228" spans="2:8" x14ac:dyDescent="0.2">
      <c r="B228" s="7" t="d">
        <v>2023-03-17</v>
      </c>
      <c r="C228" s="8">
        <v>45.740001999999997</v>
      </c>
      <c r="D228" s="49">
        <f t="shared" si="13"/>
        <v>7.7110158120954342E-3</v>
      </c>
      <c r="E228" s="11">
        <v>77.110158120954338</v>
      </c>
      <c r="F228" s="4">
        <f t="shared" si="14"/>
        <v>3.2712451344434727E-2</v>
      </c>
      <c r="G228" s="4">
        <f t="shared" si="15"/>
        <v>5.9459764854385803E-3</v>
      </c>
      <c r="H228" s="69">
        <f t="shared" si="16"/>
        <v>537.60225973896343</v>
      </c>
    </row>
    <row r="229" spans="2:8" x14ac:dyDescent="0.2">
      <c r="B229" s="7" t="d">
        <v>2023-03-16</v>
      </c>
      <c r="C229" s="8">
        <v>45.389999000000003</v>
      </c>
      <c r="D229" s="49">
        <f t="shared" si="13"/>
        <v>1.046306814172171E-2</v>
      </c>
      <c r="E229" s="11">
        <v>104.63068141721709</v>
      </c>
      <c r="F229" s="4">
        <f t="shared" si="14"/>
        <v>3.5195213950654239E-2</v>
      </c>
      <c r="G229" s="4">
        <f t="shared" si="15"/>
        <v>1.094757949383118E-2</v>
      </c>
      <c r="H229" s="69">
        <f t="shared" si="16"/>
        <v>396.19922849735377</v>
      </c>
    </row>
    <row r="230" spans="2:8" x14ac:dyDescent="0.2">
      <c r="B230" s="7" t="d">
        <v>2023-03-15</v>
      </c>
      <c r="C230" s="8">
        <v>44.919998</v>
      </c>
      <c r="D230" s="49">
        <f t="shared" si="13"/>
        <v>-5.0942190434454249E-3</v>
      </c>
      <c r="E230" s="11">
        <v>-50.942190434454247</v>
      </c>
      <c r="F230" s="4">
        <f t="shared" si="14"/>
        <v>3.6892532921139316E-2</v>
      </c>
      <c r="G230" s="4">
        <f t="shared" si="15"/>
        <v>2.5951067662602018E-3</v>
      </c>
      <c r="H230" s="69">
        <f t="shared" si="16"/>
        <v>-813.75761232709817</v>
      </c>
    </row>
    <row r="231" spans="2:8" x14ac:dyDescent="0.2">
      <c r="B231" s="7" t="d">
        <v>2023-03-14</v>
      </c>
      <c r="C231" s="8">
        <v>45.150002000000001</v>
      </c>
      <c r="D231" s="49">
        <f t="shared" si="13"/>
        <v>-1.2467169456098715E-2</v>
      </c>
      <c r="E231" s="11">
        <v>-124.67169456098715</v>
      </c>
      <c r="F231" s="4">
        <f t="shared" si="14"/>
        <v>3.7866660688847149E-2</v>
      </c>
      <c r="G231" s="4">
        <f t="shared" si="15"/>
        <v>1.5543031424708071E-2</v>
      </c>
      <c r="H231" s="69">
        <f t="shared" si="16"/>
        <v>-332.51008098213498</v>
      </c>
    </row>
    <row r="232" spans="2:8" x14ac:dyDescent="0.2">
      <c r="B232" s="7" t="d">
        <v>2023-03-13</v>
      </c>
      <c r="C232" s="8">
        <v>45.720001000000003</v>
      </c>
      <c r="D232" s="49">
        <f t="shared" si="13"/>
        <v>5.7843589591772604E-2</v>
      </c>
      <c r="E232" s="11">
        <v>578.43589591772604</v>
      </c>
      <c r="F232" s="4">
        <f t="shared" si="14"/>
        <v>3.7993735483893502E-2</v>
      </c>
      <c r="G232" s="4">
        <f t="shared" si="15"/>
        <v>0.3345880856861424</v>
      </c>
      <c r="H232" s="69">
        <f t="shared" si="16"/>
        <v>71.666705934429302</v>
      </c>
    </row>
    <row r="233" spans="2:8" x14ac:dyDescent="0.2">
      <c r="B233" s="7" t="d">
        <v>2023-03-10</v>
      </c>
      <c r="C233" s="8">
        <v>43.220001000000003</v>
      </c>
      <c r="D233" s="49">
        <f t="shared" si="13"/>
        <v>-5.6125790431845402E-2</v>
      </c>
      <c r="E233" s="11">
        <v>-561.25790431845405</v>
      </c>
      <c r="F233" s="4">
        <f t="shared" si="14"/>
        <v>3.2735242248904922E-2</v>
      </c>
      <c r="G233" s="4">
        <f t="shared" si="15"/>
        <v>0.31501043515994287</v>
      </c>
      <c r="H233" s="69">
        <f t="shared" si="16"/>
        <v>-73.860154014210138</v>
      </c>
    </row>
    <row r="234" spans="2:8" x14ac:dyDescent="0.2">
      <c r="B234" s="7" t="d">
        <v>2023-03-09</v>
      </c>
      <c r="C234" s="8">
        <v>45.790000999999997</v>
      </c>
      <c r="D234" s="49">
        <f t="shared" si="13"/>
        <v>-4.4648424786146501E-2</v>
      </c>
      <c r="E234" s="11">
        <v>-446.48424786146501</v>
      </c>
      <c r="F234" s="4">
        <f t="shared" si="14"/>
        <v>3.0575623470496985E-2</v>
      </c>
      <c r="G234" s="4">
        <f t="shared" si="15"/>
        <v>0.19934818358841813</v>
      </c>
      <c r="H234" s="69">
        <f t="shared" si="16"/>
        <v>-92.846713973023185</v>
      </c>
    </row>
    <row r="235" spans="2:8" x14ac:dyDescent="0.2">
      <c r="B235" s="7" t="d">
        <v>2023-03-08</v>
      </c>
      <c r="C235" s="8">
        <v>47.93</v>
      </c>
      <c r="D235" s="49">
        <f t="shared" si="13"/>
        <v>1.8812709030100461E-3</v>
      </c>
      <c r="E235" s="11">
        <v>18.812709030100461</v>
      </c>
      <c r="F235" s="4">
        <f t="shared" si="14"/>
        <v>2.7808894870267085E-2</v>
      </c>
      <c r="G235" s="4">
        <f t="shared" si="15"/>
        <v>3.5391802105122342E-4</v>
      </c>
      <c r="H235" s="69">
        <f t="shared" si="16"/>
        <v>2203.5420410918064</v>
      </c>
    </row>
    <row r="236" spans="2:8" x14ac:dyDescent="0.2">
      <c r="B236" s="7" t="d">
        <v>2023-03-07</v>
      </c>
      <c r="C236" s="8">
        <v>47.84</v>
      </c>
      <c r="D236" s="49">
        <f t="shared" si="13"/>
        <v>-3.0204782882433223E-2</v>
      </c>
      <c r="E236" s="11">
        <v>-302.04782882433221</v>
      </c>
      <c r="F236" s="4">
        <f t="shared" si="14"/>
        <v>3.8777686591789352E-2</v>
      </c>
      <c r="G236" s="4">
        <f t="shared" si="15"/>
        <v>9.1232890897493105E-2</v>
      </c>
      <c r="H236" s="69">
        <f t="shared" si="16"/>
        <v>-137.24513569923184</v>
      </c>
    </row>
    <row r="237" spans="2:8" x14ac:dyDescent="0.2">
      <c r="B237" s="7" t="d">
        <v>2023-03-06</v>
      </c>
      <c r="C237" s="8">
        <v>49.330002</v>
      </c>
      <c r="D237" s="49">
        <f t="shared" si="13"/>
        <v>-2.970098347757677E-2</v>
      </c>
      <c r="E237" s="11">
        <v>-297.00983477576767</v>
      </c>
      <c r="F237" s="4">
        <f t="shared" si="14"/>
        <v>4.6771031625602769E-2</v>
      </c>
      <c r="G237" s="4">
        <f t="shared" si="15"/>
        <v>8.8214841953528828E-2</v>
      </c>
      <c r="H237" s="69">
        <f t="shared" si="16"/>
        <v>-139.57314001386735</v>
      </c>
    </row>
    <row r="238" spans="2:8" x14ac:dyDescent="0.2">
      <c r="B238" s="7" t="d">
        <v>2023-03-03</v>
      </c>
      <c r="C238" s="8">
        <v>50.84</v>
      </c>
      <c r="D238" s="49">
        <f t="shared" si="13"/>
        <v>3.3543424141968536E-2</v>
      </c>
      <c r="E238" s="11">
        <v>335.43424141968535</v>
      </c>
      <c r="F238" s="4">
        <f t="shared" si="14"/>
        <v>4.5795148422168967E-2</v>
      </c>
      <c r="G238" s="4">
        <f t="shared" si="15"/>
        <v>0.11251613031679976</v>
      </c>
      <c r="H238" s="69">
        <f t="shared" si="16"/>
        <v>123.58486444079831</v>
      </c>
    </row>
    <row r="239" spans="2:8" x14ac:dyDescent="0.2">
      <c r="B239" s="7" t="d">
        <v>2023-03-02</v>
      </c>
      <c r="C239" s="8">
        <v>49.189999</v>
      </c>
      <c r="D239" s="49">
        <f t="shared" si="13"/>
        <v>3.0804651491939339E-2</v>
      </c>
      <c r="E239" s="11">
        <v>308.04651491939342</v>
      </c>
      <c r="F239" s="4">
        <f t="shared" si="14"/>
        <v>4.5345413054836935E-2</v>
      </c>
      <c r="G239" s="4">
        <f t="shared" si="15"/>
        <v>9.4892655353984043E-2</v>
      </c>
      <c r="H239" s="69">
        <f t="shared" si="16"/>
        <v>134.57251826238408</v>
      </c>
    </row>
    <row r="240" spans="2:8" x14ac:dyDescent="0.2">
      <c r="B240" s="7" t="d">
        <v>2023-03-01</v>
      </c>
      <c r="C240" s="8">
        <v>47.720001000000003</v>
      </c>
      <c r="D240" s="49">
        <f t="shared" si="13"/>
        <v>-3.24411800486617E-2</v>
      </c>
      <c r="E240" s="11">
        <v>-324.41180048661698</v>
      </c>
      <c r="F240" s="4">
        <f t="shared" si="14"/>
        <v>4.4914019381834598E-2</v>
      </c>
      <c r="G240" s="4">
        <f t="shared" si="15"/>
        <v>0.10524301629496859</v>
      </c>
      <c r="H240" s="69">
        <f t="shared" si="16"/>
        <v>-127.78386973738942</v>
      </c>
    </row>
    <row r="241" spans="2:8" x14ac:dyDescent="0.2">
      <c r="B241" s="7" t="d">
        <v>2023-02-28</v>
      </c>
      <c r="C241" s="8">
        <v>49.32</v>
      </c>
      <c r="D241" s="49">
        <f t="shared" si="13"/>
        <v>3.2546786004883366E-3</v>
      </c>
      <c r="E241" s="11">
        <v>32.546786004883366</v>
      </c>
      <c r="F241" s="4">
        <f t="shared" si="14"/>
        <v>4.4015078003527441E-2</v>
      </c>
      <c r="G241" s="4">
        <f t="shared" si="15"/>
        <v>1.0592932792476719E-3</v>
      </c>
      <c r="H241" s="69">
        <f t="shared" si="16"/>
        <v>1273.6924391991861</v>
      </c>
    </row>
    <row r="242" spans="2:8" x14ac:dyDescent="0.2">
      <c r="B242" s="7" t="d">
        <v>2023-02-27</v>
      </c>
      <c r="C242" s="8">
        <v>49.16</v>
      </c>
      <c r="D242" s="49">
        <f t="shared" si="13"/>
        <v>2.3740108288213158E-2</v>
      </c>
      <c r="E242" s="11">
        <v>237.40108288213156</v>
      </c>
      <c r="F242" s="4">
        <f t="shared" si="14"/>
        <v>4.5645816426661476E-2</v>
      </c>
      <c r="G242" s="4">
        <f t="shared" si="15"/>
        <v>5.6359274153608703E-2</v>
      </c>
      <c r="H242" s="69">
        <f t="shared" si="16"/>
        <v>174.61839159021793</v>
      </c>
    </row>
    <row r="243" spans="2:8" x14ac:dyDescent="0.2">
      <c r="B243" s="7" t="d">
        <v>2023-02-24</v>
      </c>
      <c r="C243" s="8">
        <v>48.02</v>
      </c>
      <c r="D243" s="49">
        <f t="shared" si="13"/>
        <v>-4.0367725012635303E-2</v>
      </c>
      <c r="E243" s="11">
        <v>-403.67725012635304</v>
      </c>
      <c r="F243" s="4">
        <f t="shared" si="14"/>
        <v>4.5415992475311293E-2</v>
      </c>
      <c r="G243" s="4">
        <f t="shared" si="15"/>
        <v>0.16295532226957418</v>
      </c>
      <c r="H243" s="69">
        <f t="shared" si="16"/>
        <v>-102.6924238155069</v>
      </c>
    </row>
    <row r="244" spans="2:8" x14ac:dyDescent="0.2">
      <c r="B244" s="7" t="d">
        <v>2023-02-23</v>
      </c>
      <c r="C244" s="8">
        <v>50.040000999999997</v>
      </c>
      <c r="D244" s="49">
        <f t="shared" si="13"/>
        <v>-6.7487096715223016E-3</v>
      </c>
      <c r="E244" s="11">
        <v>-67.487096715223018</v>
      </c>
      <c r="F244" s="4">
        <f t="shared" si="14"/>
        <v>4.5673709342508612E-2</v>
      </c>
      <c r="G244" s="4">
        <f t="shared" si="15"/>
        <v>4.5545082230498656E-3</v>
      </c>
      <c r="H244" s="69">
        <f t="shared" si="16"/>
        <v>-614.25957364236331</v>
      </c>
    </row>
    <row r="245" spans="2:8" x14ac:dyDescent="0.2">
      <c r="B245" s="7" t="d">
        <v>2023-02-22</v>
      </c>
      <c r="C245" s="8">
        <v>50.380001</v>
      </c>
      <c r="D245" s="49">
        <f t="shared" si="13"/>
        <v>8.0420328534841712E-2</v>
      </c>
      <c r="E245" s="11">
        <v>804.20328534841713</v>
      </c>
      <c r="F245" s="4">
        <f t="shared" si="14"/>
        <v>4.703014492573767E-2</v>
      </c>
      <c r="G245" s="4">
        <f t="shared" si="15"/>
        <v>0.64674292416518764</v>
      </c>
      <c r="H245" s="69">
        <f t="shared" si="16"/>
        <v>51.54740848477612</v>
      </c>
    </row>
    <row r="246" spans="2:8" x14ac:dyDescent="0.2">
      <c r="B246" s="7" t="d">
        <v>2023-02-21</v>
      </c>
      <c r="C246" s="8">
        <v>46.630001</v>
      </c>
      <c r="D246" s="49">
        <f t="shared" si="13"/>
        <v>-8.3709925009037733E-2</v>
      </c>
      <c r="E246" s="11">
        <v>-837.09925009037738</v>
      </c>
      <c r="F246" s="4">
        <f t="shared" si="14"/>
        <v>3.5680149835735205E-2</v>
      </c>
      <c r="G246" s="4">
        <f t="shared" si="15"/>
        <v>0.70073515450187218</v>
      </c>
      <c r="H246" s="69">
        <f t="shared" si="16"/>
        <v>-49.521720692233551</v>
      </c>
    </row>
    <row r="247" spans="2:8" x14ac:dyDescent="0.2">
      <c r="B247" s="7" t="d">
        <v>2023-02-17</v>
      </c>
      <c r="C247" s="8">
        <v>50.889999000000003</v>
      </c>
      <c r="D247" s="49">
        <f t="shared" si="13"/>
        <v>6.9251680465935994E-3</v>
      </c>
      <c r="E247" s="11">
        <v>69.251680465935991</v>
      </c>
      <c r="F247" s="4">
        <f t="shared" si="14"/>
        <v>2.7149209638250158E-2</v>
      </c>
      <c r="G247" s="4">
        <f t="shared" si="15"/>
        <v>4.7957952473561011E-3</v>
      </c>
      <c r="H247" s="69">
        <f t="shared" si="16"/>
        <v>598.60778793728764</v>
      </c>
    </row>
    <row r="248" spans="2:8" x14ac:dyDescent="0.2">
      <c r="B248" s="7" t="d">
        <v>2023-02-16</v>
      </c>
      <c r="C248" s="8">
        <v>50.540000999999997</v>
      </c>
      <c r="D248" s="49">
        <f t="shared" si="13"/>
        <v>-3.1243953660876178E-2</v>
      </c>
      <c r="E248" s="11">
        <v>-312.43953660876178</v>
      </c>
      <c r="F248" s="4">
        <f t="shared" si="14"/>
        <v>2.6704600502268805E-2</v>
      </c>
      <c r="G248" s="4">
        <f t="shared" si="15"/>
        <v>9.76184640362978E-2</v>
      </c>
      <c r="H248" s="69">
        <f t="shared" si="16"/>
        <v>-132.68037619247738</v>
      </c>
    </row>
    <row r="249" spans="2:8" x14ac:dyDescent="0.2">
      <c r="B249" s="7" t="d">
        <v>2023-02-15</v>
      </c>
      <c r="C249" s="8">
        <v>52.169998</v>
      </c>
      <c r="D249" s="49">
        <f t="shared" si="13"/>
        <v>2.5555317978284142E-2</v>
      </c>
      <c r="E249" s="11">
        <v>255.55317978284143</v>
      </c>
      <c r="F249" s="4">
        <f t="shared" si="14"/>
        <v>3.6064649913423966E-2</v>
      </c>
      <c r="G249" s="4">
        <f t="shared" si="15"/>
        <v>6.5307427697121265E-2</v>
      </c>
      <c r="H249" s="69">
        <f t="shared" si="16"/>
        <v>162.21514163854366</v>
      </c>
    </row>
    <row r="250" spans="2:8" x14ac:dyDescent="0.2">
      <c r="B250" s="7" t="d">
        <v>2023-02-14</v>
      </c>
      <c r="C250" s="8">
        <v>50.869999</v>
      </c>
      <c r="D250" s="49">
        <f t="shared" si="13"/>
        <v>-1.2424752957668539E-2</v>
      </c>
      <c r="E250" s="11">
        <v>-124.24752957668539</v>
      </c>
      <c r="F250" s="4">
        <f t="shared" si="14"/>
        <v>3.607408888778716E-2</v>
      </c>
      <c r="G250" s="4">
        <f t="shared" si="15"/>
        <v>1.543744860590931E-2</v>
      </c>
      <c r="H250" s="69">
        <f t="shared" si="16"/>
        <v>-333.64522736098439</v>
      </c>
    </row>
    <row r="251" spans="2:8" x14ac:dyDescent="0.2">
      <c r="B251" s="7" t="d">
        <v>2023-02-13</v>
      </c>
      <c r="C251" s="8">
        <v>51.509998000000003</v>
      </c>
      <c r="D251" s="49">
        <f t="shared" si="13"/>
        <v>3.4752893426132969E-2</v>
      </c>
      <c r="E251" s="11">
        <v>347.52893426132971</v>
      </c>
      <c r="F251" s="4">
        <f t="shared" si="14"/>
        <v>3.6325101776570556E-2</v>
      </c>
      <c r="G251" s="4">
        <f t="shared" si="15"/>
        <v>0.12077636014881561</v>
      </c>
      <c r="H251" s="69">
        <f t="shared" si="16"/>
        <v>119.28386723472474</v>
      </c>
    </row>
    <row r="252" spans="2:8" x14ac:dyDescent="0.2">
      <c r="B252" s="7" t="d">
        <v>2023-02-10</v>
      </c>
      <c r="C252" s="8">
        <v>49.779998999999997</v>
      </c>
      <c r="D252" s="49">
        <f t="shared" si="13"/>
        <v>-2.5450331814787397E-2</v>
      </c>
      <c r="E252" s="11">
        <v>-254.50331814787398</v>
      </c>
      <c r="F252" s="4">
        <f t="shared" si="14"/>
        <v>3.8569122985786457E-2</v>
      </c>
      <c r="G252" s="4">
        <f t="shared" si="15"/>
        <v>6.4771938948277957E-2</v>
      </c>
      <c r="H252" s="69">
        <f t="shared" si="16"/>
        <v>-162.88430169137317</v>
      </c>
    </row>
    <row r="253" spans="2:8" x14ac:dyDescent="0.2">
      <c r="B253" s="7" t="d">
        <v>2023-02-09</v>
      </c>
      <c r="C253" s="8">
        <v>51.080002</v>
      </c>
      <c r="D253" s="49">
        <f t="shared" si="13"/>
        <v>-4.3266473932692895E-2</v>
      </c>
      <c r="E253" s="11">
        <v>-432.66473932692895</v>
      </c>
      <c r="F253" s="4">
        <f t="shared" si="14"/>
        <v>4.0912721128253719E-2</v>
      </c>
      <c r="G253" s="4">
        <f t="shared" si="15"/>
        <v>0.18719877665683937</v>
      </c>
      <c r="H253" s="69">
        <f t="shared" si="16"/>
        <v>-95.812280240683123</v>
      </c>
    </row>
    <row r="254" spans="2:8" x14ac:dyDescent="0.2">
      <c r="B254" s="7" t="d">
        <v>2023-02-08</v>
      </c>
      <c r="C254" s="8">
        <v>53.389999000000003</v>
      </c>
      <c r="D254" s="49">
        <f t="shared" si="13"/>
        <v>-4.0869522305406858E-2</v>
      </c>
      <c r="E254" s="11">
        <v>-408.69522305406861</v>
      </c>
      <c r="F254" s="4">
        <f t="shared" si="14"/>
        <v>3.7908225766278857E-2</v>
      </c>
      <c r="G254" s="4">
        <f t="shared" si="15"/>
        <v>0.16703178534721488</v>
      </c>
      <c r="H254" s="69">
        <f t="shared" si="16"/>
        <v>-101.43156297466577</v>
      </c>
    </row>
    <row r="255" spans="2:8" x14ac:dyDescent="0.2">
      <c r="B255" s="7" t="d">
        <v>2023-02-07</v>
      </c>
      <c r="C255" s="8">
        <v>55.665000999999997</v>
      </c>
      <c r="D255" s="49">
        <f t="shared" si="13"/>
        <v>2.7923438224586317E-3</v>
      </c>
      <c r="E255" s="11">
        <v>27.923438224586317</v>
      </c>
      <c r="F255" s="4">
        <f t="shared" si="14"/>
        <v>3.5859301677532894E-2</v>
      </c>
      <c r="G255" s="4">
        <f t="shared" si="15"/>
        <v>7.7971840228228831E-4</v>
      </c>
      <c r="H255" s="69">
        <f t="shared" si="16"/>
        <v>1484.5806208117115</v>
      </c>
    </row>
    <row r="256" spans="2:8" x14ac:dyDescent="0.2">
      <c r="B256" s="7" t="d">
        <v>2023-02-06</v>
      </c>
      <c r="C256" s="8">
        <v>55.509998000000003</v>
      </c>
      <c r="D256" s="49">
        <f t="shared" si="13"/>
        <v>4.3422833363488955E-3</v>
      </c>
      <c r="E256" s="11">
        <v>43.422833363488955</v>
      </c>
      <c r="F256" s="4">
        <f t="shared" si="14"/>
        <v>3.5849204592844165E-2</v>
      </c>
      <c r="G256" s="4">
        <f t="shared" si="15"/>
        <v>1.8855424573133296E-3</v>
      </c>
      <c r="H256" s="69">
        <f t="shared" si="16"/>
        <v>954.67273882477525</v>
      </c>
    </row>
    <row r="257" spans="2:8" x14ac:dyDescent="0.2">
      <c r="B257" s="7" t="d">
        <v>2023-02-03</v>
      </c>
      <c r="C257" s="8">
        <v>55.27</v>
      </c>
      <c r="D257" s="49">
        <f t="shared" si="13"/>
        <v>-1.5146097917784984E-2</v>
      </c>
      <c r="E257" s="11">
        <v>-151.46097917784985</v>
      </c>
      <c r="F257" s="4">
        <f t="shared" si="14"/>
        <v>3.672072882744376E-2</v>
      </c>
      <c r="G257" s="4">
        <f t="shared" si="15"/>
        <v>2.2940428213513064E-2</v>
      </c>
      <c r="H257" s="69">
        <f t="shared" si="16"/>
        <v>-273.69818602570007</v>
      </c>
    </row>
    <row r="258" spans="2:8" x14ac:dyDescent="0.2">
      <c r="B258" s="7" t="d">
        <v>2023-02-02</v>
      </c>
      <c r="C258" s="8">
        <v>56.119999</v>
      </c>
      <c r="D258" s="49">
        <f t="shared" si="13"/>
        <v>7.2424935126125245E-2</v>
      </c>
      <c r="E258" s="11">
        <v>724.2493512612524</v>
      </c>
      <c r="F258" s="4">
        <f t="shared" si="14"/>
        <v>3.6469506749172001E-2</v>
      </c>
      <c r="G258" s="4">
        <f t="shared" si="15"/>
        <v>0.52453712280234499</v>
      </c>
      <c r="H258" s="69">
        <f t="shared" si="16"/>
        <v>57.238015032339682</v>
      </c>
    </row>
    <row r="259" spans="2:8" x14ac:dyDescent="0.2">
      <c r="B259" s="7" t="d">
        <v>2023-02-01</v>
      </c>
      <c r="C259" s="8">
        <v>52.330002</v>
      </c>
      <c r="D259" s="49">
        <f t="shared" si="13"/>
        <v>2.5676244609956766E-2</v>
      </c>
      <c r="E259" s="11">
        <v>256.76244609956768</v>
      </c>
      <c r="F259" s="4">
        <f t="shared" si="14"/>
        <v>3.7577550875304309E-2</v>
      </c>
      <c r="G259" s="4">
        <f t="shared" si="15"/>
        <v>6.5926953727033388E-2</v>
      </c>
      <c r="H259" s="69">
        <f t="shared" si="16"/>
        <v>161.45116189841298</v>
      </c>
    </row>
    <row r="260" spans="2:8" x14ac:dyDescent="0.2">
      <c r="B260" s="7" t="d">
        <v>2023-01-31</v>
      </c>
      <c r="C260" s="8">
        <v>51.02</v>
      </c>
      <c r="D260" s="49">
        <f t="shared" si="13"/>
        <v>2.1216994019555457E-2</v>
      </c>
      <c r="E260" s="11">
        <v>212.16994019555457</v>
      </c>
      <c r="F260" s="4">
        <f t="shared" si="14"/>
        <v>3.7663630623570962E-2</v>
      </c>
      <c r="G260" s="4">
        <f t="shared" si="15"/>
        <v>4.5016083522585203E-2</v>
      </c>
      <c r="H260" s="69">
        <f t="shared" si="16"/>
        <v>195.38392298383837</v>
      </c>
    </row>
    <row r="261" spans="2:8" x14ac:dyDescent="0.2">
      <c r="B261" s="7" t="d">
        <v>2023-01-30</v>
      </c>
      <c r="C261" s="8">
        <v>49.959999000000003</v>
      </c>
      <c r="D261" s="49">
        <f t="shared" si="13"/>
        <v>-5.3429330303700673E-2</v>
      </c>
      <c r="E261" s="11">
        <v>-534.29330303700669</v>
      </c>
      <c r="F261" s="4">
        <f t="shared" si="14"/>
        <v>3.8959964804433214E-2</v>
      </c>
      <c r="G261" s="4">
        <f t="shared" si="15"/>
        <v>0.28546933367019467</v>
      </c>
      <c r="H261" s="69">
        <f t="shared" si="16"/>
        <v>-77.587712627164578</v>
      </c>
    </row>
    <row r="262" spans="2:8" x14ac:dyDescent="0.2">
      <c r="B262" s="7" t="d">
        <v>2023-01-27</v>
      </c>
      <c r="C262" s="8">
        <v>52.779998999999997</v>
      </c>
      <c r="D262" s="49">
        <f t="shared" ref="D262:D325" si="17">C262/C263-1</f>
        <v>4.5769723681994723E-2</v>
      </c>
      <c r="E262" s="11">
        <v>457.69723681994725</v>
      </c>
      <c r="F262" s="4">
        <f t="shared" si="14"/>
        <v>3.3998595958880093E-2</v>
      </c>
      <c r="G262" s="4">
        <f t="shared" si="15"/>
        <v>0.20948676059261484</v>
      </c>
      <c r="H262" s="69">
        <f t="shared" si="16"/>
        <v>90.572089844102749</v>
      </c>
    </row>
    <row r="263" spans="2:8" x14ac:dyDescent="0.2">
      <c r="B263" s="7" t="d">
        <v>2023-01-26</v>
      </c>
      <c r="C263" s="8">
        <v>50.470001000000003</v>
      </c>
      <c r="D263" s="49">
        <f t="shared" si="17"/>
        <v>-5.5172216748767822E-3</v>
      </c>
      <c r="E263" s="11">
        <v>-55.172216748767823</v>
      </c>
      <c r="F263" s="4">
        <f t="shared" ref="F263:F326" si="18">_xlfn.STDEV.S(D263:D272)</f>
        <v>3.2068145058900627E-2</v>
      </c>
      <c r="G263" s="4">
        <f t="shared" ref="G263:G326" si="19">D263^2*100</f>
        <v>3.0439735009730163E-3</v>
      </c>
      <c r="H263" s="69">
        <f t="shared" ref="H263:H326" si="20">$L$6/G263*E263</f>
        <v>-751.36722244497548</v>
      </c>
    </row>
    <row r="264" spans="2:8" x14ac:dyDescent="0.2">
      <c r="B264" s="7" t="d">
        <v>2023-01-25</v>
      </c>
      <c r="C264" s="8">
        <v>50.75</v>
      </c>
      <c r="D264" s="49">
        <f t="shared" si="17"/>
        <v>-2.3287125159490496E-2</v>
      </c>
      <c r="E264" s="11">
        <v>-232.87125159490495</v>
      </c>
      <c r="F264" s="4">
        <f t="shared" si="18"/>
        <v>3.1884572758410584E-2</v>
      </c>
      <c r="G264" s="4">
        <f t="shared" si="19"/>
        <v>5.4229019819377527E-2</v>
      </c>
      <c r="H264" s="69">
        <f t="shared" si="20"/>
        <v>-178.01508331636768</v>
      </c>
    </row>
    <row r="265" spans="2:8" x14ac:dyDescent="0.2">
      <c r="B265" s="7" t="d">
        <v>2023-01-24</v>
      </c>
      <c r="C265" s="8">
        <v>51.959999000000003</v>
      </c>
      <c r="D265" s="49">
        <f t="shared" si="17"/>
        <v>1.2470752143413977E-2</v>
      </c>
      <c r="E265" s="11">
        <v>124.70752143413976</v>
      </c>
      <c r="F265" s="4">
        <f t="shared" si="18"/>
        <v>3.1222426677698593E-2</v>
      </c>
      <c r="G265" s="4">
        <f t="shared" si="19"/>
        <v>1.555196590224643E-2</v>
      </c>
      <c r="H265" s="69">
        <f t="shared" si="20"/>
        <v>332.41455509599496</v>
      </c>
    </row>
    <row r="266" spans="2:8" x14ac:dyDescent="0.2">
      <c r="B266" s="7" t="d">
        <v>2023-01-23</v>
      </c>
      <c r="C266" s="8">
        <v>51.32</v>
      </c>
      <c r="D266" s="49">
        <f t="shared" si="17"/>
        <v>3.4468836233242595E-2</v>
      </c>
      <c r="E266" s="11">
        <v>344.68836233242592</v>
      </c>
      <c r="F266" s="4">
        <f t="shared" si="18"/>
        <v>3.2006165342068064E-2</v>
      </c>
      <c r="G266" s="4">
        <f t="shared" si="19"/>
        <v>0.11881006712740975</v>
      </c>
      <c r="H266" s="69">
        <f t="shared" si="20"/>
        <v>120.26688390098298</v>
      </c>
    </row>
    <row r="267" spans="2:8" x14ac:dyDescent="0.2">
      <c r="B267" s="7" t="d">
        <v>2023-01-20</v>
      </c>
      <c r="C267" s="8">
        <v>49.610000999999997</v>
      </c>
      <c r="D267" s="49">
        <f t="shared" si="17"/>
        <v>4.0696519433459866E-2</v>
      </c>
      <c r="E267" s="11">
        <v>406.96519433459866</v>
      </c>
      <c r="F267" s="4">
        <f t="shared" si="18"/>
        <v>3.0912472913899668E-2</v>
      </c>
      <c r="G267" s="4">
        <f t="shared" si="19"/>
        <v>0.16562066939979764</v>
      </c>
      <c r="H267" s="69">
        <f t="shared" si="20"/>
        <v>101.86275345348254</v>
      </c>
    </row>
    <row r="268" spans="2:8" x14ac:dyDescent="0.2">
      <c r="B268" s="7" t="d">
        <v>2023-01-19</v>
      </c>
      <c r="C268" s="8">
        <v>47.669998</v>
      </c>
      <c r="D268" s="49">
        <f t="shared" si="17"/>
        <v>-5.6973314678008258E-2</v>
      </c>
      <c r="E268" s="11">
        <v>-569.73314678008262</v>
      </c>
      <c r="F268" s="4">
        <f t="shared" si="18"/>
        <v>3.2922016651544213E-2</v>
      </c>
      <c r="G268" s="4">
        <f t="shared" si="19"/>
        <v>0.32459585853993511</v>
      </c>
      <c r="H268" s="69">
        <f t="shared" si="20"/>
        <v>-72.761424342149681</v>
      </c>
    </row>
    <row r="269" spans="2:8" x14ac:dyDescent="0.2">
      <c r="B269" s="7" t="d">
        <v>2023-01-18</v>
      </c>
      <c r="C269" s="8">
        <v>50.549999</v>
      </c>
      <c r="D269" s="49">
        <f t="shared" si="17"/>
        <v>-2.3565790998647973E-2</v>
      </c>
      <c r="E269" s="11">
        <v>-235.65790998647972</v>
      </c>
      <c r="F269" s="4">
        <f t="shared" si="18"/>
        <v>3.6057171514101129E-2</v>
      </c>
      <c r="G269" s="4">
        <f t="shared" si="19"/>
        <v>5.5534650539195783E-2</v>
      </c>
      <c r="H269" s="69">
        <f t="shared" si="20"/>
        <v>-175.91005223220463</v>
      </c>
    </row>
    <row r="270" spans="2:8" x14ac:dyDescent="0.2">
      <c r="B270" s="7" t="d">
        <v>2023-01-17</v>
      </c>
      <c r="C270" s="8">
        <v>51.77</v>
      </c>
      <c r="D270" s="49">
        <f t="shared" si="17"/>
        <v>3.6643993525110163E-2</v>
      </c>
      <c r="E270" s="11">
        <v>366.43993525110164</v>
      </c>
      <c r="F270" s="4">
        <f t="shared" si="18"/>
        <v>3.2860677753075239E-2</v>
      </c>
      <c r="G270" s="4">
        <f t="shared" si="19"/>
        <v>0.13427822614683155</v>
      </c>
      <c r="H270" s="69">
        <f t="shared" si="20"/>
        <v>113.12794067122412</v>
      </c>
    </row>
    <row r="271" spans="2:8" x14ac:dyDescent="0.2">
      <c r="B271" s="7" t="d">
        <v>2023-01-13</v>
      </c>
      <c r="C271" s="8">
        <v>49.939999</v>
      </c>
      <c r="D271" s="49">
        <f t="shared" si="17"/>
        <v>5.6383205799437341E-3</v>
      </c>
      <c r="E271" s="11">
        <v>56.383205799437341</v>
      </c>
      <c r="F271" s="4">
        <f t="shared" si="18"/>
        <v>3.2978503332743547E-2</v>
      </c>
      <c r="G271" s="4">
        <f t="shared" si="19"/>
        <v>3.1790658962217045E-3</v>
      </c>
      <c r="H271" s="69">
        <f t="shared" si="20"/>
        <v>735.22948308603463</v>
      </c>
    </row>
    <row r="272" spans="2:8" x14ac:dyDescent="0.2">
      <c r="B272" s="7" t="d">
        <v>2023-01-12</v>
      </c>
      <c r="C272" s="8">
        <v>49.66</v>
      </c>
      <c r="D272" s="49">
        <f t="shared" si="17"/>
        <v>2.709414796666576E-2</v>
      </c>
      <c r="E272" s="11">
        <v>270.94147966665759</v>
      </c>
      <c r="F272" s="4">
        <f t="shared" si="18"/>
        <v>3.2510719171692522E-2</v>
      </c>
      <c r="G272" s="4">
        <f t="shared" si="19"/>
        <v>7.340928540395783E-2</v>
      </c>
      <c r="H272" s="69">
        <f t="shared" si="20"/>
        <v>153.00202577197072</v>
      </c>
    </row>
    <row r="273" spans="2:8" x14ac:dyDescent="0.2">
      <c r="B273" s="7" t="d">
        <v>2023-01-11</v>
      </c>
      <c r="C273" s="8">
        <v>48.349997999999999</v>
      </c>
      <c r="D273" s="49">
        <f t="shared" si="17"/>
        <v>2.2801823266922483E-3</v>
      </c>
      <c r="E273" s="11">
        <v>22.801823266922483</v>
      </c>
      <c r="F273" s="4">
        <f t="shared" si="18"/>
        <v>3.9054292098767728E-2</v>
      </c>
      <c r="G273" s="4">
        <f t="shared" si="19"/>
        <v>5.1992314429596758E-4</v>
      </c>
      <c r="H273" s="69">
        <f t="shared" si="20"/>
        <v>1818.0386177622045</v>
      </c>
    </row>
    <row r="274" spans="2:8" x14ac:dyDescent="0.2">
      <c r="B274" s="7" t="d">
        <v>2023-01-10</v>
      </c>
      <c r="C274" s="8">
        <v>48.240001999999997</v>
      </c>
      <c r="D274" s="49">
        <f t="shared" si="17"/>
        <v>3.3419065981148188E-2</v>
      </c>
      <c r="E274" s="11">
        <v>334.19065981148191</v>
      </c>
      <c r="F274" s="4">
        <f t="shared" si="18"/>
        <v>4.7810784513874105E-2</v>
      </c>
      <c r="G274" s="4">
        <f t="shared" si="19"/>
        <v>0.11168339710523362</v>
      </c>
      <c r="H274" s="69">
        <f t="shared" si="20"/>
        <v>124.04474523027817</v>
      </c>
    </row>
    <row r="275" spans="2:8" x14ac:dyDescent="0.2">
      <c r="B275" s="7" t="d">
        <v>2023-01-09</v>
      </c>
      <c r="C275" s="8">
        <v>46.68</v>
      </c>
      <c r="D275" s="49">
        <f t="shared" si="17"/>
        <v>-1.1226414133158613E-2</v>
      </c>
      <c r="E275" s="11">
        <v>-112.26414133158613</v>
      </c>
      <c r="F275" s="4">
        <f t="shared" si="18"/>
        <v>4.9748833428742374E-2</v>
      </c>
      <c r="G275" s="4">
        <f t="shared" si="19"/>
        <v>1.2603237428918345E-2</v>
      </c>
      <c r="H275" s="69">
        <f t="shared" si="20"/>
        <v>-369.25945153058728</v>
      </c>
    </row>
    <row r="276" spans="2:8" x14ac:dyDescent="0.2">
      <c r="B276" s="7" t="d">
        <v>2023-01-06</v>
      </c>
      <c r="C276" s="8">
        <v>47.209999000000003</v>
      </c>
      <c r="D276" s="49">
        <f t="shared" si="17"/>
        <v>-5.0579977859219749E-3</v>
      </c>
      <c r="E276" s="11">
        <v>-50.579977859219753</v>
      </c>
      <c r="F276" s="4">
        <f t="shared" si="18"/>
        <v>4.9631985978702886E-2</v>
      </c>
      <c r="G276" s="4">
        <f t="shared" si="19"/>
        <v>2.5583341602391598E-3</v>
      </c>
      <c r="H276" s="69">
        <f t="shared" si="20"/>
        <v>-819.58508107763964</v>
      </c>
    </row>
    <row r="277" spans="2:8" x14ac:dyDescent="0.2">
      <c r="B277" s="7" t="d">
        <v>2023-01-05</v>
      </c>
      <c r="C277" s="8">
        <v>47.450001</v>
      </c>
      <c r="D277" s="49">
        <f t="shared" si="17"/>
        <v>5.444446666666658E-2</v>
      </c>
      <c r="E277" s="11">
        <v>544.44466666666585</v>
      </c>
      <c r="F277" s="4">
        <f t="shared" si="18"/>
        <v>4.9868814255255071E-2</v>
      </c>
      <c r="G277" s="4">
        <f t="shared" si="19"/>
        <v>0.29641999506177685</v>
      </c>
      <c r="H277" s="69">
        <f t="shared" si="20"/>
        <v>76.141062246889902</v>
      </c>
    </row>
    <row r="278" spans="2:8" x14ac:dyDescent="0.2">
      <c r="B278" s="7" t="d">
        <v>2023-01-04</v>
      </c>
      <c r="C278" s="8">
        <v>45</v>
      </c>
      <c r="D278" s="49">
        <f t="shared" si="17"/>
        <v>9.7560975609756184E-2</v>
      </c>
      <c r="E278" s="11">
        <v>975.60975609756179</v>
      </c>
      <c r="F278" s="4">
        <f t="shared" si="18"/>
        <v>4.7129360899841224E-2</v>
      </c>
      <c r="G278" s="4">
        <f t="shared" si="19"/>
        <v>0.95181439619274399</v>
      </c>
      <c r="H278" s="69">
        <f t="shared" si="20"/>
        <v>42.490960136020142</v>
      </c>
    </row>
    <row r="279" spans="2:8" x14ac:dyDescent="0.2">
      <c r="B279" s="7" t="d">
        <v>2023-01-03</v>
      </c>
      <c r="C279" s="8">
        <v>41</v>
      </c>
      <c r="D279" s="49">
        <f t="shared" si="17"/>
        <v>8.6100364767509596E-3</v>
      </c>
      <c r="E279" s="11">
        <v>86.100364767509603</v>
      </c>
      <c r="F279" s="4">
        <f t="shared" si="18"/>
        <v>3.6147606024143464E-2</v>
      </c>
      <c r="G279" s="4">
        <f t="shared" si="19"/>
        <v>7.413272813098208E-3</v>
      </c>
      <c r="H279" s="69">
        <f t="shared" si="20"/>
        <v>481.46828839332551</v>
      </c>
    </row>
    <row r="280" spans="2:8" x14ac:dyDescent="0.2">
      <c r="B280" s="7" t="d">
        <v>2022-12-30</v>
      </c>
      <c r="C280" s="8">
        <v>40.650002000000001</v>
      </c>
      <c r="D280" s="49">
        <f t="shared" si="17"/>
        <v>7.9345396511509847E-3</v>
      </c>
      <c r="E280" s="11">
        <v>79.345396511509847</v>
      </c>
      <c r="F280" s="4">
        <f t="shared" si="18"/>
        <v>3.5548403642285169E-2</v>
      </c>
      <c r="G280" s="4">
        <f t="shared" si="19"/>
        <v>6.2956919475687188E-3</v>
      </c>
      <c r="H280" s="69">
        <f t="shared" si="20"/>
        <v>522.45747172793347</v>
      </c>
    </row>
    <row r="281" spans="2:8" x14ac:dyDescent="0.2">
      <c r="B281" s="7" t="d">
        <v>2022-12-29</v>
      </c>
      <c r="C281" s="8">
        <v>40.330002</v>
      </c>
      <c r="D281" s="49">
        <f t="shared" si="17"/>
        <v>2.9089130622330428E-2</v>
      </c>
      <c r="E281" s="11">
        <v>290.8913062233043</v>
      </c>
      <c r="F281" s="4">
        <f t="shared" si="18"/>
        <v>3.6475196993889701E-2</v>
      </c>
      <c r="G281" s="4">
        <f t="shared" si="19"/>
        <v>8.4617752036300189E-2</v>
      </c>
      <c r="H281" s="69">
        <f t="shared" si="20"/>
        <v>142.50888344813916</v>
      </c>
    </row>
    <row r="282" spans="2:8" x14ac:dyDescent="0.2">
      <c r="B282" s="7" t="d">
        <v>2022-12-28</v>
      </c>
      <c r="C282" s="8">
        <v>39.189999</v>
      </c>
      <c r="D282" s="49">
        <f t="shared" si="17"/>
        <v>-4.4379397433767287E-2</v>
      </c>
      <c r="E282" s="11">
        <v>-443.79397433767286</v>
      </c>
      <c r="F282" s="4">
        <f t="shared" si="18"/>
        <v>3.2368488486447224E-2</v>
      </c>
      <c r="G282" s="4">
        <f t="shared" si="19"/>
        <v>0.19695309165842703</v>
      </c>
      <c r="H282" s="69">
        <f t="shared" si="20"/>
        <v>-93.409549592288869</v>
      </c>
    </row>
    <row r="283" spans="2:8" x14ac:dyDescent="0.2">
      <c r="B283" s="7" t="d">
        <v>2022-12-27</v>
      </c>
      <c r="C283" s="8">
        <v>41.009998000000003</v>
      </c>
      <c r="D283" s="49">
        <f t="shared" si="17"/>
        <v>-6.9857155817645733E-2</v>
      </c>
      <c r="E283" s="11">
        <v>-698.5715581764573</v>
      </c>
      <c r="F283" s="4">
        <f t="shared" si="18"/>
        <v>3.2028298118945968E-2</v>
      </c>
      <c r="G283" s="4">
        <f t="shared" si="19"/>
        <v>0.48800222189308345</v>
      </c>
      <c r="H283" s="69">
        <f t="shared" si="20"/>
        <v>-59.341945387622708</v>
      </c>
    </row>
    <row r="284" spans="2:8" x14ac:dyDescent="0.2">
      <c r="B284" s="7" t="d">
        <v>2022-12-23</v>
      </c>
      <c r="C284" s="8">
        <v>44.09</v>
      </c>
      <c r="D284" s="49">
        <f t="shared" si="17"/>
        <v>-4.3185805417282674E-2</v>
      </c>
      <c r="E284" s="11">
        <v>-431.85805417282677</v>
      </c>
      <c r="F284" s="4">
        <f t="shared" si="18"/>
        <v>3.2720976265004136E-2</v>
      </c>
      <c r="G284" s="4">
        <f t="shared" si="19"/>
        <v>0.18650137895394014</v>
      </c>
      <c r="H284" s="69">
        <f t="shared" si="20"/>
        <v>-95.991251880331916</v>
      </c>
    </row>
    <row r="285" spans="2:8" x14ac:dyDescent="0.2">
      <c r="B285" s="7" t="d">
        <v>2022-12-22</v>
      </c>
      <c r="C285" s="8">
        <v>46.080002</v>
      </c>
      <c r="D285" s="49">
        <f t="shared" si="17"/>
        <v>1.4531132299917759E-2</v>
      </c>
      <c r="E285" s="11">
        <v>145.31132299917761</v>
      </c>
      <c r="F285" s="4">
        <f t="shared" si="18"/>
        <v>3.1469509287354792E-2</v>
      </c>
      <c r="G285" s="4">
        <f t="shared" si="19"/>
        <v>2.1115380591771319E-2</v>
      </c>
      <c r="H285" s="69">
        <f t="shared" si="20"/>
        <v>285.28124580414459</v>
      </c>
    </row>
    <row r="286" spans="2:8" x14ac:dyDescent="0.2">
      <c r="B286" s="7" t="d">
        <v>2022-12-21</v>
      </c>
      <c r="C286" s="8">
        <v>45.419998</v>
      </c>
      <c r="D286" s="49">
        <f t="shared" si="17"/>
        <v>2.5050710335122739E-2</v>
      </c>
      <c r="E286" s="11">
        <v>250.50710335122739</v>
      </c>
      <c r="F286" s="4">
        <f t="shared" si="18"/>
        <v>3.0530572105712007E-2</v>
      </c>
      <c r="G286" s="4">
        <f t="shared" si="19"/>
        <v>6.2753808829422525E-2</v>
      </c>
      <c r="H286" s="69">
        <f t="shared" si="20"/>
        <v>165.48271366393857</v>
      </c>
    </row>
    <row r="287" spans="2:8" x14ac:dyDescent="0.2">
      <c r="B287" s="7" t="d">
        <v>2022-12-20</v>
      </c>
      <c r="C287" s="8">
        <v>44.310001</v>
      </c>
      <c r="D287" s="49">
        <f t="shared" si="17"/>
        <v>5.6740806701298663E-3</v>
      </c>
      <c r="E287" s="11">
        <v>56.740806701298666</v>
      </c>
      <c r="F287" s="4">
        <f t="shared" si="18"/>
        <v>2.8096794496275838E-2</v>
      </c>
      <c r="G287" s="4">
        <f t="shared" si="19"/>
        <v>3.2195191451141391E-3</v>
      </c>
      <c r="H287" s="69">
        <f t="shared" si="20"/>
        <v>730.5958033498498</v>
      </c>
    </row>
    <row r="288" spans="2:8" x14ac:dyDescent="0.2">
      <c r="B288" s="7" t="d">
        <v>2022-12-19</v>
      </c>
      <c r="C288" s="8">
        <v>44.060001</v>
      </c>
      <c r="D288" s="49">
        <f t="shared" si="17"/>
        <v>-5.0635617323852578E-2</v>
      </c>
      <c r="E288" s="11">
        <v>-506.3561732385258</v>
      </c>
      <c r="F288" s="4">
        <f t="shared" si="18"/>
        <v>2.7496500223197683E-2</v>
      </c>
      <c r="G288" s="4">
        <f t="shared" si="19"/>
        <v>0.25639657417676393</v>
      </c>
      <c r="H288" s="69">
        <f t="shared" si="20"/>
        <v>-81.868450402254894</v>
      </c>
    </row>
    <row r="289" spans="2:8" x14ac:dyDescent="0.2">
      <c r="B289" s="7" t="d">
        <v>2022-12-16</v>
      </c>
      <c r="C289" s="8">
        <v>46.41</v>
      </c>
      <c r="D289" s="49">
        <f t="shared" si="17"/>
        <v>-2.2947368421052716E-2</v>
      </c>
      <c r="E289" s="11">
        <v>-229.47368421052715</v>
      </c>
      <c r="F289" s="4">
        <f t="shared" si="18"/>
        <v>2.6625249548546073E-2</v>
      </c>
      <c r="G289" s="4">
        <f t="shared" si="19"/>
        <v>5.2658171745152749E-2</v>
      </c>
      <c r="H289" s="69">
        <f t="shared" si="20"/>
        <v>-180.65075913725224</v>
      </c>
    </row>
    <row r="290" spans="2:8" x14ac:dyDescent="0.2">
      <c r="B290" s="7" t="d">
        <v>2022-12-15</v>
      </c>
      <c r="C290" s="8">
        <v>47.5</v>
      </c>
      <c r="D290" s="49">
        <f t="shared" si="17"/>
        <v>-5.3596315074642686E-2</v>
      </c>
      <c r="E290" s="11">
        <v>-535.96315074642689</v>
      </c>
      <c r="F290" s="4">
        <f t="shared" si="18"/>
        <v>2.7088405294738303E-2</v>
      </c>
      <c r="G290" s="4">
        <f t="shared" si="19"/>
        <v>0.28725649895803712</v>
      </c>
      <c r="H290" s="69">
        <f t="shared" si="20"/>
        <v>-77.345980216962147</v>
      </c>
    </row>
    <row r="291" spans="2:8" x14ac:dyDescent="0.2">
      <c r="B291" s="7" t="d">
        <v>2022-12-14</v>
      </c>
      <c r="C291" s="8">
        <v>50.189999</v>
      </c>
      <c r="D291" s="49">
        <f t="shared" si="17"/>
        <v>-1.0059210846958377E-2</v>
      </c>
      <c r="E291" s="11">
        <v>-100.59210846958378</v>
      </c>
      <c r="F291" s="4">
        <f t="shared" si="18"/>
        <v>2.3035496988464087E-2</v>
      </c>
      <c r="G291" s="4">
        <f t="shared" si="19"/>
        <v>1.0118772286356508E-2</v>
      </c>
      <c r="H291" s="69">
        <f t="shared" si="20"/>
        <v>-412.10583897034564</v>
      </c>
    </row>
    <row r="292" spans="2:8" x14ac:dyDescent="0.2">
      <c r="B292" s="7" t="d">
        <v>2022-12-13</v>
      </c>
      <c r="C292" s="8">
        <v>50.700001</v>
      </c>
      <c r="D292" s="49">
        <f t="shared" si="17"/>
        <v>-7.0505286515759602E-3</v>
      </c>
      <c r="E292" s="11">
        <v>-70.505286515759607</v>
      </c>
      <c r="F292" s="4">
        <f t="shared" si="18"/>
        <v>2.697781357690229E-2</v>
      </c>
      <c r="G292" s="4">
        <f t="shared" si="19"/>
        <v>4.9709954266693524E-3</v>
      </c>
      <c r="H292" s="69">
        <f t="shared" si="20"/>
        <v>-587.96435421034357</v>
      </c>
    </row>
    <row r="293" spans="2:8" x14ac:dyDescent="0.2">
      <c r="B293" s="7" t="d">
        <v>2022-12-12</v>
      </c>
      <c r="C293" s="8">
        <v>51.060001</v>
      </c>
      <c r="D293" s="49">
        <f t="shared" si="17"/>
        <v>4.2253498989446969E-2</v>
      </c>
      <c r="E293" s="11">
        <v>422.53498989446967</v>
      </c>
      <c r="F293" s="4">
        <f t="shared" si="18"/>
        <v>2.7002971163652353E-2</v>
      </c>
      <c r="G293" s="4">
        <f t="shared" si="19"/>
        <v>0.17853581768511961</v>
      </c>
      <c r="H293" s="69">
        <f t="shared" si="20"/>
        <v>98.109260170399921</v>
      </c>
    </row>
    <row r="294" spans="2:8" x14ac:dyDescent="0.2">
      <c r="B294" s="7" t="d">
        <v>2022-12-09</v>
      </c>
      <c r="C294" s="8">
        <v>48.990001999999997</v>
      </c>
      <c r="D294" s="49">
        <f t="shared" si="17"/>
        <v>-2.9900950495049594E-2</v>
      </c>
      <c r="E294" s="11">
        <v>-299.00950495049597</v>
      </c>
      <c r="F294" s="4">
        <f t="shared" si="18"/>
        <v>2.2540362397389612E-2</v>
      </c>
      <c r="G294" s="4">
        <f t="shared" si="19"/>
        <v>8.9406684050740648E-2</v>
      </c>
      <c r="H294" s="69">
        <f t="shared" si="20"/>
        <v>-138.63972404996647</v>
      </c>
    </row>
    <row r="295" spans="2:8" x14ac:dyDescent="0.2">
      <c r="B295" s="7" t="d">
        <v>2022-12-08</v>
      </c>
      <c r="C295" s="8">
        <v>50.5</v>
      </c>
      <c r="D295" s="49">
        <f t="shared" si="17"/>
        <v>-2.1735032172790492E-3</v>
      </c>
      <c r="E295" s="11">
        <v>-21.73503217279049</v>
      </c>
      <c r="F295" s="4">
        <f t="shared" si="18"/>
        <v>2.1732789043519767E-2</v>
      </c>
      <c r="G295" s="4">
        <f t="shared" si="19"/>
        <v>4.7241162355223779E-4</v>
      </c>
      <c r="H295" s="69">
        <f t="shared" si="20"/>
        <v>-1907.2709405302712</v>
      </c>
    </row>
    <row r="296" spans="2:8" x14ac:dyDescent="0.2">
      <c r="B296" s="7" t="d">
        <v>2022-12-07</v>
      </c>
      <c r="C296" s="8">
        <v>50.610000999999997</v>
      </c>
      <c r="D296" s="49">
        <f t="shared" si="17"/>
        <v>-3.3477353947959365E-3</v>
      </c>
      <c r="E296" s="11">
        <v>-33.477353947959365</v>
      </c>
      <c r="F296" s="4">
        <f t="shared" si="18"/>
        <v>2.1628245186091844E-2</v>
      </c>
      <c r="G296" s="4">
        <f t="shared" si="19"/>
        <v>1.1207332273569506E-3</v>
      </c>
      <c r="H296" s="69">
        <f t="shared" si="20"/>
        <v>-1238.2876890179284</v>
      </c>
    </row>
    <row r="297" spans="2:8" x14ac:dyDescent="0.2">
      <c r="B297" s="7" t="d">
        <v>2022-12-06</v>
      </c>
      <c r="C297" s="8">
        <v>50.779998999999997</v>
      </c>
      <c r="D297" s="49">
        <f t="shared" si="17"/>
        <v>-2.5522970149242541E-2</v>
      </c>
      <c r="E297" s="11">
        <v>-255.22970149242542</v>
      </c>
      <c r="F297" s="4">
        <f t="shared" si="18"/>
        <v>2.1690950333816742E-2</v>
      </c>
      <c r="G297" s="4">
        <f t="shared" si="19"/>
        <v>6.5142200523912577E-2</v>
      </c>
      <c r="H297" s="69">
        <f t="shared" si="20"/>
        <v>-162.42073321503338</v>
      </c>
    </row>
    <row r="298" spans="2:8" x14ac:dyDescent="0.2">
      <c r="B298" s="7" t="d">
        <v>2022-12-05</v>
      </c>
      <c r="C298" s="8">
        <v>52.110000999999997</v>
      </c>
      <c r="D298" s="49">
        <f t="shared" si="17"/>
        <v>-4.3853192660550544E-2</v>
      </c>
      <c r="E298" s="11">
        <v>-438.53192660550542</v>
      </c>
      <c r="F298" s="4">
        <f t="shared" si="18"/>
        <v>2.3093818223167435E-2</v>
      </c>
      <c r="G298" s="4">
        <f t="shared" si="19"/>
        <v>0.19231025065233642</v>
      </c>
      <c r="H298" s="69">
        <f t="shared" si="20"/>
        <v>-94.530392748224131</v>
      </c>
    </row>
    <row r="299" spans="2:8" x14ac:dyDescent="0.2">
      <c r="B299" s="7" t="d">
        <v>2022-12-02</v>
      </c>
      <c r="C299" s="8">
        <v>54.5</v>
      </c>
      <c r="D299" s="49">
        <f t="shared" si="17"/>
        <v>2.944423997055523E-3</v>
      </c>
      <c r="E299" s="11">
        <v>29.44423997055523</v>
      </c>
      <c r="F299" s="4">
        <f t="shared" si="18"/>
        <v>1.9946067745609808E-2</v>
      </c>
      <c r="G299" s="4">
        <f t="shared" si="19"/>
        <v>8.6696326744364232E-4</v>
      </c>
      <c r="H299" s="69">
        <f t="shared" si="20"/>
        <v>1407.9016913362061</v>
      </c>
    </row>
    <row r="300" spans="2:8" x14ac:dyDescent="0.2">
      <c r="B300" s="7" t="d">
        <v>2022-12-01</v>
      </c>
      <c r="C300" s="8">
        <v>54.34</v>
      </c>
      <c r="D300" s="49">
        <f t="shared" si="17"/>
        <v>-8.2131956887533386E-3</v>
      </c>
      <c r="E300" s="11">
        <v>-82.131956887533391</v>
      </c>
      <c r="F300" s="4">
        <f t="shared" si="18"/>
        <v>2.0135317904031211E-2</v>
      </c>
      <c r="G300" s="4">
        <f t="shared" si="19"/>
        <v>6.7456583421756436E-3</v>
      </c>
      <c r="H300" s="69">
        <f t="shared" si="20"/>
        <v>-504.73161514243816</v>
      </c>
    </row>
    <row r="301" spans="2:8" x14ac:dyDescent="0.2">
      <c r="B301" s="7" t="d">
        <v>2022-11-30</v>
      </c>
      <c r="C301" s="8">
        <v>54.790000999999997</v>
      </c>
      <c r="D301" s="49">
        <f t="shared" si="17"/>
        <v>3.611951520197576E-2</v>
      </c>
      <c r="E301" s="11">
        <v>361.19515201975759</v>
      </c>
      <c r="F301" s="4">
        <f t="shared" si="18"/>
        <v>2.2169030081177484E-2</v>
      </c>
      <c r="G301" s="4">
        <f t="shared" si="19"/>
        <v>0.13046193784257581</v>
      </c>
      <c r="H301" s="69">
        <f t="shared" si="20"/>
        <v>114.77063028904173</v>
      </c>
    </row>
    <row r="302" spans="2:8" x14ac:dyDescent="0.2">
      <c r="B302" s="7" t="d">
        <v>2022-11-29</v>
      </c>
      <c r="C302" s="8">
        <v>52.880001</v>
      </c>
      <c r="D302" s="49">
        <f t="shared" si="17"/>
        <v>-8.6239032620922806E-3</v>
      </c>
      <c r="E302" s="11">
        <v>-86.239032620922814</v>
      </c>
      <c r="F302" s="4">
        <f t="shared" si="18"/>
        <v>1.8833042267420667E-2</v>
      </c>
      <c r="G302" s="4">
        <f t="shared" si="19"/>
        <v>7.4371707473925878E-3</v>
      </c>
      <c r="H302" s="69">
        <f t="shared" si="20"/>
        <v>-480.69411257051098</v>
      </c>
    </row>
    <row r="303" spans="2:8" x14ac:dyDescent="0.2">
      <c r="B303" s="7" t="d">
        <v>2022-11-28</v>
      </c>
      <c r="C303" s="8">
        <v>53.34</v>
      </c>
      <c r="D303" s="49">
        <f t="shared" si="17"/>
        <v>-3.0005490816312319E-2</v>
      </c>
      <c r="E303" s="11">
        <v>-300.05490816312317</v>
      </c>
      <c r="F303" s="4">
        <f t="shared" si="18"/>
        <v>1.8818337146772231E-2</v>
      </c>
      <c r="G303" s="4">
        <f t="shared" si="19"/>
        <v>9.0032947912780298E-2</v>
      </c>
      <c r="H303" s="69">
        <f t="shared" si="20"/>
        <v>-138.1566977471912</v>
      </c>
    </row>
    <row r="304" spans="2:8" x14ac:dyDescent="0.2">
      <c r="B304" s="7" t="d">
        <v>2022-11-25</v>
      </c>
      <c r="C304" s="8">
        <v>54.990001999999997</v>
      </c>
      <c r="D304" s="49">
        <f t="shared" si="17"/>
        <v>-7.2682174680760436E-4</v>
      </c>
      <c r="E304" s="11">
        <v>-7.2682174680760436</v>
      </c>
      <c r="F304" s="4">
        <f t="shared" si="18"/>
        <v>4.0067615172969633E-2</v>
      </c>
      <c r="G304" s="4">
        <f t="shared" si="19"/>
        <v>5.2826985163245739E-5</v>
      </c>
      <c r="H304" s="69">
        <f t="shared" si="20"/>
        <v>-5703.5436042927313</v>
      </c>
    </row>
    <row r="305" spans="2:8" x14ac:dyDescent="0.2">
      <c r="B305" s="7" t="d">
        <v>2022-11-23</v>
      </c>
      <c r="C305" s="8">
        <v>55.029998999999997</v>
      </c>
      <c r="D305" s="49">
        <f t="shared" si="17"/>
        <v>-7.7533358772691185E-3</v>
      </c>
      <c r="E305" s="11">
        <v>-77.533358772691187</v>
      </c>
      <c r="F305" s="4">
        <f t="shared" si="18"/>
        <v>5.437463663535199E-2</v>
      </c>
      <c r="G305" s="4">
        <f t="shared" si="19"/>
        <v>6.0114217225748492E-3</v>
      </c>
      <c r="H305" s="69">
        <f t="shared" si="20"/>
        <v>-534.66786310894327</v>
      </c>
    </row>
    <row r="306" spans="2:8" x14ac:dyDescent="0.2">
      <c r="B306" s="7" t="d">
        <v>2022-11-22</v>
      </c>
      <c r="C306" s="8">
        <v>55.459999000000003</v>
      </c>
      <c r="D306" s="49">
        <f t="shared" si="17"/>
        <v>-1.4404392970751578E-3</v>
      </c>
      <c r="E306" s="11">
        <v>-14.404392970751578</v>
      </c>
      <c r="F306" s="4">
        <f t="shared" si="18"/>
        <v>5.6230665583044223E-2</v>
      </c>
      <c r="G306" s="4">
        <f t="shared" si="19"/>
        <v>2.0748653685583748E-4</v>
      </c>
      <c r="H306" s="69">
        <f t="shared" si="20"/>
        <v>-2877.9133795383295</v>
      </c>
    </row>
    <row r="307" spans="2:8" x14ac:dyDescent="0.2">
      <c r="B307" s="7" t="d">
        <v>2022-11-21</v>
      </c>
      <c r="C307" s="8">
        <v>55.540000999999997</v>
      </c>
      <c r="D307" s="49">
        <f t="shared" si="17"/>
        <v>-3.8101851814968724E-2</v>
      </c>
      <c r="E307" s="11">
        <v>-381.01851814968722</v>
      </c>
      <c r="F307" s="4">
        <f t="shared" si="18"/>
        <v>5.6152757570381268E-2</v>
      </c>
      <c r="G307" s="4">
        <f t="shared" si="19"/>
        <v>0.14517511117298354</v>
      </c>
      <c r="H307" s="69">
        <f t="shared" si="20"/>
        <v>-108.79942385993938</v>
      </c>
    </row>
    <row r="308" spans="2:8" x14ac:dyDescent="0.2">
      <c r="B308" s="7" t="d">
        <v>2022-11-18</v>
      </c>
      <c r="C308" s="8">
        <v>57.740001999999997</v>
      </c>
      <c r="D308" s="49">
        <f t="shared" si="17"/>
        <v>1.7349583923482736E-3</v>
      </c>
      <c r="E308" s="11">
        <v>17.349583923482736</v>
      </c>
      <c r="F308" s="4">
        <f t="shared" si="18"/>
        <v>5.5301304244171616E-2</v>
      </c>
      <c r="G308" s="4">
        <f t="shared" si="19"/>
        <v>3.0100806231797062E-4</v>
      </c>
      <c r="H308" s="69">
        <f t="shared" si="20"/>
        <v>2389.3711478893083</v>
      </c>
    </row>
    <row r="309" spans="2:8" x14ac:dyDescent="0.2">
      <c r="B309" s="7" t="d">
        <v>2022-11-17</v>
      </c>
      <c r="C309" s="8">
        <v>57.639999000000003</v>
      </c>
      <c r="D309" s="49">
        <f t="shared" si="17"/>
        <v>-1.906056906264697E-2</v>
      </c>
      <c r="E309" s="11">
        <v>-190.60569062646971</v>
      </c>
      <c r="F309" s="4">
        <f t="shared" si="18"/>
        <v>5.7679176006030744E-2</v>
      </c>
      <c r="G309" s="4">
        <f t="shared" si="19"/>
        <v>3.6330529299193483E-2</v>
      </c>
      <c r="H309" s="69">
        <f t="shared" si="20"/>
        <v>-217.48875974480984</v>
      </c>
    </row>
    <row r="310" spans="2:8" x14ac:dyDescent="0.2">
      <c r="B310" s="7" t="d">
        <v>2022-11-16</v>
      </c>
      <c r="C310" s="8">
        <v>58.759998000000003</v>
      </c>
      <c r="D310" s="49">
        <f t="shared" si="17"/>
        <v>-3.6879201340082046E-2</v>
      </c>
      <c r="E310" s="11">
        <v>-368.79201340082045</v>
      </c>
      <c r="F310" s="4">
        <f t="shared" si="18"/>
        <v>5.8122218869324949E-2</v>
      </c>
      <c r="G310" s="4">
        <f t="shared" si="19"/>
        <v>0.13600754914823093</v>
      </c>
      <c r="H310" s="69">
        <f t="shared" si="20"/>
        <v>-112.40643438121052</v>
      </c>
    </row>
    <row r="311" spans="2:8" x14ac:dyDescent="0.2">
      <c r="B311" s="7" t="d">
        <v>2022-11-15</v>
      </c>
      <c r="C311" s="8">
        <v>61.009998000000003</v>
      </c>
      <c r="D311" s="49">
        <f t="shared" si="17"/>
        <v>2.0575426908254091E-2</v>
      </c>
      <c r="E311" s="11">
        <v>205.7542690825409</v>
      </c>
      <c r="F311" s="4">
        <f t="shared" si="18"/>
        <v>5.7112477978370664E-2</v>
      </c>
      <c r="G311" s="4">
        <f t="shared" si="19"/>
        <v>4.2334819245690651E-2</v>
      </c>
      <c r="H311" s="69">
        <f t="shared" si="20"/>
        <v>201.47623395373535</v>
      </c>
    </row>
    <row r="312" spans="2:8" x14ac:dyDescent="0.2">
      <c r="B312" s="7" t="d">
        <v>2022-11-14</v>
      </c>
      <c r="C312" s="8">
        <v>59.779998999999997</v>
      </c>
      <c r="D312" s="49">
        <f t="shared" si="17"/>
        <v>-9.4448884654478871E-3</v>
      </c>
      <c r="E312" s="11">
        <v>-94.448884654478874</v>
      </c>
      <c r="F312" s="4">
        <f t="shared" si="18"/>
        <v>5.7573365096389641E-2</v>
      </c>
      <c r="G312" s="4">
        <f t="shared" si="19"/>
        <v>8.9205918124750545E-3</v>
      </c>
      <c r="H312" s="69">
        <f t="shared" si="20"/>
        <v>-438.91037365138442</v>
      </c>
    </row>
    <row r="313" spans="2:8" x14ac:dyDescent="0.2">
      <c r="B313" s="7" t="d">
        <v>2022-11-11</v>
      </c>
      <c r="C313" s="8">
        <v>60.349997999999999</v>
      </c>
      <c r="D313" s="49">
        <f t="shared" si="17"/>
        <v>0.1034923953829292</v>
      </c>
      <c r="E313" s="11">
        <v>1034.923953829292</v>
      </c>
      <c r="F313" s="4">
        <f t="shared" si="18"/>
        <v>5.9392402570623101E-2</v>
      </c>
      <c r="G313" s="4">
        <f t="shared" si="19"/>
        <v>1.0710675902096547</v>
      </c>
      <c r="H313" s="69">
        <f t="shared" si="20"/>
        <v>40.055692112709231</v>
      </c>
    </row>
    <row r="314" spans="2:8" x14ac:dyDescent="0.2">
      <c r="B314" s="7" t="d">
        <v>2022-11-10</v>
      </c>
      <c r="C314" s="8">
        <v>54.689999</v>
      </c>
      <c r="D314" s="49">
        <f t="shared" si="17"/>
        <v>0.11771917024320455</v>
      </c>
      <c r="E314" s="11">
        <v>1177.1917024320455</v>
      </c>
      <c r="F314" s="4">
        <f t="shared" si="18"/>
        <v>5.117700069873083E-2</v>
      </c>
      <c r="G314" s="4">
        <f t="shared" si="19"/>
        <v>1.3857803042748575</v>
      </c>
      <c r="H314" s="69">
        <f t="shared" si="20"/>
        <v>35.214821145111522</v>
      </c>
    </row>
    <row r="315" spans="2:8" x14ac:dyDescent="0.2">
      <c r="B315" s="7" t="d">
        <v>2022-11-09</v>
      </c>
      <c r="C315" s="8">
        <v>48.93</v>
      </c>
      <c r="D315" s="49">
        <f t="shared" si="17"/>
        <v>-3.5481963335304512E-2</v>
      </c>
      <c r="E315" s="11">
        <v>-354.81963335304511</v>
      </c>
      <c r="F315" s="4">
        <f t="shared" si="18"/>
        <v>3.55267089909461E-2</v>
      </c>
      <c r="G315" s="4">
        <f t="shared" si="19"/>
        <v>0.12589697221278937</v>
      </c>
      <c r="H315" s="69">
        <f t="shared" si="20"/>
        <v>-116.83286762603285</v>
      </c>
    </row>
    <row r="316" spans="2:8" x14ac:dyDescent="0.2">
      <c r="B316" s="7" t="d">
        <v>2022-11-08</v>
      </c>
      <c r="C316" s="8">
        <v>50.73</v>
      </c>
      <c r="D316" s="49">
        <f t="shared" si="17"/>
        <v>2.0724325538745925E-2</v>
      </c>
      <c r="E316" s="11">
        <v>207.24325538745924</v>
      </c>
      <c r="F316" s="4">
        <f t="shared" si="18"/>
        <v>3.9559009122621405E-2</v>
      </c>
      <c r="G316" s="4">
        <f t="shared" si="19"/>
        <v>4.2949766903591653E-2</v>
      </c>
      <c r="H316" s="69">
        <f t="shared" si="20"/>
        <v>200.02868212599185</v>
      </c>
    </row>
    <row r="317" spans="2:8" x14ac:dyDescent="0.2">
      <c r="B317" s="7" t="d">
        <v>2022-11-07</v>
      </c>
      <c r="C317" s="8">
        <v>49.700001</v>
      </c>
      <c r="D317" s="49">
        <f t="shared" si="17"/>
        <v>-2.8917526377491232E-2</v>
      </c>
      <c r="E317" s="11">
        <v>-289.17526377491231</v>
      </c>
      <c r="F317" s="4">
        <f t="shared" si="18"/>
        <v>4.1330922427342348E-2</v>
      </c>
      <c r="G317" s="4">
        <f t="shared" si="19"/>
        <v>8.3622333179290118E-2</v>
      </c>
      <c r="H317" s="69">
        <f t="shared" si="20"/>
        <v>-143.35456882965335</v>
      </c>
    </row>
    <row r="318" spans="2:8" x14ac:dyDescent="0.2">
      <c r="B318" s="7" t="d">
        <v>2022-11-04</v>
      </c>
      <c r="C318" s="8">
        <v>51.18</v>
      </c>
      <c r="D318" s="49">
        <f t="shared" si="17"/>
        <v>-3.8692748358649554E-2</v>
      </c>
      <c r="E318" s="11">
        <v>-386.92748358649555</v>
      </c>
      <c r="F318" s="4">
        <f t="shared" si="18"/>
        <v>4.0273324098826849E-2</v>
      </c>
      <c r="G318" s="4">
        <f t="shared" si="19"/>
        <v>0.14971287755457777</v>
      </c>
      <c r="H318" s="69">
        <f t="shared" si="20"/>
        <v>-107.13789279170416</v>
      </c>
    </row>
    <row r="319" spans="2:8" x14ac:dyDescent="0.2">
      <c r="B319" s="7" t="d">
        <v>2022-11-03</v>
      </c>
      <c r="C319" s="8">
        <v>53.240001999999997</v>
      </c>
      <c r="D319" s="49">
        <f t="shared" si="17"/>
        <v>-2.6335003657644518E-2</v>
      </c>
      <c r="E319" s="11">
        <v>-263.35003657644518</v>
      </c>
      <c r="F319" s="4">
        <f t="shared" si="18"/>
        <v>3.8012289628263154E-2</v>
      </c>
      <c r="G319" s="4">
        <f t="shared" si="19"/>
        <v>6.9353241764815013E-2</v>
      </c>
      <c r="H319" s="69">
        <f t="shared" si="20"/>
        <v>-157.41252894271159</v>
      </c>
    </row>
    <row r="320" spans="2:8" x14ac:dyDescent="0.2">
      <c r="B320" s="7" t="d">
        <v>2022-11-02</v>
      </c>
      <c r="C320" s="8">
        <v>54.68</v>
      </c>
      <c r="D320" s="49">
        <f t="shared" si="17"/>
        <v>5.1134179161860693E-2</v>
      </c>
      <c r="E320" s="11">
        <v>511.34179161860692</v>
      </c>
      <c r="F320" s="4">
        <f t="shared" si="18"/>
        <v>4.0976191842502036E-2</v>
      </c>
      <c r="G320" s="4">
        <f t="shared" si="19"/>
        <v>0.26147042785572683</v>
      </c>
      <c r="H320" s="69">
        <f t="shared" si="20"/>
        <v>81.070227261169094</v>
      </c>
    </row>
    <row r="321" spans="2:8" x14ac:dyDescent="0.2">
      <c r="B321" s="7" t="d">
        <v>2022-11-01</v>
      </c>
      <c r="C321" s="8">
        <v>52.02</v>
      </c>
      <c r="D321" s="49">
        <f t="shared" si="17"/>
        <v>-6.1138708444784529E-3</v>
      </c>
      <c r="E321" s="11">
        <v>-61.138708444784527</v>
      </c>
      <c r="F321" s="4">
        <f t="shared" si="18"/>
        <v>3.9905069634803413E-2</v>
      </c>
      <c r="G321" s="4">
        <f t="shared" si="19"/>
        <v>3.7379416702963669E-3</v>
      </c>
      <c r="H321" s="69">
        <f t="shared" si="20"/>
        <v>-678.04172363392706</v>
      </c>
    </row>
    <row r="322" spans="2:8" x14ac:dyDescent="0.2">
      <c r="B322" s="7" t="d">
        <v>2022-10-31</v>
      </c>
      <c r="C322" s="8">
        <v>52.34</v>
      </c>
      <c r="D322" s="49">
        <f t="shared" si="17"/>
        <v>-3.5918234740868638E-2</v>
      </c>
      <c r="E322" s="11">
        <v>-359.18234740868638</v>
      </c>
      <c r="F322" s="4">
        <f t="shared" si="18"/>
        <v>4.0327715128499454E-2</v>
      </c>
      <c r="G322" s="4">
        <f t="shared" si="19"/>
        <v>0.12901195869001428</v>
      </c>
      <c r="H322" s="69">
        <f t="shared" si="20"/>
        <v>-115.41378788163492</v>
      </c>
    </row>
    <row r="323" spans="2:8" x14ac:dyDescent="0.2">
      <c r="B323" s="7" t="d">
        <v>2022-10-28</v>
      </c>
      <c r="C323" s="8">
        <v>54.290000999999997</v>
      </c>
      <c r="D323" s="49">
        <f t="shared" si="17"/>
        <v>3.6860197920928206E-2</v>
      </c>
      <c r="E323" s="11">
        <v>368.60197920928204</v>
      </c>
      <c r="F323" s="4">
        <f t="shared" si="18"/>
        <v>4.1517846699454464E-2</v>
      </c>
      <c r="G323" s="4">
        <f t="shared" si="19"/>
        <v>0.13586741907700001</v>
      </c>
      <c r="H323" s="69">
        <f t="shared" si="20"/>
        <v>112.46438595794149</v>
      </c>
    </row>
    <row r="324" spans="2:8" x14ac:dyDescent="0.2">
      <c r="B324" s="7" t="d">
        <v>2022-10-27</v>
      </c>
      <c r="C324" s="8">
        <v>52.360000999999997</v>
      </c>
      <c r="D324" s="49">
        <f t="shared" si="17"/>
        <v>-5.1449274430266811E-2</v>
      </c>
      <c r="E324" s="11">
        <v>-514.49274430266814</v>
      </c>
      <c r="F324" s="4">
        <f t="shared" si="18"/>
        <v>4.4737719960769161E-2</v>
      </c>
      <c r="G324" s="4">
        <f t="shared" si="19"/>
        <v>0.26470278394009061</v>
      </c>
      <c r="H324" s="69">
        <f t="shared" si="20"/>
        <v>-80.573721813784687</v>
      </c>
    </row>
    <row r="325" spans="2:8" x14ac:dyDescent="0.2">
      <c r="B325" s="7" t="d">
        <v>2022-10-26</v>
      </c>
      <c r="C325" s="8">
        <v>55.200001</v>
      </c>
      <c r="D325" s="49">
        <f t="shared" si="17"/>
        <v>5.2430885558991669E-2</v>
      </c>
      <c r="E325" s="11">
        <v>524.30885558991667</v>
      </c>
      <c r="F325" s="4">
        <f t="shared" si="18"/>
        <v>4.3119199590805464E-2</v>
      </c>
      <c r="G325" s="4">
        <f t="shared" si="19"/>
        <v>0.27489977605000815</v>
      </c>
      <c r="H325" s="69">
        <f t="shared" si="20"/>
        <v>79.065220456770518</v>
      </c>
    </row>
    <row r="326" spans="2:8" x14ac:dyDescent="0.2">
      <c r="B326" s="7" t="d">
        <v>2022-10-25</v>
      </c>
      <c r="C326" s="8">
        <v>52.450001</v>
      </c>
      <c r="D326" s="49">
        <f t="shared" ref="D326:D389" si="21">C326/C327-1</f>
        <v>4.0674581719262637E-2</v>
      </c>
      <c r="E326" s="11">
        <v>406.74581719262636</v>
      </c>
      <c r="F326" s="4">
        <f t="shared" si="18"/>
        <v>3.9662179311758146E-2</v>
      </c>
      <c r="G326" s="4">
        <f t="shared" si="19"/>
        <v>0.16544215980369742</v>
      </c>
      <c r="H326" s="69">
        <f t="shared" si="20"/>
        <v>101.9176928253986</v>
      </c>
    </row>
    <row r="327" spans="2:8" x14ac:dyDescent="0.2">
      <c r="B327" s="7" t="d">
        <v>2022-10-24</v>
      </c>
      <c r="C327" s="8">
        <v>50.400002000000001</v>
      </c>
      <c r="D327" s="49">
        <f t="shared" si="21"/>
        <v>-8.6545633359560448E-3</v>
      </c>
      <c r="E327" s="11">
        <v>-86.545633359560441</v>
      </c>
      <c r="F327" s="4">
        <f t="shared" ref="F327:F390" si="22">_xlfn.STDEV.S(D327:D336)</f>
        <v>3.6100672800337512E-2</v>
      </c>
      <c r="G327" s="4">
        <f t="shared" ref="G327:G390" si="23">D327^2*100</f>
        <v>7.490146653607462E-3</v>
      </c>
      <c r="H327" s="69">
        <f t="shared" ref="H327:H390" si="24">$L$6/G327*E327</f>
        <v>-478.99118240232343</v>
      </c>
    </row>
    <row r="328" spans="2:8" x14ac:dyDescent="0.2">
      <c r="B328" s="7" t="d">
        <v>2022-10-21</v>
      </c>
      <c r="C328" s="8">
        <v>50.84</v>
      </c>
      <c r="D328" s="49">
        <f t="shared" si="21"/>
        <v>-8.7736594117047151E-3</v>
      </c>
      <c r="E328" s="11">
        <v>-87.736594117047147</v>
      </c>
      <c r="F328" s="4">
        <f t="shared" si="22"/>
        <v>3.5993883052646669E-2</v>
      </c>
      <c r="G328" s="4">
        <f t="shared" si="23"/>
        <v>7.6977099472594727E-3</v>
      </c>
      <c r="H328" s="69">
        <f t="shared" si="24"/>
        <v>-472.48922381635089</v>
      </c>
    </row>
    <row r="329" spans="2:8" x14ac:dyDescent="0.2">
      <c r="B329" s="7" t="d">
        <v>2022-10-20</v>
      </c>
      <c r="C329" s="8">
        <v>51.290000999999997</v>
      </c>
      <c r="D329" s="49">
        <f t="shared" si="21"/>
        <v>-5.1414814129831732E-2</v>
      </c>
      <c r="E329" s="11">
        <v>-514.14814129831734</v>
      </c>
      <c r="F329" s="4">
        <f t="shared" si="22"/>
        <v>3.7570556277078351E-2</v>
      </c>
      <c r="G329" s="4">
        <f t="shared" si="23"/>
        <v>0.26434831120051444</v>
      </c>
      <c r="H329" s="69">
        <f t="shared" si="24"/>
        <v>-80.627725600589486</v>
      </c>
    </row>
    <row r="330" spans="2:8" x14ac:dyDescent="0.2">
      <c r="B330" s="7" t="d">
        <v>2022-10-19</v>
      </c>
      <c r="C330" s="8">
        <v>54.07</v>
      </c>
      <c r="D330" s="49">
        <f t="shared" si="21"/>
        <v>-4.9736413014537351E-2</v>
      </c>
      <c r="E330" s="11">
        <v>-497.36413014537351</v>
      </c>
      <c r="F330" s="4">
        <f t="shared" si="22"/>
        <v>3.7437723553772242E-2</v>
      </c>
      <c r="G330" s="4">
        <f t="shared" si="23"/>
        <v>0.24737107795526403</v>
      </c>
      <c r="H330" s="69">
        <f t="shared" si="24"/>
        <v>-83.34858254160217</v>
      </c>
    </row>
    <row r="331" spans="2:8" x14ac:dyDescent="0.2">
      <c r="B331" s="7" t="d">
        <v>2022-10-18</v>
      </c>
      <c r="C331" s="8">
        <v>56.900002000000001</v>
      </c>
      <c r="D331" s="49">
        <f t="shared" si="21"/>
        <v>1.0118941589954078E-2</v>
      </c>
      <c r="E331" s="11">
        <v>101.18941589954078</v>
      </c>
      <c r="F331" s="4">
        <f t="shared" si="22"/>
        <v>3.5639984303939165E-2</v>
      </c>
      <c r="G331" s="4">
        <f t="shared" si="23"/>
        <v>1.0239297890090236E-2</v>
      </c>
      <c r="H331" s="69">
        <f t="shared" si="24"/>
        <v>409.67323396558874</v>
      </c>
    </row>
    <row r="332" spans="2:8" x14ac:dyDescent="0.2">
      <c r="B332" s="7" t="d">
        <v>2022-10-17</v>
      </c>
      <c r="C332" s="8">
        <v>56.330002</v>
      </c>
      <c r="D332" s="49">
        <f t="shared" si="21"/>
        <v>4.1797706676530488E-2</v>
      </c>
      <c r="E332" s="11">
        <v>417.97706676530487</v>
      </c>
      <c r="F332" s="4">
        <f t="shared" si="22"/>
        <v>3.9058977641769951E-2</v>
      </c>
      <c r="G332" s="4">
        <f t="shared" si="23"/>
        <v>0.17470482834172812</v>
      </c>
      <c r="H332" s="69">
        <f t="shared" si="24"/>
        <v>99.179114240568339</v>
      </c>
    </row>
    <row r="333" spans="2:8" x14ac:dyDescent="0.2">
      <c r="B333" s="7" t="d">
        <v>2022-10-14</v>
      </c>
      <c r="C333" s="8">
        <v>54.07</v>
      </c>
      <c r="D333" s="49">
        <f t="shared" si="21"/>
        <v>-6.8722027751945802E-2</v>
      </c>
      <c r="E333" s="11">
        <v>-687.22027751945802</v>
      </c>
      <c r="F333" s="4">
        <f t="shared" si="22"/>
        <v>3.4917429404592387E-2</v>
      </c>
      <c r="G333" s="4">
        <f t="shared" si="23"/>
        <v>0.47227170983392086</v>
      </c>
      <c r="H333" s="69">
        <f t="shared" si="24"/>
        <v>-60.322136308732659</v>
      </c>
    </row>
    <row r="334" spans="2:8" x14ac:dyDescent="0.2">
      <c r="B334" s="7" t="d">
        <v>2022-10-13</v>
      </c>
      <c r="C334" s="8">
        <v>58.060001</v>
      </c>
      <c r="D334" s="49">
        <f t="shared" si="21"/>
        <v>-3.2333316666666723E-2</v>
      </c>
      <c r="E334" s="11">
        <v>-76.909419822575046</v>
      </c>
      <c r="F334" s="4">
        <f t="shared" si="22"/>
        <v>3.1169814282951909E-2</v>
      </c>
      <c r="G334" s="4">
        <f t="shared" si="23"/>
        <v>0.10454433666669481</v>
      </c>
      <c r="H334" s="69">
        <f t="shared" si="24"/>
        <v>-30.496619632106711</v>
      </c>
    </row>
    <row r="335" spans="2:8" x14ac:dyDescent="0.2">
      <c r="B335" s="7" t="d">
        <v>2022-10-12</v>
      </c>
      <c r="C335" s="8">
        <v>60</v>
      </c>
      <c r="D335" s="49">
        <f t="shared" si="21"/>
        <v>2.5465767406110507E-2</v>
      </c>
      <c r="E335" s="11">
        <v>-76.909419822575046</v>
      </c>
      <c r="F335" s="4">
        <f t="shared" si="22"/>
        <v>3.1536411496580138E-2</v>
      </c>
      <c r="G335" s="4">
        <f t="shared" si="23"/>
        <v>6.4850530958212027E-2</v>
      </c>
      <c r="H335" s="69">
        <f t="shared" si="24"/>
        <v>-49.163034178849244</v>
      </c>
    </row>
    <row r="336" spans="2:8" x14ac:dyDescent="0.2">
      <c r="B336" s="7" t="d">
        <v>2022-10-11</v>
      </c>
      <c r="C336" s="8">
        <v>58.509998000000003</v>
      </c>
      <c r="D336" s="49">
        <f t="shared" si="21"/>
        <v>-3.7980960210457049E-2</v>
      </c>
      <c r="E336" s="11">
        <v>-379.8096021045705</v>
      </c>
      <c r="F336" s="4">
        <f t="shared" si="22"/>
        <v>3.5733732863804671E-2</v>
      </c>
      <c r="G336" s="4">
        <f t="shared" si="23"/>
        <v>0.14425533385083214</v>
      </c>
      <c r="H336" s="69">
        <f t="shared" si="24"/>
        <v>-109.14572729322524</v>
      </c>
    </row>
    <row r="337" spans="2:8" x14ac:dyDescent="0.2">
      <c r="B337" s="7" t="d">
        <v>2022-10-10</v>
      </c>
      <c r="C337" s="8">
        <v>60.82</v>
      </c>
      <c r="D337" s="49">
        <f t="shared" si="21"/>
        <v>-1.3463130139071189E-2</v>
      </c>
      <c r="E337" s="11">
        <v>-134.63130139071188</v>
      </c>
      <c r="F337" s="4">
        <f t="shared" si="22"/>
        <v>3.7072157368675578E-2</v>
      </c>
      <c r="G337" s="4">
        <f t="shared" si="23"/>
        <v>1.8125587314156699E-2</v>
      </c>
      <c r="H337" s="69">
        <f t="shared" si="24"/>
        <v>-307.91201471304919</v>
      </c>
    </row>
    <row r="338" spans="2:8" x14ac:dyDescent="0.2">
      <c r="B338" s="7" t="d">
        <v>2022-10-07</v>
      </c>
      <c r="C338" s="8">
        <v>61.650002000000001</v>
      </c>
      <c r="D338" s="49">
        <f t="shared" si="21"/>
        <v>-5.5317191072105643E-2</v>
      </c>
      <c r="E338" s="11">
        <v>-553.17191072105641</v>
      </c>
      <c r="F338" s="4">
        <f t="shared" si="22"/>
        <v>3.8327598579966052E-2</v>
      </c>
      <c r="G338" s="4">
        <f t="shared" si="23"/>
        <v>0.30599916281078443</v>
      </c>
      <c r="H338" s="69">
        <f t="shared" si="24"/>
        <v>-74.939805241770145</v>
      </c>
    </row>
    <row r="339" spans="2:8" x14ac:dyDescent="0.2">
      <c r="B339" s="7" t="d">
        <v>2022-10-06</v>
      </c>
      <c r="C339" s="8">
        <v>65.260002</v>
      </c>
      <c r="D339" s="49">
        <f t="shared" si="21"/>
        <v>9.7478729575060097E-3</v>
      </c>
      <c r="E339" s="11">
        <v>97.4787295750601</v>
      </c>
      <c r="F339" s="4">
        <f t="shared" si="22"/>
        <v>3.4798960048143091E-2</v>
      </c>
      <c r="G339" s="4">
        <f t="shared" si="23"/>
        <v>9.5021027195676955E-3</v>
      </c>
      <c r="H339" s="69">
        <f t="shared" si="24"/>
        <v>425.26811167284615</v>
      </c>
    </row>
    <row r="340" spans="2:8" x14ac:dyDescent="0.2">
      <c r="B340" s="7" t="d">
        <v>2022-10-05</v>
      </c>
      <c r="C340" s="8">
        <v>64.629997000000003</v>
      </c>
      <c r="D340" s="49">
        <f t="shared" si="21"/>
        <v>-1.5836775265319791E-2</v>
      </c>
      <c r="E340" s="11">
        <v>-158.36775265319793</v>
      </c>
      <c r="F340" s="4">
        <f t="shared" si="22"/>
        <v>3.5656208818669773E-2</v>
      </c>
      <c r="G340" s="4">
        <f t="shared" si="23"/>
        <v>2.5080345080424477E-2</v>
      </c>
      <c r="H340" s="69">
        <f t="shared" si="24"/>
        <v>-261.76159325461475</v>
      </c>
    </row>
    <row r="341" spans="2:8" x14ac:dyDescent="0.2">
      <c r="B341" s="7" t="d">
        <v>2022-10-04</v>
      </c>
      <c r="C341" s="8">
        <v>65.669998000000007</v>
      </c>
      <c r="D341" s="49">
        <f t="shared" si="21"/>
        <v>4.0729002875721232E-2</v>
      </c>
      <c r="E341" s="11">
        <v>407.29002875721233</v>
      </c>
      <c r="F341" s="4">
        <f t="shared" si="22"/>
        <v>3.8543438552541061E-2</v>
      </c>
      <c r="G341" s="4">
        <f t="shared" si="23"/>
        <v>0.16588516752505084</v>
      </c>
      <c r="H341" s="69">
        <f t="shared" si="24"/>
        <v>101.78151274939542</v>
      </c>
    </row>
    <row r="342" spans="2:8" x14ac:dyDescent="0.2">
      <c r="B342" s="7" t="d">
        <v>2022-10-03</v>
      </c>
      <c r="C342" s="8">
        <v>63.099997999999999</v>
      </c>
      <c r="D342" s="49">
        <f t="shared" si="21"/>
        <v>-3.4429993402601222E-2</v>
      </c>
      <c r="E342" s="11">
        <v>-344.29993402601224</v>
      </c>
      <c r="F342" s="4">
        <f t="shared" si="22"/>
        <v>3.6165489812823318E-2</v>
      </c>
      <c r="G342" s="4">
        <f t="shared" si="23"/>
        <v>0.11854244457031636</v>
      </c>
      <c r="H342" s="69">
        <f t="shared" si="24"/>
        <v>-120.40256519921927</v>
      </c>
    </row>
    <row r="343" spans="2:8" x14ac:dyDescent="0.2">
      <c r="B343" s="7" t="d">
        <v>2022-09-30</v>
      </c>
      <c r="C343" s="8">
        <v>65.349997999999999</v>
      </c>
      <c r="D343" s="49">
        <f t="shared" si="21"/>
        <v>1.3335401250904155E-2</v>
      </c>
      <c r="E343" s="11">
        <v>133.35401250904155</v>
      </c>
      <c r="F343" s="4">
        <f t="shared" si="22"/>
        <v>3.5477003004588802E-2</v>
      </c>
      <c r="G343" s="4">
        <f t="shared" si="23"/>
        <v>1.7783292652261612E-2</v>
      </c>
      <c r="H343" s="69">
        <f t="shared" si="24"/>
        <v>310.86125175155985</v>
      </c>
    </row>
    <row r="344" spans="2:8" x14ac:dyDescent="0.2">
      <c r="B344" s="7" t="d">
        <v>2022-09-29</v>
      </c>
      <c r="C344" s="8">
        <v>64.489998</v>
      </c>
      <c r="D344" s="49">
        <f t="shared" si="21"/>
        <v>-3.6599998906483577E-2</v>
      </c>
      <c r="E344" s="11">
        <v>-365.99998906483575</v>
      </c>
      <c r="F344" s="4">
        <f t="shared" si="22"/>
        <v>3.8231845793581215E-2</v>
      </c>
      <c r="G344" s="4">
        <f t="shared" si="23"/>
        <v>0.13395599199545991</v>
      </c>
      <c r="H344" s="69">
        <f t="shared" si="24"/>
        <v>-113.26392484484548</v>
      </c>
    </row>
    <row r="345" spans="2:8" x14ac:dyDescent="0.2">
      <c r="B345" s="7" t="d">
        <v>2022-09-28</v>
      </c>
      <c r="C345" s="8">
        <v>66.940002000000007</v>
      </c>
      <c r="D345" s="49">
        <f t="shared" si="21"/>
        <v>5.2019502561378328E-2</v>
      </c>
      <c r="E345" s="11">
        <v>520.19502561378329</v>
      </c>
      <c r="F345" s="4">
        <f t="shared" si="22"/>
        <v>4.0742005695408041E-2</v>
      </c>
      <c r="G345" s="4">
        <f t="shared" si="23"/>
        <v>0.27060286467332467</v>
      </c>
      <c r="H345" s="69">
        <f t="shared" si="24"/>
        <v>79.690487631520767</v>
      </c>
    </row>
    <row r="346" spans="2:8" x14ac:dyDescent="0.2">
      <c r="B346" s="7" t="d">
        <v>2022-09-27</v>
      </c>
      <c r="C346" s="8">
        <v>63.630001</v>
      </c>
      <c r="D346" s="49">
        <f t="shared" si="21"/>
        <v>4.1407579096811142E-2</v>
      </c>
      <c r="E346" s="11">
        <v>414.07579096811145</v>
      </c>
      <c r="F346" s="4">
        <f t="shared" si="22"/>
        <v>4.3652104263829462E-2</v>
      </c>
      <c r="G346" s="4">
        <f t="shared" si="23"/>
        <v>0.1714587606658671</v>
      </c>
      <c r="H346" s="69">
        <f t="shared" si="24"/>
        <v>100.11354481200837</v>
      </c>
    </row>
    <row r="347" spans="2:8" x14ac:dyDescent="0.2">
      <c r="B347" s="7" t="d">
        <v>2022-09-26</v>
      </c>
      <c r="C347" s="8">
        <v>61.099997999999999</v>
      </c>
      <c r="D347" s="49">
        <f t="shared" si="21"/>
        <v>-3.2615611146295076E-2</v>
      </c>
      <c r="E347" s="11">
        <v>-326.15611146295078</v>
      </c>
      <c r="F347" s="4">
        <f t="shared" si="22"/>
        <v>4.1083174894136106E-2</v>
      </c>
      <c r="G347" s="4">
        <f t="shared" si="23"/>
        <v>0.10637780904463276</v>
      </c>
      <c r="H347" s="69">
        <f t="shared" si="24"/>
        <v>-127.10047059585087</v>
      </c>
    </row>
    <row r="348" spans="2:8" x14ac:dyDescent="0.2">
      <c r="B348" s="7" t="d">
        <v>2022-09-23</v>
      </c>
      <c r="C348" s="8">
        <v>63.16</v>
      </c>
      <c r="D348" s="49">
        <f t="shared" si="21"/>
        <v>-2.6810507648366566E-2</v>
      </c>
      <c r="E348" s="11">
        <v>-268.10507648366564</v>
      </c>
      <c r="F348" s="4">
        <f t="shared" si="22"/>
        <v>4.3800984599050768E-2</v>
      </c>
      <c r="G348" s="4">
        <f t="shared" si="23"/>
        <v>7.1880332036312222E-2</v>
      </c>
      <c r="H348" s="69">
        <f t="shared" si="24"/>
        <v>-154.62070244380268</v>
      </c>
    </row>
    <row r="349" spans="2:8" x14ac:dyDescent="0.2">
      <c r="B349" s="7" t="d">
        <v>2022-09-22</v>
      </c>
      <c r="C349" s="8">
        <v>64.900002000000001</v>
      </c>
      <c r="D349" s="49">
        <f t="shared" si="21"/>
        <v>-2.6256563353141416E-2</v>
      </c>
      <c r="E349" s="11">
        <v>-262.56563353141416</v>
      </c>
      <c r="F349" s="4">
        <f t="shared" si="22"/>
        <v>4.3317390462190561E-2</v>
      </c>
      <c r="G349" s="4">
        <f t="shared" si="23"/>
        <v>6.8940711911752869E-2</v>
      </c>
      <c r="H349" s="69">
        <f t="shared" si="24"/>
        <v>-157.88279180753517</v>
      </c>
    </row>
    <row r="350" spans="2:8" x14ac:dyDescent="0.2">
      <c r="B350" s="7" t="d">
        <v>2022-09-21</v>
      </c>
      <c r="C350" s="8">
        <v>66.650002000000001</v>
      </c>
      <c r="D350" s="49">
        <f t="shared" si="21"/>
        <v>-4.9622061155941588E-2</v>
      </c>
      <c r="E350" s="11">
        <v>-496.22061155941589</v>
      </c>
      <c r="F350" s="4">
        <f t="shared" si="22"/>
        <v>4.2790375717259715E-2</v>
      </c>
      <c r="G350" s="4">
        <f t="shared" si="23"/>
        <v>0.24623489533640072</v>
      </c>
      <c r="H350" s="69">
        <f t="shared" si="24"/>
        <v>-83.540655686145726</v>
      </c>
    </row>
    <row r="351" spans="2:8" x14ac:dyDescent="0.2">
      <c r="B351" s="7" t="d">
        <v>2022-09-20</v>
      </c>
      <c r="C351" s="8">
        <v>70.129997000000003</v>
      </c>
      <c r="D351" s="49">
        <f t="shared" si="21"/>
        <v>1.9035120604475653E-2</v>
      </c>
      <c r="E351" s="11">
        <v>190.35120604475654</v>
      </c>
      <c r="F351" s="4">
        <f t="shared" si="22"/>
        <v>3.9446392067995502E-2</v>
      </c>
      <c r="G351" s="4">
        <f t="shared" si="23"/>
        <v>3.6233581642693351E-2</v>
      </c>
      <c r="H351" s="69">
        <f t="shared" si="24"/>
        <v>217.77952510007623</v>
      </c>
    </row>
    <row r="352" spans="2:8" x14ac:dyDescent="0.2">
      <c r="B352" s="7" t="d">
        <v>2022-09-19</v>
      </c>
      <c r="C352" s="8">
        <v>68.819999999999993</v>
      </c>
      <c r="D352" s="49">
        <f t="shared" si="21"/>
        <v>-2.4244988292145164E-2</v>
      </c>
      <c r="E352" s="11">
        <v>-242.44988292145163</v>
      </c>
      <c r="F352" s="4">
        <f t="shared" si="22"/>
        <v>4.0244322577750145E-2</v>
      </c>
      <c r="G352" s="4">
        <f t="shared" si="23"/>
        <v>5.8781945728625613E-2</v>
      </c>
      <c r="H352" s="69">
        <f t="shared" si="24"/>
        <v>-170.98212115072124</v>
      </c>
    </row>
    <row r="353" spans="2:8" x14ac:dyDescent="0.2">
      <c r="B353" s="7" t="d">
        <v>2022-09-16</v>
      </c>
      <c r="C353" s="8">
        <v>70.529999000000004</v>
      </c>
      <c r="D353" s="49">
        <f t="shared" si="21"/>
        <v>-5.972540835287532E-2</v>
      </c>
      <c r="E353" s="11">
        <v>-597.2540835287532</v>
      </c>
      <c r="F353" s="4">
        <f t="shared" si="22"/>
        <v>4.063400407361796E-2</v>
      </c>
      <c r="G353" s="4">
        <f t="shared" si="23"/>
        <v>0.3567124402917709</v>
      </c>
      <c r="H353" s="69">
        <f t="shared" si="24"/>
        <v>-69.408642649587023</v>
      </c>
    </row>
    <row r="354" spans="2:8" x14ac:dyDescent="0.2">
      <c r="B354" s="7" t="d">
        <v>2022-09-15</v>
      </c>
      <c r="C354" s="8">
        <v>75.010002</v>
      </c>
      <c r="D354" s="49">
        <f t="shared" si="21"/>
        <v>3.9063581131359326E-2</v>
      </c>
      <c r="E354" s="11">
        <v>390.63581131359325</v>
      </c>
      <c r="F354" s="4">
        <f t="shared" si="22"/>
        <v>3.3023574401411876E-2</v>
      </c>
      <c r="G354" s="4">
        <f t="shared" si="23"/>
        <v>0.15259633708062922</v>
      </c>
      <c r="H354" s="69">
        <f t="shared" si="24"/>
        <v>106.12082674973968</v>
      </c>
    </row>
    <row r="355" spans="2:8" x14ac:dyDescent="0.2">
      <c r="B355" s="7" t="d">
        <v>2022-09-14</v>
      </c>
      <c r="C355" s="8">
        <v>72.190002000000007</v>
      </c>
      <c r="D355" s="49">
        <f t="shared" si="21"/>
        <v>6.8689841508963401E-2</v>
      </c>
      <c r="E355" s="11">
        <v>686.898415089634</v>
      </c>
      <c r="F355" s="4">
        <f t="shared" si="22"/>
        <v>3.2177376137752102E-2</v>
      </c>
      <c r="G355" s="4">
        <f t="shared" si="23"/>
        <v>0.47182943265265109</v>
      </c>
      <c r="H355" s="69">
        <f t="shared" si="24"/>
        <v>60.350401666372143</v>
      </c>
    </row>
    <row r="356" spans="2:8" x14ac:dyDescent="0.2">
      <c r="B356" s="7" t="d">
        <v>2022-09-13</v>
      </c>
      <c r="C356" s="8">
        <v>67.550003000000004</v>
      </c>
      <c r="D356" s="49">
        <f t="shared" si="21"/>
        <v>-3.2512131194500027E-2</v>
      </c>
      <c r="E356" s="11">
        <v>-325.12131194500029</v>
      </c>
      <c r="F356" s="4">
        <f t="shared" si="22"/>
        <v>2.5275203637693425E-2</v>
      </c>
      <c r="G356" s="4">
        <f t="shared" si="23"/>
        <v>0.10570386748083817</v>
      </c>
      <c r="H356" s="69">
        <f t="shared" si="24"/>
        <v>-127.5050073052934</v>
      </c>
    </row>
    <row r="357" spans="2:8" x14ac:dyDescent="0.2">
      <c r="B357" s="7" t="d">
        <v>2022-09-12</v>
      </c>
      <c r="C357" s="8">
        <v>69.819999999999993</v>
      </c>
      <c r="D357" s="49">
        <f t="shared" si="21"/>
        <v>4.2712082477778912E-2</v>
      </c>
      <c r="E357" s="11">
        <v>427.1208247777891</v>
      </c>
      <c r="F357" s="4">
        <f t="shared" si="22"/>
        <v>2.4030005392873827E-2</v>
      </c>
      <c r="G357" s="4">
        <f t="shared" si="23"/>
        <v>0.18243219895885884</v>
      </c>
      <c r="H357" s="69">
        <f t="shared" si="24"/>
        <v>97.055898120211538</v>
      </c>
    </row>
    <row r="358" spans="2:8" x14ac:dyDescent="0.2">
      <c r="B358" s="7" t="d">
        <v>2022-09-09</v>
      </c>
      <c r="C358" s="8">
        <v>66.959998999999996</v>
      </c>
      <c r="D358" s="49">
        <f t="shared" si="21"/>
        <v>1.0411981760011235E-2</v>
      </c>
      <c r="E358" s="11">
        <v>104.11981760011236</v>
      </c>
      <c r="F358" s="4">
        <f t="shared" si="22"/>
        <v>2.9562867656963587E-2</v>
      </c>
      <c r="G358" s="4">
        <f t="shared" si="23"/>
        <v>1.0840936417080666E-2</v>
      </c>
      <c r="H358" s="69">
        <f t="shared" si="24"/>
        <v>398.14317975341038</v>
      </c>
    </row>
    <row r="359" spans="2:8" x14ac:dyDescent="0.2">
      <c r="B359" s="7" t="d">
        <v>2022-09-08</v>
      </c>
      <c r="C359" s="8">
        <v>66.269997000000004</v>
      </c>
      <c r="D359" s="49">
        <f t="shared" si="21"/>
        <v>1.9381556087323393E-2</v>
      </c>
      <c r="E359" s="11">
        <v>193.81556087323392</v>
      </c>
      <c r="F359" s="4">
        <f t="shared" si="22"/>
        <v>2.9327067799693504E-2</v>
      </c>
      <c r="G359" s="4">
        <f t="shared" si="23"/>
        <v>3.7564471636606242E-2</v>
      </c>
      <c r="H359" s="69">
        <f t="shared" si="24"/>
        <v>213.88682656790095</v>
      </c>
    </row>
    <row r="360" spans="2:8" x14ac:dyDescent="0.2">
      <c r="B360" s="7" t="d">
        <v>2022-09-07</v>
      </c>
      <c r="C360" s="8">
        <v>65.010002</v>
      </c>
      <c r="D360" s="49">
        <f t="shared" si="21"/>
        <v>3.5850925297989944E-2</v>
      </c>
      <c r="E360" s="11">
        <v>358.50925297989943</v>
      </c>
      <c r="F360" s="4">
        <f t="shared" si="22"/>
        <v>3.3320740749855964E-2</v>
      </c>
      <c r="G360" s="4">
        <f t="shared" si="23"/>
        <v>0.12852888447220553</v>
      </c>
      <c r="H360" s="69">
        <f t="shared" si="24"/>
        <v>115.63047511350582</v>
      </c>
    </row>
    <row r="361" spans="2:8" x14ac:dyDescent="0.2">
      <c r="B361" s="7" t="d">
        <v>2022-09-06</v>
      </c>
      <c r="C361" s="8">
        <v>62.759998000000003</v>
      </c>
      <c r="D361" s="49">
        <f t="shared" si="21"/>
        <v>-1.5375023050673842E-2</v>
      </c>
      <c r="E361" s="11">
        <v>-153.7502305067384</v>
      </c>
      <c r="F361" s="4">
        <f t="shared" si="22"/>
        <v>3.3262026360716776E-2</v>
      </c>
      <c r="G361" s="4">
        <f t="shared" si="23"/>
        <v>2.3639133380875196E-2</v>
      </c>
      <c r="H361" s="69">
        <f t="shared" si="24"/>
        <v>-269.62297954302579</v>
      </c>
    </row>
    <row r="362" spans="2:8" x14ac:dyDescent="0.2">
      <c r="B362" s="7" t="d">
        <v>2022-09-02</v>
      </c>
      <c r="C362" s="8">
        <v>63.740001999999997</v>
      </c>
      <c r="D362" s="49">
        <f t="shared" si="21"/>
        <v>-2.8353598425414628E-2</v>
      </c>
      <c r="E362" s="11">
        <v>-283.53598425414629</v>
      </c>
      <c r="F362" s="4">
        <f t="shared" si="22"/>
        <v>3.4303418933440279E-2</v>
      </c>
      <c r="G362" s="4">
        <f t="shared" si="23"/>
        <v>8.0392654366967492E-2</v>
      </c>
      <c r="H362" s="69">
        <f t="shared" si="24"/>
        <v>-146.20576419498198</v>
      </c>
    </row>
    <row r="363" spans="2:8" x14ac:dyDescent="0.2">
      <c r="B363" s="7" t="d">
        <v>2022-09-01</v>
      </c>
      <c r="C363" s="8">
        <v>65.599997999999999</v>
      </c>
      <c r="D363" s="49">
        <f t="shared" si="21"/>
        <v>7.8353361705538749E-3</v>
      </c>
      <c r="E363" s="11">
        <v>78.353361705538745</v>
      </c>
      <c r="F363" s="4">
        <f t="shared" si="22"/>
        <v>3.6333494100864464E-2</v>
      </c>
      <c r="G363" s="4">
        <f t="shared" si="23"/>
        <v>6.139249290558986E-3</v>
      </c>
      <c r="H363" s="69">
        <f t="shared" si="24"/>
        <v>529.07232507068591</v>
      </c>
    </row>
    <row r="364" spans="2:8" x14ac:dyDescent="0.2">
      <c r="B364" s="7" t="d">
        <v>2022-08-31</v>
      </c>
      <c r="C364" s="8">
        <v>65.089995999999999</v>
      </c>
      <c r="D364" s="49">
        <f t="shared" si="21"/>
        <v>-1.2275894192909087E-3</v>
      </c>
      <c r="E364" s="11">
        <v>-12.275894192909087</v>
      </c>
      <c r="F364" s="4">
        <f t="shared" si="22"/>
        <v>3.6231217505230652E-2</v>
      </c>
      <c r="G364" s="4">
        <f t="shared" si="23"/>
        <v>1.5069757823549904E-4</v>
      </c>
      <c r="H364" s="69">
        <f t="shared" si="24"/>
        <v>-3376.9104395343525</v>
      </c>
    </row>
    <row r="365" spans="2:8" x14ac:dyDescent="0.2">
      <c r="B365" s="7" t="d">
        <v>2022-08-30</v>
      </c>
      <c r="C365" s="8">
        <v>65.169998000000007</v>
      </c>
      <c r="D365" s="49">
        <f t="shared" si="21"/>
        <v>-9.1226855309115562E-3</v>
      </c>
      <c r="E365" s="11">
        <v>-91.226855309115564</v>
      </c>
      <c r="F365" s="4">
        <f t="shared" si="22"/>
        <v>3.8739057846743453E-2</v>
      </c>
      <c r="G365" s="4">
        <f t="shared" si="23"/>
        <v>8.322339129590307E-3</v>
      </c>
      <c r="H365" s="69">
        <f t="shared" si="24"/>
        <v>-454.41219160945474</v>
      </c>
    </row>
    <row r="366" spans="2:8" x14ac:dyDescent="0.2">
      <c r="B366" s="7" t="d">
        <v>2022-08-29</v>
      </c>
      <c r="C366" s="8">
        <v>65.769997000000004</v>
      </c>
      <c r="D366" s="49">
        <f t="shared" si="21"/>
        <v>-2.3749531375261923E-2</v>
      </c>
      <c r="E366" s="11">
        <v>-237.49531375261924</v>
      </c>
      <c r="F366" s="4">
        <f t="shared" si="22"/>
        <v>4.0571642234027136E-2</v>
      </c>
      <c r="G366" s="4">
        <f t="shared" si="23"/>
        <v>5.6404024054455049E-2</v>
      </c>
      <c r="H366" s="69">
        <f t="shared" si="24"/>
        <v>-174.54910835770815</v>
      </c>
    </row>
    <row r="367" spans="2:8" x14ac:dyDescent="0.2">
      <c r="B367" s="7" t="d">
        <v>2022-08-26</v>
      </c>
      <c r="C367" s="8">
        <v>67.370002999999997</v>
      </c>
      <c r="D367" s="49">
        <f t="shared" si="21"/>
        <v>-6.9988940640835606E-2</v>
      </c>
      <c r="E367" s="11">
        <v>-699.88940640835608</v>
      </c>
      <c r="F367" s="4">
        <f t="shared" si="22"/>
        <v>4.2197168982753053E-2</v>
      </c>
      <c r="G367" s="4">
        <f t="shared" si="23"/>
        <v>0.48984518120264103</v>
      </c>
      <c r="H367" s="69">
        <f t="shared" si="24"/>
        <v>-59.230208194445531</v>
      </c>
    </row>
    <row r="368" spans="2:8" x14ac:dyDescent="0.2">
      <c r="B368" s="7" t="d">
        <v>2022-08-25</v>
      </c>
      <c r="C368" s="8">
        <v>72.440002000000007</v>
      </c>
      <c r="D368" s="49">
        <f t="shared" si="21"/>
        <v>6.5305126228913934E-3</v>
      </c>
      <c r="E368" s="11">
        <v>65.305126228913934</v>
      </c>
      <c r="F368" s="4">
        <f t="shared" si="22"/>
        <v>3.8189570842279141E-2</v>
      </c>
      <c r="G368" s="4">
        <f t="shared" si="23"/>
        <v>4.2647595117743832E-3</v>
      </c>
      <c r="H368" s="69">
        <f t="shared" si="24"/>
        <v>634.78317321282123</v>
      </c>
    </row>
    <row r="369" spans="2:8" x14ac:dyDescent="0.2">
      <c r="B369" s="7" t="d">
        <v>2022-08-24</v>
      </c>
      <c r="C369" s="8">
        <v>71.970000999999996</v>
      </c>
      <c r="D369" s="49">
        <f t="shared" si="21"/>
        <v>4.7598313577801088E-2</v>
      </c>
      <c r="E369" s="11">
        <v>475.98313577801088</v>
      </c>
      <c r="F369" s="4">
        <f t="shared" si="22"/>
        <v>3.8078493965887597E-2</v>
      </c>
      <c r="G369" s="4">
        <f t="shared" si="23"/>
        <v>0.22655994554506834</v>
      </c>
      <c r="H369" s="69">
        <f t="shared" si="24"/>
        <v>87.092571435109477</v>
      </c>
    </row>
    <row r="370" spans="2:8" x14ac:dyDescent="0.2">
      <c r="B370" s="7" t="d">
        <v>2022-08-23</v>
      </c>
      <c r="C370" s="8">
        <v>68.699996999999996</v>
      </c>
      <c r="D370" s="49">
        <f t="shared" si="21"/>
        <v>3.5418222619991502E-2</v>
      </c>
      <c r="E370" s="11">
        <v>354.18222619991502</v>
      </c>
      <c r="F370" s="4">
        <f t="shared" si="22"/>
        <v>3.8439949977503475E-2</v>
      </c>
      <c r="G370" s="4">
        <f t="shared" si="23"/>
        <v>0.12544504935592776</v>
      </c>
      <c r="H370" s="69">
        <f t="shared" si="24"/>
        <v>117.04312692205835</v>
      </c>
    </row>
    <row r="371" spans="2:8" x14ac:dyDescent="0.2">
      <c r="B371" s="7" t="d">
        <v>2022-08-22</v>
      </c>
      <c r="C371" s="8">
        <v>66.349997999999999</v>
      </c>
      <c r="D371" s="49">
        <f t="shared" si="21"/>
        <v>-3.2798834775476182E-2</v>
      </c>
      <c r="E371" s="11">
        <v>-327.98834775476183</v>
      </c>
      <c r="F371" s="4">
        <f t="shared" si="22"/>
        <v>4.0616628227519713E-2</v>
      </c>
      <c r="G371" s="4">
        <f t="shared" si="23"/>
        <v>0.10757635626289858</v>
      </c>
      <c r="H371" s="69">
        <f t="shared" si="24"/>
        <v>-126.39045118044741</v>
      </c>
    </row>
    <row r="372" spans="2:8" x14ac:dyDescent="0.2">
      <c r="B372" s="7" t="d">
        <v>2022-08-19</v>
      </c>
      <c r="C372" s="8">
        <v>68.599997999999999</v>
      </c>
      <c r="D372" s="49">
        <f t="shared" si="21"/>
        <v>-4.9203103279193305E-2</v>
      </c>
      <c r="E372" s="11">
        <v>-492.03103279193306</v>
      </c>
      <c r="F372" s="4">
        <f t="shared" si="22"/>
        <v>4.0739451719437422E-2</v>
      </c>
      <c r="G372" s="4">
        <f t="shared" si="23"/>
        <v>0.24209453723029631</v>
      </c>
      <c r="H372" s="69">
        <f t="shared" si="24"/>
        <v>-84.251993252189621</v>
      </c>
    </row>
    <row r="373" spans="2:8" x14ac:dyDescent="0.2">
      <c r="B373" s="7" t="d">
        <v>2022-08-18</v>
      </c>
      <c r="C373" s="8">
        <v>72.150002000000001</v>
      </c>
      <c r="D373" s="49">
        <f t="shared" si="21"/>
        <v>5.715138157656563E-3</v>
      </c>
      <c r="E373" s="11">
        <v>57.151381576565626</v>
      </c>
      <c r="F373" s="4">
        <f t="shared" si="22"/>
        <v>4.1468838510549985E-2</v>
      </c>
      <c r="G373" s="4">
        <f t="shared" si="23"/>
        <v>3.2662804161102052E-3</v>
      </c>
      <c r="H373" s="69">
        <f t="shared" si="24"/>
        <v>725.34721140760462</v>
      </c>
    </row>
    <row r="374" spans="2:8" x14ac:dyDescent="0.2">
      <c r="B374" s="7" t="d">
        <v>2022-08-17</v>
      </c>
      <c r="C374" s="8">
        <v>71.739998</v>
      </c>
      <c r="D374" s="49">
        <f t="shared" si="21"/>
        <v>-5.4185894639047993E-2</v>
      </c>
      <c r="E374" s="11">
        <v>-541.8589463904799</v>
      </c>
      <c r="F374" s="4">
        <f t="shared" si="22"/>
        <v>4.1415361787800122E-2</v>
      </c>
      <c r="G374" s="4">
        <f t="shared" si="23"/>
        <v>0.29361111778340099</v>
      </c>
      <c r="H374" s="69">
        <f t="shared" si="24"/>
        <v>-76.504403093827293</v>
      </c>
    </row>
    <row r="375" spans="2:8" x14ac:dyDescent="0.2">
      <c r="B375" s="7" t="d">
        <v>2022-08-16</v>
      </c>
      <c r="C375" s="8">
        <v>75.849997999999999</v>
      </c>
      <c r="D375" s="49">
        <f t="shared" si="21"/>
        <v>-5.3531333335804065E-2</v>
      </c>
      <c r="E375" s="11">
        <v>-535.31333335804061</v>
      </c>
      <c r="F375" s="4">
        <f t="shared" si="22"/>
        <v>3.9507121825803411E-2</v>
      </c>
      <c r="G375" s="4">
        <f t="shared" si="23"/>
        <v>0.28656036487089676</v>
      </c>
      <c r="H375" s="69">
        <f t="shared" si="24"/>
        <v>-77.439870579362534</v>
      </c>
    </row>
    <row r="376" spans="2:8" x14ac:dyDescent="0.2">
      <c r="B376" s="7" t="d">
        <v>2022-08-15</v>
      </c>
      <c r="C376" s="8">
        <v>80.139999000000003</v>
      </c>
      <c r="D376" s="49">
        <f t="shared" si="21"/>
        <v>1.8815089305106003E-2</v>
      </c>
      <c r="E376" s="11">
        <v>188.15089305106002</v>
      </c>
      <c r="F376" s="4">
        <f t="shared" si="22"/>
        <v>3.5648814448009034E-2</v>
      </c>
      <c r="G376" s="4">
        <f t="shared" si="23"/>
        <v>3.5400758555911432E-2</v>
      </c>
      <c r="H376" s="69">
        <f t="shared" si="24"/>
        <v>220.32632735579924</v>
      </c>
    </row>
    <row r="377" spans="2:8" x14ac:dyDescent="0.2">
      <c r="B377" s="7" t="d">
        <v>2022-08-12</v>
      </c>
      <c r="C377" s="8">
        <v>78.660004000000001</v>
      </c>
      <c r="D377" s="49">
        <f t="shared" si="21"/>
        <v>1.5491931519389768E-2</v>
      </c>
      <c r="E377" s="11">
        <v>154.91931519389769</v>
      </c>
      <c r="F377" s="4">
        <f t="shared" si="22"/>
        <v>3.6062216830829392E-2</v>
      </c>
      <c r="G377" s="4">
        <f t="shared" si="23"/>
        <v>2.3999994220146217E-2</v>
      </c>
      <c r="H377" s="69">
        <f t="shared" si="24"/>
        <v>267.58829396301604</v>
      </c>
    </row>
    <row r="378" spans="2:8" x14ac:dyDescent="0.2">
      <c r="B378" s="7" t="d">
        <v>2022-08-11</v>
      </c>
      <c r="C378" s="8">
        <v>77.459998999999996</v>
      </c>
      <c r="D378" s="49">
        <f t="shared" si="21"/>
        <v>-1.7877570005924825E-2</v>
      </c>
      <c r="E378" s="11">
        <v>-178.77570005924827</v>
      </c>
      <c r="F378" s="4">
        <f t="shared" si="22"/>
        <v>3.6246221254422728E-2</v>
      </c>
      <c r="G378" s="4">
        <f t="shared" si="23"/>
        <v>3.1960750931674296E-2</v>
      </c>
      <c r="H378" s="69">
        <f t="shared" si="24"/>
        <v>-231.88048062972385</v>
      </c>
    </row>
    <row r="379" spans="2:8" x14ac:dyDescent="0.2">
      <c r="B379" s="7" t="d">
        <v>2022-08-10</v>
      </c>
      <c r="C379" s="8">
        <v>78.870002999999997</v>
      </c>
      <c r="D379" s="49">
        <f t="shared" si="21"/>
        <v>4.9780462522845514E-2</v>
      </c>
      <c r="E379" s="11">
        <v>497.80462522845517</v>
      </c>
      <c r="F379" s="4">
        <f t="shared" si="22"/>
        <v>3.807060386348407E-2</v>
      </c>
      <c r="G379" s="4">
        <f t="shared" si="23"/>
        <v>0.24780944489884268</v>
      </c>
      <c r="H379" s="69">
        <f t="shared" si="24"/>
        <v>83.274829428572033</v>
      </c>
    </row>
    <row r="380" spans="2:8" x14ac:dyDescent="0.2">
      <c r="B380" s="7" t="d">
        <v>2022-08-09</v>
      </c>
      <c r="C380" s="8">
        <v>75.129997000000003</v>
      </c>
      <c r="D380" s="49">
        <f t="shared" si="21"/>
        <v>-7.6913651270594019E-2</v>
      </c>
      <c r="E380" s="11">
        <v>-769.13651270594016</v>
      </c>
      <c r="F380" s="4">
        <f t="shared" si="22"/>
        <v>3.50852595534282E-2</v>
      </c>
      <c r="G380" s="4">
        <f t="shared" si="23"/>
        <v>0.59157097517745483</v>
      </c>
      <c r="H380" s="69">
        <f t="shared" si="24"/>
        <v>-53.897578088979557</v>
      </c>
    </row>
    <row r="381" spans="2:8" x14ac:dyDescent="0.2">
      <c r="B381" s="7" t="d">
        <v>2022-08-08</v>
      </c>
      <c r="C381" s="8">
        <v>81.389999000000003</v>
      </c>
      <c r="D381" s="49">
        <f t="shared" si="21"/>
        <v>-1.2288697486761979E-4</v>
      </c>
      <c r="E381" s="11">
        <v>-1.2288697486761979</v>
      </c>
      <c r="F381" s="4">
        <f t="shared" si="22"/>
        <v>2.3222092885771515E-2</v>
      </c>
      <c r="G381" s="4">
        <f t="shared" si="23"/>
        <v>1.5101208592115017E-6</v>
      </c>
      <c r="H381" s="69">
        <f t="shared" si="24"/>
        <v>-33733.921190029185</v>
      </c>
    </row>
    <row r="382" spans="2:8" x14ac:dyDescent="0.2">
      <c r="B382" s="7" t="d">
        <v>2022-08-05</v>
      </c>
      <c r="C382" s="8">
        <v>81.400002000000001</v>
      </c>
      <c r="D382" s="49">
        <f t="shared" si="21"/>
        <v>3.1554909058172154E-2</v>
      </c>
      <c r="E382" s="11">
        <v>315.54909058172154</v>
      </c>
      <c r="F382" s="4">
        <f t="shared" si="22"/>
        <v>2.3113515948031085E-2</v>
      </c>
      <c r="G382" s="4">
        <f t="shared" si="23"/>
        <v>9.9571228566951511E-2</v>
      </c>
      <c r="H382" s="69">
        <f t="shared" si="24"/>
        <v>131.37288774380997</v>
      </c>
    </row>
    <row r="383" spans="2:8" x14ac:dyDescent="0.2">
      <c r="B383" s="7" t="d">
        <v>2022-08-04</v>
      </c>
      <c r="C383" s="8">
        <v>78.910004000000001</v>
      </c>
      <c r="D383" s="49">
        <f t="shared" si="21"/>
        <v>4.1995672130423767E-3</v>
      </c>
      <c r="E383" s="11">
        <v>41.99567213042377</v>
      </c>
      <c r="F383" s="4">
        <f t="shared" si="22"/>
        <v>2.7917724081720337E-2</v>
      </c>
      <c r="G383" s="4">
        <f t="shared" si="23"/>
        <v>1.7636364776860514E-3</v>
      </c>
      <c r="H383" s="69">
        <f t="shared" si="24"/>
        <v>987.11588960668291</v>
      </c>
    </row>
    <row r="384" spans="2:8" x14ac:dyDescent="0.2">
      <c r="B384" s="7" t="d">
        <v>2022-08-03</v>
      </c>
      <c r="C384" s="8">
        <v>78.580001999999993</v>
      </c>
      <c r="D384" s="49">
        <f t="shared" si="21"/>
        <v>2.9342495642781907E-2</v>
      </c>
      <c r="E384" s="11">
        <v>293.4249564278191</v>
      </c>
      <c r="F384" s="4">
        <f t="shared" si="22"/>
        <v>2.9184666989985401E-2</v>
      </c>
      <c r="G384" s="4">
        <f t="shared" si="23"/>
        <v>8.6098205054667518E-2</v>
      </c>
      <c r="H384" s="69">
        <f t="shared" si="24"/>
        <v>141.27835532234778</v>
      </c>
    </row>
    <row r="385" spans="2:8" x14ac:dyDescent="0.2">
      <c r="B385" s="7" t="d">
        <v>2022-08-02</v>
      </c>
      <c r="C385" s="8">
        <v>76.339995999999999</v>
      </c>
      <c r="D385" s="49">
        <f t="shared" si="21"/>
        <v>3.1482150209913407E-2</v>
      </c>
      <c r="E385" s="11">
        <v>314.82150209913408</v>
      </c>
      <c r="F385" s="4">
        <f t="shared" si="22"/>
        <v>2.6844603020263091E-2</v>
      </c>
      <c r="G385" s="4">
        <f t="shared" si="23"/>
        <v>9.911257818395508E-2</v>
      </c>
      <c r="H385" s="69">
        <f t="shared" si="24"/>
        <v>131.67650550628591</v>
      </c>
    </row>
    <row r="386" spans="2:8" x14ac:dyDescent="0.2">
      <c r="B386" s="7" t="d">
        <v>2022-08-01</v>
      </c>
      <c r="C386" s="8">
        <v>74.010002</v>
      </c>
      <c r="D386" s="49">
        <f t="shared" si="21"/>
        <v>-1.3199973333333337E-2</v>
      </c>
      <c r="E386" s="11">
        <v>-131.99973333333338</v>
      </c>
      <c r="F386" s="4">
        <f t="shared" si="22"/>
        <v>3.1570635556700762E-2</v>
      </c>
      <c r="G386" s="4">
        <f t="shared" si="23"/>
        <v>1.7423929600071122E-2</v>
      </c>
      <c r="H386" s="69">
        <f t="shared" si="24"/>
        <v>-314.05059849606124</v>
      </c>
    </row>
    <row r="387" spans="2:8" x14ac:dyDescent="0.2">
      <c r="B387" s="7" t="d">
        <v>2022-07-29</v>
      </c>
      <c r="C387" s="8">
        <v>75</v>
      </c>
      <c r="D387" s="49">
        <f t="shared" si="21"/>
        <v>-1.1857733547885774E-2</v>
      </c>
      <c r="E387" s="11">
        <v>-118.57733547885773</v>
      </c>
      <c r="F387" s="4">
        <f t="shared" si="22"/>
        <v>3.4239384602748987E-2</v>
      </c>
      <c r="G387" s="4">
        <f t="shared" si="23"/>
        <v>1.4060584489265573E-2</v>
      </c>
      <c r="H387" s="69">
        <f t="shared" si="24"/>
        <v>-349.59965230493106</v>
      </c>
    </row>
    <row r="388" spans="2:8" x14ac:dyDescent="0.2">
      <c r="B388" s="7" t="d">
        <v>2022-07-28</v>
      </c>
      <c r="C388" s="8">
        <v>75.900002000000001</v>
      </c>
      <c r="D388" s="49">
        <f t="shared" si="21"/>
        <v>-3.8388420119092936E-2</v>
      </c>
      <c r="E388" s="11">
        <v>-383.88420119092939</v>
      </c>
      <c r="F388" s="4">
        <f t="shared" si="22"/>
        <v>3.5350757909790628E-2</v>
      </c>
      <c r="G388" s="4">
        <f t="shared" si="23"/>
        <v>0.14736707992399795</v>
      </c>
      <c r="H388" s="69">
        <f t="shared" si="24"/>
        <v>-107.98723970939324</v>
      </c>
    </row>
    <row r="389" spans="2:8" x14ac:dyDescent="0.2">
      <c r="B389" s="7" t="d">
        <v>2022-07-27</v>
      </c>
      <c r="C389" s="8">
        <v>78.930000000000007</v>
      </c>
      <c r="D389" s="49">
        <f t="shared" si="21"/>
        <v>2.3469877199045364E-2</v>
      </c>
      <c r="E389" s="11">
        <v>234.69877199045362</v>
      </c>
      <c r="F389" s="4">
        <f t="shared" si="22"/>
        <v>3.4097246344784927E-2</v>
      </c>
      <c r="G389" s="4">
        <f t="shared" si="23"/>
        <v>5.5083513573826945E-2</v>
      </c>
      <c r="H389" s="69">
        <f t="shared" si="24"/>
        <v>176.62893973872173</v>
      </c>
    </row>
    <row r="390" spans="2:8" x14ac:dyDescent="0.2">
      <c r="B390" s="7" t="d">
        <v>2022-07-26</v>
      </c>
      <c r="C390" s="8">
        <v>77.120002999999997</v>
      </c>
      <c r="D390" s="49">
        <f t="shared" ref="D390:D453" si="25">C390/C391-1</f>
        <v>8.1046143790848291E-3</v>
      </c>
      <c r="E390" s="11">
        <v>81.046143790848291</v>
      </c>
      <c r="F390" s="4">
        <f t="shared" si="22"/>
        <v>3.3893602911884736E-2</v>
      </c>
      <c r="G390" s="4">
        <f t="shared" si="23"/>
        <v>6.5684774233668568E-3</v>
      </c>
      <c r="H390" s="69">
        <f t="shared" si="24"/>
        <v>511.49374067239552</v>
      </c>
    </row>
    <row r="391" spans="2:8" x14ac:dyDescent="0.2">
      <c r="B391" s="7" t="d">
        <v>2022-07-25</v>
      </c>
      <c r="C391" s="8">
        <v>76.5</v>
      </c>
      <c r="D391" s="49">
        <f t="shared" si="25"/>
        <v>8.9686098654708779E-3</v>
      </c>
      <c r="E391" s="11">
        <v>89.686098654708786</v>
      </c>
      <c r="F391" s="4">
        <f t="shared" ref="F391:F454" si="26">_xlfn.STDEV.S(D391:D400)</f>
        <v>4.1309964505666485E-2</v>
      </c>
      <c r="G391" s="4">
        <f t="shared" ref="G391:G454" si="27">D391^2*100</f>
        <v>8.043596291902157E-3</v>
      </c>
      <c r="H391" s="69">
        <f t="shared" ref="H391:H454" si="28">$L$6/G391*E391</f>
        <v>462.21873708938887</v>
      </c>
    </row>
    <row r="392" spans="2:8" x14ac:dyDescent="0.2">
      <c r="B392" s="7" t="d">
        <v>2022-07-22</v>
      </c>
      <c r="C392" s="8">
        <v>75.819999999999993</v>
      </c>
      <c r="D392" s="49">
        <f t="shared" si="25"/>
        <v>-5.1657250218533513E-2</v>
      </c>
      <c r="E392" s="11">
        <v>-516.57250218533511</v>
      </c>
      <c r="F392" s="4">
        <f t="shared" si="26"/>
        <v>4.3458821865916937E-2</v>
      </c>
      <c r="G392" s="4">
        <f t="shared" si="27"/>
        <v>0.26684715001401804</v>
      </c>
      <c r="H392" s="69">
        <f t="shared" si="28"/>
        <v>-80.249326240328628</v>
      </c>
    </row>
    <row r="393" spans="2:8" x14ac:dyDescent="0.2">
      <c r="B393" s="7" t="d">
        <v>2022-07-21</v>
      </c>
      <c r="C393" s="8">
        <v>79.949996999999996</v>
      </c>
      <c r="D393" s="49">
        <f t="shared" si="25"/>
        <v>-2.9025979063686203E-2</v>
      </c>
      <c r="E393" s="11">
        <v>-290.25979063686202</v>
      </c>
      <c r="F393" s="4">
        <f t="shared" si="26"/>
        <v>4.0293618243841846E-2</v>
      </c>
      <c r="G393" s="4">
        <f t="shared" si="27"/>
        <v>8.4250746060554979E-2</v>
      </c>
      <c r="H393" s="69">
        <f t="shared" si="28"/>
        <v>-142.81893872967342</v>
      </c>
    </row>
    <row r="394" spans="2:8" x14ac:dyDescent="0.2">
      <c r="B394" s="7" t="d">
        <v>2022-07-20</v>
      </c>
      <c r="C394" s="8">
        <v>82.339995999999999</v>
      </c>
      <c r="D394" s="49">
        <f t="shared" si="25"/>
        <v>-1.7187909013940295E-2</v>
      </c>
      <c r="E394" s="11">
        <v>-171.87909013940293</v>
      </c>
      <c r="F394" s="4">
        <f t="shared" si="26"/>
        <v>4.4450242376918025E-2</v>
      </c>
      <c r="G394" s="4">
        <f t="shared" si="27"/>
        <v>2.9542421627149006E-2</v>
      </c>
      <c r="H394" s="69">
        <f t="shared" si="28"/>
        <v>-241.18463287786764</v>
      </c>
    </row>
    <row r="395" spans="2:8" x14ac:dyDescent="0.2">
      <c r="B395" s="7" t="d">
        <v>2022-07-19</v>
      </c>
      <c r="C395" s="8">
        <v>83.779999000000004</v>
      </c>
      <c r="D395" s="49">
        <f t="shared" si="25"/>
        <v>5.5695538612707596E-2</v>
      </c>
      <c r="E395" s="11">
        <v>556.95538612707594</v>
      </c>
      <c r="F395" s="4">
        <f t="shared" si="26"/>
        <v>4.3324628460707754E-2</v>
      </c>
      <c r="G395" s="4">
        <f t="shared" si="27"/>
        <v>0.31019930213596031</v>
      </c>
      <c r="H395" s="69">
        <f t="shared" si="28"/>
        <v>74.43072872123274</v>
      </c>
    </row>
    <row r="396" spans="2:8" x14ac:dyDescent="0.2">
      <c r="B396" s="7" t="d">
        <v>2022-07-18</v>
      </c>
      <c r="C396" s="8">
        <v>79.360000999999997</v>
      </c>
      <c r="D396" s="49">
        <f t="shared" si="25"/>
        <v>-4.8327114142308725E-2</v>
      </c>
      <c r="E396" s="11">
        <v>-483.27114142308727</v>
      </c>
      <c r="F396" s="4">
        <f t="shared" si="26"/>
        <v>5.0639473301876958E-2</v>
      </c>
      <c r="G396" s="4">
        <f t="shared" si="27"/>
        <v>0.2335509961323736</v>
      </c>
      <c r="H396" s="69">
        <f t="shared" si="28"/>
        <v>-85.779165568592816</v>
      </c>
    </row>
    <row r="397" spans="2:8" x14ac:dyDescent="0.2">
      <c r="B397" s="7" t="d">
        <v>2022-07-15</v>
      </c>
      <c r="C397" s="8">
        <v>83.389999000000003</v>
      </c>
      <c r="D397" s="49">
        <f t="shared" si="25"/>
        <v>1.8068549966131053E-2</v>
      </c>
      <c r="E397" s="11">
        <v>180.68549966131053</v>
      </c>
      <c r="F397" s="4">
        <f t="shared" si="26"/>
        <v>4.4351345344274498E-2</v>
      </c>
      <c r="G397" s="4">
        <f t="shared" si="27"/>
        <v>3.2647249787857449E-2</v>
      </c>
      <c r="H397" s="69">
        <f t="shared" si="28"/>
        <v>229.42956314900314</v>
      </c>
    </row>
    <row r="398" spans="2:8" x14ac:dyDescent="0.2">
      <c r="B398" s="7" t="d">
        <v>2022-07-14</v>
      </c>
      <c r="C398" s="8">
        <v>81.910004000000001</v>
      </c>
      <c r="D398" s="49">
        <f t="shared" si="25"/>
        <v>1.4993891511545065E-2</v>
      </c>
      <c r="E398" s="11">
        <v>149.93891511545064</v>
      </c>
      <c r="F398" s="4">
        <f t="shared" si="26"/>
        <v>4.929888248155382E-2</v>
      </c>
      <c r="G398" s="4">
        <f t="shared" si="27"/>
        <v>2.2481678265998319E-2</v>
      </c>
      <c r="H398" s="69">
        <f t="shared" si="28"/>
        <v>276.47655862211906</v>
      </c>
    </row>
    <row r="399" spans="2:8" x14ac:dyDescent="0.2">
      <c r="B399" s="7" t="d">
        <v>2022-07-13</v>
      </c>
      <c r="C399" s="8">
        <v>80.699996999999996</v>
      </c>
      <c r="D399" s="49">
        <f t="shared" si="25"/>
        <v>2.0872788581677737E-2</v>
      </c>
      <c r="E399" s="11">
        <v>208.72788581677736</v>
      </c>
      <c r="F399" s="4">
        <f t="shared" si="26"/>
        <v>5.0226950315278594E-2</v>
      </c>
      <c r="G399" s="4">
        <f t="shared" si="27"/>
        <v>4.3567330317541647E-2</v>
      </c>
      <c r="H399" s="69">
        <f t="shared" si="28"/>
        <v>198.60592700604906</v>
      </c>
    </row>
    <row r="400" spans="2:8" x14ac:dyDescent="0.2">
      <c r="B400" s="7" t="d">
        <v>2022-07-12</v>
      </c>
      <c r="C400" s="8">
        <v>79.050003000000004</v>
      </c>
      <c r="D400" s="49">
        <f t="shared" si="25"/>
        <v>7.2446127695646956E-2</v>
      </c>
      <c r="E400" s="11">
        <v>724.46127695646953</v>
      </c>
      <c r="F400" s="4">
        <f t="shared" si="26"/>
        <v>5.626490266345633E-2</v>
      </c>
      <c r="G400" s="4">
        <f t="shared" si="27"/>
        <v>0.52484414180939853</v>
      </c>
      <c r="H400" s="69">
        <f t="shared" si="28"/>
        <v>57.221271271818011</v>
      </c>
    </row>
    <row r="401" spans="2:8" x14ac:dyDescent="0.2">
      <c r="B401" s="7" t="d">
        <v>2022-07-11</v>
      </c>
      <c r="C401" s="8">
        <v>73.709998999999996</v>
      </c>
      <c r="D401" s="49">
        <f t="shared" si="25"/>
        <v>-3.8983026296598111E-2</v>
      </c>
      <c r="E401" s="11">
        <v>-389.83026296598109</v>
      </c>
      <c r="F401" s="4">
        <f t="shared" si="26"/>
        <v>5.3102303744689751E-2</v>
      </c>
      <c r="G401" s="4">
        <f t="shared" si="27"/>
        <v>0.15196763392412599</v>
      </c>
      <c r="H401" s="69">
        <f t="shared" si="28"/>
        <v>-106.34011566790903</v>
      </c>
    </row>
    <row r="402" spans="2:8" x14ac:dyDescent="0.2">
      <c r="B402" s="7" t="d">
        <v>2022-07-08</v>
      </c>
      <c r="C402" s="8">
        <v>76.699996999999996</v>
      </c>
      <c r="D402" s="49">
        <f t="shared" si="25"/>
        <v>-1.9181586413615892E-2</v>
      </c>
      <c r="E402" s="11">
        <v>-191.81586413615892</v>
      </c>
      <c r="F402" s="4">
        <f t="shared" si="26"/>
        <v>5.0256588083177137E-2</v>
      </c>
      <c r="G402" s="4">
        <f t="shared" si="27"/>
        <v>3.6793325734301378E-2</v>
      </c>
      <c r="H402" s="69">
        <f t="shared" si="28"/>
        <v>-216.1166149700091</v>
      </c>
    </row>
    <row r="403" spans="2:8" x14ac:dyDescent="0.2">
      <c r="B403" s="7" t="d">
        <v>2022-07-07</v>
      </c>
      <c r="C403" s="8">
        <v>78.199996999999996</v>
      </c>
      <c r="D403" s="49">
        <f t="shared" si="25"/>
        <v>7.5653373135627477E-2</v>
      </c>
      <c r="E403" s="11">
        <v>756.53373135627476</v>
      </c>
      <c r="F403" s="4">
        <f t="shared" si="26"/>
        <v>5.2774349834876784E-2</v>
      </c>
      <c r="G403" s="4">
        <f t="shared" si="27"/>
        <v>0.57234328667984813</v>
      </c>
      <c r="H403" s="69">
        <f t="shared" si="28"/>
        <v>54.795435466355435</v>
      </c>
    </row>
    <row r="404" spans="2:8" x14ac:dyDescent="0.2">
      <c r="B404" s="7" t="d">
        <v>2022-07-06</v>
      </c>
      <c r="C404" s="8">
        <v>72.699996999999996</v>
      </c>
      <c r="D404" s="49">
        <f t="shared" si="25"/>
        <v>2.9745029171247328E-2</v>
      </c>
      <c r="E404" s="11">
        <v>297.4502917124733</v>
      </c>
      <c r="F404" s="4">
        <f t="shared" si="26"/>
        <v>5.8558718000066172E-2</v>
      </c>
      <c r="G404" s="4">
        <f t="shared" si="27"/>
        <v>8.8476676039835445E-2</v>
      </c>
      <c r="H404" s="69">
        <f t="shared" si="28"/>
        <v>139.36646360638105</v>
      </c>
    </row>
    <row r="405" spans="2:8" x14ac:dyDescent="0.2">
      <c r="B405" s="7" t="d">
        <v>2022-07-05</v>
      </c>
      <c r="C405" s="8">
        <v>70.599997999999999</v>
      </c>
      <c r="D405" s="49">
        <f t="shared" si="25"/>
        <v>0.10675649621011929</v>
      </c>
      <c r="E405" s="11">
        <v>1067.5649621011928</v>
      </c>
      <c r="F405" s="4">
        <f t="shared" si="26"/>
        <v>6.4523042712741827E-2</v>
      </c>
      <c r="G405" s="4">
        <f t="shared" si="27"/>
        <v>1.1396949483061214</v>
      </c>
      <c r="H405" s="69">
        <f t="shared" si="28"/>
        <v>38.830981463706379</v>
      </c>
    </row>
    <row r="406" spans="2:8" x14ac:dyDescent="0.2">
      <c r="B406" s="7" t="d">
        <v>2022-07-01</v>
      </c>
      <c r="C406" s="8">
        <v>63.790000999999997</v>
      </c>
      <c r="D406" s="49">
        <f t="shared" si="25"/>
        <v>4.9695589929241279E-2</v>
      </c>
      <c r="E406" s="11">
        <v>496.95589929241282</v>
      </c>
      <c r="F406" s="4">
        <f t="shared" si="26"/>
        <v>6.0571372661456631E-2</v>
      </c>
      <c r="G406" s="4">
        <f t="shared" si="27"/>
        <v>0.24696516584153072</v>
      </c>
      <c r="H406" s="69">
        <f t="shared" si="28"/>
        <v>83.417050313073403</v>
      </c>
    </row>
    <row r="407" spans="2:8" x14ac:dyDescent="0.2">
      <c r="B407" s="7" t="d">
        <v>2022-06-30</v>
      </c>
      <c r="C407" s="8">
        <v>60.77</v>
      </c>
      <c r="D407" s="49">
        <f t="shared" si="25"/>
        <v>-3.5396825396825315E-2</v>
      </c>
      <c r="E407" s="11">
        <v>-353.96825396825318</v>
      </c>
      <c r="F407" s="4">
        <f t="shared" si="26"/>
        <v>5.9186832548243334E-2</v>
      </c>
      <c r="G407" s="4">
        <f t="shared" si="27"/>
        <v>0.12529352481733377</v>
      </c>
      <c r="H407" s="69">
        <f t="shared" si="28"/>
        <v>-117.11387897054696</v>
      </c>
    </row>
    <row r="408" spans="2:8" x14ac:dyDescent="0.2">
      <c r="B408" s="7" t="d">
        <v>2022-06-29</v>
      </c>
      <c r="C408" s="8">
        <v>63</v>
      </c>
      <c r="D408" s="49">
        <f t="shared" si="25"/>
        <v>-4.4247630282041595E-3</v>
      </c>
      <c r="E408" s="11">
        <v>-44.247630282041598</v>
      </c>
      <c r="F408" s="4">
        <f t="shared" si="26"/>
        <v>6.2761924652551149E-2</v>
      </c>
      <c r="G408" s="4">
        <f t="shared" si="27"/>
        <v>1.9578527855762446E-3</v>
      </c>
      <c r="H408" s="69">
        <f t="shared" si="28"/>
        <v>-936.87718393991929</v>
      </c>
    </row>
    <row r="409" spans="2:8" x14ac:dyDescent="0.2">
      <c r="B409" s="7" t="d">
        <v>2022-06-28</v>
      </c>
      <c r="C409" s="8">
        <v>63.279998999999997</v>
      </c>
      <c r="D409" s="49">
        <f t="shared" si="25"/>
        <v>-5.4110656080399E-2</v>
      </c>
      <c r="E409" s="11">
        <v>-541.10656080398996</v>
      </c>
      <c r="F409" s="4">
        <f t="shared" si="26"/>
        <v>6.3820892601515244E-2</v>
      </c>
      <c r="G409" s="4">
        <f t="shared" si="27"/>
        <v>0.29279631014512209</v>
      </c>
      <c r="H409" s="69">
        <f t="shared" si="28"/>
        <v>-76.610779202269384</v>
      </c>
    </row>
    <row r="410" spans="2:8" x14ac:dyDescent="0.2">
      <c r="B410" s="7" t="d">
        <v>2022-06-27</v>
      </c>
      <c r="C410" s="8">
        <v>66.900002000000001</v>
      </c>
      <c r="D410" s="49">
        <f t="shared" si="25"/>
        <v>-8.9601255818416714E-4</v>
      </c>
      <c r="E410" s="11">
        <v>-8.9601255818416714</v>
      </c>
      <c r="F410" s="4">
        <f t="shared" si="26"/>
        <v>7.6941469452573699E-2</v>
      </c>
      <c r="G410" s="4">
        <f t="shared" si="27"/>
        <v>8.028385044237355E-5</v>
      </c>
      <c r="H410" s="69">
        <f t="shared" si="28"/>
        <v>-4626.5640895329079</v>
      </c>
    </row>
    <row r="411" spans="2:8" x14ac:dyDescent="0.2">
      <c r="B411" s="7" t="d">
        <v>2022-06-24</v>
      </c>
      <c r="C411" s="8">
        <v>66.959998999999996</v>
      </c>
      <c r="D411" s="49">
        <f t="shared" si="25"/>
        <v>2.7781994542379174E-2</v>
      </c>
      <c r="E411" s="11">
        <v>277.81994542379175</v>
      </c>
      <c r="F411" s="4">
        <f t="shared" si="26"/>
        <v>8.5632231995397004E-2</v>
      </c>
      <c r="G411" s="4">
        <f t="shared" si="27"/>
        <v>7.7183922075278619E-2</v>
      </c>
      <c r="H411" s="69">
        <f t="shared" si="28"/>
        <v>149.21389172191442</v>
      </c>
    </row>
    <row r="412" spans="2:8" x14ac:dyDescent="0.2">
      <c r="B412" s="7" t="d">
        <v>2022-06-23</v>
      </c>
      <c r="C412" s="8">
        <v>65.150002000000001</v>
      </c>
      <c r="D412" s="49">
        <f t="shared" si="25"/>
        <v>8.6920305087092142E-2</v>
      </c>
      <c r="E412" s="11">
        <v>869.2030508709214</v>
      </c>
      <c r="F412" s="4">
        <f t="shared" si="26"/>
        <v>8.52105256911143E-2</v>
      </c>
      <c r="G412" s="4">
        <f t="shared" si="27"/>
        <v>0.75551394364331759</v>
      </c>
      <c r="H412" s="69">
        <f t="shared" si="28"/>
        <v>47.692648125334216</v>
      </c>
    </row>
    <row r="413" spans="2:8" x14ac:dyDescent="0.2">
      <c r="B413" s="7" t="d">
        <v>2022-06-22</v>
      </c>
      <c r="C413" s="8">
        <v>59.939999</v>
      </c>
      <c r="D413" s="49">
        <f t="shared" si="25"/>
        <v>-7.3140546563802422E-2</v>
      </c>
      <c r="E413" s="11">
        <v>-731.40546563802422</v>
      </c>
      <c r="F413" s="4">
        <f t="shared" si="26"/>
        <v>8.3170706484884019E-2</v>
      </c>
      <c r="G413" s="4">
        <f t="shared" si="27"/>
        <v>0.53495395516517508</v>
      </c>
      <c r="H413" s="69">
        <f t="shared" si="28"/>
        <v>-56.677994904634588</v>
      </c>
    </row>
    <row r="414" spans="2:8" x14ac:dyDescent="0.2">
      <c r="B414" s="7" t="d">
        <v>2022-06-21</v>
      </c>
      <c r="C414" s="8">
        <v>64.669998000000007</v>
      </c>
      <c r="D414" s="49">
        <f t="shared" si="25"/>
        <v>-7.6142885714285624E-2</v>
      </c>
      <c r="E414" s="11">
        <v>-761.42885714285626</v>
      </c>
      <c r="F414" s="4">
        <f t="shared" si="26"/>
        <v>8.4035669803678589E-2</v>
      </c>
      <c r="G414" s="4">
        <f t="shared" si="27"/>
        <v>0.5797739044898762</v>
      </c>
      <c r="H414" s="69">
        <f t="shared" si="28"/>
        <v>-54.443162832317348</v>
      </c>
    </row>
    <row r="415" spans="2:8" x14ac:dyDescent="0.2">
      <c r="B415" s="7" t="d">
        <v>2022-06-17</v>
      </c>
      <c r="C415" s="8">
        <v>70</v>
      </c>
      <c r="D415" s="49">
        <f t="shared" si="25"/>
        <v>8.2920808832314341E-2</v>
      </c>
      <c r="E415" s="11">
        <v>829.20808832314344</v>
      </c>
      <c r="F415" s="4">
        <f t="shared" si="26"/>
        <v>7.9282544775455946E-2</v>
      </c>
      <c r="G415" s="4">
        <f t="shared" si="27"/>
        <v>0.68758605374052206</v>
      </c>
      <c r="H415" s="69">
        <f t="shared" si="28"/>
        <v>49.99299432605018</v>
      </c>
    </row>
    <row r="416" spans="2:8" x14ac:dyDescent="0.2">
      <c r="B416" s="7" t="d">
        <v>2022-06-16</v>
      </c>
      <c r="C416" s="8">
        <v>64.639999000000003</v>
      </c>
      <c r="D416" s="49">
        <f t="shared" si="25"/>
        <v>3.1599090328758406E-2</v>
      </c>
      <c r="E416" s="11">
        <v>315.99090328758405</v>
      </c>
      <c r="F416" s="4">
        <f t="shared" si="26"/>
        <v>7.6794258321726497E-2</v>
      </c>
      <c r="G416" s="4">
        <f t="shared" si="27"/>
        <v>9.985025096050329E-2</v>
      </c>
      <c r="H416" s="69">
        <f t="shared" si="28"/>
        <v>131.18920457316429</v>
      </c>
    </row>
    <row r="417" spans="2:8" x14ac:dyDescent="0.2">
      <c r="B417" s="7" t="d">
        <v>2022-06-15</v>
      </c>
      <c r="C417" s="8">
        <v>62.66</v>
      </c>
      <c r="D417" s="49">
        <f t="shared" si="25"/>
        <v>7.8299757730171171E-2</v>
      </c>
      <c r="E417" s="11">
        <v>782.99757730171166</v>
      </c>
      <c r="F417" s="4">
        <f t="shared" si="26"/>
        <v>7.786516773040511E-2</v>
      </c>
      <c r="G417" s="4">
        <f t="shared" si="27"/>
        <v>0.61308520606035</v>
      </c>
      <c r="H417" s="69">
        <f t="shared" si="28"/>
        <v>52.943452772242956</v>
      </c>
    </row>
    <row r="418" spans="2:8" x14ac:dyDescent="0.2">
      <c r="B418" s="7" t="d">
        <v>2022-06-14</v>
      </c>
      <c r="C418" s="8">
        <v>58.110000999999997</v>
      </c>
      <c r="D418" s="49">
        <f t="shared" si="25"/>
        <v>5.1384132440745356E-2</v>
      </c>
      <c r="E418" s="11">
        <v>513.84132440745361</v>
      </c>
      <c r="F418" s="4">
        <f t="shared" si="26"/>
        <v>7.4195807655359713E-2</v>
      </c>
      <c r="G418" s="4">
        <f t="shared" si="27"/>
        <v>0.26403290666880597</v>
      </c>
      <c r="H418" s="69">
        <f t="shared" si="28"/>
        <v>80.675868766409607</v>
      </c>
    </row>
    <row r="419" spans="2:8" x14ac:dyDescent="0.2">
      <c r="B419" s="7" t="d">
        <v>2022-06-13</v>
      </c>
      <c r="C419" s="8">
        <v>55.27</v>
      </c>
      <c r="D419" s="49">
        <f t="shared" si="25"/>
        <v>-0.13315555624703757</v>
      </c>
      <c r="E419" s="11">
        <v>-1331.5555624703757</v>
      </c>
      <c r="F419" s="4">
        <f t="shared" si="26"/>
        <v>7.219914586111463E-2</v>
      </c>
      <c r="G419" s="4">
        <f t="shared" si="27"/>
        <v>1.7730402159457985</v>
      </c>
      <c r="H419" s="69">
        <f t="shared" si="28"/>
        <v>-31.132456221162087</v>
      </c>
    </row>
    <row r="420" spans="2:8" x14ac:dyDescent="0.2">
      <c r="B420" s="7" t="d">
        <v>2022-06-10</v>
      </c>
      <c r="C420" s="8">
        <v>63.759998000000003</v>
      </c>
      <c r="D420" s="49">
        <f t="shared" si="25"/>
        <v>-0.11073918176035624</v>
      </c>
      <c r="E420" s="11">
        <v>-1107.39181760356</v>
      </c>
      <c r="F420" s="4">
        <f t="shared" si="26"/>
        <v>5.7622924748909933E-2</v>
      </c>
      <c r="G420" s="4">
        <f t="shared" si="27"/>
        <v>1.2263166376953216</v>
      </c>
      <c r="H420" s="69">
        <f t="shared" si="28"/>
        <v>-37.434442440041721</v>
      </c>
    </row>
    <row r="421" spans="2:8" x14ac:dyDescent="0.2">
      <c r="B421" s="7" t="d">
        <v>2022-06-09</v>
      </c>
      <c r="C421" s="8">
        <v>71.699996999999996</v>
      </c>
      <c r="D421" s="49">
        <f t="shared" si="25"/>
        <v>-2.8850127892452115E-2</v>
      </c>
      <c r="E421" s="11">
        <v>-288.50127892452116</v>
      </c>
      <c r="F421" s="4">
        <f t="shared" si="26"/>
        <v>3.6993387837894076E-2</v>
      </c>
      <c r="G421" s="4">
        <f t="shared" si="27"/>
        <v>8.3232987941084358E-2</v>
      </c>
      <c r="H421" s="69">
        <f t="shared" si="28"/>
        <v>-143.6894678914035</v>
      </c>
    </row>
    <row r="422" spans="2:8" x14ac:dyDescent="0.2">
      <c r="B422" s="7" t="d">
        <v>2022-06-08</v>
      </c>
      <c r="C422" s="8">
        <v>73.830001999999993</v>
      </c>
      <c r="D422" s="49">
        <f t="shared" si="25"/>
        <v>6.938008300434384E-2</v>
      </c>
      <c r="E422" s="11">
        <v>693.8008300434384</v>
      </c>
      <c r="F422" s="4">
        <f t="shared" si="26"/>
        <v>3.1139005928530528E-2</v>
      </c>
      <c r="G422" s="4">
        <f t="shared" si="27"/>
        <v>0.48135959176896409</v>
      </c>
      <c r="H422" s="69">
        <f t="shared" si="28"/>
        <v>59.749993743965959</v>
      </c>
    </row>
    <row r="423" spans="2:8" x14ac:dyDescent="0.2">
      <c r="B423" s="7" t="d">
        <v>2022-06-07</v>
      </c>
      <c r="C423" s="8">
        <v>69.040001000000004</v>
      </c>
      <c r="D423" s="49">
        <f t="shared" si="25"/>
        <v>7.5054498987005669E-2</v>
      </c>
      <c r="E423" s="11">
        <v>750.54498987005672</v>
      </c>
      <c r="F423" s="4">
        <f t="shared" si="26"/>
        <v>3.710022109296033E-2</v>
      </c>
      <c r="G423" s="4">
        <f t="shared" si="27"/>
        <v>0.56331778181904357</v>
      </c>
      <c r="H423" s="69">
        <f t="shared" si="28"/>
        <v>55.232658686897558</v>
      </c>
    </row>
    <row r="424" spans="2:8" x14ac:dyDescent="0.2">
      <c r="B424" s="7" t="d">
        <v>2022-06-06</v>
      </c>
      <c r="C424" s="8">
        <v>64.220000999999996</v>
      </c>
      <c r="D424" s="49">
        <f t="shared" si="25"/>
        <v>1.5577013168921461E-4</v>
      </c>
      <c r="E424" s="11">
        <v>1.5577013168921461</v>
      </c>
      <c r="F424" s="4">
        <f t="shared" si="26"/>
        <v>3.5795954763582216E-2</v>
      </c>
      <c r="G424" s="4">
        <f t="shared" si="27"/>
        <v>2.4264333926475264E-6</v>
      </c>
      <c r="H424" s="69">
        <f t="shared" si="28"/>
        <v>26612.672663949546</v>
      </c>
    </row>
    <row r="425" spans="2:8" x14ac:dyDescent="0.2">
      <c r="B425" s="7" t="d">
        <v>2022-06-03</v>
      </c>
      <c r="C425" s="8">
        <v>64.209998999999996</v>
      </c>
      <c r="D425" s="49">
        <f t="shared" si="25"/>
        <v>5.2622934426229451E-2</v>
      </c>
      <c r="E425" s="11">
        <v>526.22934426229449</v>
      </c>
      <c r="F425" s="4">
        <f t="shared" si="26"/>
        <v>3.5925360595844835E-2</v>
      </c>
      <c r="G425" s="4">
        <f t="shared" si="27"/>
        <v>0.27691732276272446</v>
      </c>
      <c r="H425" s="69">
        <f t="shared" si="28"/>
        <v>78.776669728990143</v>
      </c>
    </row>
    <row r="426" spans="2:8" x14ac:dyDescent="0.2">
      <c r="B426" s="7" t="d">
        <v>2022-06-02</v>
      </c>
      <c r="C426" s="8">
        <v>61</v>
      </c>
      <c r="D426" s="49">
        <f t="shared" si="25"/>
        <v>5.4086764369911222E-2</v>
      </c>
      <c r="E426" s="11">
        <v>540.86764369911225</v>
      </c>
      <c r="F426" s="4">
        <f t="shared" si="26"/>
        <v>3.3939140488962634E-2</v>
      </c>
      <c r="G426" s="4">
        <f t="shared" si="27"/>
        <v>0.29253780800062984</v>
      </c>
      <c r="H426" s="69">
        <f t="shared" si="28"/>
        <v>76.644620430863228</v>
      </c>
    </row>
    <row r="427" spans="2:8" x14ac:dyDescent="0.2">
      <c r="B427" s="7" t="d">
        <v>2022-06-01</v>
      </c>
      <c r="C427" s="8">
        <v>57.869999</v>
      </c>
      <c r="D427" s="49">
        <f t="shared" si="25"/>
        <v>-3.1007752472140826E-3</v>
      </c>
      <c r="E427" s="11">
        <v>-31.007752472140826</v>
      </c>
      <c r="F427" s="4">
        <f t="shared" si="26"/>
        <v>3.0439753911615249E-2</v>
      </c>
      <c r="G427" s="4">
        <f t="shared" si="27"/>
        <v>9.6148071337355545E-4</v>
      </c>
      <c r="H427" s="69">
        <f t="shared" si="28"/>
        <v>-1336.9106739322385</v>
      </c>
    </row>
    <row r="428" spans="2:8" x14ac:dyDescent="0.2">
      <c r="B428" s="7" t="d">
        <v>2022-05-31</v>
      </c>
      <c r="C428" s="8">
        <v>58.049999</v>
      </c>
      <c r="D428" s="49">
        <f t="shared" si="25"/>
        <v>-4.9708776139870681E-3</v>
      </c>
      <c r="E428" s="11">
        <v>-49.708776139870679</v>
      </c>
      <c r="F428" s="4">
        <f t="shared" si="26"/>
        <v>3.3690379833084524E-2</v>
      </c>
      <c r="G428" s="4">
        <f t="shared" si="27"/>
        <v>2.4709624253237768E-3</v>
      </c>
      <c r="H428" s="69">
        <f t="shared" si="28"/>
        <v>-833.94922333249121</v>
      </c>
    </row>
    <row r="429" spans="2:8" x14ac:dyDescent="0.2">
      <c r="B429" s="7" t="d">
        <v>2022-05-27</v>
      </c>
      <c r="C429" s="8">
        <v>58.34</v>
      </c>
      <c r="D429" s="49">
        <f t="shared" si="25"/>
        <v>5.6309976462067812E-2</v>
      </c>
      <c r="E429" s="11">
        <v>563.09976462067812</v>
      </c>
      <c r="F429" s="4">
        <f t="shared" si="26"/>
        <v>3.4260346656232864E-2</v>
      </c>
      <c r="G429" s="4">
        <f t="shared" si="27"/>
        <v>0.31708134491586309</v>
      </c>
      <c r="H429" s="69">
        <f t="shared" si="28"/>
        <v>73.61856256959895</v>
      </c>
    </row>
    <row r="430" spans="2:8" x14ac:dyDescent="0.2">
      <c r="B430" s="7" t="d">
        <v>2022-05-26</v>
      </c>
      <c r="C430" s="8">
        <v>55.23</v>
      </c>
      <c r="D430" s="49">
        <f t="shared" si="25"/>
        <v>1.2465646424668186E-2</v>
      </c>
      <c r="E430" s="11">
        <v>124.65646424668186</v>
      </c>
      <c r="F430" s="4">
        <f t="shared" si="26"/>
        <v>4.7573758379907558E-2</v>
      </c>
      <c r="G430" s="4">
        <f t="shared" si="27"/>
        <v>1.5539234078484275E-2</v>
      </c>
      <c r="H430" s="69">
        <f t="shared" si="28"/>
        <v>332.55070649701406</v>
      </c>
    </row>
    <row r="431" spans="2:8" x14ac:dyDescent="0.2">
      <c r="B431" s="7" t="d">
        <v>2022-05-25</v>
      </c>
      <c r="C431" s="8">
        <v>54.549999</v>
      </c>
      <c r="D431" s="49">
        <f t="shared" si="25"/>
        <v>4.1427986990683729E-2</v>
      </c>
      <c r="E431" s="11">
        <v>414.27986990683729</v>
      </c>
      <c r="F431" s="4">
        <f t="shared" si="26"/>
        <v>4.9784455394746775E-2</v>
      </c>
      <c r="G431" s="4">
        <f t="shared" si="27"/>
        <v>0.17162781061002605</v>
      </c>
      <c r="H431" s="69">
        <f t="shared" si="28"/>
        <v>100.06422775013442</v>
      </c>
    </row>
    <row r="432" spans="2:8" x14ac:dyDescent="0.2">
      <c r="B432" s="7" t="d">
        <v>2022-05-24</v>
      </c>
      <c r="C432" s="8">
        <v>52.380001</v>
      </c>
      <c r="D432" s="49">
        <f t="shared" si="25"/>
        <v>-4.2588156508648556E-2</v>
      </c>
      <c r="E432" s="11">
        <v>-425.88156508648558</v>
      </c>
      <c r="F432" s="4">
        <f t="shared" si="26"/>
        <v>5.8393588283579566E-2</v>
      </c>
      <c r="G432" s="4">
        <f t="shared" si="27"/>
        <v>0.18137510748051444</v>
      </c>
      <c r="H432" s="69">
        <f t="shared" si="28"/>
        <v>-97.338318098449435</v>
      </c>
    </row>
    <row r="433" spans="2:8" x14ac:dyDescent="0.2">
      <c r="B433" s="7" t="d">
        <v>2022-05-23</v>
      </c>
      <c r="C433" s="8">
        <v>54.709999000000003</v>
      </c>
      <c r="D433" s="49">
        <f t="shared" si="25"/>
        <v>-2.8931505147319792E-2</v>
      </c>
      <c r="E433" s="11">
        <v>-289.31505147319791</v>
      </c>
      <c r="F433" s="4">
        <f t="shared" si="26"/>
        <v>6.02698655023036E-2</v>
      </c>
      <c r="G433" s="4">
        <f t="shared" si="27"/>
        <v>8.3703199008939161E-2</v>
      </c>
      <c r="H433" s="69">
        <f t="shared" si="28"/>
        <v>-143.2853045272488</v>
      </c>
    </row>
    <row r="434" spans="2:8" x14ac:dyDescent="0.2">
      <c r="B434" s="7" t="d">
        <v>2022-05-20</v>
      </c>
      <c r="C434" s="8">
        <v>56.34</v>
      </c>
      <c r="D434" s="49">
        <f t="shared" si="25"/>
        <v>-2.6553725383120508E-3</v>
      </c>
      <c r="E434" s="11">
        <v>-26.553725383120508</v>
      </c>
      <c r="F434" s="4">
        <f t="shared" si="26"/>
        <v>7.0601410440702228E-2</v>
      </c>
      <c r="G434" s="4">
        <f t="shared" si="27"/>
        <v>7.0510033172217833E-4</v>
      </c>
      <c r="H434" s="69">
        <f t="shared" si="28"/>
        <v>-1561.1592971058369</v>
      </c>
    </row>
    <row r="435" spans="2:8" x14ac:dyDescent="0.2">
      <c r="B435" s="7" t="d">
        <v>2022-05-19</v>
      </c>
      <c r="C435" s="8">
        <v>56.490001999999997</v>
      </c>
      <c r="D435" s="49">
        <f t="shared" si="25"/>
        <v>3.1592477413896036E-2</v>
      </c>
      <c r="E435" s="11">
        <v>315.92477413896034</v>
      </c>
      <c r="F435" s="4">
        <f t="shared" si="26"/>
        <v>7.5246994450629531E-2</v>
      </c>
      <c r="G435" s="4">
        <f t="shared" si="27"/>
        <v>9.9808462914753121E-2</v>
      </c>
      <c r="H435" s="69">
        <f t="shared" si="28"/>
        <v>131.21666500399209</v>
      </c>
    </row>
    <row r="436" spans="2:8" x14ac:dyDescent="0.2">
      <c r="B436" s="7" t="d">
        <v>2022-05-18</v>
      </c>
      <c r="C436" s="8">
        <v>54.759998000000003</v>
      </c>
      <c r="D436" s="49">
        <f t="shared" si="25"/>
        <v>7.358296406212439E-3</v>
      </c>
      <c r="E436" s="11">
        <v>73.58296406212439</v>
      </c>
      <c r="F436" s="4">
        <f t="shared" si="26"/>
        <v>7.9819717801869333E-2</v>
      </c>
      <c r="G436" s="4">
        <f t="shared" si="27"/>
        <v>5.4144526001678895E-3</v>
      </c>
      <c r="H436" s="69">
        <f t="shared" si="28"/>
        <v>563.37218516577661</v>
      </c>
    </row>
    <row r="437" spans="2:8" x14ac:dyDescent="0.2">
      <c r="B437" s="7" t="d">
        <v>2022-05-17</v>
      </c>
      <c r="C437" s="8">
        <v>54.360000999999997</v>
      </c>
      <c r="D437" s="49">
        <f t="shared" si="25"/>
        <v>5.4714783571696124E-2</v>
      </c>
      <c r="E437" s="11">
        <v>547.14783571696125</v>
      </c>
      <c r="F437" s="4">
        <f t="shared" si="26"/>
        <v>8.1759970768286047E-2</v>
      </c>
      <c r="G437" s="4">
        <f t="shared" si="27"/>
        <v>0.29937075412975478</v>
      </c>
      <c r="H437" s="69">
        <f t="shared" si="28"/>
        <v>75.764889392888378</v>
      </c>
    </row>
    <row r="438" spans="2:8" x14ac:dyDescent="0.2">
      <c r="B438" s="7" t="d">
        <v>2022-05-16</v>
      </c>
      <c r="C438" s="8">
        <v>51.540000999999997</v>
      </c>
      <c r="D438" s="49">
        <f t="shared" si="25"/>
        <v>-1.3210779245644289E-2</v>
      </c>
      <c r="E438" s="11">
        <v>-132.10779245644289</v>
      </c>
      <c r="F438" s="4">
        <f t="shared" si="26"/>
        <v>8.0049207115370155E-2</v>
      </c>
      <c r="G438" s="4">
        <f t="shared" si="27"/>
        <v>1.7452468827714587E-2</v>
      </c>
      <c r="H438" s="69">
        <f t="shared" si="28"/>
        <v>-313.79371711416479</v>
      </c>
    </row>
    <row r="439" spans="2:8" x14ac:dyDescent="0.2">
      <c r="B439" s="7" t="d">
        <v>2022-05-13</v>
      </c>
      <c r="C439" s="8">
        <v>52.23</v>
      </c>
      <c r="D439" s="49">
        <f t="shared" si="25"/>
        <v>0.12226039702921376</v>
      </c>
      <c r="E439" s="11">
        <v>1222.6039702921375</v>
      </c>
      <c r="F439" s="4">
        <f t="shared" si="26"/>
        <v>8.1065198784158979E-2</v>
      </c>
      <c r="G439" s="4">
        <f t="shared" si="27"/>
        <v>1.494760468174098</v>
      </c>
      <c r="H439" s="69">
        <f t="shared" si="28"/>
        <v>33.90680568847521</v>
      </c>
    </row>
    <row r="440" spans="2:8" x14ac:dyDescent="0.2">
      <c r="B440" s="7" t="d">
        <v>2022-05-12</v>
      </c>
      <c r="C440" s="8">
        <v>46.540000999999997</v>
      </c>
      <c r="D440" s="49">
        <f t="shared" si="25"/>
        <v>6.5720245739420369E-2</v>
      </c>
      <c r="E440" s="11">
        <v>657.20245739420363</v>
      </c>
      <c r="F440" s="4">
        <f t="shared" si="26"/>
        <v>7.1267461177103489E-2</v>
      </c>
      <c r="G440" s="4">
        <f t="shared" si="27"/>
        <v>0.43191507000498008</v>
      </c>
      <c r="H440" s="69">
        <f t="shared" si="28"/>
        <v>63.077358869016678</v>
      </c>
    </row>
    <row r="441" spans="2:8" x14ac:dyDescent="0.2">
      <c r="B441" s="7" t="d">
        <v>2022-05-11</v>
      </c>
      <c r="C441" s="8">
        <v>43.669998</v>
      </c>
      <c r="D441" s="49">
        <f t="shared" si="25"/>
        <v>-7.6939398077797594E-2</v>
      </c>
      <c r="E441" s="11">
        <v>-769.39398077797591</v>
      </c>
      <c r="F441" s="4">
        <f t="shared" si="26"/>
        <v>6.646272071143336E-2</v>
      </c>
      <c r="G441" s="4">
        <f t="shared" si="27"/>
        <v>0.59196709765738043</v>
      </c>
      <c r="H441" s="69">
        <f t="shared" si="28"/>
        <v>-53.879541938626602</v>
      </c>
    </row>
    <row r="442" spans="2:8" x14ac:dyDescent="0.2">
      <c r="B442" s="7" t="d">
        <v>2022-05-10</v>
      </c>
      <c r="C442" s="8">
        <v>47.310001</v>
      </c>
      <c r="D442" s="49">
        <f t="shared" si="25"/>
        <v>9.4378926671293106E-2</v>
      </c>
      <c r="E442" s="11">
        <v>943.78926671293107</v>
      </c>
      <c r="F442" s="4">
        <f t="shared" si="26"/>
        <v>6.2872034950538905E-2</v>
      </c>
      <c r="G442" s="4">
        <f t="shared" si="27"/>
        <v>0.89073817996253213</v>
      </c>
      <c r="H442" s="69">
        <f t="shared" si="28"/>
        <v>43.923571412327711</v>
      </c>
    </row>
    <row r="443" spans="2:8" x14ac:dyDescent="0.2">
      <c r="B443" s="7" t="d">
        <v>2022-05-09</v>
      </c>
      <c r="C443" s="8">
        <v>43.23</v>
      </c>
      <c r="D443" s="49">
        <f t="shared" si="25"/>
        <v>-9.95625536164364E-2</v>
      </c>
      <c r="E443" s="11">
        <v>-995.62553616436401</v>
      </c>
      <c r="F443" s="4">
        <f t="shared" si="26"/>
        <v>5.4404484640672691E-2</v>
      </c>
      <c r="G443" s="4">
        <f t="shared" si="27"/>
        <v>0.99127020826257728</v>
      </c>
      <c r="H443" s="69">
        <f t="shared" si="28"/>
        <v>-41.636733640196887</v>
      </c>
    </row>
    <row r="444" spans="2:8" x14ac:dyDescent="0.2">
      <c r="B444" s="7" t="d">
        <v>2022-05-06</v>
      </c>
      <c r="C444" s="8">
        <v>48.009998000000003</v>
      </c>
      <c r="D444" s="49">
        <f t="shared" si="25"/>
        <v>-6.4861745227892453E-2</v>
      </c>
      <c r="E444" s="11">
        <v>-648.61745227892459</v>
      </c>
      <c r="F444" s="4">
        <f t="shared" si="26"/>
        <v>5.0175100759079834E-2</v>
      </c>
      <c r="G444" s="4">
        <f t="shared" si="27"/>
        <v>0.4207045994008029</v>
      </c>
      <c r="H444" s="69">
        <f t="shared" si="28"/>
        <v>-63.91224150537834</v>
      </c>
    </row>
    <row r="445" spans="2:8" x14ac:dyDescent="0.2">
      <c r="B445" s="7" t="d">
        <v>2022-05-05</v>
      </c>
      <c r="C445" s="8">
        <v>51.34</v>
      </c>
      <c r="D445" s="49">
        <f t="shared" si="25"/>
        <v>-7.6950720549275764E-2</v>
      </c>
      <c r="E445" s="11">
        <v>-769.50720549275763</v>
      </c>
      <c r="F445" s="4">
        <f t="shared" si="26"/>
        <v>4.6944650109465774E-2</v>
      </c>
      <c r="G445" s="4">
        <f t="shared" si="27"/>
        <v>0.59214133930527313</v>
      </c>
      <c r="H445" s="69">
        <f t="shared" si="28"/>
        <v>-53.871614143116673</v>
      </c>
    </row>
    <row r="446" spans="2:8" x14ac:dyDescent="0.2">
      <c r="B446" s="7" t="d">
        <v>2022-05-04</v>
      </c>
      <c r="C446" s="8">
        <v>55.619999</v>
      </c>
      <c r="D446" s="49">
        <f t="shared" si="25"/>
        <v>5.7012543842883678E-2</v>
      </c>
      <c r="E446" s="11">
        <v>570.12543842883679</v>
      </c>
      <c r="F446" s="4">
        <f t="shared" si="26"/>
        <v>4.1596162716300338E-2</v>
      </c>
      <c r="G446" s="4">
        <f t="shared" si="27"/>
        <v>0.32504301554367337</v>
      </c>
      <c r="H446" s="69">
        <f t="shared" si="28"/>
        <v>72.711358694843099</v>
      </c>
    </row>
    <row r="447" spans="2:8" x14ac:dyDescent="0.2">
      <c r="B447" s="7" t="d">
        <v>2022-05-03</v>
      </c>
      <c r="C447" s="8">
        <v>52.619999</v>
      </c>
      <c r="D447" s="49">
        <f t="shared" si="25"/>
        <v>1.2312408618699644E-2</v>
      </c>
      <c r="E447" s="11">
        <v>123.12408618699644</v>
      </c>
      <c r="F447" s="4">
        <f t="shared" si="26"/>
        <v>3.6198983357803263E-2</v>
      </c>
      <c r="G447" s="4">
        <f t="shared" si="27"/>
        <v>1.5159540599382926E-2</v>
      </c>
      <c r="H447" s="69">
        <f t="shared" si="28"/>
        <v>336.68956691133599</v>
      </c>
    </row>
    <row r="448" spans="2:8" x14ac:dyDescent="0.2">
      <c r="B448" s="7" t="d">
        <v>2022-05-02</v>
      </c>
      <c r="C448" s="8">
        <v>51.98</v>
      </c>
      <c r="D448" s="49">
        <f t="shared" si="25"/>
        <v>4.7561488262021001E-2</v>
      </c>
      <c r="E448" s="11">
        <v>475.61488262020998</v>
      </c>
      <c r="F448" s="4">
        <f t="shared" si="26"/>
        <v>3.5691326811427226E-2</v>
      </c>
      <c r="G448" s="4">
        <f t="shared" si="27"/>
        <v>0.22620951656983612</v>
      </c>
      <c r="H448" s="69">
        <f t="shared" si="28"/>
        <v>87.160004384800402</v>
      </c>
    </row>
    <row r="449" spans="2:8" x14ac:dyDescent="0.2">
      <c r="B449" s="7" t="d">
        <v>2022-04-29</v>
      </c>
      <c r="C449" s="8">
        <v>49.619999</v>
      </c>
      <c r="D449" s="49">
        <f t="shared" si="25"/>
        <v>-3.8744673358091286E-2</v>
      </c>
      <c r="E449" s="11">
        <v>-387.44673358091285</v>
      </c>
      <c r="F449" s="4">
        <f t="shared" si="26"/>
        <v>3.1330594301238246E-2</v>
      </c>
      <c r="G449" s="4">
        <f t="shared" si="27"/>
        <v>0.15011497136251886</v>
      </c>
      <c r="H449" s="69">
        <f t="shared" si="28"/>
        <v>-106.99430827953182</v>
      </c>
    </row>
    <row r="450" spans="2:8" x14ac:dyDescent="0.2">
      <c r="B450" s="7" t="d">
        <v>2022-04-28</v>
      </c>
      <c r="C450" s="8">
        <v>51.619999</v>
      </c>
      <c r="D450" s="49">
        <f t="shared" si="25"/>
        <v>-6.5434951220842974E-3</v>
      </c>
      <c r="E450" s="11">
        <v>-65.434951220842976</v>
      </c>
      <c r="F450" s="4">
        <f t="shared" si="26"/>
        <v>3.2742270745150306E-2</v>
      </c>
      <c r="G450" s="4">
        <f t="shared" si="27"/>
        <v>4.2817328412740989E-3</v>
      </c>
      <c r="H450" s="69">
        <f t="shared" si="28"/>
        <v>-633.52374352270192</v>
      </c>
    </row>
    <row r="451" spans="2:8" x14ac:dyDescent="0.2">
      <c r="B451" s="7" t="d">
        <v>2022-04-27</v>
      </c>
      <c r="C451" s="8">
        <v>51.959999000000003</v>
      </c>
      <c r="D451" s="49">
        <f t="shared" si="25"/>
        <v>-1.5909091210399406E-2</v>
      </c>
      <c r="E451" s="11">
        <v>-159.09091210399407</v>
      </c>
      <c r="F451" s="4">
        <f t="shared" si="26"/>
        <v>3.5251073521878847E-2</v>
      </c>
      <c r="G451" s="4">
        <f t="shared" si="27"/>
        <v>2.5309918314080766E-2</v>
      </c>
      <c r="H451" s="69">
        <f t="shared" si="28"/>
        <v>-260.57173666561113</v>
      </c>
    </row>
    <row r="452" spans="2:8" x14ac:dyDescent="0.2">
      <c r="B452" s="7" t="d">
        <v>2022-04-26</v>
      </c>
      <c r="C452" s="8">
        <v>52.799999</v>
      </c>
      <c r="D452" s="49">
        <f t="shared" si="25"/>
        <v>-7.805135323904322E-2</v>
      </c>
      <c r="E452" s="11">
        <v>-780.51353239043215</v>
      </c>
      <c r="F452" s="4">
        <f t="shared" si="26"/>
        <v>4.19094054726976E-2</v>
      </c>
      <c r="G452" s="4">
        <f t="shared" si="27"/>
        <v>0.60920137424459031</v>
      </c>
      <c r="H452" s="69">
        <f t="shared" si="28"/>
        <v>-53.111949420906654</v>
      </c>
    </row>
    <row r="453" spans="2:8" x14ac:dyDescent="0.2">
      <c r="B453" s="7" t="d">
        <v>2022-04-25</v>
      </c>
      <c r="C453" s="8">
        <v>57.27</v>
      </c>
      <c r="D453" s="49">
        <f t="shared" si="25"/>
        <v>2.8556034482758674E-2</v>
      </c>
      <c r="E453" s="11">
        <v>285.56034482758673</v>
      </c>
      <c r="F453" s="4">
        <f t="shared" si="26"/>
        <v>3.5438036287657647E-2</v>
      </c>
      <c r="G453" s="4">
        <f t="shared" si="27"/>
        <v>8.154471053805025E-2</v>
      </c>
      <c r="H453" s="69">
        <f t="shared" si="28"/>
        <v>145.16929960874972</v>
      </c>
    </row>
    <row r="454" spans="2:8" x14ac:dyDescent="0.2">
      <c r="B454" s="7" t="d">
        <v>2022-04-22</v>
      </c>
      <c r="C454" s="8">
        <v>55.68</v>
      </c>
      <c r="D454" s="49">
        <f t="shared" ref="D454:D505" si="29">C454/C455-1</f>
        <v>2.7012606285119478E-3</v>
      </c>
      <c r="E454" s="11">
        <v>27.012606285119478</v>
      </c>
      <c r="F454" s="4">
        <f t="shared" si="26"/>
        <v>3.4174899393412936E-2</v>
      </c>
      <c r="G454" s="4">
        <f t="shared" si="27"/>
        <v>7.2968089831487628E-4</v>
      </c>
      <c r="H454" s="69">
        <f t="shared" si="28"/>
        <v>1534.6388577650896</v>
      </c>
    </row>
    <row r="455" spans="2:8" x14ac:dyDescent="0.2">
      <c r="B455" s="7" t="d">
        <v>2022-04-21</v>
      </c>
      <c r="C455" s="8">
        <v>55.529998999999997</v>
      </c>
      <c r="D455" s="49">
        <f t="shared" si="29"/>
        <v>-3.5602690670278214E-2</v>
      </c>
      <c r="E455" s="11">
        <v>-356.02690670278213</v>
      </c>
      <c r="F455" s="4">
        <f t="shared" ref="F455:F495" si="30">_xlfn.STDEV.S(D455:D464)</f>
        <v>3.4191419360564655E-2</v>
      </c>
      <c r="G455" s="4">
        <f t="shared" ref="G455:G505" si="31">D455^2*100</f>
        <v>0.12675515829635153</v>
      </c>
      <c r="H455" s="69">
        <f t="shared" ref="H455:H506" si="32">$L$6/G455*E455</f>
        <v>-116.43669193031215</v>
      </c>
    </row>
    <row r="456" spans="2:8" x14ac:dyDescent="0.2">
      <c r="B456" s="7" t="d">
        <v>2022-04-20</v>
      </c>
      <c r="C456" s="8">
        <v>57.580002</v>
      </c>
      <c r="D456" s="49">
        <f t="shared" si="29"/>
        <v>-2.3405648293854275E-2</v>
      </c>
      <c r="E456" s="11">
        <v>-234.05648293854276</v>
      </c>
      <c r="F456" s="4">
        <f t="shared" si="30"/>
        <v>3.3589962596272602E-2</v>
      </c>
      <c r="G456" s="4">
        <f t="shared" si="31"/>
        <v>5.4782437205560357E-2</v>
      </c>
      <c r="H456" s="69">
        <f t="shared" si="32"/>
        <v>-177.11363827311183</v>
      </c>
    </row>
    <row r="457" spans="2:8" x14ac:dyDescent="0.2">
      <c r="B457" s="7" t="d">
        <v>2022-04-19</v>
      </c>
      <c r="C457" s="8">
        <v>58.959999000000003</v>
      </c>
      <c r="D457" s="49">
        <f t="shared" si="29"/>
        <v>3.7452671520168401E-3</v>
      </c>
      <c r="E457" s="11">
        <v>37.452671520168401</v>
      </c>
      <c r="F457" s="4">
        <f t="shared" si="30"/>
        <v>3.3796188435460207E-2</v>
      </c>
      <c r="G457" s="4">
        <f t="shared" si="31"/>
        <v>1.4027026039976332E-3</v>
      </c>
      <c r="H457" s="69">
        <f t="shared" si="32"/>
        <v>1106.8528244328413</v>
      </c>
    </row>
    <row r="458" spans="2:8" x14ac:dyDescent="0.2">
      <c r="B458" s="7" t="d">
        <v>2022-04-18</v>
      </c>
      <c r="C458" s="8">
        <v>58.740001999999997</v>
      </c>
      <c r="D458" s="49">
        <f t="shared" si="29"/>
        <v>-5.5475109430376479E-2</v>
      </c>
      <c r="E458" s="11">
        <v>-554.75109430376483</v>
      </c>
      <c r="F458" s="4">
        <f t="shared" si="30"/>
        <v>3.9597965932631166E-2</v>
      </c>
      <c r="G458" s="4">
        <f t="shared" si="31"/>
        <v>0.30774877663122452</v>
      </c>
      <c r="H458" s="69">
        <f t="shared" si="32"/>
        <v>-74.72647765874359</v>
      </c>
    </row>
    <row r="459" spans="2:8" x14ac:dyDescent="0.2">
      <c r="B459" s="7" t="d">
        <v>2022-04-14</v>
      </c>
      <c r="C459" s="8">
        <v>62.189999</v>
      </c>
      <c r="D459" s="49">
        <f t="shared" si="29"/>
        <v>-5.5437381861323298E-2</v>
      </c>
      <c r="E459" s="11">
        <v>-554.37381861323297</v>
      </c>
      <c r="F459" s="4">
        <f t="shared" si="30"/>
        <v>4.1051657884759556E-2</v>
      </c>
      <c r="G459" s="4">
        <f t="shared" si="31"/>
        <v>0.30733033076381772</v>
      </c>
      <c r="H459" s="69">
        <f t="shared" si="32"/>
        <v>-74.777332303232811</v>
      </c>
    </row>
    <row r="460" spans="2:8" x14ac:dyDescent="0.2">
      <c r="B460" s="7" t="d">
        <v>2022-04-13</v>
      </c>
      <c r="C460" s="8">
        <v>65.839995999999999</v>
      </c>
      <c r="D460" s="49">
        <f t="shared" si="29"/>
        <v>1.9984398761375699E-2</v>
      </c>
      <c r="E460" s="11">
        <v>199.84398761375698</v>
      </c>
      <c r="F460" s="4">
        <f t="shared" si="30"/>
        <v>3.71206167426009E-2</v>
      </c>
      <c r="G460" s="4">
        <f t="shared" si="31"/>
        <v>3.9937619385367454E-2</v>
      </c>
      <c r="H460" s="69">
        <f t="shared" si="32"/>
        <v>207.43478825479639</v>
      </c>
    </row>
    <row r="461" spans="2:8" x14ac:dyDescent="0.2">
      <c r="B461" s="7" t="d">
        <v>2022-04-12</v>
      </c>
      <c r="C461" s="8">
        <v>64.550003000000004</v>
      </c>
      <c r="D461" s="49">
        <f t="shared" si="29"/>
        <v>5.044755003340029E-2</v>
      </c>
      <c r="E461" s="11">
        <v>504.4755003340029</v>
      </c>
      <c r="F461" s="4">
        <f t="shared" si="30"/>
        <v>3.7850498558813325E-2</v>
      </c>
      <c r="G461" s="4">
        <f t="shared" si="31"/>
        <v>0.25449553043724255</v>
      </c>
      <c r="H461" s="69">
        <f t="shared" si="32"/>
        <v>82.173654076773971</v>
      </c>
    </row>
    <row r="462" spans="2:8" x14ac:dyDescent="0.2">
      <c r="B462" s="7" t="d">
        <v>2022-04-11</v>
      </c>
      <c r="C462" s="8">
        <v>61.450001</v>
      </c>
      <c r="D462" s="49">
        <f t="shared" si="29"/>
        <v>-2.7588121187732684E-3</v>
      </c>
      <c r="E462" s="11">
        <v>-27.588121187732682</v>
      </c>
      <c r="F462" s="4">
        <f t="shared" si="30"/>
        <v>3.7730671148236222E-2</v>
      </c>
      <c r="G462" s="4">
        <f t="shared" si="31"/>
        <v>7.6110443066902504E-4</v>
      </c>
      <c r="H462" s="69">
        <f t="shared" si="32"/>
        <v>-1502.6248062549109</v>
      </c>
    </row>
    <row r="463" spans="2:8" x14ac:dyDescent="0.2">
      <c r="B463" s="7" t="d">
        <v>2022-04-08</v>
      </c>
      <c r="C463" s="8">
        <v>61.619999</v>
      </c>
      <c r="D463" s="49">
        <f t="shared" si="29"/>
        <v>-3.6284016832718424E-2</v>
      </c>
      <c r="E463" s="11">
        <v>-362.84016832718424</v>
      </c>
      <c r="F463" s="4">
        <f t="shared" si="30"/>
        <v>3.7936943756362647E-2</v>
      </c>
      <c r="G463" s="4">
        <f t="shared" si="31"/>
        <v>0.1316529877516994</v>
      </c>
      <c r="H463" s="69">
        <f t="shared" si="32"/>
        <v>-114.25029220379187</v>
      </c>
    </row>
    <row r="464" spans="2:8" x14ac:dyDescent="0.2">
      <c r="B464" s="7" t="d">
        <v>2022-04-07</v>
      </c>
      <c r="C464" s="8">
        <v>63.939999</v>
      </c>
      <c r="D464" s="49">
        <f t="shared" si="29"/>
        <v>-3.2970415926932062E-2</v>
      </c>
      <c r="E464" s="11">
        <v>-329.7041592693206</v>
      </c>
      <c r="F464" s="4">
        <f t="shared" si="30"/>
        <v>3.7812763142000272E-2</v>
      </c>
      <c r="G464" s="4">
        <f t="shared" si="31"/>
        <v>0.10870483263948955</v>
      </c>
      <c r="H464" s="69">
        <f t="shared" si="32"/>
        <v>-125.73270336208108</v>
      </c>
    </row>
    <row r="465" spans="2:8" x14ac:dyDescent="0.2">
      <c r="B465" s="7" t="d">
        <v>2022-04-06</v>
      </c>
      <c r="C465" s="8">
        <v>66.120002999999997</v>
      </c>
      <c r="D465" s="49">
        <f t="shared" si="29"/>
        <v>-2.015411884317786E-2</v>
      </c>
      <c r="E465" s="11">
        <v>-201.54118843177861</v>
      </c>
      <c r="F465" s="4">
        <f t="shared" si="30"/>
        <v>3.6128390885677292E-2</v>
      </c>
      <c r="G465" s="4">
        <f t="shared" si="31"/>
        <v>4.0618850634493685E-2</v>
      </c>
      <c r="H465" s="69">
        <f t="shared" si="32"/>
        <v>-205.68795677557571</v>
      </c>
    </row>
    <row r="466" spans="2:8" x14ac:dyDescent="0.2">
      <c r="B466" s="7" t="d">
        <v>2022-04-05</v>
      </c>
      <c r="C466" s="8">
        <v>67.480002999999996</v>
      </c>
      <c r="D466" s="49">
        <f t="shared" si="29"/>
        <v>-2.9204415790406779E-2</v>
      </c>
      <c r="E466" s="11">
        <v>-292.04415790406779</v>
      </c>
      <c r="F466" s="4">
        <f t="shared" si="30"/>
        <v>4.072983465432449E-2</v>
      </c>
      <c r="G466" s="4">
        <f t="shared" si="31"/>
        <v>8.5289790165896079E-2</v>
      </c>
      <c r="H466" s="69">
        <f t="shared" si="32"/>
        <v>-141.9463260356369</v>
      </c>
    </row>
    <row r="467" spans="2:8" x14ac:dyDescent="0.2">
      <c r="B467" s="7" t="d">
        <v>2022-04-04</v>
      </c>
      <c r="C467" s="8">
        <v>69.510002</v>
      </c>
      <c r="D467" s="49">
        <f t="shared" si="29"/>
        <v>5.0793649257939499E-2</v>
      </c>
      <c r="E467" s="11">
        <v>507.93649257939501</v>
      </c>
      <c r="F467" s="4">
        <f t="shared" si="30"/>
        <v>4.0074144966408182E-2</v>
      </c>
      <c r="G467" s="4">
        <f t="shared" si="31"/>
        <v>0.25799948049385779</v>
      </c>
      <c r="H467" s="69">
        <f t="shared" si="32"/>
        <v>81.61373687513526</v>
      </c>
    </row>
    <row r="468" spans="2:8" x14ac:dyDescent="0.2">
      <c r="B468" s="7" t="d">
        <v>2022-04-01</v>
      </c>
      <c r="C468" s="8">
        <v>66.150002000000001</v>
      </c>
      <c r="D468" s="49">
        <f t="shared" si="29"/>
        <v>5.3847411183686411E-2</v>
      </c>
      <c r="E468" s="11">
        <v>538.47411183686415</v>
      </c>
      <c r="F468" s="4">
        <f t="shared" si="30"/>
        <v>3.8484589210851537E-2</v>
      </c>
      <c r="G468" s="4">
        <f t="shared" si="31"/>
        <v>0.28995436911849964</v>
      </c>
      <c r="H468" s="69">
        <f t="shared" si="32"/>
        <v>76.985307823327446</v>
      </c>
    </row>
    <row r="469" spans="2:8" x14ac:dyDescent="0.2">
      <c r="B469" s="7" t="d">
        <v>2022-03-31</v>
      </c>
      <c r="C469" s="8">
        <v>62.77</v>
      </c>
      <c r="D469" s="49">
        <f t="shared" si="29"/>
        <v>-2.0443226577926632E-2</v>
      </c>
      <c r="E469" s="11">
        <v>-204.43226577926632</v>
      </c>
      <c r="F469" s="4">
        <f t="shared" si="30"/>
        <v>3.3437018692946401E-2</v>
      </c>
      <c r="G469" s="4">
        <f t="shared" si="31"/>
        <v>4.1792551291644581E-2</v>
      </c>
      <c r="H469" s="69">
        <f t="shared" si="32"/>
        <v>-202.77912146908361</v>
      </c>
    </row>
    <row r="470" spans="2:8" x14ac:dyDescent="0.2">
      <c r="B470" s="7" t="d">
        <v>2022-03-30</v>
      </c>
      <c r="C470" s="8">
        <v>64.080001999999993</v>
      </c>
      <c r="D470" s="49">
        <f t="shared" si="29"/>
        <v>-2.8354739728039813E-2</v>
      </c>
      <c r="E470" s="11">
        <v>-283.54739728039812</v>
      </c>
      <c r="F470" s="4">
        <f t="shared" si="30"/>
        <v>3.4831579718299373E-2</v>
      </c>
      <c r="G470" s="4">
        <f t="shared" si="31"/>
        <v>8.0399126504487925E-2</v>
      </c>
      <c r="H470" s="69">
        <f t="shared" si="32"/>
        <v>-146.19987928741119</v>
      </c>
    </row>
    <row r="471" spans="2:8" x14ac:dyDescent="0.2">
      <c r="B471" s="7" t="d">
        <v>2022-03-29</v>
      </c>
      <c r="C471" s="8">
        <v>65.949996999999996</v>
      </c>
      <c r="D471" s="49">
        <f t="shared" si="29"/>
        <v>4.9657725619680848E-2</v>
      </c>
      <c r="E471" s="11">
        <v>496.57725619680849</v>
      </c>
      <c r="F471" s="4">
        <f t="shared" si="30"/>
        <v>4.4065260912238523E-2</v>
      </c>
      <c r="G471" s="4">
        <f t="shared" si="31"/>
        <v>0.24658897137195077</v>
      </c>
      <c r="H471" s="69">
        <f t="shared" si="32"/>
        <v>83.480656307432909</v>
      </c>
    </row>
    <row r="472" spans="2:8" x14ac:dyDescent="0.2">
      <c r="B472" s="7" t="d">
        <v>2022-03-28</v>
      </c>
      <c r="C472" s="8">
        <v>62.830002</v>
      </c>
      <c r="D472" s="49">
        <f t="shared" si="29"/>
        <v>1.1104007259478577E-2</v>
      </c>
      <c r="E472" s="11">
        <v>111.04007259478577</v>
      </c>
      <c r="F472" s="4">
        <f t="shared" si="30"/>
        <v>4.2777096639402788E-2</v>
      </c>
      <c r="G472" s="4">
        <f t="shared" si="31"/>
        <v>1.2329897721855294E-2</v>
      </c>
      <c r="H472" s="69">
        <f t="shared" si="32"/>
        <v>373.33004460409961</v>
      </c>
    </row>
    <row r="473" spans="2:8" x14ac:dyDescent="0.2">
      <c r="B473" s="7" t="d">
        <v>2022-03-25</v>
      </c>
      <c r="C473" s="8">
        <v>62.139999000000003</v>
      </c>
      <c r="D473" s="49">
        <f t="shared" si="29"/>
        <v>-3.5093213195862893E-2</v>
      </c>
      <c r="E473" s="11">
        <v>-350.93213195862893</v>
      </c>
      <c r="F473" s="4">
        <f t="shared" si="30"/>
        <v>4.7205844689285244E-2</v>
      </c>
      <c r="G473" s="4">
        <f t="shared" si="31"/>
        <v>0.12315336124102856</v>
      </c>
      <c r="H473" s="69">
        <f t="shared" si="32"/>
        <v>-118.12710059716295</v>
      </c>
    </row>
    <row r="474" spans="2:8" x14ac:dyDescent="0.2">
      <c r="B474" s="7" t="d">
        <v>2022-03-24</v>
      </c>
      <c r="C474" s="8">
        <v>64.400002000000001</v>
      </c>
      <c r="D474" s="49">
        <f t="shared" si="29"/>
        <v>1.3056504640553745E-2</v>
      </c>
      <c r="E474" s="11">
        <v>130.56504640553746</v>
      </c>
      <c r="F474" s="4">
        <f t="shared" si="30"/>
        <v>4.590845346099795E-2</v>
      </c>
      <c r="G474" s="4">
        <f t="shared" si="31"/>
        <v>1.7047231342880147E-2</v>
      </c>
      <c r="H474" s="69">
        <f t="shared" si="32"/>
        <v>317.50147835045448</v>
      </c>
    </row>
    <row r="475" spans="2:8" x14ac:dyDescent="0.2">
      <c r="B475" s="7" t="d">
        <v>2022-03-23</v>
      </c>
      <c r="C475" s="8">
        <v>63.57</v>
      </c>
      <c r="D475" s="49">
        <f t="shared" si="29"/>
        <v>-5.8222222222222175E-2</v>
      </c>
      <c r="E475" s="11">
        <v>-582.22222222222172</v>
      </c>
      <c r="F475" s="4">
        <f t="shared" si="30"/>
        <v>4.5808378121316849E-2</v>
      </c>
      <c r="G475" s="4">
        <f t="shared" si="31"/>
        <v>0.33898271604938218</v>
      </c>
      <c r="H475" s="69">
        <f t="shared" si="32"/>
        <v>-71.200640704558154</v>
      </c>
    </row>
    <row r="476" spans="2:8" x14ac:dyDescent="0.2">
      <c r="B476" s="7" t="d">
        <v>2022-03-22</v>
      </c>
      <c r="C476" s="8">
        <v>67.5</v>
      </c>
      <c r="D476" s="49">
        <f t="shared" si="29"/>
        <v>2.8023086931276975E-2</v>
      </c>
      <c r="E476" s="11">
        <v>280.23086931276976</v>
      </c>
      <c r="F476" s="4">
        <f t="shared" si="30"/>
        <v>4.1238359469472331E-2</v>
      </c>
      <c r="G476" s="4">
        <f t="shared" si="31"/>
        <v>7.8529340115790644E-2</v>
      </c>
      <c r="H476" s="69">
        <f t="shared" si="32"/>
        <v>147.93015257853605</v>
      </c>
    </row>
    <row r="477" spans="2:8" x14ac:dyDescent="0.2">
      <c r="B477" s="7" t="d">
        <v>2022-03-21</v>
      </c>
      <c r="C477" s="8">
        <v>65.660004000000001</v>
      </c>
      <c r="D477" s="49">
        <f t="shared" si="29"/>
        <v>-3.2847179744397992E-2</v>
      </c>
      <c r="E477" s="11">
        <v>-328.47179744397994</v>
      </c>
      <c r="F477" s="4">
        <f t="shared" si="30"/>
        <v>4.8568535196202793E-2</v>
      </c>
      <c r="G477" s="4">
        <f t="shared" si="31"/>
        <v>0.10789372171607897</v>
      </c>
      <c r="H477" s="69">
        <f t="shared" si="32"/>
        <v>-126.20442782983162</v>
      </c>
    </row>
    <row r="478" spans="2:8" x14ac:dyDescent="0.2">
      <c r="B478" s="7" t="d">
        <v>2022-03-18</v>
      </c>
      <c r="C478" s="8">
        <v>67.889999000000003</v>
      </c>
      <c r="D478" s="49">
        <f t="shared" si="29"/>
        <v>6.3741477375356403E-3</v>
      </c>
      <c r="E478" s="11">
        <v>63.741477375356403</v>
      </c>
      <c r="F478" s="4">
        <f t="shared" si="30"/>
        <v>4.5290424882079988E-2</v>
      </c>
      <c r="G478" s="4">
        <f t="shared" si="31"/>
        <v>4.062975937993072E-3</v>
      </c>
      <c r="H478" s="69">
        <f t="shared" si="32"/>
        <v>650.35510568007203</v>
      </c>
    </row>
    <row r="479" spans="2:8" x14ac:dyDescent="0.2">
      <c r="B479" s="7" t="d">
        <v>2022-03-17</v>
      </c>
      <c r="C479" s="8">
        <v>67.459998999999996</v>
      </c>
      <c r="D479" s="49">
        <f t="shared" si="29"/>
        <v>2.9295056007093923E-2</v>
      </c>
      <c r="E479" s="11">
        <v>292.95056007093922</v>
      </c>
      <c r="F479" s="4">
        <f t="shared" si="30"/>
        <v>4.7105846847987937E-2</v>
      </c>
      <c r="G479" s="4">
        <f t="shared" si="31"/>
        <v>8.5820030645876982E-2</v>
      </c>
      <c r="H479" s="69">
        <f t="shared" si="32"/>
        <v>141.50713773892571</v>
      </c>
    </row>
    <row r="480" spans="2:8" x14ac:dyDescent="0.2">
      <c r="B480" s="7" t="d">
        <v>2022-03-16</v>
      </c>
      <c r="C480" s="8">
        <v>65.540001000000004</v>
      </c>
      <c r="D480" s="49">
        <f t="shared" si="29"/>
        <v>9.1605594743411345E-2</v>
      </c>
      <c r="E480" s="11">
        <v>916.05594743411348</v>
      </c>
      <c r="F480" s="4">
        <f t="shared" si="30"/>
        <v>5.6786828515193212E-2</v>
      </c>
      <c r="G480" s="4">
        <f t="shared" si="31"/>
        <v>0.83915849882941118</v>
      </c>
      <c r="H480" s="69">
        <f t="shared" si="32"/>
        <v>45.253344373527383</v>
      </c>
    </row>
    <row r="481" spans="2:8" x14ac:dyDescent="0.2">
      <c r="B481" s="7" t="d">
        <v>2022-03-15</v>
      </c>
      <c r="C481" s="8">
        <v>60.040000999999997</v>
      </c>
      <c r="D481" s="49">
        <f t="shared" si="29"/>
        <v>3.4102651841153131E-2</v>
      </c>
      <c r="E481" s="11">
        <v>341.0265184115313</v>
      </c>
      <c r="F481" s="4">
        <f t="shared" si="30"/>
        <v>4.9888884068982252E-2</v>
      </c>
      <c r="G481" s="4">
        <f t="shared" si="31"/>
        <v>0.11629908625989051</v>
      </c>
      <c r="H481" s="69">
        <f t="shared" si="32"/>
        <v>121.5582748454441</v>
      </c>
    </row>
    <row r="482" spans="2:8" x14ac:dyDescent="0.2">
      <c r="B482" s="7" t="d">
        <v>2022-03-14</v>
      </c>
      <c r="C482" s="8">
        <v>58.060001</v>
      </c>
      <c r="D482" s="49">
        <f t="shared" si="29"/>
        <v>-5.4705260654681176E-2</v>
      </c>
      <c r="E482" s="11">
        <v>-547.05260654681172</v>
      </c>
      <c r="F482" s="4">
        <f t="shared" si="30"/>
        <v>5.3192729103964262E-2</v>
      </c>
      <c r="G482" s="4">
        <f t="shared" si="31"/>
        <v>0.29926655432966087</v>
      </c>
      <c r="H482" s="69">
        <f t="shared" si="32"/>
        <v>-75.778078302797582</v>
      </c>
    </row>
    <row r="483" spans="2:8" x14ac:dyDescent="0.2">
      <c r="B483" s="7" t="d">
        <v>2022-03-11</v>
      </c>
      <c r="C483" s="8">
        <v>61.419998</v>
      </c>
      <c r="D483" s="49">
        <f t="shared" si="29"/>
        <v>-1.6178151529713247E-2</v>
      </c>
      <c r="E483" s="11">
        <v>-161.78151529713247</v>
      </c>
      <c r="F483" s="4">
        <f t="shared" si="30"/>
        <v>5.0827779196379382E-2</v>
      </c>
      <c r="G483" s="4">
        <f t="shared" si="31"/>
        <v>2.6173258691836308E-2</v>
      </c>
      <c r="H483" s="69">
        <f t="shared" si="32"/>
        <v>-256.23814425595629</v>
      </c>
    </row>
    <row r="484" spans="2:8" x14ac:dyDescent="0.2">
      <c r="B484" s="7" t="d">
        <v>2022-03-10</v>
      </c>
      <c r="C484" s="8">
        <v>62.43</v>
      </c>
      <c r="D484" s="49">
        <f t="shared" si="29"/>
        <v>1.6023710862667073E-4</v>
      </c>
      <c r="E484" s="11">
        <v>1.6023710862667073</v>
      </c>
      <c r="F484" s="4">
        <f t="shared" si="30"/>
        <v>5.1804389196991929E-2</v>
      </c>
      <c r="G484" s="4">
        <f t="shared" si="31"/>
        <v>2.5675930981035476E-6</v>
      </c>
      <c r="H484" s="69">
        <f t="shared" si="32"/>
        <v>25870.78337218193</v>
      </c>
    </row>
    <row r="485" spans="2:8" x14ac:dyDescent="0.2">
      <c r="B485" s="7" t="d">
        <v>2022-03-09</v>
      </c>
      <c r="C485" s="8">
        <v>62.419998</v>
      </c>
      <c r="D485" s="49">
        <f t="shared" si="29"/>
        <v>3.4299918286658349E-2</v>
      </c>
      <c r="E485" s="11">
        <v>342.99918286658351</v>
      </c>
      <c r="F485" s="4">
        <f t="shared" si="30"/>
        <v>5.5309407146621893E-2</v>
      </c>
      <c r="G485" s="4">
        <f t="shared" si="31"/>
        <v>0.11764843944714398</v>
      </c>
      <c r="H485" s="69">
        <f t="shared" si="32"/>
        <v>120.85916621783451</v>
      </c>
    </row>
    <row r="486" spans="2:8" x14ac:dyDescent="0.2">
      <c r="B486" s="7" t="d">
        <v>2022-03-08</v>
      </c>
      <c r="C486" s="8">
        <v>60.349997999999999</v>
      </c>
      <c r="D486" s="49">
        <f t="shared" si="29"/>
        <v>9.3297045411285362E-2</v>
      </c>
      <c r="E486" s="11">
        <v>932.97045411285364</v>
      </c>
      <c r="F486" s="4">
        <f t="shared" si="30"/>
        <v>5.8050210377753236E-2</v>
      </c>
      <c r="G486" s="4">
        <f t="shared" si="31"/>
        <v>0.87043386824754432</v>
      </c>
      <c r="H486" s="69">
        <f t="shared" si="32"/>
        <v>44.432913252405541</v>
      </c>
    </row>
    <row r="487" spans="2:8" x14ac:dyDescent="0.2">
      <c r="B487" s="7" t="d">
        <v>2022-03-07</v>
      </c>
      <c r="C487" s="8">
        <v>55.200001</v>
      </c>
      <c r="D487" s="49">
        <f t="shared" si="29"/>
        <v>3.7789096405134392E-2</v>
      </c>
      <c r="E487" s="11">
        <v>377.89096405134393</v>
      </c>
      <c r="F487" s="4">
        <f t="shared" si="30"/>
        <v>5.2081271398433195E-2</v>
      </c>
      <c r="G487" s="4">
        <f t="shared" si="31"/>
        <v>0.14280158071165411</v>
      </c>
      <c r="H487" s="69">
        <f t="shared" si="32"/>
        <v>109.69988488272348</v>
      </c>
    </row>
    <row r="488" spans="2:8" x14ac:dyDescent="0.2">
      <c r="B488" s="7" t="d">
        <v>2022-03-04</v>
      </c>
      <c r="C488" s="8">
        <v>53.189999</v>
      </c>
      <c r="D488" s="49">
        <f t="shared" si="29"/>
        <v>-1.845358956363885E-2</v>
      </c>
      <c r="E488" s="11">
        <v>-184.53589563638849</v>
      </c>
      <c r="F488" s="4">
        <f t="shared" si="30"/>
        <v>4.9959199668278442E-2</v>
      </c>
      <c r="G488" s="4">
        <f t="shared" si="31"/>
        <v>3.4053496778324067E-2</v>
      </c>
      <c r="H488" s="69">
        <f t="shared" si="32"/>
        <v>-224.64244753950962</v>
      </c>
    </row>
    <row r="489" spans="2:8" x14ac:dyDescent="0.2">
      <c r="B489" s="7" t="d">
        <v>2022-03-03</v>
      </c>
      <c r="C489" s="8">
        <v>54.189999</v>
      </c>
      <c r="D489" s="49">
        <f t="shared" si="29"/>
        <v>-7.8087786289346428E-2</v>
      </c>
      <c r="E489" s="11">
        <v>-780.87786289346423</v>
      </c>
      <c r="F489" s="4">
        <f t="shared" si="30"/>
        <v>5.1987793597151534E-2</v>
      </c>
      <c r="G489" s="4">
        <f t="shared" si="31"/>
        <v>0.60977023675706399</v>
      </c>
      <c r="H489" s="69">
        <f t="shared" si="32"/>
        <v>-53.087169229062269</v>
      </c>
    </row>
    <row r="490" spans="2:8" x14ac:dyDescent="0.2">
      <c r="B490" s="7" t="d">
        <v>2022-03-02</v>
      </c>
      <c r="C490" s="8">
        <v>58.779998999999997</v>
      </c>
      <c r="D490" s="49">
        <f t="shared" si="29"/>
        <v>2.3328691213939656E-2</v>
      </c>
      <c r="E490" s="11">
        <v>233.28691213939658</v>
      </c>
      <c r="F490" s="4">
        <f t="shared" si="30"/>
        <v>4.7011372717902219E-2</v>
      </c>
      <c r="G490" s="4">
        <f t="shared" si="31"/>
        <v>5.4422783375534536E-2</v>
      </c>
      <c r="H490" s="69">
        <f t="shared" si="32"/>
        <v>177.69790372930714</v>
      </c>
    </row>
    <row r="491" spans="2:8" x14ac:dyDescent="0.2">
      <c r="B491" s="7" t="d">
        <v>2022-03-01</v>
      </c>
      <c r="C491" s="8">
        <v>57.439999</v>
      </c>
      <c r="D491" s="49">
        <f t="shared" si="29"/>
        <v>-6.4037804530516662E-2</v>
      </c>
      <c r="E491" s="11">
        <v>-640.37804530516667</v>
      </c>
      <c r="F491" s="4">
        <f t="shared" si="30"/>
        <v>4.8337977814074569E-2</v>
      </c>
      <c r="G491" s="4">
        <f t="shared" si="31"/>
        <v>0.41008404090886602</v>
      </c>
      <c r="H491" s="69">
        <f t="shared" si="32"/>
        <v>-64.734566649453143</v>
      </c>
    </row>
    <row r="492" spans="2:8" x14ac:dyDescent="0.2">
      <c r="B492" s="7" t="d">
        <v>2022-02-28</v>
      </c>
      <c r="C492" s="8">
        <v>61.369999</v>
      </c>
      <c r="D492" s="49">
        <f t="shared" si="29"/>
        <v>2.7456872593336845E-2</v>
      </c>
      <c r="E492" s="11">
        <v>274.56872593336846</v>
      </c>
      <c r="F492" s="4">
        <f t="shared" si="30"/>
        <v>4.3391353874641735E-2</v>
      </c>
      <c r="G492" s="4">
        <f t="shared" si="31"/>
        <v>7.5387985260673196E-2</v>
      </c>
      <c r="H492" s="69">
        <f t="shared" si="32"/>
        <v>150.98076124195555</v>
      </c>
    </row>
    <row r="493" spans="2:8" x14ac:dyDescent="0.2">
      <c r="B493" s="7" t="d">
        <v>2022-02-25</v>
      </c>
      <c r="C493" s="8">
        <v>59.73</v>
      </c>
      <c r="D493" s="49">
        <f t="shared" si="29"/>
        <v>4.4961511546536048E-2</v>
      </c>
      <c r="E493" s="11">
        <v>449.61511546536047</v>
      </c>
      <c r="F493" s="4">
        <f t="shared" si="30"/>
        <v>4.4622101412856857E-2</v>
      </c>
      <c r="G493" s="4">
        <f t="shared" si="31"/>
        <v>0.20215375205492944</v>
      </c>
      <c r="H493" s="69">
        <f t="shared" si="32"/>
        <v>92.200181508016044</v>
      </c>
    </row>
    <row r="494" spans="2:8" x14ac:dyDescent="0.2">
      <c r="B494" s="7" t="d">
        <v>2022-02-24</v>
      </c>
      <c r="C494" s="8">
        <v>57.16</v>
      </c>
      <c r="D494" s="49">
        <f t="shared" si="29"/>
        <v>7.3427230046948289E-2</v>
      </c>
      <c r="E494" s="11">
        <v>734.27230046948284</v>
      </c>
      <c r="F494" s="4">
        <f t="shared" si="30"/>
        <v>4.3284103950828365E-2</v>
      </c>
      <c r="G494" s="4">
        <f t="shared" si="31"/>
        <v>0.5391558112367465</v>
      </c>
      <c r="H494" s="69">
        <f t="shared" si="32"/>
        <v>56.45670581356314</v>
      </c>
    </row>
    <row r="495" spans="2:8" x14ac:dyDescent="0.2">
      <c r="B495" s="7" t="d">
        <v>2022-02-23</v>
      </c>
      <c r="C495" s="8">
        <v>53.25</v>
      </c>
      <c r="D495" s="49">
        <f t="shared" si="29"/>
        <v>-4.3298598634566976E-2</v>
      </c>
      <c r="E495" s="11">
        <v>-432.98598634566974</v>
      </c>
      <c r="F495" s="4">
        <f t="shared" si="30"/>
        <v>4.1591467173386104E-2</v>
      </c>
      <c r="G495" s="4">
        <f t="shared" si="31"/>
        <v>0.18747686437173253</v>
      </c>
      <c r="H495" s="69">
        <f t="shared" si="32"/>
        <v>-95.741193853694369</v>
      </c>
    </row>
    <row r="496" spans="2:8" x14ac:dyDescent="0.2">
      <c r="B496" s="7" t="d">
        <v>2022-02-22</v>
      </c>
      <c r="C496" s="8">
        <v>55.66</v>
      </c>
      <c r="D496" s="49">
        <f t="shared" si="29"/>
        <v>-4.5119247810615049E-2</v>
      </c>
      <c r="E496" s="11">
        <v>-451.19247810615047</v>
      </c>
      <c r="F496" s="4">
        <v>4.1591467173386104E-2</v>
      </c>
      <c r="G496" s="4">
        <f t="shared" si="31"/>
        <v>0.20357465229956909</v>
      </c>
      <c r="H496" s="69">
        <f t="shared" si="32"/>
        <v>-91.877850953226556</v>
      </c>
    </row>
    <row r="497" spans="2:8" x14ac:dyDescent="0.2">
      <c r="B497" s="7" t="d">
        <v>2022-02-18</v>
      </c>
      <c r="C497" s="8">
        <v>58.290000999999997</v>
      </c>
      <c r="D497" s="49">
        <f t="shared" si="29"/>
        <v>-5.459819050335768E-3</v>
      </c>
      <c r="E497" s="11">
        <v>-54.598190503357678</v>
      </c>
      <c r="F497" s="4">
        <v>4.1591467173386104E-2</v>
      </c>
      <c r="G497" s="4">
        <f t="shared" si="31"/>
        <v>2.9809624062409365E-3</v>
      </c>
      <c r="H497" s="69">
        <f t="shared" si="32"/>
        <v>-759.26683416558387</v>
      </c>
    </row>
    <row r="498" spans="2:8" x14ac:dyDescent="0.2">
      <c r="B498" s="7" t="d">
        <v>2022-02-17</v>
      </c>
      <c r="C498" s="8">
        <v>58.610000999999997</v>
      </c>
      <c r="D498" s="49">
        <f t="shared" si="29"/>
        <v>-5.4219782891402724E-2</v>
      </c>
      <c r="E498" s="11">
        <v>-542.19782891402724</v>
      </c>
      <c r="F498" s="4">
        <v>4.1591467173386104E-2</v>
      </c>
      <c r="G498" s="4">
        <f t="shared" si="31"/>
        <v>0.29397848567908474</v>
      </c>
      <c r="H498" s="69">
        <f t="shared" si="32"/>
        <v>-76.456586588853739</v>
      </c>
    </row>
    <row r="499" spans="2:8" x14ac:dyDescent="0.2">
      <c r="B499" s="7" t="d">
        <v>2022-02-16</v>
      </c>
      <c r="C499" s="8">
        <v>61.970001000000003</v>
      </c>
      <c r="D499" s="49">
        <f t="shared" si="29"/>
        <v>1.6401508669812825E-2</v>
      </c>
      <c r="E499" s="11">
        <v>164.01508669812824</v>
      </c>
      <c r="F499" s="4">
        <v>4.1591467173386104E-2</v>
      </c>
      <c r="G499" s="4">
        <f t="shared" si="31"/>
        <v>2.690094866459453E-2</v>
      </c>
      <c r="H499" s="69">
        <f t="shared" si="32"/>
        <v>252.74867141308474</v>
      </c>
    </row>
    <row r="500" spans="2:8" x14ac:dyDescent="0.2">
      <c r="B500" s="7" t="d">
        <v>2022-02-15</v>
      </c>
      <c r="C500" s="8">
        <v>60.970001000000003</v>
      </c>
      <c r="D500" s="49">
        <f t="shared" si="29"/>
        <v>4.0266165496226636E-2</v>
      </c>
      <c r="E500" s="11">
        <v>402.66165496226637</v>
      </c>
      <c r="F500" s="4">
        <v>4.1591467173386104E-2</v>
      </c>
      <c r="G500" s="4">
        <f t="shared" si="31"/>
        <v>0.16213640837695126</v>
      </c>
      <c r="H500" s="69">
        <f t="shared" si="32"/>
        <v>102.95143514109522</v>
      </c>
    </row>
    <row r="501" spans="2:8" x14ac:dyDescent="0.2">
      <c r="B501" s="7" t="d">
        <v>2022-02-14</v>
      </c>
      <c r="C501" s="8">
        <v>58.610000999999997</v>
      </c>
      <c r="D501" s="49">
        <f t="shared" si="29"/>
        <v>-1.3299679686879506E-2</v>
      </c>
      <c r="E501" s="11">
        <v>-132.99679686879506</v>
      </c>
      <c r="F501" s="4">
        <v>4.1591467173386104E-2</v>
      </c>
      <c r="G501" s="4">
        <f t="shared" si="31"/>
        <v>1.7688147977359535E-2</v>
      </c>
      <c r="H501" s="69">
        <f t="shared" si="32"/>
        <v>-311.69619292072059</v>
      </c>
    </row>
    <row r="502" spans="2:8" x14ac:dyDescent="0.2">
      <c r="B502" s="7" t="d">
        <v>2022-02-11</v>
      </c>
      <c r="C502" s="8">
        <v>59.400002000000001</v>
      </c>
      <c r="D502" s="49">
        <f t="shared" si="29"/>
        <v>-4.0387720827537277E-2</v>
      </c>
      <c r="E502" s="11">
        <v>-403.87720827537277</v>
      </c>
      <c r="F502" s="4">
        <v>4.1591467173386104E-2</v>
      </c>
      <c r="G502" s="4">
        <f t="shared" si="31"/>
        <v>0.16311679936430884</v>
      </c>
      <c r="H502" s="69">
        <f t="shared" si="32"/>
        <v>-102.64158116689055</v>
      </c>
    </row>
    <row r="503" spans="2:8" x14ac:dyDescent="0.2">
      <c r="B503" s="7" t="d">
        <v>2022-02-10</v>
      </c>
      <c r="C503" s="8">
        <v>61.900002000000001</v>
      </c>
      <c r="D503" s="49">
        <f t="shared" si="29"/>
        <v>-4.8277966662392924E-2</v>
      </c>
      <c r="E503" s="11">
        <v>-482.77966662392924</v>
      </c>
      <c r="F503" s="4">
        <v>4.1591467173386104E-2</v>
      </c>
      <c r="G503" s="4">
        <f t="shared" si="31"/>
        <v>0.23307620650551225</v>
      </c>
      <c r="H503" s="69">
        <f t="shared" si="32"/>
        <v>-85.866489665037406</v>
      </c>
    </row>
    <row r="504" spans="2:8" x14ac:dyDescent="0.2">
      <c r="B504" s="7" t="d">
        <v>2022-02-09</v>
      </c>
      <c r="C504" s="8">
        <v>65.040001000000004</v>
      </c>
      <c r="D504" s="49">
        <f t="shared" si="29"/>
        <v>6.5530798402182233E-2</v>
      </c>
      <c r="E504" s="11">
        <v>655.30798402182234</v>
      </c>
      <c r="F504" s="4">
        <v>4.1591467173386104E-2</v>
      </c>
      <c r="G504" s="4">
        <f t="shared" si="31"/>
        <v>0.42942855392274493</v>
      </c>
      <c r="H504" s="69">
        <f t="shared" si="32"/>
        <v>63.259713394966603</v>
      </c>
    </row>
    <row r="505" spans="2:8" x14ac:dyDescent="0.2">
      <c r="B505" s="7" t="d">
        <v>2022-02-08</v>
      </c>
      <c r="C505" s="8">
        <v>61.040000999999997</v>
      </c>
      <c r="D505" s="49">
        <f t="shared" si="29"/>
        <v>-2.1167414670182572E-2</v>
      </c>
      <c r="E505" s="11">
        <v>-211.67414670182572</v>
      </c>
      <c r="F505" s="4">
        <v>4.1591467173386104E-2</v>
      </c>
      <c r="G505" s="4">
        <f t="shared" si="31"/>
        <v>4.4805944381946038E-2</v>
      </c>
      <c r="H505" s="69">
        <f t="shared" si="32"/>
        <v>-195.84156072233395</v>
      </c>
    </row>
    <row r="506" spans="2:8" ht="17" thickBot="1" x14ac:dyDescent="0.25">
      <c r="B506" s="13" t="d">
        <v>2022-02-07</v>
      </c>
      <c r="C506" s="14">
        <v>62.360000999999997</v>
      </c>
      <c r="D506" s="12" t="s">
        <v>10</v>
      </c>
      <c r="E506" s="12" t="s">
        <v>10</v>
      </c>
      <c r="F506" s="12" t="s">
        <v>10</v>
      </c>
      <c r="G506" s="12" t="s">
        <v>10</v>
      </c>
      <c r="H506" s="69" t="e">
        <f t="shared" si="32"/>
        <v>#VALUE!</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2AFF1-09A1-D74D-A7B0-3E9966FA24AD}">
  <dimension ref="B1:O506"/>
  <sheetViews>
    <sheetView zoomScale="137" zoomScaleNormal="160" workbookViewId="0">
      <selection activeCell="M12" sqref="M12"/>
    </sheetView>
  </sheetViews>
  <sheetFormatPr baseColWidth="10" defaultRowHeight="16" x14ac:dyDescent="0.2"/>
  <cols>
    <col min="1" max="1" width="5.83203125" customWidth="1"/>
    <col min="3" max="3" width="8.83203125" bestFit="1" customWidth="1"/>
    <col min="4" max="4" width="9.5" customWidth="1"/>
    <col min="5" max="5" width="14.5" bestFit="1" customWidth="1"/>
    <col min="6" max="6" width="5.6640625" customWidth="1"/>
    <col min="7" max="7" width="12.1640625" bestFit="1" customWidth="1"/>
    <col min="8" max="8" width="12" customWidth="1"/>
    <col min="9" max="10" width="11.5" bestFit="1" customWidth="1"/>
  </cols>
  <sheetData>
    <row r="1" spans="2:15" ht="17" thickBot="1" x14ac:dyDescent="0.25">
      <c r="B1" s="2"/>
      <c r="C1" s="2"/>
      <c r="D1" s="2"/>
      <c r="E1" s="2"/>
      <c r="F1" s="2"/>
      <c r="G1" s="2"/>
      <c r="H1" s="2"/>
      <c r="I1" s="2"/>
      <c r="J1" s="2"/>
    </row>
    <row r="2" spans="2:15" x14ac:dyDescent="0.2">
      <c r="B2" s="19" t="s">
        <v>8</v>
      </c>
      <c r="C2" s="19"/>
      <c r="D2" s="19"/>
      <c r="E2" s="19"/>
      <c r="F2" s="19"/>
      <c r="G2" s="19"/>
      <c r="H2" s="19"/>
      <c r="I2" s="19"/>
      <c r="J2" s="19"/>
    </row>
    <row r="3" spans="2:15" x14ac:dyDescent="0.2">
      <c r="B3" s="19" t="s">
        <v>9</v>
      </c>
      <c r="C3" s="19"/>
      <c r="D3" s="19"/>
      <c r="E3" s="19"/>
      <c r="F3" s="19"/>
      <c r="G3" s="19"/>
      <c r="H3" s="19"/>
      <c r="I3" s="19"/>
      <c r="J3" s="19"/>
    </row>
    <row r="4" spans="2:15" ht="17" thickBot="1" x14ac:dyDescent="0.25">
      <c r="B4" s="21" t="s">
        <v>32</v>
      </c>
      <c r="C4" s="21"/>
      <c r="D4" s="33">
        <v>10000</v>
      </c>
      <c r="E4" s="21"/>
      <c r="F4" s="21"/>
      <c r="G4" s="21"/>
      <c r="H4" s="19"/>
      <c r="I4" s="21"/>
      <c r="J4" s="21"/>
      <c r="L4" s="2"/>
      <c r="M4" s="2"/>
      <c r="N4" s="2"/>
      <c r="O4" s="2"/>
    </row>
    <row r="5" spans="2:15" ht="17" thickBot="1" x14ac:dyDescent="0.25">
      <c r="B5" s="6" t="s">
        <v>0</v>
      </c>
      <c r="C5" s="6" t="s">
        <v>5</v>
      </c>
      <c r="D5" s="6" t="s">
        <v>58</v>
      </c>
      <c r="E5" s="6" t="s">
        <v>57</v>
      </c>
      <c r="F5" s="6" t="s">
        <v>66</v>
      </c>
      <c r="G5" s="5" t="s">
        <v>61</v>
      </c>
      <c r="H5" s="6" t="s">
        <v>39</v>
      </c>
      <c r="I5" s="6" t="s">
        <v>68</v>
      </c>
      <c r="J5" s="6" t="s">
        <v>67</v>
      </c>
      <c r="L5" s="102" t="s">
        <v>62</v>
      </c>
      <c r="M5" s="103">
        <v>0.9</v>
      </c>
      <c r="N5" s="103">
        <v>0.95</v>
      </c>
      <c r="O5" s="103">
        <v>0.99</v>
      </c>
    </row>
    <row r="6" spans="2:15" x14ac:dyDescent="0.2">
      <c r="B6" s="7" t="d">
        <v>2024-02-05</v>
      </c>
      <c r="C6" s="8">
        <v>64.430000000000007</v>
      </c>
      <c r="D6" s="49">
        <f>C6/C7-1</f>
        <v>-4.9420849420848123E-3</v>
      </c>
      <c r="E6" s="11">
        <v>-49.4208494208481</v>
      </c>
      <c r="F6" s="50">
        <v>1</v>
      </c>
      <c r="G6" s="76">
        <f>$M$8^(F6-1)*(1-$M$8)/(1-$M$8^500)</f>
        <v>9.9999999999999978E-2</v>
      </c>
      <c r="H6" s="11">
        <v>-1331.5555624703757</v>
      </c>
      <c r="I6" s="65">
        <v>1.2651918872539763E-20</v>
      </c>
      <c r="J6" s="65">
        <f>I6</f>
        <v>1.2651918872539763E-20</v>
      </c>
      <c r="L6" s="92" t="s">
        <v>63</v>
      </c>
      <c r="M6" s="104">
        <f>-1*_xlfn.PERCENTILE.EXC($E$6:$E$505,1-M5)</f>
        <v>497.24977828677777</v>
      </c>
      <c r="N6" s="104">
        <f t="shared" ref="N6:O6" si="0">-1*_xlfn.PERCENTILE.EXC($E$6:$E$505,1-N5)</f>
        <v>638.36254524608626</v>
      </c>
      <c r="O6" s="104">
        <f t="shared" si="0"/>
        <v>836.80402753785359</v>
      </c>
    </row>
    <row r="7" spans="2:15" x14ac:dyDescent="0.2">
      <c r="B7" s="7" t="d">
        <v>2024-02-02</v>
      </c>
      <c r="C7" s="8">
        <v>64.75</v>
      </c>
      <c r="D7" s="49">
        <f t="shared" ref="D7:D70" si="1">C7/C8-1</f>
        <v>1.2370806011157143E-3</v>
      </c>
      <c r="E7" s="11">
        <v>12.370806011157143</v>
      </c>
      <c r="F7" s="50">
        <f>F6+1</f>
        <v>2</v>
      </c>
      <c r="G7" s="76">
        <f t="shared" ref="G7:G70" si="2">$M$8^(F7-1)*(1-$M$8)/(1-$M$8^500)</f>
        <v>8.9999999999999983E-2</v>
      </c>
      <c r="H7" s="11">
        <v>-1107.39181760356</v>
      </c>
      <c r="I7" s="65">
        <v>1.1386726985285787E-20</v>
      </c>
      <c r="J7" s="65">
        <f>I7+J6</f>
        <v>2.4038645857825549E-20</v>
      </c>
      <c r="L7" s="92" t="s">
        <v>64</v>
      </c>
      <c r="M7" s="97">
        <f>-1*(H118+H119)/2</f>
        <v>296.42928748370599</v>
      </c>
      <c r="N7" s="97">
        <f>-1*(H60+H61)/2</f>
        <v>481.60768373596119</v>
      </c>
      <c r="O7" s="97">
        <f>-1*(H48+H49)/2</f>
        <v>532.05711972651011</v>
      </c>
    </row>
    <row r="8" spans="2:15" ht="17" thickBot="1" x14ac:dyDescent="0.25">
      <c r="B8" s="7" t="d">
        <v>2024-02-01</v>
      </c>
      <c r="C8" s="8">
        <v>64.669998000000007</v>
      </c>
      <c r="D8" s="49">
        <f t="shared" si="1"/>
        <v>2.732322434752632E-2</v>
      </c>
      <c r="E8" s="11">
        <v>273.2322434752632</v>
      </c>
      <c r="F8" s="50">
        <f t="shared" ref="F8:F71" si="3">F7+1</f>
        <v>3</v>
      </c>
      <c r="G8" s="76">
        <f t="shared" si="2"/>
        <v>8.0999999999999989E-2</v>
      </c>
      <c r="H8" s="11">
        <v>-995.62553616436401</v>
      </c>
      <c r="I8" s="65">
        <v>1.0091985665596533E-21</v>
      </c>
      <c r="J8" s="65">
        <f t="shared" ref="J8:J71" si="4">I8+J7</f>
        <v>2.5047844424385201E-20</v>
      </c>
      <c r="L8" s="93" t="s">
        <v>65</v>
      </c>
      <c r="M8" s="21">
        <v>0.9</v>
      </c>
      <c r="N8" s="21"/>
      <c r="O8" s="21"/>
    </row>
    <row r="9" spans="2:15" x14ac:dyDescent="0.2">
      <c r="B9" s="7" t="d">
        <v>2024-01-31</v>
      </c>
      <c r="C9" s="8">
        <v>62.950001</v>
      </c>
      <c r="D9" s="49">
        <f t="shared" si="1"/>
        <v>-2.3728317754575734E-2</v>
      </c>
      <c r="E9" s="11">
        <v>-237.28317754575733</v>
      </c>
      <c r="F9" s="50">
        <f t="shared" si="3"/>
        <v>4</v>
      </c>
      <c r="G9" s="76">
        <f t="shared" si="2"/>
        <v>7.2899999999999993E-2</v>
      </c>
      <c r="H9" s="11">
        <v>-900.79317968597366</v>
      </c>
      <c r="I9" s="65">
        <v>4.2391158275216258E-3</v>
      </c>
      <c r="J9" s="65">
        <f t="shared" si="4"/>
        <v>4.2391158275216258E-3</v>
      </c>
    </row>
    <row r="10" spans="2:15" x14ac:dyDescent="0.2">
      <c r="B10" s="7" t="d">
        <v>2024-01-30</v>
      </c>
      <c r="C10" s="8">
        <v>64.480002999999996</v>
      </c>
      <c r="D10" s="49">
        <f t="shared" si="1"/>
        <v>-1.9762785341483569E-2</v>
      </c>
      <c r="E10" s="11">
        <v>-197.6278534148357</v>
      </c>
      <c r="F10" s="50">
        <f t="shared" si="3"/>
        <v>5</v>
      </c>
      <c r="G10" s="76">
        <f t="shared" si="2"/>
        <v>6.5610000000000002E-2</v>
      </c>
      <c r="H10" s="11">
        <v>-837.09925009037738</v>
      </c>
      <c r="I10" s="65">
        <v>1.0428029844759637E-12</v>
      </c>
      <c r="J10" s="65">
        <f t="shared" si="4"/>
        <v>4.2391158285644288E-3</v>
      </c>
    </row>
    <row r="11" spans="2:15" x14ac:dyDescent="0.2">
      <c r="B11" s="7" t="d">
        <v>2024-01-29</v>
      </c>
      <c r="C11" s="8">
        <v>65.779999000000004</v>
      </c>
      <c r="D11" s="49">
        <f t="shared" si="1"/>
        <v>7.8183923231730068E-2</v>
      </c>
      <c r="E11" s="11">
        <v>781.83923231730068</v>
      </c>
      <c r="F11" s="50">
        <f t="shared" si="3"/>
        <v>6</v>
      </c>
      <c r="G11" s="76">
        <f t="shared" si="2"/>
        <v>5.9049000000000004E-2</v>
      </c>
      <c r="H11" s="11">
        <v>-807.57699483801298</v>
      </c>
      <c r="I11" s="65">
        <v>1.8248003631400761E-3</v>
      </c>
      <c r="J11" s="65">
        <f t="shared" si="4"/>
        <v>6.0639161917045046E-3</v>
      </c>
    </row>
    <row r="12" spans="2:15" x14ac:dyDescent="0.2">
      <c r="B12" s="7" t="d">
        <v>2024-01-26</v>
      </c>
      <c r="C12" s="8">
        <v>61.009998000000003</v>
      </c>
      <c r="D12" s="49">
        <f t="shared" si="1"/>
        <v>-2.9584874019164431E-2</v>
      </c>
      <c r="E12" s="11">
        <v>-295.84874019164431</v>
      </c>
      <c r="F12" s="50">
        <f t="shared" si="3"/>
        <v>7</v>
      </c>
      <c r="G12" s="76">
        <f t="shared" si="2"/>
        <v>5.3144100000000007E-2</v>
      </c>
      <c r="H12" s="11">
        <v>-780.87786289346423</v>
      </c>
      <c r="I12" s="65">
        <v>7.927423489709112E-24</v>
      </c>
      <c r="J12" s="65">
        <f t="shared" si="4"/>
        <v>6.0639161917045046E-3</v>
      </c>
    </row>
    <row r="13" spans="2:15" x14ac:dyDescent="0.2">
      <c r="B13" s="7" t="d">
        <v>2024-01-25</v>
      </c>
      <c r="C13" s="8">
        <v>62.869999</v>
      </c>
      <c r="D13" s="49">
        <f t="shared" si="1"/>
        <v>-2.2218537445438669E-3</v>
      </c>
      <c r="E13" s="11">
        <v>-22.21853744543867</v>
      </c>
      <c r="F13" s="50">
        <f t="shared" si="3"/>
        <v>8</v>
      </c>
      <c r="G13" s="76">
        <f t="shared" si="2"/>
        <v>4.7829690000000001E-2</v>
      </c>
      <c r="H13" s="11">
        <v>-780.51353239043215</v>
      </c>
      <c r="I13" s="65">
        <v>3.9098420215464004E-22</v>
      </c>
      <c r="J13" s="65">
        <f t="shared" si="4"/>
        <v>6.0639161917045046E-3</v>
      </c>
    </row>
    <row r="14" spans="2:15" x14ac:dyDescent="0.2">
      <c r="B14" s="7" t="d">
        <v>2024-01-24</v>
      </c>
      <c r="C14" s="8">
        <v>63.009998000000003</v>
      </c>
      <c r="D14" s="49">
        <f t="shared" si="1"/>
        <v>-4.8043570084799314E-2</v>
      </c>
      <c r="E14" s="11">
        <v>-480.43570084799313</v>
      </c>
      <c r="F14" s="50">
        <f t="shared" si="3"/>
        <v>9</v>
      </c>
      <c r="G14" s="76">
        <f t="shared" si="2"/>
        <v>4.3046721000000003E-2</v>
      </c>
      <c r="H14" s="11">
        <v>-769.50720549275763</v>
      </c>
      <c r="I14" s="65">
        <v>8.1745083891331918E-22</v>
      </c>
      <c r="J14" s="65">
        <f t="shared" si="4"/>
        <v>6.0639161917045046E-3</v>
      </c>
    </row>
    <row r="15" spans="2:15" x14ac:dyDescent="0.2">
      <c r="B15" s="7" t="d">
        <v>2024-01-23</v>
      </c>
      <c r="C15" s="8">
        <v>66.190002000000007</v>
      </c>
      <c r="D15" s="49">
        <f t="shared" si="1"/>
        <v>1.425068911275873E-2</v>
      </c>
      <c r="E15" s="11">
        <v>142.50689112758729</v>
      </c>
      <c r="F15" s="50">
        <f t="shared" si="3"/>
        <v>10</v>
      </c>
      <c r="G15" s="76">
        <f t="shared" si="2"/>
        <v>3.8742048900000006E-2</v>
      </c>
      <c r="H15" s="11">
        <v>-769.39398077797591</v>
      </c>
      <c r="I15" s="65">
        <v>1.2459241562464853E-21</v>
      </c>
      <c r="J15" s="65">
        <f t="shared" si="4"/>
        <v>6.0639161917045046E-3</v>
      </c>
    </row>
    <row r="16" spans="2:15" x14ac:dyDescent="0.2">
      <c r="B16" s="7" t="d">
        <v>2024-01-22</v>
      </c>
      <c r="C16" s="8">
        <v>65.260002</v>
      </c>
      <c r="D16" s="49">
        <f t="shared" si="1"/>
        <v>5.2750441918037128E-2</v>
      </c>
      <c r="E16" s="11">
        <v>527.50441918037131</v>
      </c>
      <c r="F16" s="50">
        <f t="shared" si="3"/>
        <v>11</v>
      </c>
      <c r="G16" s="76">
        <f t="shared" si="2"/>
        <v>3.486784401000001E-2</v>
      </c>
      <c r="H16" s="11">
        <v>-769.13651270594016</v>
      </c>
      <c r="I16" s="65">
        <v>7.7036852469522374E-19</v>
      </c>
      <c r="J16" s="65">
        <f t="shared" si="4"/>
        <v>6.0639161917045055E-3</v>
      </c>
    </row>
    <row r="17" spans="2:10" x14ac:dyDescent="0.2">
      <c r="B17" s="7" t="d">
        <v>2024-01-19</v>
      </c>
      <c r="C17" s="8">
        <v>61.990001999999997</v>
      </c>
      <c r="D17" s="49">
        <f t="shared" si="1"/>
        <v>1.6562840275500257E-2</v>
      </c>
      <c r="E17" s="11">
        <v>165.62840275500258</v>
      </c>
      <c r="F17" s="50">
        <f t="shared" si="3"/>
        <v>12</v>
      </c>
      <c r="G17" s="76">
        <f t="shared" si="2"/>
        <v>3.1381059609000013E-2</v>
      </c>
      <c r="H17" s="11">
        <v>-761.42885714285626</v>
      </c>
      <c r="I17" s="65">
        <v>2.1426135705159711E-20</v>
      </c>
      <c r="J17" s="65">
        <f t="shared" si="4"/>
        <v>6.0639161917045055E-3</v>
      </c>
    </row>
    <row r="18" spans="2:10" x14ac:dyDescent="0.2">
      <c r="B18" s="7" t="d">
        <v>2024-01-18</v>
      </c>
      <c r="C18" s="8">
        <v>60.98</v>
      </c>
      <c r="D18" s="49">
        <f t="shared" si="1"/>
        <v>1.9717219524857388E-3</v>
      </c>
      <c r="E18" s="11">
        <v>19.717219524857388</v>
      </c>
      <c r="F18" s="50">
        <f t="shared" si="3"/>
        <v>13</v>
      </c>
      <c r="G18" s="76">
        <f t="shared" si="2"/>
        <v>2.8242953648100009E-2</v>
      </c>
      <c r="H18" s="11">
        <v>-739.8076042143831</v>
      </c>
      <c r="I18" s="65">
        <v>4.1109831670569803E-5</v>
      </c>
      <c r="J18" s="65">
        <f t="shared" si="4"/>
        <v>6.1050260233750757E-3</v>
      </c>
    </row>
    <row r="19" spans="2:10" x14ac:dyDescent="0.2">
      <c r="B19" s="7" t="d">
        <v>2024-01-17</v>
      </c>
      <c r="C19" s="8">
        <v>60.860000999999997</v>
      </c>
      <c r="D19" s="49">
        <f t="shared" si="1"/>
        <v>-4.0517089705186859E-2</v>
      </c>
      <c r="E19" s="11">
        <v>-405.17089705186862</v>
      </c>
      <c r="F19" s="50">
        <f t="shared" si="3"/>
        <v>14</v>
      </c>
      <c r="G19" s="76">
        <f t="shared" si="2"/>
        <v>2.5418658283290013E-2</v>
      </c>
      <c r="H19" s="11">
        <v>-731.40546563802422</v>
      </c>
      <c r="I19" s="65">
        <v>2.3806817450177461E-20</v>
      </c>
      <c r="J19" s="65">
        <f t="shared" si="4"/>
        <v>6.1050260233750757E-3</v>
      </c>
    </row>
    <row r="20" spans="2:10" x14ac:dyDescent="0.2">
      <c r="B20" s="7" t="d">
        <v>2024-01-16</v>
      </c>
      <c r="C20" s="8">
        <v>63.43</v>
      </c>
      <c r="D20" s="49">
        <f t="shared" si="1"/>
        <v>-1.2762645914396908E-2</v>
      </c>
      <c r="E20" s="11">
        <v>-127.62645914396909</v>
      </c>
      <c r="F20" s="50">
        <f t="shared" si="3"/>
        <v>15</v>
      </c>
      <c r="G20" s="76">
        <f t="shared" si="2"/>
        <v>2.287679245496101E-2</v>
      </c>
      <c r="H20" s="11">
        <v>-699.88940640835608</v>
      </c>
      <c r="I20" s="65">
        <v>3.030720646658429E-18</v>
      </c>
      <c r="J20" s="65">
        <f t="shared" si="4"/>
        <v>6.1050260233750783E-3</v>
      </c>
    </row>
    <row r="21" spans="2:10" x14ac:dyDescent="0.2">
      <c r="B21" s="7" t="d">
        <v>2024-01-12</v>
      </c>
      <c r="C21" s="8">
        <v>64.25</v>
      </c>
      <c r="D21" s="49">
        <f t="shared" si="1"/>
        <v>-9.0992602775608056E-3</v>
      </c>
      <c r="E21" s="11">
        <v>-90.992602775608049</v>
      </c>
      <c r="F21" s="50">
        <f t="shared" si="3"/>
        <v>16</v>
      </c>
      <c r="G21" s="76">
        <f t="shared" si="2"/>
        <v>2.0589113209464906E-2</v>
      </c>
      <c r="H21" s="11">
        <v>-698.5715581764573</v>
      </c>
      <c r="I21" s="65">
        <v>2.1143414052836597E-14</v>
      </c>
      <c r="J21" s="65">
        <f t="shared" si="4"/>
        <v>6.105026023396222E-3</v>
      </c>
    </row>
    <row r="22" spans="2:10" x14ac:dyDescent="0.2">
      <c r="B22" s="7" t="d">
        <v>2024-01-11</v>
      </c>
      <c r="C22" s="8">
        <v>64.839995999999999</v>
      </c>
      <c r="D22" s="49">
        <f t="shared" si="1"/>
        <v>2.3681654562677457E-2</v>
      </c>
      <c r="E22" s="11">
        <v>236.81654562677457</v>
      </c>
      <c r="F22" s="50">
        <f t="shared" si="3"/>
        <v>17</v>
      </c>
      <c r="G22" s="76">
        <f t="shared" si="2"/>
        <v>1.8530201888518422E-2</v>
      </c>
      <c r="H22" s="11">
        <v>-687.22027751945802</v>
      </c>
      <c r="I22" s="65">
        <v>1.0896840314361318E-16</v>
      </c>
      <c r="J22" s="65">
        <f t="shared" si="4"/>
        <v>6.1050260233963313E-3</v>
      </c>
    </row>
    <row r="23" spans="2:10" x14ac:dyDescent="0.2">
      <c r="B23" s="7" t="d">
        <v>2024-01-10</v>
      </c>
      <c r="C23" s="8">
        <v>63.34</v>
      </c>
      <c r="D23" s="49">
        <f t="shared" si="1"/>
        <v>1.1336404098093444E-2</v>
      </c>
      <c r="E23" s="11">
        <v>113.36404098093445</v>
      </c>
      <c r="F23" s="50">
        <f t="shared" si="3"/>
        <v>18</v>
      </c>
      <c r="G23" s="76">
        <f t="shared" si="2"/>
        <v>1.6677181699666577E-2</v>
      </c>
      <c r="H23" s="11">
        <v>-671.27916978309554</v>
      </c>
      <c r="I23" s="65">
        <v>7.8389767873948876E-11</v>
      </c>
      <c r="J23" s="65">
        <f t="shared" si="4"/>
        <v>6.105026101786099E-3</v>
      </c>
    </row>
    <row r="24" spans="2:10" x14ac:dyDescent="0.2">
      <c r="B24" s="7" t="d">
        <v>2024-01-09</v>
      </c>
      <c r="C24" s="8">
        <v>62.630001</v>
      </c>
      <c r="D24" s="49">
        <f t="shared" si="1"/>
        <v>-9.5705855729877332E-4</v>
      </c>
      <c r="E24" s="11">
        <v>-9.5705855729877332</v>
      </c>
      <c r="F24" s="50">
        <f t="shared" si="3"/>
        <v>19</v>
      </c>
      <c r="G24" s="76">
        <f t="shared" si="2"/>
        <v>1.500946352969992E-2</v>
      </c>
      <c r="H24" s="11">
        <v>-660.0560790198939</v>
      </c>
      <c r="I24" s="65">
        <v>2.027555959044529E-3</v>
      </c>
      <c r="J24" s="65">
        <f t="shared" si="4"/>
        <v>8.132582060830628E-3</v>
      </c>
    </row>
    <row r="25" spans="2:10" x14ac:dyDescent="0.2">
      <c r="B25" s="7" t="d">
        <v>2024-01-08</v>
      </c>
      <c r="C25" s="8">
        <v>62.689999</v>
      </c>
      <c r="D25" s="49">
        <f t="shared" si="1"/>
        <v>3.3294891488211409E-2</v>
      </c>
      <c r="E25" s="11">
        <v>332.94891488211408</v>
      </c>
      <c r="F25" s="50">
        <f t="shared" si="3"/>
        <v>20</v>
      </c>
      <c r="G25" s="76">
        <f t="shared" si="2"/>
        <v>1.350851717672993E-2</v>
      </c>
      <c r="H25" s="11">
        <v>-658.92810997172705</v>
      </c>
      <c r="I25" s="65">
        <v>1.9966781110160401E-4</v>
      </c>
      <c r="J25" s="65">
        <f t="shared" si="4"/>
        <v>8.3322498719322312E-3</v>
      </c>
    </row>
    <row r="26" spans="2:10" x14ac:dyDescent="0.2">
      <c r="B26" s="7" t="d">
        <v>2024-01-05</v>
      </c>
      <c r="C26" s="8">
        <v>60.669998</v>
      </c>
      <c r="D26" s="49">
        <f t="shared" si="1"/>
        <v>-2.0503729746589094E-2</v>
      </c>
      <c r="E26" s="11">
        <v>-205.03729746589096</v>
      </c>
      <c r="F26" s="50">
        <f t="shared" si="3"/>
        <v>21</v>
      </c>
      <c r="G26" s="76">
        <f t="shared" si="2"/>
        <v>1.2157665459056938E-2</v>
      </c>
      <c r="H26" s="11">
        <v>-656.53206998308349</v>
      </c>
      <c r="I26" s="65">
        <v>1.1610630703530971E-5</v>
      </c>
      <c r="J26" s="65">
        <f t="shared" si="4"/>
        <v>8.3438605026357627E-3</v>
      </c>
    </row>
    <row r="27" spans="2:10" x14ac:dyDescent="0.2">
      <c r="B27" s="7" t="d">
        <v>2024-01-04</v>
      </c>
      <c r="C27" s="8">
        <v>61.939999</v>
      </c>
      <c r="D27" s="49">
        <f t="shared" si="1"/>
        <v>-9.9105177443971071E-3</v>
      </c>
      <c r="E27" s="11">
        <v>-99.105177443971073</v>
      </c>
      <c r="F27" s="50">
        <f t="shared" si="3"/>
        <v>22</v>
      </c>
      <c r="G27" s="76">
        <f t="shared" si="2"/>
        <v>1.0941898913151246E-2</v>
      </c>
      <c r="H27" s="11">
        <v>-648.61745227892459</v>
      </c>
      <c r="I27" s="65">
        <v>9.0827870990368802E-22</v>
      </c>
      <c r="J27" s="65">
        <f t="shared" si="4"/>
        <v>8.3438605026357627E-3</v>
      </c>
    </row>
    <row r="28" spans="2:10" x14ac:dyDescent="0.2">
      <c r="B28" s="7" t="d">
        <v>2024-01-03</v>
      </c>
      <c r="C28" s="8">
        <v>62.560001</v>
      </c>
      <c r="D28" s="49">
        <f t="shared" si="1"/>
        <v>-5.2982093641601335E-2</v>
      </c>
      <c r="E28" s="11">
        <v>-529.82093641601341</v>
      </c>
      <c r="F28" s="50">
        <f t="shared" si="3"/>
        <v>23</v>
      </c>
      <c r="G28" s="76">
        <f t="shared" si="2"/>
        <v>9.8477090218361211E-3</v>
      </c>
      <c r="H28" s="11">
        <v>-644.42701945839337</v>
      </c>
      <c r="I28" s="65">
        <v>5.2226895197710029E-10</v>
      </c>
      <c r="J28" s="65">
        <f t="shared" si="4"/>
        <v>8.3438610249047147E-3</v>
      </c>
    </row>
    <row r="29" spans="2:10" x14ac:dyDescent="0.2">
      <c r="B29" s="7" t="d">
        <v>2024-01-02</v>
      </c>
      <c r="C29" s="8">
        <v>66.059997999999993</v>
      </c>
      <c r="D29" s="49">
        <f t="shared" si="1"/>
        <v>5.5271567261072407E-2</v>
      </c>
      <c r="E29" s="11">
        <v>552.71567261072403</v>
      </c>
      <c r="F29" s="50">
        <f t="shared" si="3"/>
        <v>24</v>
      </c>
      <c r="G29" s="76">
        <f t="shared" si="2"/>
        <v>8.8629381196525091E-3</v>
      </c>
      <c r="H29" s="11">
        <v>-640.37804530516667</v>
      </c>
      <c r="I29" s="65">
        <v>6.4212130266643818E-24</v>
      </c>
      <c r="J29" s="65">
        <f t="shared" si="4"/>
        <v>8.3438610249047147E-3</v>
      </c>
    </row>
    <row r="30" spans="2:10" x14ac:dyDescent="0.2">
      <c r="B30" s="7" t="d">
        <v>2023-12-29</v>
      </c>
      <c r="C30" s="8">
        <v>62.599997999999999</v>
      </c>
      <c r="D30" s="49">
        <f t="shared" si="1"/>
        <v>-2.6438645733811272E-2</v>
      </c>
      <c r="E30" s="11">
        <v>-264.38645733811273</v>
      </c>
      <c r="F30" s="50">
        <f t="shared" si="3"/>
        <v>25</v>
      </c>
      <c r="G30" s="76">
        <f t="shared" si="2"/>
        <v>7.9766443076872574E-3</v>
      </c>
      <c r="H30" s="11">
        <v>-638.68107509005404</v>
      </c>
      <c r="I30" s="65">
        <v>5.1537752073201233E-4</v>
      </c>
      <c r="J30" s="65">
        <f t="shared" si="4"/>
        <v>8.859238545636727E-3</v>
      </c>
    </row>
    <row r="31" spans="2:10" x14ac:dyDescent="0.2">
      <c r="B31" s="7" t="d">
        <v>2023-12-28</v>
      </c>
      <c r="C31" s="8">
        <v>64.300003000000004</v>
      </c>
      <c r="D31" s="49">
        <f t="shared" si="1"/>
        <v>-1.0160037102217245E-2</v>
      </c>
      <c r="E31" s="11">
        <v>-101.60037102217245</v>
      </c>
      <c r="F31" s="50">
        <f t="shared" si="3"/>
        <v>26</v>
      </c>
      <c r="G31" s="76">
        <f t="shared" si="2"/>
        <v>7.1789798769185328E-3</v>
      </c>
      <c r="H31" s="11">
        <v>-632.31047821070035</v>
      </c>
      <c r="I31" s="65">
        <v>2.2185312344622665E-4</v>
      </c>
      <c r="J31" s="65">
        <f t="shared" si="4"/>
        <v>9.0810916690829534E-3</v>
      </c>
    </row>
    <row r="32" spans="2:10" x14ac:dyDescent="0.2">
      <c r="B32" s="7" t="d">
        <v>2023-12-27</v>
      </c>
      <c r="C32" s="8">
        <v>64.959998999999996</v>
      </c>
      <c r="D32" s="49">
        <f t="shared" si="1"/>
        <v>-5.6636000102984196E-3</v>
      </c>
      <c r="E32" s="11">
        <v>-56.636000102984198</v>
      </c>
      <c r="F32" s="50">
        <f t="shared" si="3"/>
        <v>27</v>
      </c>
      <c r="G32" s="76">
        <f t="shared" si="2"/>
        <v>6.4610818892266806E-3</v>
      </c>
      <c r="H32" s="11">
        <v>-602.73036695621226</v>
      </c>
      <c r="I32" s="65">
        <v>1.3900845237714557E-7</v>
      </c>
      <c r="J32" s="65">
        <f t="shared" si="4"/>
        <v>9.0812306775353308E-3</v>
      </c>
    </row>
    <row r="33" spans="2:10" x14ac:dyDescent="0.2">
      <c r="B33" s="7" t="d">
        <v>2023-12-26</v>
      </c>
      <c r="C33" s="8">
        <v>65.330001999999993</v>
      </c>
      <c r="D33" s="49">
        <f t="shared" si="1"/>
        <v>2.6071997049536444E-2</v>
      </c>
      <c r="E33" s="11">
        <v>260.71997049536446</v>
      </c>
      <c r="F33" s="50">
        <f t="shared" si="3"/>
        <v>28</v>
      </c>
      <c r="G33" s="76">
        <f t="shared" si="2"/>
        <v>5.8149737003040129E-3</v>
      </c>
      <c r="H33" s="11">
        <v>-597.2540835287532</v>
      </c>
      <c r="I33" s="65">
        <v>1.3248013910276977E-17</v>
      </c>
      <c r="J33" s="65">
        <f t="shared" si="4"/>
        <v>9.0812306775353447E-3</v>
      </c>
    </row>
    <row r="34" spans="2:10" x14ac:dyDescent="0.2">
      <c r="B34" s="7" t="d">
        <v>2023-12-22</v>
      </c>
      <c r="C34" s="8">
        <v>63.669998</v>
      </c>
      <c r="D34" s="49">
        <f t="shared" si="1"/>
        <v>5.0660067678550025E-2</v>
      </c>
      <c r="E34" s="11">
        <v>506.60067678550024</v>
      </c>
      <c r="F34" s="50">
        <f t="shared" si="3"/>
        <v>29</v>
      </c>
      <c r="G34" s="76">
        <f t="shared" si="2"/>
        <v>5.2334763302736113E-3</v>
      </c>
      <c r="H34" s="11">
        <v>-582.22222222222172</v>
      </c>
      <c r="I34" s="65">
        <v>3.4652687894582833E-23</v>
      </c>
      <c r="J34" s="65">
        <f t="shared" si="4"/>
        <v>9.0812306775353447E-3</v>
      </c>
    </row>
    <row r="35" spans="2:10" x14ac:dyDescent="0.2">
      <c r="B35" s="7" t="d">
        <v>2023-12-21</v>
      </c>
      <c r="C35" s="8">
        <v>60.599997999999999</v>
      </c>
      <c r="D35" s="49">
        <f t="shared" si="1"/>
        <v>-3.4534286555923943E-3</v>
      </c>
      <c r="E35" s="11">
        <v>-34.534286555923941</v>
      </c>
      <c r="F35" s="50">
        <f t="shared" si="3"/>
        <v>30</v>
      </c>
      <c r="G35" s="76">
        <f t="shared" si="2"/>
        <v>4.7101286972462512E-3</v>
      </c>
      <c r="H35" s="11">
        <v>-581.25798413372843</v>
      </c>
      <c r="I35" s="65">
        <v>4.0483766022843461E-6</v>
      </c>
      <c r="J35" s="65">
        <f t="shared" si="4"/>
        <v>9.0852790541376283E-3</v>
      </c>
    </row>
    <row r="36" spans="2:10" x14ac:dyDescent="0.2">
      <c r="B36" s="7" t="d">
        <v>2023-12-20</v>
      </c>
      <c r="C36" s="8">
        <v>60.810001</v>
      </c>
      <c r="D36" s="49">
        <f t="shared" si="1"/>
        <v>-9.0079317968597361E-2</v>
      </c>
      <c r="E36" s="11">
        <v>-900.79317968597366</v>
      </c>
      <c r="F36" s="50">
        <f t="shared" si="3"/>
        <v>31</v>
      </c>
      <c r="G36" s="76">
        <f t="shared" si="2"/>
        <v>4.2391158275216258E-3</v>
      </c>
      <c r="H36" s="11">
        <v>-569.73314678008262</v>
      </c>
      <c r="I36" s="65">
        <v>1.026922035822158E-13</v>
      </c>
      <c r="J36" s="65">
        <f t="shared" si="4"/>
        <v>9.0852790542403205E-3</v>
      </c>
    </row>
    <row r="37" spans="2:10" x14ac:dyDescent="0.2">
      <c r="B37" s="7" t="d">
        <v>2023-12-19</v>
      </c>
      <c r="C37" s="8">
        <v>66.830001999999993</v>
      </c>
      <c r="D37" s="49">
        <f t="shared" si="1"/>
        <v>8.8436479204023311E-2</v>
      </c>
      <c r="E37" s="11">
        <v>884.36479204023306</v>
      </c>
      <c r="F37" s="50">
        <f t="shared" si="3"/>
        <v>32</v>
      </c>
      <c r="G37" s="76">
        <f t="shared" si="2"/>
        <v>3.8152042447694625E-3</v>
      </c>
      <c r="H37" s="11">
        <v>-561.3100728166753</v>
      </c>
      <c r="I37" s="65">
        <v>6.9619860913088782E-5</v>
      </c>
      <c r="J37" s="65">
        <f t="shared" si="4"/>
        <v>9.1548989151534095E-3</v>
      </c>
    </row>
    <row r="38" spans="2:10" x14ac:dyDescent="0.2">
      <c r="B38" s="7" t="d">
        <v>2023-12-18</v>
      </c>
      <c r="C38" s="8">
        <v>61.400002000000001</v>
      </c>
      <c r="D38" s="49">
        <f t="shared" si="1"/>
        <v>-1.0953607894535811E-2</v>
      </c>
      <c r="E38" s="11">
        <v>-109.5360789453581</v>
      </c>
      <c r="F38" s="50">
        <f t="shared" si="3"/>
        <v>33</v>
      </c>
      <c r="G38" s="76">
        <f t="shared" si="2"/>
        <v>3.4336838202925169E-3</v>
      </c>
      <c r="H38" s="11">
        <v>-561.25790431845405</v>
      </c>
      <c r="I38" s="65">
        <v>4.1025099470395428E-12</v>
      </c>
      <c r="J38" s="65">
        <f t="shared" si="4"/>
        <v>9.1548989192559195E-3</v>
      </c>
    </row>
    <row r="39" spans="2:10" x14ac:dyDescent="0.2">
      <c r="B39" s="7" t="d">
        <v>2023-12-15</v>
      </c>
      <c r="C39" s="8">
        <v>62.080002</v>
      </c>
      <c r="D39" s="49">
        <f t="shared" si="1"/>
        <v>-1.3663759352776639E-2</v>
      </c>
      <c r="E39" s="11">
        <v>-136.6375935277664</v>
      </c>
      <c r="F39" s="50">
        <f t="shared" si="3"/>
        <v>34</v>
      </c>
      <c r="G39" s="76">
        <f t="shared" si="2"/>
        <v>3.0903154382632653E-3</v>
      </c>
      <c r="H39" s="11">
        <v>-554.75109430376483</v>
      </c>
      <c r="I39" s="65">
        <v>2.0778503537726412E-22</v>
      </c>
      <c r="J39" s="65">
        <f t="shared" si="4"/>
        <v>9.1548989192559195E-3</v>
      </c>
    </row>
    <row r="40" spans="2:10" x14ac:dyDescent="0.2">
      <c r="B40" s="7" t="d">
        <v>2023-12-14</v>
      </c>
      <c r="C40" s="8">
        <v>62.939999</v>
      </c>
      <c r="D40" s="49">
        <f t="shared" si="1"/>
        <v>2.4580807423083106E-2</v>
      </c>
      <c r="E40" s="11">
        <v>245.80807423083107</v>
      </c>
      <c r="F40" s="50">
        <f t="shared" si="3"/>
        <v>35</v>
      </c>
      <c r="G40" s="76">
        <f t="shared" si="2"/>
        <v>2.7812838944369389E-3</v>
      </c>
      <c r="H40" s="11">
        <v>-554.37381861323297</v>
      </c>
      <c r="I40" s="65">
        <v>1.870065318395377E-22</v>
      </c>
      <c r="J40" s="65">
        <f t="shared" si="4"/>
        <v>9.1548989192559195E-3</v>
      </c>
    </row>
    <row r="41" spans="2:10" x14ac:dyDescent="0.2">
      <c r="B41" s="7" t="d">
        <v>2023-12-13</v>
      </c>
      <c r="C41" s="8">
        <v>61.43</v>
      </c>
      <c r="D41" s="49">
        <f t="shared" si="1"/>
        <v>5.6951153767225593E-2</v>
      </c>
      <c r="E41" s="11">
        <v>569.51153767225594</v>
      </c>
      <c r="F41" s="50">
        <f t="shared" si="3"/>
        <v>36</v>
      </c>
      <c r="G41" s="76">
        <f t="shared" si="2"/>
        <v>2.5031555049932451E-3</v>
      </c>
      <c r="H41" s="11">
        <v>-553.17191072105641</v>
      </c>
      <c r="I41" s="65">
        <v>6.4344752372272174E-17</v>
      </c>
      <c r="J41" s="65">
        <f t="shared" si="4"/>
        <v>9.1548989192559837E-3</v>
      </c>
    </row>
    <row r="42" spans="2:10" x14ac:dyDescent="0.2">
      <c r="B42" s="7" t="d">
        <v>2023-12-12</v>
      </c>
      <c r="C42" s="8">
        <v>58.119999</v>
      </c>
      <c r="D42" s="49">
        <f t="shared" si="1"/>
        <v>-3.5832780952766763E-2</v>
      </c>
      <c r="E42" s="11">
        <v>-358.32780952766763</v>
      </c>
      <c r="F42" s="50">
        <f t="shared" si="3"/>
        <v>37</v>
      </c>
      <c r="G42" s="76">
        <f t="shared" si="2"/>
        <v>2.2528399544939209E-3</v>
      </c>
      <c r="H42" s="11">
        <v>-547.05260654681172</v>
      </c>
      <c r="I42" s="65">
        <v>1.65742731966465E-23</v>
      </c>
      <c r="J42" s="65">
        <f t="shared" si="4"/>
        <v>9.1548989192559837E-3</v>
      </c>
    </row>
    <row r="43" spans="2:10" x14ac:dyDescent="0.2">
      <c r="B43" s="7" t="d">
        <v>2023-12-11</v>
      </c>
      <c r="C43" s="8">
        <v>60.279998999999997</v>
      </c>
      <c r="D43" s="49">
        <f t="shared" si="1"/>
        <v>-6.6005607901989394E-2</v>
      </c>
      <c r="E43" s="11">
        <v>-660.0560790198939</v>
      </c>
      <c r="F43" s="50">
        <f t="shared" si="3"/>
        <v>38</v>
      </c>
      <c r="G43" s="76">
        <f t="shared" si="2"/>
        <v>2.027555959044529E-3</v>
      </c>
      <c r="H43" s="11">
        <v>-542.19782891402724</v>
      </c>
      <c r="I43" s="65">
        <v>3.0712462848931923E-24</v>
      </c>
      <c r="J43" s="65">
        <f t="shared" si="4"/>
        <v>9.1548989192559837E-3</v>
      </c>
    </row>
    <row r="44" spans="2:10" x14ac:dyDescent="0.2">
      <c r="B44" s="7" t="d">
        <v>2023-12-08</v>
      </c>
      <c r="C44" s="8">
        <v>64.540001000000004</v>
      </c>
      <c r="D44" s="49">
        <f t="shared" si="1"/>
        <v>-8.0757699483801293E-2</v>
      </c>
      <c r="E44" s="11">
        <v>-807.57699483801298</v>
      </c>
      <c r="F44" s="50">
        <f t="shared" si="3"/>
        <v>39</v>
      </c>
      <c r="G44" s="76">
        <f t="shared" si="2"/>
        <v>1.8248003631400761E-3</v>
      </c>
      <c r="H44" s="11">
        <v>-541.8589463904799</v>
      </c>
      <c r="I44" s="65">
        <v>1.4495842900627228E-18</v>
      </c>
      <c r="J44" s="65">
        <f t="shared" si="4"/>
        <v>9.1548989192559854E-3</v>
      </c>
    </row>
    <row r="45" spans="2:10" x14ac:dyDescent="0.2">
      <c r="B45" s="7" t="d">
        <v>2023-12-07</v>
      </c>
      <c r="C45" s="8">
        <v>70.209998999999996</v>
      </c>
      <c r="D45" s="49">
        <f t="shared" si="1"/>
        <v>-1.3072814353005668E-2</v>
      </c>
      <c r="E45" s="11">
        <v>-130.72814353005668</v>
      </c>
      <c r="F45" s="50">
        <f t="shared" si="3"/>
        <v>40</v>
      </c>
      <c r="G45" s="76">
        <f t="shared" si="2"/>
        <v>1.6423203268260684E-3</v>
      </c>
      <c r="H45" s="11">
        <v>-541.10656080398996</v>
      </c>
      <c r="I45" s="65">
        <v>3.6285348956222305E-20</v>
      </c>
      <c r="J45" s="65">
        <f t="shared" si="4"/>
        <v>9.1548989192559854E-3</v>
      </c>
    </row>
    <row r="46" spans="2:10" x14ac:dyDescent="0.2">
      <c r="B46" s="7" t="d">
        <v>2023-12-06</v>
      </c>
      <c r="C46" s="8">
        <v>71.139999000000003</v>
      </c>
      <c r="D46" s="49">
        <f t="shared" si="1"/>
        <v>7.6487395934488056E-3</v>
      </c>
      <c r="E46" s="11">
        <v>76.487395934488063</v>
      </c>
      <c r="F46" s="50">
        <f t="shared" si="3"/>
        <v>41</v>
      </c>
      <c r="G46" s="76">
        <f t="shared" si="2"/>
        <v>1.4780882941434616E-3</v>
      </c>
      <c r="H46" s="11">
        <v>-535.96315074642689</v>
      </c>
      <c r="I46" s="65">
        <v>1.0112829396888184E-14</v>
      </c>
      <c r="J46" s="65">
        <f t="shared" si="4"/>
        <v>9.1548989192660989E-3</v>
      </c>
    </row>
    <row r="47" spans="2:10" x14ac:dyDescent="0.2">
      <c r="B47" s="7" t="d">
        <v>2023-12-05</v>
      </c>
      <c r="C47" s="8">
        <v>70.599997999999999</v>
      </c>
      <c r="D47" s="49">
        <f t="shared" si="1"/>
        <v>-1.2725548518373708E-2</v>
      </c>
      <c r="E47" s="11">
        <v>-127.25548518373708</v>
      </c>
      <c r="F47" s="50">
        <f t="shared" si="3"/>
        <v>42</v>
      </c>
      <c r="G47" s="76">
        <f t="shared" si="2"/>
        <v>1.3302794647291154E-3</v>
      </c>
      <c r="H47" s="11">
        <v>-535.31333335804061</v>
      </c>
      <c r="I47" s="65">
        <v>1.3046258610564504E-18</v>
      </c>
      <c r="J47" s="65">
        <f t="shared" si="4"/>
        <v>9.1548989192661006E-3</v>
      </c>
    </row>
    <row r="48" spans="2:10" x14ac:dyDescent="0.2">
      <c r="B48" s="7" t="d">
        <v>2023-12-04</v>
      </c>
      <c r="C48" s="8">
        <v>71.510002</v>
      </c>
      <c r="D48" s="49">
        <f t="shared" si="1"/>
        <v>4.1660596018628038E-2</v>
      </c>
      <c r="E48" s="11">
        <v>416.60596018628036</v>
      </c>
      <c r="F48" s="50">
        <f t="shared" si="3"/>
        <v>43</v>
      </c>
      <c r="G48" s="76">
        <f t="shared" si="2"/>
        <v>1.1972515182562041E-3</v>
      </c>
      <c r="H48" s="78">
        <v>-534.29330303700669</v>
      </c>
      <c r="I48" s="79">
        <v>2.1470388702543499E-13</v>
      </c>
      <c r="J48" s="79">
        <f t="shared" si="4"/>
        <v>9.1548989194808039E-3</v>
      </c>
    </row>
    <row r="49" spans="2:10" x14ac:dyDescent="0.2">
      <c r="B49" s="7" t="d">
        <v>2023-12-01</v>
      </c>
      <c r="C49" s="8">
        <v>68.650002000000001</v>
      </c>
      <c r="D49" s="49">
        <f t="shared" si="1"/>
        <v>2.8772649688027174E-2</v>
      </c>
      <c r="E49" s="11">
        <v>287.72649688027172</v>
      </c>
      <c r="F49" s="50">
        <f t="shared" si="3"/>
        <v>44</v>
      </c>
      <c r="G49" s="76">
        <f t="shared" si="2"/>
        <v>1.0775263664305837E-3</v>
      </c>
      <c r="H49" s="78">
        <v>-529.82093641601341</v>
      </c>
      <c r="I49" s="79">
        <v>9.8477090218361211E-3</v>
      </c>
      <c r="J49" s="79">
        <f t="shared" si="4"/>
        <v>1.9002607941316925E-2</v>
      </c>
    </row>
    <row r="50" spans="2:10" x14ac:dyDescent="0.2">
      <c r="B50" s="7" t="d">
        <v>2023-11-30</v>
      </c>
      <c r="C50" s="8">
        <v>66.730002999999996</v>
      </c>
      <c r="D50" s="49">
        <f t="shared" si="1"/>
        <v>-3.4158244849225361E-2</v>
      </c>
      <c r="E50" s="11">
        <v>-341.5824484922536</v>
      </c>
      <c r="F50" s="50">
        <f t="shared" si="3"/>
        <v>45</v>
      </c>
      <c r="G50" s="76">
        <f t="shared" si="2"/>
        <v>9.697737297875255E-4</v>
      </c>
      <c r="H50" s="11">
        <v>-516.57250218533511</v>
      </c>
      <c r="I50" s="65">
        <v>2.1757482534922394E-19</v>
      </c>
      <c r="J50" s="65">
        <f t="shared" si="4"/>
        <v>1.9002607941316925E-2</v>
      </c>
    </row>
    <row r="51" spans="2:10" x14ac:dyDescent="0.2">
      <c r="B51" s="7" t="d">
        <v>2023-11-29</v>
      </c>
      <c r="C51" s="8">
        <v>69.089995999999999</v>
      </c>
      <c r="D51" s="49">
        <f t="shared" si="1"/>
        <v>-2.2219189231860281E-2</v>
      </c>
      <c r="E51" s="11">
        <v>-222.19189231860281</v>
      </c>
      <c r="F51" s="50">
        <f t="shared" si="3"/>
        <v>46</v>
      </c>
      <c r="G51" s="76">
        <f t="shared" si="2"/>
        <v>8.7279635680877308E-4</v>
      </c>
      <c r="H51" s="11">
        <v>-514.49274430266814</v>
      </c>
      <c r="I51" s="65">
        <v>2.8126649528753539E-16</v>
      </c>
      <c r="J51" s="65">
        <f t="shared" si="4"/>
        <v>1.9002607941317206E-2</v>
      </c>
    </row>
    <row r="52" spans="2:10" x14ac:dyDescent="0.2">
      <c r="B52" s="7" t="d">
        <v>2023-11-28</v>
      </c>
      <c r="C52" s="8">
        <v>70.660004000000001</v>
      </c>
      <c r="D52" s="49">
        <f t="shared" si="1"/>
        <v>-1.3266261510036848E-2</v>
      </c>
      <c r="E52" s="11">
        <v>-132.66261510036847</v>
      </c>
      <c r="F52" s="50">
        <f t="shared" si="3"/>
        <v>47</v>
      </c>
      <c r="G52" s="76">
        <f t="shared" si="2"/>
        <v>7.8551672112789556E-4</v>
      </c>
      <c r="H52" s="11">
        <v>-514.14814129831734</v>
      </c>
      <c r="I52" s="65">
        <v>1.6608505280233679E-16</v>
      </c>
      <c r="J52" s="65">
        <f t="shared" si="4"/>
        <v>1.9002607941317372E-2</v>
      </c>
    </row>
    <row r="53" spans="2:10" x14ac:dyDescent="0.2">
      <c r="B53" s="7" t="d">
        <v>2023-11-27</v>
      </c>
      <c r="C53" s="8">
        <v>71.610000999999997</v>
      </c>
      <c r="D53" s="49">
        <f t="shared" si="1"/>
        <v>2.3438616214969121E-2</v>
      </c>
      <c r="E53" s="11">
        <v>234.38616214969122</v>
      </c>
      <c r="F53" s="50">
        <f t="shared" si="3"/>
        <v>48</v>
      </c>
      <c r="G53" s="76">
        <f t="shared" si="2"/>
        <v>7.0696504901510604E-4</v>
      </c>
      <c r="H53" s="11">
        <v>-514.12854227096852</v>
      </c>
      <c r="I53" s="65">
        <v>1.9068374811679774E-7</v>
      </c>
      <c r="J53" s="65">
        <f t="shared" si="4"/>
        <v>1.900279862506549E-2</v>
      </c>
    </row>
    <row r="54" spans="2:10" x14ac:dyDescent="0.2">
      <c r="B54" s="7" t="d">
        <v>2023-11-24</v>
      </c>
      <c r="C54" s="8">
        <v>69.970000999999996</v>
      </c>
      <c r="D54" s="49">
        <f t="shared" si="1"/>
        <v>-7.376890548358439E-3</v>
      </c>
      <c r="E54" s="11">
        <v>-73.76890548358439</v>
      </c>
      <c r="F54" s="50">
        <f t="shared" si="3"/>
        <v>49</v>
      </c>
      <c r="G54" s="76">
        <f t="shared" si="2"/>
        <v>6.362685441135956E-4</v>
      </c>
      <c r="H54" s="11">
        <v>-506.3561732385258</v>
      </c>
      <c r="I54" s="65">
        <v>1.2484974564059484E-14</v>
      </c>
      <c r="J54" s="65">
        <f t="shared" si="4"/>
        <v>1.9002798625077977E-2</v>
      </c>
    </row>
    <row r="55" spans="2:10" x14ac:dyDescent="0.2">
      <c r="B55" s="7" t="d">
        <v>2023-11-22</v>
      </c>
      <c r="C55" s="8">
        <v>70.489998</v>
      </c>
      <c r="D55" s="49">
        <f t="shared" si="1"/>
        <v>4.3214414681071567E-2</v>
      </c>
      <c r="E55" s="11">
        <v>432.14414681071565</v>
      </c>
      <c r="F55" s="50">
        <f t="shared" si="3"/>
        <v>50</v>
      </c>
      <c r="G55" s="76">
        <f t="shared" si="2"/>
        <v>5.7264168970223601E-4</v>
      </c>
      <c r="H55" s="11">
        <v>-497.36413014537351</v>
      </c>
      <c r="I55" s="65">
        <v>1.4947654752210311E-16</v>
      </c>
      <c r="J55" s="65">
        <f t="shared" si="4"/>
        <v>1.9002798625078126E-2</v>
      </c>
    </row>
    <row r="56" spans="2:10" x14ac:dyDescent="0.2">
      <c r="B56" s="7" t="d">
        <v>2023-11-21</v>
      </c>
      <c r="C56" s="8">
        <v>67.569999999999993</v>
      </c>
      <c r="D56" s="49">
        <f t="shared" si="1"/>
        <v>-6.3868107509005401E-2</v>
      </c>
      <c r="E56" s="11">
        <v>-638.68107509005404</v>
      </c>
      <c r="F56" s="50">
        <f t="shared" si="3"/>
        <v>51</v>
      </c>
      <c r="G56" s="76">
        <f t="shared" si="2"/>
        <v>5.1537752073201233E-4</v>
      </c>
      <c r="H56" s="11">
        <v>-496.22061155941589</v>
      </c>
      <c r="I56" s="65">
        <v>1.8172858587485564E-17</v>
      </c>
      <c r="J56" s="65">
        <f t="shared" si="4"/>
        <v>1.9002798625078143E-2</v>
      </c>
    </row>
    <row r="57" spans="2:10" x14ac:dyDescent="0.2">
      <c r="B57" s="7" t="d">
        <v>2023-11-20</v>
      </c>
      <c r="C57" s="8">
        <v>72.180000000000007</v>
      </c>
      <c r="D57" s="49">
        <f t="shared" si="1"/>
        <v>6.3190470808520693E-2</v>
      </c>
      <c r="E57" s="11">
        <v>631.90470808520695</v>
      </c>
      <c r="F57" s="50">
        <f t="shared" si="3"/>
        <v>52</v>
      </c>
      <c r="G57" s="76">
        <f t="shared" si="2"/>
        <v>4.6383976865881126E-4</v>
      </c>
      <c r="H57" s="11">
        <v>-492.03103279193306</v>
      </c>
      <c r="I57" s="65">
        <v>1.789610234645336E-18</v>
      </c>
      <c r="J57" s="65">
        <f t="shared" si="4"/>
        <v>1.9002798625078147E-2</v>
      </c>
    </row>
    <row r="58" spans="2:10" x14ac:dyDescent="0.2">
      <c r="B58" s="7" t="d">
        <v>2023-11-17</v>
      </c>
      <c r="C58" s="8">
        <v>67.889999000000003</v>
      </c>
      <c r="D58" s="49">
        <f t="shared" si="1"/>
        <v>0.14640320590335687</v>
      </c>
      <c r="E58" s="11">
        <v>1464.0320590335687</v>
      </c>
      <c r="F58" s="50">
        <f t="shared" si="3"/>
        <v>53</v>
      </c>
      <c r="G58" s="76">
        <f t="shared" si="2"/>
        <v>4.1745579179293017E-4</v>
      </c>
      <c r="H58" s="11">
        <v>-486.08648267147612</v>
      </c>
      <c r="I58" s="65">
        <v>1.8777980666473159E-8</v>
      </c>
      <c r="J58" s="65">
        <f t="shared" si="4"/>
        <v>1.9002817403058814E-2</v>
      </c>
    </row>
    <row r="59" spans="2:10" x14ac:dyDescent="0.2">
      <c r="B59" s="7" t="d">
        <v>2023-11-16</v>
      </c>
      <c r="C59" s="8">
        <v>59.220001000000003</v>
      </c>
      <c r="D59" s="49">
        <f t="shared" si="1"/>
        <v>5.3174479815045528E-2</v>
      </c>
      <c r="E59" s="11">
        <v>531.74479815045527</v>
      </c>
      <c r="F59" s="50">
        <f t="shared" si="3"/>
        <v>54</v>
      </c>
      <c r="G59" s="76">
        <f t="shared" si="2"/>
        <v>3.7571021261363716E-4</v>
      </c>
      <c r="H59" s="11">
        <v>-483.27114142308727</v>
      </c>
      <c r="I59" s="65">
        <v>1.4275084291162586E-19</v>
      </c>
      <c r="J59" s="65">
        <f t="shared" si="4"/>
        <v>1.9002817403058814E-2</v>
      </c>
    </row>
    <row r="60" spans="2:10" x14ac:dyDescent="0.2">
      <c r="B60" s="7" t="d">
        <v>2023-11-15</v>
      </c>
      <c r="C60" s="8">
        <v>56.23</v>
      </c>
      <c r="D60" s="49">
        <f t="shared" si="1"/>
        <v>1.6817378242628855E-2</v>
      </c>
      <c r="E60" s="11">
        <v>168.17378242628854</v>
      </c>
      <c r="F60" s="50">
        <f t="shared" si="3"/>
        <v>55</v>
      </c>
      <c r="G60" s="76">
        <f t="shared" si="2"/>
        <v>3.3813919135227349E-4</v>
      </c>
      <c r="H60" s="78">
        <v>-482.77966662392924</v>
      </c>
      <c r="I60" s="79">
        <v>1.8135402187665818E-24</v>
      </c>
      <c r="J60" s="79">
        <f t="shared" si="4"/>
        <v>1.9002817403058814E-2</v>
      </c>
    </row>
    <row r="61" spans="2:10" x14ac:dyDescent="0.2">
      <c r="B61" s="7" t="d">
        <v>2023-11-14</v>
      </c>
      <c r="C61" s="8">
        <v>55.299999</v>
      </c>
      <c r="D61" s="49">
        <f t="shared" si="1"/>
        <v>6.3257087608424856E-2</v>
      </c>
      <c r="E61" s="11">
        <v>632.57087608424854</v>
      </c>
      <c r="F61" s="50">
        <f t="shared" si="3"/>
        <v>56</v>
      </c>
      <c r="G61" s="76">
        <f t="shared" si="2"/>
        <v>3.0432527221704609E-4</v>
      </c>
      <c r="H61" s="78">
        <v>-480.43570084799313</v>
      </c>
      <c r="I61" s="79">
        <v>4.3046721000000003E-2</v>
      </c>
      <c r="J61" s="79">
        <f t="shared" si="4"/>
        <v>6.2049538403058817E-2</v>
      </c>
    </row>
    <row r="62" spans="2:10" x14ac:dyDescent="0.2">
      <c r="B62" s="7" t="d">
        <v>2023-11-13</v>
      </c>
      <c r="C62" s="8">
        <v>52.009998000000003</v>
      </c>
      <c r="D62" s="49">
        <f t="shared" si="1"/>
        <v>-2.1632844243792193E-2</v>
      </c>
      <c r="E62" s="11">
        <v>-216.32844243792192</v>
      </c>
      <c r="F62" s="50">
        <f t="shared" si="3"/>
        <v>57</v>
      </c>
      <c r="G62" s="76">
        <f t="shared" si="2"/>
        <v>2.7389274499534149E-4</v>
      </c>
      <c r="H62" s="11">
        <v>-451.19247810615047</v>
      </c>
      <c r="I62" s="65">
        <v>3.7916620801150523E-24</v>
      </c>
      <c r="J62" s="65">
        <f t="shared" si="4"/>
        <v>6.2049538403058817E-2</v>
      </c>
    </row>
    <row r="63" spans="2:10" x14ac:dyDescent="0.2">
      <c r="B63" s="7" t="d">
        <v>2023-11-10</v>
      </c>
      <c r="C63" s="8">
        <v>53.16</v>
      </c>
      <c r="D63" s="49">
        <f t="shared" si="1"/>
        <v>3.7065978816464229E-2</v>
      </c>
      <c r="E63" s="11">
        <v>370.65978816464229</v>
      </c>
      <c r="F63" s="50">
        <f t="shared" si="3"/>
        <v>58</v>
      </c>
      <c r="G63" s="76">
        <f t="shared" si="2"/>
        <v>2.4650347049580737E-4</v>
      </c>
      <c r="H63" s="11">
        <v>-446.48424786146501</v>
      </c>
      <c r="I63" s="65">
        <v>3.6922589523355889E-12</v>
      </c>
      <c r="J63" s="65">
        <f t="shared" si="4"/>
        <v>6.2049538406751079E-2</v>
      </c>
    </row>
    <row r="64" spans="2:10" x14ac:dyDescent="0.2">
      <c r="B64" s="7" t="d">
        <v>2023-11-09</v>
      </c>
      <c r="C64" s="8">
        <v>51.259998000000003</v>
      </c>
      <c r="D64" s="49">
        <f t="shared" si="1"/>
        <v>-6.323104782107003E-2</v>
      </c>
      <c r="E64" s="11">
        <v>-632.31047821070035</v>
      </c>
      <c r="F64" s="50">
        <f t="shared" si="3"/>
        <v>59</v>
      </c>
      <c r="G64" s="76">
        <f t="shared" si="2"/>
        <v>2.2185312344622665E-4</v>
      </c>
      <c r="H64" s="11">
        <v>-443.79397433767286</v>
      </c>
      <c r="I64" s="65">
        <v>2.3492682280929552E-14</v>
      </c>
      <c r="J64" s="65">
        <f t="shared" si="4"/>
        <v>6.2049538406774574E-2</v>
      </c>
    </row>
    <row r="65" spans="2:10" x14ac:dyDescent="0.2">
      <c r="B65" s="7" t="d">
        <v>2023-11-08</v>
      </c>
      <c r="C65" s="8">
        <v>54.720001000000003</v>
      </c>
      <c r="D65" s="49">
        <f t="shared" si="1"/>
        <v>-6.5892810997172702E-2</v>
      </c>
      <c r="E65" s="11">
        <v>-658.92810997172705</v>
      </c>
      <c r="F65" s="50">
        <f t="shared" si="3"/>
        <v>60</v>
      </c>
      <c r="G65" s="76">
        <f t="shared" si="2"/>
        <v>1.9966781110160401E-4</v>
      </c>
      <c r="H65" s="11">
        <v>-438.53192660550542</v>
      </c>
      <c r="I65" s="65">
        <v>4.3532414556844404E-15</v>
      </c>
      <c r="J65" s="65">
        <f t="shared" si="4"/>
        <v>6.2049538406778924E-2</v>
      </c>
    </row>
    <row r="66" spans="2:10" x14ac:dyDescent="0.2">
      <c r="B66" s="7" t="d">
        <v>2023-11-07</v>
      </c>
      <c r="C66" s="8">
        <v>58.580002</v>
      </c>
      <c r="D66" s="49">
        <f t="shared" si="1"/>
        <v>0.13571151082933275</v>
      </c>
      <c r="E66" s="11">
        <v>1357.1151082933275</v>
      </c>
      <c r="F66" s="50">
        <f t="shared" si="3"/>
        <v>61</v>
      </c>
      <c r="G66" s="76">
        <f t="shared" si="2"/>
        <v>1.7970102999144362E-4</v>
      </c>
      <c r="H66" s="11">
        <v>-436.54502787723203</v>
      </c>
      <c r="I66" s="65">
        <v>6.3495711977898594E-11</v>
      </c>
      <c r="J66" s="65">
        <f t="shared" si="4"/>
        <v>6.2049538470274633E-2</v>
      </c>
    </row>
    <row r="67" spans="2:10" x14ac:dyDescent="0.2">
      <c r="B67" s="7" t="d">
        <v>2023-11-06</v>
      </c>
      <c r="C67" s="8">
        <v>51.580002</v>
      </c>
      <c r="D67" s="49">
        <f t="shared" si="1"/>
        <v>1.1570895800318004E-2</v>
      </c>
      <c r="E67" s="11">
        <v>115.70895800318004</v>
      </c>
      <c r="F67" s="50">
        <f t="shared" si="3"/>
        <v>62</v>
      </c>
      <c r="G67" s="76">
        <f t="shared" si="2"/>
        <v>1.6173092699229926E-4</v>
      </c>
      <c r="H67" s="11">
        <v>-432.98598634566974</v>
      </c>
      <c r="I67" s="65">
        <v>4.2129578667945022E-24</v>
      </c>
      <c r="J67" s="65">
        <f t="shared" si="4"/>
        <v>6.2049538470274633E-2</v>
      </c>
    </row>
    <row r="68" spans="2:10" x14ac:dyDescent="0.2">
      <c r="B68" s="7" t="d">
        <v>2023-11-03</v>
      </c>
      <c r="C68" s="8">
        <v>50.990001999999997</v>
      </c>
      <c r="D68" s="49">
        <f t="shared" si="1"/>
        <v>0.10415768731052388</v>
      </c>
      <c r="E68" s="11">
        <v>1041.5768731052387</v>
      </c>
      <c r="F68" s="50">
        <f t="shared" si="3"/>
        <v>63</v>
      </c>
      <c r="G68" s="76">
        <f t="shared" si="2"/>
        <v>1.4555783429306935E-4</v>
      </c>
      <c r="H68" s="11">
        <v>-432.66473932692895</v>
      </c>
      <c r="I68" s="65">
        <v>4.9876943478560165E-13</v>
      </c>
      <c r="J68" s="65">
        <f t="shared" si="4"/>
        <v>6.2049538470773401E-2</v>
      </c>
    </row>
    <row r="69" spans="2:10" x14ac:dyDescent="0.2">
      <c r="B69" s="7" t="d">
        <v>2023-11-02</v>
      </c>
      <c r="C69" s="8">
        <v>46.18</v>
      </c>
      <c r="D69" s="49">
        <f t="shared" si="1"/>
        <v>5.5542857142857116E-2</v>
      </c>
      <c r="E69" s="11">
        <v>555.4285714285711</v>
      </c>
      <c r="F69" s="50">
        <f t="shared" si="3"/>
        <v>64</v>
      </c>
      <c r="G69" s="76">
        <f t="shared" si="2"/>
        <v>1.3100205086376241E-4</v>
      </c>
      <c r="H69" s="11">
        <v>-431.85805417282677</v>
      </c>
      <c r="I69" s="65">
        <v>1.9029072647552941E-14</v>
      </c>
      <c r="J69" s="65">
        <f t="shared" si="4"/>
        <v>6.2049538470792427E-2</v>
      </c>
    </row>
    <row r="70" spans="2:10" x14ac:dyDescent="0.2">
      <c r="B70" s="7" t="d">
        <v>2023-11-01</v>
      </c>
      <c r="C70" s="8">
        <v>43.75</v>
      </c>
      <c r="D70" s="49">
        <f t="shared" si="1"/>
        <v>0.12381197020292833</v>
      </c>
      <c r="E70" s="11">
        <v>1238.1197020292834</v>
      </c>
      <c r="F70" s="50">
        <f t="shared" si="3"/>
        <v>65</v>
      </c>
      <c r="G70" s="76">
        <f t="shared" si="2"/>
        <v>1.1790184577738618E-4</v>
      </c>
      <c r="H70" s="11">
        <v>-427.21845408500212</v>
      </c>
      <c r="I70" s="65">
        <v>4.1659536628699282E-11</v>
      </c>
      <c r="J70" s="65">
        <f t="shared" si="4"/>
        <v>6.2049538512451964E-2</v>
      </c>
    </row>
    <row r="71" spans="2:10" x14ac:dyDescent="0.2">
      <c r="B71" s="7" t="d">
        <v>2023-10-31</v>
      </c>
      <c r="C71" s="8">
        <v>38.93</v>
      </c>
      <c r="D71" s="49">
        <f t="shared" ref="D71:D134" si="5">C71/C72-1</f>
        <v>0</v>
      </c>
      <c r="E71" s="11">
        <v>0</v>
      </c>
      <c r="F71" s="50">
        <f t="shared" si="3"/>
        <v>66</v>
      </c>
      <c r="G71" s="76">
        <f t="shared" ref="G71:G134" si="6">$M$8^(F71-1)*(1-$M$8)/(1-$M$8^500)</f>
        <v>1.0611166119964755E-4</v>
      </c>
      <c r="H71" s="11">
        <v>-425.88156508648558</v>
      </c>
      <c r="I71" s="65">
        <v>3.2159480244899611E-21</v>
      </c>
      <c r="J71" s="65">
        <f t="shared" si="4"/>
        <v>6.2049538512451964E-2</v>
      </c>
    </row>
    <row r="72" spans="2:10" x14ac:dyDescent="0.2">
      <c r="B72" s="7" t="d">
        <v>2023-10-30</v>
      </c>
      <c r="C72" s="8">
        <v>38.93</v>
      </c>
      <c r="D72" s="49">
        <f t="shared" si="5"/>
        <v>4.9044396022488446E-3</v>
      </c>
      <c r="E72" s="11">
        <v>49.044396022488442</v>
      </c>
      <c r="F72" s="50">
        <f t="shared" ref="F72:F135" si="7">F71+1</f>
        <v>67</v>
      </c>
      <c r="G72" s="76">
        <f t="shared" si="6"/>
        <v>9.5500495079682806E-5</v>
      </c>
      <c r="H72" s="11">
        <v>-408.69522305406861</v>
      </c>
      <c r="I72" s="65">
        <v>4.4889249130704151E-13</v>
      </c>
      <c r="J72" s="65">
        <f t="shared" ref="J72:J135" si="8">I72+J71</f>
        <v>6.2049538512900855E-2</v>
      </c>
    </row>
    <row r="73" spans="2:10" x14ac:dyDescent="0.2">
      <c r="B73" s="7" t="d">
        <v>2023-10-27</v>
      </c>
      <c r="C73" s="8">
        <v>38.740001999999997</v>
      </c>
      <c r="D73" s="49">
        <f t="shared" si="5"/>
        <v>-9.460470226017148E-3</v>
      </c>
      <c r="E73" s="11">
        <v>-94.604702260171479</v>
      </c>
      <c r="F73" s="50">
        <f t="shared" si="7"/>
        <v>68</v>
      </c>
      <c r="G73" s="76">
        <f t="shared" si="6"/>
        <v>8.5950445571714536E-5</v>
      </c>
      <c r="H73" s="11">
        <v>-405.17089705186862</v>
      </c>
      <c r="I73" s="65">
        <v>2.5418658283290013E-2</v>
      </c>
      <c r="J73" s="65">
        <f t="shared" si="8"/>
        <v>8.7468196796190861E-2</v>
      </c>
    </row>
    <row r="74" spans="2:10" x14ac:dyDescent="0.2">
      <c r="B74" s="7" t="d">
        <v>2023-10-26</v>
      </c>
      <c r="C74" s="8">
        <v>39.110000999999997</v>
      </c>
      <c r="D74" s="49">
        <f t="shared" si="5"/>
        <v>-1.7866003062787517E-3</v>
      </c>
      <c r="E74" s="11">
        <v>-17.866003062787517</v>
      </c>
      <c r="F74" s="50">
        <f t="shared" si="7"/>
        <v>69</v>
      </c>
      <c r="G74" s="76">
        <f t="shared" si="6"/>
        <v>7.7355401014543086E-5</v>
      </c>
      <c r="H74" s="11">
        <v>-403.87720827537277</v>
      </c>
      <c r="I74" s="65">
        <v>2.0150446875184239E-24</v>
      </c>
      <c r="J74" s="65">
        <f t="shared" si="8"/>
        <v>8.7468196796190861E-2</v>
      </c>
    </row>
    <row r="75" spans="2:10" x14ac:dyDescent="0.2">
      <c r="B75" s="7" t="d">
        <v>2023-10-25</v>
      </c>
      <c r="C75" s="8">
        <v>39.18</v>
      </c>
      <c r="D75" s="49">
        <f t="shared" si="5"/>
        <v>-5.6131007281667533E-2</v>
      </c>
      <c r="E75" s="11">
        <v>-561.3100728166753</v>
      </c>
      <c r="F75" s="50">
        <f t="shared" si="7"/>
        <v>70</v>
      </c>
      <c r="G75" s="76">
        <f t="shared" si="6"/>
        <v>6.9619860913088782E-5</v>
      </c>
      <c r="H75" s="11">
        <v>-403.67725012635304</v>
      </c>
      <c r="I75" s="65">
        <v>1.4304567688284825E-12</v>
      </c>
      <c r="J75" s="65">
        <f t="shared" si="8"/>
        <v>8.7468196797621314E-2</v>
      </c>
    </row>
    <row r="76" spans="2:10" x14ac:dyDescent="0.2">
      <c r="B76" s="7" t="d">
        <v>2023-10-24</v>
      </c>
      <c r="C76" s="8">
        <v>41.509998000000003</v>
      </c>
      <c r="D76" s="49">
        <f t="shared" si="5"/>
        <v>3.5162096516812902E-2</v>
      </c>
      <c r="E76" s="11">
        <v>351.62096516812903</v>
      </c>
      <c r="F76" s="50">
        <f t="shared" si="7"/>
        <v>71</v>
      </c>
      <c r="G76" s="76">
        <f t="shared" si="6"/>
        <v>6.2657874821779897E-5</v>
      </c>
      <c r="H76" s="11">
        <v>-395.85259935631666</v>
      </c>
      <c r="I76" s="65">
        <v>2.3541203471209595E-7</v>
      </c>
      <c r="J76" s="65">
        <f t="shared" si="8"/>
        <v>8.7468432209656027E-2</v>
      </c>
    </row>
    <row r="77" spans="2:10" x14ac:dyDescent="0.2">
      <c r="B77" s="7" t="d">
        <v>2023-10-23</v>
      </c>
      <c r="C77" s="8">
        <v>40.099997999999999</v>
      </c>
      <c r="D77" s="49">
        <f t="shared" si="5"/>
        <v>3.8322087993839737E-2</v>
      </c>
      <c r="E77" s="11">
        <v>383.22087993839739</v>
      </c>
      <c r="F77" s="50">
        <f t="shared" si="7"/>
        <v>72</v>
      </c>
      <c r="G77" s="76">
        <f t="shared" si="6"/>
        <v>5.6392087339601912E-5</v>
      </c>
      <c r="H77" s="11">
        <v>-389.83026296598109</v>
      </c>
      <c r="I77" s="65">
        <v>8.4292945230885982E-20</v>
      </c>
      <c r="J77" s="65">
        <f t="shared" si="8"/>
        <v>8.7468432209656027E-2</v>
      </c>
    </row>
    <row r="78" spans="2:10" x14ac:dyDescent="0.2">
      <c r="B78" s="7" t="d">
        <v>2023-10-20</v>
      </c>
      <c r="C78" s="8">
        <v>38.619999</v>
      </c>
      <c r="D78" s="49">
        <f t="shared" si="5"/>
        <v>-2.9160382834599763E-2</v>
      </c>
      <c r="E78" s="11">
        <v>-291.60382834599761</v>
      </c>
      <c r="F78" s="50">
        <f t="shared" si="7"/>
        <v>73</v>
      </c>
      <c r="G78" s="76">
        <f t="shared" si="6"/>
        <v>5.0752878605641723E-5</v>
      </c>
      <c r="H78" s="11">
        <v>-387.44673358091285</v>
      </c>
      <c r="I78" s="65">
        <v>5.3632949541102876E-22</v>
      </c>
      <c r="J78" s="65">
        <f t="shared" si="8"/>
        <v>8.7468432209656027E-2</v>
      </c>
    </row>
    <row r="79" spans="2:10" x14ac:dyDescent="0.2">
      <c r="B79" s="7" t="d">
        <v>2023-10-19</v>
      </c>
      <c r="C79" s="8">
        <v>39.779998999999997</v>
      </c>
      <c r="D79" s="49">
        <f t="shared" si="5"/>
        <v>-1.6077195152114809E-2</v>
      </c>
      <c r="E79" s="11">
        <v>-160.77195152114808</v>
      </c>
      <c r="F79" s="50">
        <f t="shared" si="7"/>
        <v>74</v>
      </c>
      <c r="G79" s="76">
        <f t="shared" si="6"/>
        <v>4.5677590745077554E-5</v>
      </c>
      <c r="H79" s="11">
        <v>-386.92748358649555</v>
      </c>
      <c r="I79" s="65">
        <v>5.2925253280709478E-16</v>
      </c>
      <c r="J79" s="65">
        <f t="shared" si="8"/>
        <v>8.7468432209656555E-2</v>
      </c>
    </row>
    <row r="80" spans="2:10" x14ac:dyDescent="0.2">
      <c r="B80" s="7" t="d">
        <v>2023-10-18</v>
      </c>
      <c r="C80" s="8">
        <v>40.43</v>
      </c>
      <c r="D80" s="49">
        <f t="shared" si="5"/>
        <v>-7.3980760421438307E-2</v>
      </c>
      <c r="E80" s="11">
        <v>-739.8076042143831</v>
      </c>
      <c r="F80" s="50">
        <f t="shared" si="7"/>
        <v>75</v>
      </c>
      <c r="G80" s="76">
        <f t="shared" si="6"/>
        <v>4.1109831670569803E-5</v>
      </c>
      <c r="H80" s="11">
        <v>-383.88420119092939</v>
      </c>
      <c r="I80" s="65">
        <v>3.3161838949736921E-19</v>
      </c>
      <c r="J80" s="65">
        <f t="shared" si="8"/>
        <v>8.7468432209656555E-2</v>
      </c>
    </row>
    <row r="81" spans="2:10" x14ac:dyDescent="0.2">
      <c r="B81" s="7" t="d">
        <v>2023-10-17</v>
      </c>
      <c r="C81" s="8">
        <v>43.66</v>
      </c>
      <c r="D81" s="49">
        <f t="shared" si="5"/>
        <v>-2.5663936048562097E-2</v>
      </c>
      <c r="E81" s="11">
        <v>-256.63936048562095</v>
      </c>
      <c r="F81" s="50">
        <f t="shared" si="7"/>
        <v>76</v>
      </c>
      <c r="G81" s="76">
        <f t="shared" si="6"/>
        <v>3.6998848503512827E-5</v>
      </c>
      <c r="H81" s="11">
        <v>-381.01851814968722</v>
      </c>
      <c r="I81" s="65">
        <v>1.6865349334963391E-15</v>
      </c>
      <c r="J81" s="65">
        <f t="shared" si="8"/>
        <v>8.7468432209658248E-2</v>
      </c>
    </row>
    <row r="82" spans="2:10" x14ac:dyDescent="0.2">
      <c r="B82" s="7" t="d">
        <v>2023-10-16</v>
      </c>
      <c r="C82" s="8">
        <v>44.810001</v>
      </c>
      <c r="D82" s="49">
        <f t="shared" si="5"/>
        <v>1.1284134252219857E-2</v>
      </c>
      <c r="E82" s="11">
        <v>112.84134252219857</v>
      </c>
      <c r="F82" s="50">
        <f t="shared" si="7"/>
        <v>77</v>
      </c>
      <c r="G82" s="76">
        <f t="shared" si="6"/>
        <v>3.3298963653161545E-5</v>
      </c>
      <c r="H82" s="11">
        <v>-380.05835010060383</v>
      </c>
      <c r="I82" s="65">
        <v>2.6972160559060854E-5</v>
      </c>
      <c r="J82" s="65">
        <f t="shared" si="8"/>
        <v>8.7495404370217314E-2</v>
      </c>
    </row>
    <row r="83" spans="2:10" x14ac:dyDescent="0.2">
      <c r="B83" s="7" t="d">
        <v>2023-10-13</v>
      </c>
      <c r="C83" s="8">
        <v>44.310001</v>
      </c>
      <c r="D83" s="49">
        <f t="shared" si="5"/>
        <v>2.9746735527463208E-2</v>
      </c>
      <c r="E83" s="11">
        <v>297.4673552746321</v>
      </c>
      <c r="F83" s="50">
        <f t="shared" si="7"/>
        <v>78</v>
      </c>
      <c r="G83" s="76">
        <f t="shared" si="6"/>
        <v>2.9969067287845391E-5</v>
      </c>
      <c r="H83" s="11">
        <v>-379.8096021045705</v>
      </c>
      <c r="I83" s="65">
        <v>7.9437965891694026E-17</v>
      </c>
      <c r="J83" s="65">
        <f t="shared" si="8"/>
        <v>8.7495404370217397E-2</v>
      </c>
    </row>
    <row r="84" spans="2:10" x14ac:dyDescent="0.2">
      <c r="B84" s="7" t="d">
        <v>2023-10-12</v>
      </c>
      <c r="C84" s="8">
        <v>43.029998999999997</v>
      </c>
      <c r="D84" s="49">
        <f t="shared" si="5"/>
        <v>-3.8005835010060385E-2</v>
      </c>
      <c r="E84" s="11">
        <v>-380.05835010060383</v>
      </c>
      <c r="F84" s="50">
        <f t="shared" si="7"/>
        <v>79</v>
      </c>
      <c r="G84" s="76">
        <f t="shared" si="6"/>
        <v>2.6972160559060854E-5</v>
      </c>
      <c r="H84" s="11">
        <v>-368.79201340082045</v>
      </c>
      <c r="I84" s="65">
        <v>1.2294839665188311E-15</v>
      </c>
      <c r="J84" s="65">
        <f t="shared" si="8"/>
        <v>8.7495404370218632E-2</v>
      </c>
    </row>
    <row r="85" spans="2:10" x14ac:dyDescent="0.2">
      <c r="B85" s="7" t="d">
        <v>2023-10-11</v>
      </c>
      <c r="C85" s="8">
        <v>44.73</v>
      </c>
      <c r="D85" s="49">
        <f t="shared" si="5"/>
        <v>2.0301094890510907E-2</v>
      </c>
      <c r="E85" s="11">
        <v>203.01094890510907</v>
      </c>
      <c r="F85" s="50">
        <f t="shared" si="7"/>
        <v>80</v>
      </c>
      <c r="G85" s="76">
        <f t="shared" si="6"/>
        <v>2.4274944503154766E-5</v>
      </c>
      <c r="H85" s="11">
        <v>-365.99998906483575</v>
      </c>
      <c r="I85" s="65">
        <v>3.4195439545472701E-17</v>
      </c>
      <c r="J85" s="65">
        <f t="shared" si="8"/>
        <v>8.749540437021866E-2</v>
      </c>
    </row>
    <row r="86" spans="2:10" x14ac:dyDescent="0.2">
      <c r="B86" s="7" t="d">
        <v>2023-10-10</v>
      </c>
      <c r="C86" s="8">
        <v>43.84</v>
      </c>
      <c r="D86" s="49">
        <f t="shared" si="5"/>
        <v>3.1286804577125515E-2</v>
      </c>
      <c r="E86" s="11">
        <v>312.86804577125514</v>
      </c>
      <c r="F86" s="50">
        <f t="shared" si="7"/>
        <v>81</v>
      </c>
      <c r="G86" s="76">
        <f t="shared" si="6"/>
        <v>2.1847450052839295E-5</v>
      </c>
      <c r="H86" s="11">
        <v>-362.84016832718424</v>
      </c>
      <c r="I86" s="65">
        <v>1.226949855399207E-22</v>
      </c>
      <c r="J86" s="65">
        <f t="shared" si="8"/>
        <v>8.749540437021866E-2</v>
      </c>
    </row>
    <row r="87" spans="2:10" x14ac:dyDescent="0.2">
      <c r="B87" s="7" t="d">
        <v>2023-10-09</v>
      </c>
      <c r="C87" s="8">
        <v>42.509998000000003</v>
      </c>
      <c r="D87" s="49">
        <f t="shared" si="5"/>
        <v>-1.2772944431654776E-2</v>
      </c>
      <c r="E87" s="11">
        <v>-127.72944431654776</v>
      </c>
      <c r="F87" s="50">
        <f t="shared" si="7"/>
        <v>82</v>
      </c>
      <c r="G87" s="76">
        <f t="shared" si="6"/>
        <v>1.9662705047555365E-5</v>
      </c>
      <c r="H87" s="11">
        <v>-359.18234740868638</v>
      </c>
      <c r="I87" s="65">
        <v>3.4724258677473502E-16</v>
      </c>
      <c r="J87" s="65">
        <f t="shared" si="8"/>
        <v>8.7495404370219007E-2</v>
      </c>
    </row>
    <row r="88" spans="2:10" x14ac:dyDescent="0.2">
      <c r="B88" s="7" t="d">
        <v>2023-10-06</v>
      </c>
      <c r="C88" s="8">
        <v>43.060001</v>
      </c>
      <c r="D88" s="49">
        <f t="shared" si="5"/>
        <v>1.3953720930233171E-3</v>
      </c>
      <c r="E88" s="11">
        <v>13.953720930233171</v>
      </c>
      <c r="F88" s="50">
        <f t="shared" si="7"/>
        <v>83</v>
      </c>
      <c r="G88" s="76">
        <f t="shared" si="6"/>
        <v>1.7696434542799829E-5</v>
      </c>
      <c r="H88" s="11">
        <v>-358.32780952766763</v>
      </c>
      <c r="I88" s="65">
        <v>2.2528399544939209E-3</v>
      </c>
      <c r="J88" s="65">
        <f t="shared" si="8"/>
        <v>8.9748244324712928E-2</v>
      </c>
    </row>
    <row r="89" spans="2:10" x14ac:dyDescent="0.2">
      <c r="B89" s="7" t="d">
        <v>2023-10-05</v>
      </c>
      <c r="C89" s="8">
        <v>43</v>
      </c>
      <c r="D89" s="49">
        <f t="shared" si="5"/>
        <v>3.31571608158856E-2</v>
      </c>
      <c r="E89" s="11">
        <v>331.57160815885601</v>
      </c>
      <c r="F89" s="50">
        <f t="shared" si="7"/>
        <v>84</v>
      </c>
      <c r="G89" s="76">
        <f t="shared" si="6"/>
        <v>1.5926791088519846E-5</v>
      </c>
      <c r="H89" s="11">
        <v>-356.02690670278213</v>
      </c>
      <c r="I89" s="65">
        <v>2.8502748337073263E-22</v>
      </c>
      <c r="J89" s="65">
        <f t="shared" si="8"/>
        <v>8.9748244324712928E-2</v>
      </c>
    </row>
    <row r="90" spans="2:10" x14ac:dyDescent="0.2">
      <c r="B90" s="7" t="d">
        <v>2023-10-04</v>
      </c>
      <c r="C90" s="8">
        <v>41.619999</v>
      </c>
      <c r="D90" s="49">
        <f t="shared" si="5"/>
        <v>-3.0740568950642033E-2</v>
      </c>
      <c r="E90" s="11">
        <v>-307.40568950642034</v>
      </c>
      <c r="F90" s="50">
        <f t="shared" si="7"/>
        <v>85</v>
      </c>
      <c r="G90" s="76">
        <f t="shared" si="6"/>
        <v>1.4334111979667864E-5</v>
      </c>
      <c r="H90" s="11">
        <v>-354.81963335304511</v>
      </c>
      <c r="I90" s="65">
        <v>7.2599798738970475E-16</v>
      </c>
      <c r="J90" s="65">
        <f t="shared" si="8"/>
        <v>8.974824432471365E-2</v>
      </c>
    </row>
    <row r="91" spans="2:10" x14ac:dyDescent="0.2">
      <c r="B91" s="7" t="d">
        <v>2023-10-03</v>
      </c>
      <c r="C91" s="8">
        <v>42.939999</v>
      </c>
      <c r="D91" s="49">
        <f t="shared" si="5"/>
        <v>1.2497029002593862E-2</v>
      </c>
      <c r="E91" s="11">
        <v>124.97029002593862</v>
      </c>
      <c r="F91" s="50">
        <f t="shared" si="7"/>
        <v>86</v>
      </c>
      <c r="G91" s="76">
        <f t="shared" si="6"/>
        <v>1.2900700781701079E-5</v>
      </c>
      <c r="H91" s="11">
        <v>-354.23728813559376</v>
      </c>
      <c r="I91" s="65">
        <v>3.533408349463657E-8</v>
      </c>
      <c r="J91" s="65">
        <f t="shared" si="8"/>
        <v>8.9748279658797142E-2</v>
      </c>
    </row>
    <row r="92" spans="2:10" x14ac:dyDescent="0.2">
      <c r="B92" s="7" t="d">
        <v>2023-10-02</v>
      </c>
      <c r="C92" s="8">
        <v>42.41</v>
      </c>
      <c r="D92" s="49">
        <f t="shared" si="5"/>
        <v>-6.5653206998308344E-2</v>
      </c>
      <c r="E92" s="11">
        <v>-656.53206998308349</v>
      </c>
      <c r="F92" s="50">
        <f t="shared" si="7"/>
        <v>87</v>
      </c>
      <c r="G92" s="76">
        <f t="shared" si="6"/>
        <v>1.1610630703530971E-5</v>
      </c>
      <c r="H92" s="11">
        <v>-353.96825396825318</v>
      </c>
      <c r="I92" s="65">
        <v>4.4796727106447283E-20</v>
      </c>
      <c r="J92" s="65">
        <f t="shared" si="8"/>
        <v>8.9748279658797142E-2</v>
      </c>
    </row>
    <row r="93" spans="2:10" x14ac:dyDescent="0.2">
      <c r="B93" s="7" t="d">
        <v>2023-09-29</v>
      </c>
      <c r="C93" s="8">
        <v>45.389999000000003</v>
      </c>
      <c r="D93" s="49">
        <f t="shared" si="5"/>
        <v>-7.6520110340178027E-3</v>
      </c>
      <c r="E93" s="11">
        <v>-76.520110340178022</v>
      </c>
      <c r="F93" s="50">
        <f t="shared" si="7"/>
        <v>88</v>
      </c>
      <c r="G93" s="76">
        <f t="shared" si="6"/>
        <v>1.0449567633177874E-5</v>
      </c>
      <c r="H93" s="11">
        <v>-350.93213195862893</v>
      </c>
      <c r="I93" s="65">
        <v>4.2781096166151634E-23</v>
      </c>
      <c r="J93" s="65">
        <f t="shared" si="8"/>
        <v>8.9748279658797142E-2</v>
      </c>
    </row>
    <row r="94" spans="2:10" x14ac:dyDescent="0.2">
      <c r="B94" s="7" t="d">
        <v>2023-09-28</v>
      </c>
      <c r="C94" s="8">
        <v>45.740001999999997</v>
      </c>
      <c r="D94" s="49">
        <f t="shared" si="5"/>
        <v>-2.9492870157163842E-2</v>
      </c>
      <c r="E94" s="11">
        <v>-294.92870157163844</v>
      </c>
      <c r="F94" s="50">
        <f t="shared" si="7"/>
        <v>89</v>
      </c>
      <c r="G94" s="76">
        <f t="shared" si="6"/>
        <v>9.4046108698600875E-6</v>
      </c>
      <c r="H94" s="11">
        <v>-346.73145642074576</v>
      </c>
      <c r="I94" s="65">
        <v>2.4599539783880641E-11</v>
      </c>
      <c r="J94" s="65">
        <f t="shared" si="8"/>
        <v>8.9748279683396687E-2</v>
      </c>
    </row>
    <row r="95" spans="2:10" x14ac:dyDescent="0.2">
      <c r="B95" s="7" t="d">
        <v>2023-09-27</v>
      </c>
      <c r="C95" s="8">
        <v>47.130001</v>
      </c>
      <c r="D95" s="49">
        <f t="shared" si="5"/>
        <v>2.2121014484471679E-2</v>
      </c>
      <c r="E95" s="11">
        <v>221.21014484471681</v>
      </c>
      <c r="F95" s="50">
        <f t="shared" si="7"/>
        <v>90</v>
      </c>
      <c r="G95" s="76">
        <f t="shared" si="6"/>
        <v>8.4641497828740774E-6</v>
      </c>
      <c r="H95" s="11">
        <v>-344.29993402601224</v>
      </c>
      <c r="I95" s="65">
        <v>4.2216592031447778E-17</v>
      </c>
      <c r="J95" s="65">
        <f t="shared" si="8"/>
        <v>8.9748279683396728E-2</v>
      </c>
    </row>
    <row r="96" spans="2:10" x14ac:dyDescent="0.2">
      <c r="B96" s="7" t="d">
        <v>2023-09-26</v>
      </c>
      <c r="C96" s="8">
        <v>46.110000999999997</v>
      </c>
      <c r="D96" s="49">
        <f t="shared" si="5"/>
        <v>5.4513736273140712E-3</v>
      </c>
      <c r="E96" s="11">
        <v>54.513736273140708</v>
      </c>
      <c r="F96" s="50">
        <f t="shared" si="7"/>
        <v>91</v>
      </c>
      <c r="G96" s="76">
        <f t="shared" si="6"/>
        <v>7.6177348045866715E-6</v>
      </c>
      <c r="H96" s="11">
        <v>-342.53278528087685</v>
      </c>
      <c r="I96" s="65">
        <v>1.936325978905136E-6</v>
      </c>
      <c r="J96" s="65">
        <f t="shared" si="8"/>
        <v>8.9750216009375633E-2</v>
      </c>
    </row>
    <row r="97" spans="2:10" x14ac:dyDescent="0.2">
      <c r="B97" s="7" t="d">
        <v>2023-09-25</v>
      </c>
      <c r="C97" s="8">
        <v>45.860000999999997</v>
      </c>
      <c r="D97" s="49">
        <f t="shared" si="5"/>
        <v>8.1336334080619466E-3</v>
      </c>
      <c r="E97" s="11">
        <v>81.336334080619466</v>
      </c>
      <c r="F97" s="50">
        <f t="shared" si="7"/>
        <v>92</v>
      </c>
      <c r="G97" s="76">
        <f t="shared" si="6"/>
        <v>6.8559613241280036E-6</v>
      </c>
      <c r="H97" s="11">
        <v>-341.5824484922536</v>
      </c>
      <c r="I97" s="65">
        <v>9.697737297875255E-4</v>
      </c>
      <c r="J97" s="65">
        <f t="shared" si="8"/>
        <v>9.0719989739163162E-2</v>
      </c>
    </row>
    <row r="98" spans="2:10" x14ac:dyDescent="0.2">
      <c r="B98" s="7" t="d">
        <v>2023-09-22</v>
      </c>
      <c r="C98" s="8">
        <v>45.490001999999997</v>
      </c>
      <c r="D98" s="49">
        <f t="shared" si="5"/>
        <v>-1.2375140851603628E-2</v>
      </c>
      <c r="E98" s="11">
        <v>-123.75140851603628</v>
      </c>
      <c r="F98" s="50">
        <f t="shared" si="7"/>
        <v>93</v>
      </c>
      <c r="G98" s="76">
        <f t="shared" si="6"/>
        <v>6.1703651917152048E-6</v>
      </c>
      <c r="H98" s="11">
        <v>-337.32799961544657</v>
      </c>
      <c r="I98" s="65">
        <v>9.5303657322459974E-12</v>
      </c>
      <c r="J98" s="65">
        <f t="shared" si="8"/>
        <v>9.0719989748693525E-2</v>
      </c>
    </row>
    <row r="99" spans="2:10" x14ac:dyDescent="0.2">
      <c r="B99" s="7" t="d">
        <v>2023-09-21</v>
      </c>
      <c r="C99" s="8">
        <v>46.060001</v>
      </c>
      <c r="D99" s="49">
        <f t="shared" si="5"/>
        <v>-1.0738831384475289E-2</v>
      </c>
      <c r="E99" s="11">
        <v>-107.38831384475289</v>
      </c>
      <c r="F99" s="50">
        <f t="shared" si="7"/>
        <v>94</v>
      </c>
      <c r="G99" s="76">
        <f t="shared" si="6"/>
        <v>5.5533286725436847E-6</v>
      </c>
      <c r="H99" s="11">
        <v>-329.7041592693206</v>
      </c>
      <c r="I99" s="65">
        <v>1.1042548698592867E-22</v>
      </c>
      <c r="J99" s="65">
        <f t="shared" si="8"/>
        <v>9.0719989748693525E-2</v>
      </c>
    </row>
    <row r="100" spans="2:10" x14ac:dyDescent="0.2">
      <c r="B100" s="7" t="d">
        <v>2023-09-20</v>
      </c>
      <c r="C100" s="8">
        <v>46.560001</v>
      </c>
      <c r="D100" s="49">
        <f t="shared" si="5"/>
        <v>-1.8135745176539264E-2</v>
      </c>
      <c r="E100" s="11">
        <v>-181.35745176539265</v>
      </c>
      <c r="F100" s="50">
        <f t="shared" si="7"/>
        <v>95</v>
      </c>
      <c r="G100" s="76">
        <f t="shared" si="6"/>
        <v>4.9979958052893153E-6</v>
      </c>
      <c r="H100" s="11">
        <v>-328.47179744397994</v>
      </c>
      <c r="I100" s="65">
        <v>2.8068677194612093E-23</v>
      </c>
      <c r="J100" s="65">
        <f t="shared" si="8"/>
        <v>9.0719989748693525E-2</v>
      </c>
    </row>
    <row r="101" spans="2:10" x14ac:dyDescent="0.2">
      <c r="B101" s="7" t="d">
        <v>2023-09-19</v>
      </c>
      <c r="C101" s="8">
        <v>47.419998</v>
      </c>
      <c r="D101" s="49">
        <f t="shared" si="5"/>
        <v>-4.617989181737836E-3</v>
      </c>
      <c r="E101" s="11">
        <v>-46.179891817378362</v>
      </c>
      <c r="F101" s="50">
        <f t="shared" si="7"/>
        <v>96</v>
      </c>
      <c r="G101" s="76">
        <f t="shared" si="6"/>
        <v>4.4981962247603843E-6</v>
      </c>
      <c r="H101" s="11">
        <v>-327.98834775476183</v>
      </c>
      <c r="I101" s="65">
        <v>1.9884558162725967E-18</v>
      </c>
      <c r="J101" s="65">
        <f t="shared" si="8"/>
        <v>9.0719989748693525E-2</v>
      </c>
    </row>
    <row r="102" spans="2:10" x14ac:dyDescent="0.2">
      <c r="B102" s="7" t="d">
        <v>2023-09-18</v>
      </c>
      <c r="C102" s="8">
        <v>47.639999000000003</v>
      </c>
      <c r="D102" s="49">
        <f t="shared" si="5"/>
        <v>-5.8125798413372842E-2</v>
      </c>
      <c r="E102" s="11">
        <v>-581.25798413372843</v>
      </c>
      <c r="F102" s="50">
        <f t="shared" si="7"/>
        <v>97</v>
      </c>
      <c r="G102" s="76">
        <f t="shared" si="6"/>
        <v>4.0483766022843461E-6</v>
      </c>
      <c r="H102" s="11">
        <v>-326.15611146295078</v>
      </c>
      <c r="I102" s="65">
        <v>2.4928475428649608E-17</v>
      </c>
      <c r="J102" s="65">
        <f t="shared" si="8"/>
        <v>9.0719989748693552E-2</v>
      </c>
    </row>
    <row r="103" spans="2:10" x14ac:dyDescent="0.2">
      <c r="B103" s="7" t="d">
        <v>2023-09-15</v>
      </c>
      <c r="C103" s="8">
        <v>50.580002</v>
      </c>
      <c r="D103" s="49">
        <f t="shared" si="5"/>
        <v>-1.3650487785695886E-2</v>
      </c>
      <c r="E103" s="11">
        <v>-136.50487785695887</v>
      </c>
      <c r="F103" s="50">
        <f t="shared" si="7"/>
        <v>98</v>
      </c>
      <c r="G103" s="76">
        <f t="shared" si="6"/>
        <v>3.6435389420559117E-6</v>
      </c>
      <c r="H103" s="11">
        <v>-325.12131194500029</v>
      </c>
      <c r="I103" s="65">
        <v>9.6578021405919185E-18</v>
      </c>
      <c r="J103" s="65">
        <f t="shared" si="8"/>
        <v>9.0719989748693566E-2</v>
      </c>
    </row>
    <row r="104" spans="2:10" x14ac:dyDescent="0.2">
      <c r="B104" s="7" t="d">
        <v>2023-09-14</v>
      </c>
      <c r="C104" s="8">
        <v>51.279998999999997</v>
      </c>
      <c r="D104" s="49">
        <f t="shared" si="5"/>
        <v>3.8897851724111643E-2</v>
      </c>
      <c r="E104" s="11">
        <v>388.97851724111644</v>
      </c>
      <c r="F104" s="50">
        <f t="shared" si="7"/>
        <v>99</v>
      </c>
      <c r="G104" s="76">
        <f t="shared" si="6"/>
        <v>3.2791850478503207E-6</v>
      </c>
      <c r="H104" s="11">
        <v>-324.41180048661698</v>
      </c>
      <c r="I104" s="65">
        <v>1.9622177898881783E-12</v>
      </c>
      <c r="J104" s="65">
        <f t="shared" si="8"/>
        <v>9.0719989750655788E-2</v>
      </c>
    </row>
    <row r="105" spans="2:10" x14ac:dyDescent="0.2">
      <c r="B105" s="7" t="d">
        <v>2023-09-13</v>
      </c>
      <c r="C105" s="8">
        <v>49.360000999999997</v>
      </c>
      <c r="D105" s="49">
        <f t="shared" si="5"/>
        <v>-2.0051578718514596E-2</v>
      </c>
      <c r="E105" s="11">
        <v>-200.51578718514597</v>
      </c>
      <c r="F105" s="50">
        <f t="shared" si="7"/>
        <v>100</v>
      </c>
      <c r="G105" s="76">
        <f t="shared" si="6"/>
        <v>2.9512665430652888E-6</v>
      </c>
      <c r="H105" s="11">
        <v>-323.02308837027891</v>
      </c>
      <c r="I105" s="65">
        <v>1.0753054578045111E-10</v>
      </c>
      <c r="J105" s="65">
        <f t="shared" si="8"/>
        <v>9.0719989858186328E-2</v>
      </c>
    </row>
    <row r="106" spans="2:10" x14ac:dyDescent="0.2">
      <c r="B106" s="7" t="d">
        <v>2023-09-12</v>
      </c>
      <c r="C106" s="8">
        <v>50.369999</v>
      </c>
      <c r="D106" s="49">
        <f t="shared" si="5"/>
        <v>-1.3706696690816478E-2</v>
      </c>
      <c r="E106" s="11">
        <v>-137.06696690816477</v>
      </c>
      <c r="F106" s="50">
        <f t="shared" si="7"/>
        <v>101</v>
      </c>
      <c r="G106" s="76">
        <f t="shared" si="6"/>
        <v>2.65613988875876E-6</v>
      </c>
      <c r="H106" s="11">
        <v>-321.22905588737763</v>
      </c>
      <c r="I106" s="65">
        <v>9.1203445604645217E-8</v>
      </c>
      <c r="J106" s="65">
        <f t="shared" si="8"/>
        <v>9.072008106163193E-2</v>
      </c>
    </row>
    <row r="107" spans="2:10" x14ac:dyDescent="0.2">
      <c r="B107" s="7" t="d">
        <v>2023-09-11</v>
      </c>
      <c r="C107" s="8">
        <v>51.07</v>
      </c>
      <c r="D107" s="49">
        <f t="shared" si="5"/>
        <v>2.2627173060215666E-2</v>
      </c>
      <c r="E107" s="11">
        <v>226.27173060215665</v>
      </c>
      <c r="F107" s="50">
        <f t="shared" si="7"/>
        <v>102</v>
      </c>
      <c r="G107" s="76">
        <f t="shared" si="6"/>
        <v>2.3905258998828843E-6</v>
      </c>
      <c r="H107" s="11">
        <v>-319.64852841543603</v>
      </c>
      <c r="I107" s="65">
        <v>4.2303785110145122E-10</v>
      </c>
      <c r="J107" s="65">
        <f t="shared" si="8"/>
        <v>9.0720081484669784E-2</v>
      </c>
    </row>
    <row r="108" spans="2:10" x14ac:dyDescent="0.2">
      <c r="B108" s="7" t="d">
        <v>2023-09-08</v>
      </c>
      <c r="C108" s="8">
        <v>49.939999</v>
      </c>
      <c r="D108" s="49">
        <f t="shared" si="5"/>
        <v>1.2160498581272661E-2</v>
      </c>
      <c r="E108" s="11">
        <v>121.60498581272661</v>
      </c>
      <c r="F108" s="50">
        <f t="shared" si="7"/>
        <v>103</v>
      </c>
      <c r="G108" s="76">
        <f t="shared" si="6"/>
        <v>2.1514733098945957E-6</v>
      </c>
      <c r="H108" s="11">
        <v>-313.14847436893058</v>
      </c>
      <c r="I108" s="65">
        <v>1.5445383597460617E-7</v>
      </c>
      <c r="J108" s="65">
        <f t="shared" si="8"/>
        <v>9.0720235938505756E-2</v>
      </c>
    </row>
    <row r="109" spans="2:10" x14ac:dyDescent="0.2">
      <c r="B109" s="7" t="d">
        <v>2023-09-07</v>
      </c>
      <c r="C109" s="8">
        <v>49.34</v>
      </c>
      <c r="D109" s="49">
        <f t="shared" si="5"/>
        <v>-3.4253278528087683E-2</v>
      </c>
      <c r="E109" s="11">
        <v>-342.53278528087685</v>
      </c>
      <c r="F109" s="50">
        <f t="shared" si="7"/>
        <v>104</v>
      </c>
      <c r="G109" s="76">
        <f t="shared" si="6"/>
        <v>1.936325978905136E-6</v>
      </c>
      <c r="H109" s="11">
        <v>-312.43953660876178</v>
      </c>
      <c r="I109" s="65">
        <v>8.4467041742553037E-13</v>
      </c>
      <c r="J109" s="65">
        <f t="shared" si="8"/>
        <v>9.0720235939350427E-2</v>
      </c>
    </row>
    <row r="110" spans="2:10" x14ac:dyDescent="0.2">
      <c r="B110" s="7" t="d">
        <v>2023-09-06</v>
      </c>
      <c r="C110" s="8">
        <v>51.09</v>
      </c>
      <c r="D110" s="49">
        <f t="shared" si="5"/>
        <v>1.6514166992207313E-2</v>
      </c>
      <c r="E110" s="11">
        <v>165.14166992207313</v>
      </c>
      <c r="F110" s="50">
        <f t="shared" si="7"/>
        <v>105</v>
      </c>
      <c r="G110" s="76">
        <f t="shared" si="6"/>
        <v>1.7426933810146224E-6</v>
      </c>
      <c r="H110" s="11">
        <v>-308.13586709786955</v>
      </c>
      <c r="I110" s="65">
        <v>1.0919346372035862E-9</v>
      </c>
      <c r="J110" s="65">
        <f t="shared" si="8"/>
        <v>9.0720237031285067E-2</v>
      </c>
    </row>
    <row r="111" spans="2:10" x14ac:dyDescent="0.2">
      <c r="B111" s="7" t="d">
        <v>2023-09-05</v>
      </c>
      <c r="C111" s="8">
        <v>50.259998000000003</v>
      </c>
      <c r="D111" s="49">
        <f t="shared" si="5"/>
        <v>-5.3433802759424998E-3</v>
      </c>
      <c r="E111" s="11">
        <v>-53.433802759424999</v>
      </c>
      <c r="F111" s="50">
        <f t="shared" si="7"/>
        <v>106</v>
      </c>
      <c r="G111" s="76">
        <f t="shared" si="6"/>
        <v>1.5684240429131604E-6</v>
      </c>
      <c r="H111" s="11">
        <v>-307.40568950642034</v>
      </c>
      <c r="I111" s="65">
        <v>1.4334111979667864E-5</v>
      </c>
      <c r="J111" s="65">
        <f t="shared" si="8"/>
        <v>9.0734571143264733E-2</v>
      </c>
    </row>
    <row r="112" spans="2:10" x14ac:dyDescent="0.2">
      <c r="B112" s="7" t="d">
        <v>2023-09-01</v>
      </c>
      <c r="C112" s="8">
        <v>50.529998999999997</v>
      </c>
      <c r="D112" s="49">
        <f t="shared" si="5"/>
        <v>1.0397940827751917E-2</v>
      </c>
      <c r="E112" s="11">
        <v>103.97940827751917</v>
      </c>
      <c r="F112" s="50">
        <f t="shared" si="7"/>
        <v>107</v>
      </c>
      <c r="G112" s="76">
        <f t="shared" si="6"/>
        <v>1.4115816386218446E-6</v>
      </c>
      <c r="H112" s="11">
        <v>-304.02608874281032</v>
      </c>
      <c r="I112" s="65">
        <v>3.9867234790105824E-7</v>
      </c>
      <c r="J112" s="65">
        <f t="shared" si="8"/>
        <v>9.0734969815612632E-2</v>
      </c>
    </row>
    <row r="113" spans="2:10" x14ac:dyDescent="0.2">
      <c r="B113" s="7" t="d">
        <v>2023-08-31</v>
      </c>
      <c r="C113" s="8">
        <v>50.009998000000003</v>
      </c>
      <c r="D113" s="49">
        <f t="shared" si="5"/>
        <v>-1.0095051464766414E-2</v>
      </c>
      <c r="E113" s="11">
        <v>-100.95051464766414</v>
      </c>
      <c r="F113" s="50">
        <f t="shared" si="7"/>
        <v>108</v>
      </c>
      <c r="G113" s="76">
        <f t="shared" si="6"/>
        <v>1.2704234747596602E-6</v>
      </c>
      <c r="H113" s="11">
        <v>-302.04782882433221</v>
      </c>
      <c r="I113" s="65">
        <v>2.9907297513918267E-12</v>
      </c>
      <c r="J113" s="65">
        <f t="shared" si="8"/>
        <v>9.0734969818603364E-2</v>
      </c>
    </row>
    <row r="114" spans="2:10" x14ac:dyDescent="0.2">
      <c r="B114" s="7" t="d">
        <v>2023-08-30</v>
      </c>
      <c r="C114" s="8">
        <v>50.52</v>
      </c>
      <c r="D114" s="49">
        <f t="shared" si="5"/>
        <v>-9.887284951551889E-4</v>
      </c>
      <c r="E114" s="11">
        <v>-9.887284951551889</v>
      </c>
      <c r="F114" s="50">
        <f t="shared" si="7"/>
        <v>109</v>
      </c>
      <c r="G114" s="76">
        <f t="shared" si="6"/>
        <v>1.1433811272836942E-6</v>
      </c>
      <c r="H114" s="11">
        <v>-301.53830769230836</v>
      </c>
      <c r="I114" s="65">
        <v>2.0546676624565773E-9</v>
      </c>
      <c r="J114" s="65">
        <f t="shared" si="8"/>
        <v>9.0734971873271023E-2</v>
      </c>
    </row>
    <row r="115" spans="2:10" x14ac:dyDescent="0.2">
      <c r="B115" s="7" t="d">
        <v>2023-08-29</v>
      </c>
      <c r="C115" s="8">
        <v>50.57</v>
      </c>
      <c r="D115" s="49">
        <f t="shared" si="5"/>
        <v>1.2209788074655448E-2</v>
      </c>
      <c r="E115" s="11">
        <v>122.09788074655448</v>
      </c>
      <c r="F115" s="50">
        <f t="shared" si="7"/>
        <v>110</v>
      </c>
      <c r="G115" s="76">
        <f t="shared" si="6"/>
        <v>1.0290430145553252E-6</v>
      </c>
      <c r="H115" s="11">
        <v>-301.03667871299922</v>
      </c>
      <c r="I115" s="65">
        <v>4.295799664301769E-9</v>
      </c>
      <c r="J115" s="65">
        <f t="shared" si="8"/>
        <v>9.0734976169070683E-2</v>
      </c>
    </row>
    <row r="116" spans="2:10" x14ac:dyDescent="0.2">
      <c r="B116" s="7" t="d">
        <v>2023-08-28</v>
      </c>
      <c r="C116" s="8">
        <v>49.959999000000003</v>
      </c>
      <c r="D116" s="49">
        <f t="shared" si="5"/>
        <v>5.4336889803521249E-3</v>
      </c>
      <c r="E116" s="11">
        <v>54.336889803521245</v>
      </c>
      <c r="F116" s="50">
        <f t="shared" si="7"/>
        <v>111</v>
      </c>
      <c r="G116" s="76">
        <f t="shared" si="6"/>
        <v>9.2613871309979228E-7</v>
      </c>
      <c r="H116" s="11">
        <v>-300.05490816312317</v>
      </c>
      <c r="I116" s="65">
        <v>2.5705455471671058E-15</v>
      </c>
      <c r="J116" s="65">
        <f t="shared" si="8"/>
        <v>9.073497616907325E-2</v>
      </c>
    </row>
    <row r="117" spans="2:10" x14ac:dyDescent="0.2">
      <c r="B117" s="7" t="d">
        <v>2023-08-25</v>
      </c>
      <c r="C117" s="8">
        <v>49.689999</v>
      </c>
      <c r="D117" s="49">
        <f t="shared" si="5"/>
        <v>8.0557902092337486E-4</v>
      </c>
      <c r="E117" s="11">
        <v>8.0557902092337486</v>
      </c>
      <c r="F117" s="50">
        <f t="shared" si="7"/>
        <v>112</v>
      </c>
      <c r="G117" s="76">
        <f t="shared" si="6"/>
        <v>8.3352484178981317E-7</v>
      </c>
      <c r="H117" s="11">
        <v>-299.00950495049597</v>
      </c>
      <c r="I117" s="65">
        <v>6.6350273672983381E-15</v>
      </c>
      <c r="J117" s="65">
        <f t="shared" si="8"/>
        <v>9.0734976169079884E-2</v>
      </c>
    </row>
    <row r="118" spans="2:10" x14ac:dyDescent="0.2">
      <c r="B118" s="7" t="d">
        <v>2023-08-24</v>
      </c>
      <c r="C118" s="8">
        <v>49.650002000000001</v>
      </c>
      <c r="D118" s="49">
        <f t="shared" si="5"/>
        <v>-1.6831643564356402E-2</v>
      </c>
      <c r="E118" s="11">
        <v>-168.31643564356403</v>
      </c>
      <c r="F118" s="50">
        <f t="shared" si="7"/>
        <v>113</v>
      </c>
      <c r="G118" s="76">
        <f t="shared" si="6"/>
        <v>7.5017235761083201E-7</v>
      </c>
      <c r="H118" s="78">
        <v>-297.00983477576767</v>
      </c>
      <c r="I118" s="79">
        <v>2.6916567762526443E-12</v>
      </c>
      <c r="J118" s="79">
        <f t="shared" si="8"/>
        <v>9.0734976171771536E-2</v>
      </c>
    </row>
    <row r="119" spans="2:10" x14ac:dyDescent="0.2">
      <c r="B119" s="7" t="d">
        <v>2023-08-23</v>
      </c>
      <c r="C119" s="8">
        <v>50.5</v>
      </c>
      <c r="D119" s="49">
        <f t="shared" si="5"/>
        <v>3.1243597483283647E-2</v>
      </c>
      <c r="E119" s="11">
        <v>312.43597483283645</v>
      </c>
      <c r="F119" s="50">
        <f t="shared" si="7"/>
        <v>114</v>
      </c>
      <c r="G119" s="76">
        <f t="shared" si="6"/>
        <v>6.751551218497488E-7</v>
      </c>
      <c r="H119" s="78">
        <v>-295.84874019164431</v>
      </c>
      <c r="I119" s="79">
        <v>5.3144100000000007E-2</v>
      </c>
      <c r="J119" s="79">
        <f t="shared" si="8"/>
        <v>0.14387907617177154</v>
      </c>
    </row>
    <row r="120" spans="2:10" x14ac:dyDescent="0.2">
      <c r="B120" s="7" t="d">
        <v>2023-08-22</v>
      </c>
      <c r="C120" s="8">
        <v>48.970001000000003</v>
      </c>
      <c r="D120" s="49">
        <f t="shared" si="5"/>
        <v>2.1698330899228013E-2</v>
      </c>
      <c r="E120" s="11">
        <v>216.98330899228014</v>
      </c>
      <c r="F120" s="50">
        <f t="shared" si="7"/>
        <v>115</v>
      </c>
      <c r="G120" s="76">
        <f t="shared" si="6"/>
        <v>6.0763960966477382E-7</v>
      </c>
      <c r="H120" s="11">
        <v>-294.92870157163844</v>
      </c>
      <c r="I120" s="65">
        <v>9.4046108698600875E-6</v>
      </c>
      <c r="J120" s="65">
        <f t="shared" si="8"/>
        <v>0.14388848078264141</v>
      </c>
    </row>
    <row r="121" spans="2:10" x14ac:dyDescent="0.2">
      <c r="B121" s="7" t="d">
        <v>2023-08-21</v>
      </c>
      <c r="C121" s="8">
        <v>47.93</v>
      </c>
      <c r="D121" s="49">
        <f t="shared" si="5"/>
        <v>-4.3622560108487196E-3</v>
      </c>
      <c r="E121" s="11">
        <v>-43.622560108487193</v>
      </c>
      <c r="F121" s="50">
        <f t="shared" si="7"/>
        <v>116</v>
      </c>
      <c r="G121" s="76">
        <f t="shared" si="6"/>
        <v>5.4687564869829648E-7</v>
      </c>
      <c r="H121" s="11">
        <v>-292.04415790406779</v>
      </c>
      <c r="I121" s="65">
        <v>8.9444644458602214E-23</v>
      </c>
      <c r="J121" s="65">
        <f t="shared" si="8"/>
        <v>0.14388848078264141</v>
      </c>
    </row>
    <row r="122" spans="2:10" x14ac:dyDescent="0.2">
      <c r="B122" s="7" t="d">
        <v>2023-08-18</v>
      </c>
      <c r="C122" s="8">
        <v>48.139999000000003</v>
      </c>
      <c r="D122" s="49">
        <f t="shared" si="5"/>
        <v>2.2297706519430971E-2</v>
      </c>
      <c r="E122" s="11">
        <v>222.97706519430972</v>
      </c>
      <c r="F122" s="50">
        <f t="shared" si="7"/>
        <v>117</v>
      </c>
      <c r="G122" s="76">
        <f t="shared" si="6"/>
        <v>4.9218808382846693E-7</v>
      </c>
      <c r="H122" s="11">
        <v>-291.60382834599761</v>
      </c>
      <c r="I122" s="65">
        <v>5.0752878605641723E-5</v>
      </c>
      <c r="J122" s="65">
        <f t="shared" si="8"/>
        <v>0.14393923366124706</v>
      </c>
    </row>
    <row r="123" spans="2:10" x14ac:dyDescent="0.2">
      <c r="B123" s="7" t="d">
        <v>2023-08-17</v>
      </c>
      <c r="C123" s="8">
        <v>47.09</v>
      </c>
      <c r="D123" s="49">
        <f t="shared" si="5"/>
        <v>-2.3305296116412633E-3</v>
      </c>
      <c r="E123" s="11">
        <v>-23.305296116412634</v>
      </c>
      <c r="F123" s="50">
        <f t="shared" si="7"/>
        <v>118</v>
      </c>
      <c r="G123" s="76">
        <f t="shared" si="6"/>
        <v>4.4296927544562035E-7</v>
      </c>
      <c r="H123" s="11">
        <v>-290.25979063686202</v>
      </c>
      <c r="I123" s="65">
        <v>1.9581734281430156E-19</v>
      </c>
      <c r="J123" s="65">
        <f t="shared" si="8"/>
        <v>0.14393923366124706</v>
      </c>
    </row>
    <row r="124" spans="2:10" x14ac:dyDescent="0.2">
      <c r="B124" s="7" t="d">
        <v>2023-08-16</v>
      </c>
      <c r="C124" s="8">
        <v>47.200001</v>
      </c>
      <c r="D124" s="49">
        <f t="shared" si="5"/>
        <v>-3.0402608874281034E-2</v>
      </c>
      <c r="E124" s="11">
        <v>-304.02608874281032</v>
      </c>
      <c r="F124" s="50">
        <f t="shared" si="7"/>
        <v>119</v>
      </c>
      <c r="G124" s="76">
        <f t="shared" si="6"/>
        <v>3.9867234790105824E-7</v>
      </c>
      <c r="H124" s="11">
        <v>-289.31505147319791</v>
      </c>
      <c r="I124" s="65">
        <v>2.894353222040965E-21</v>
      </c>
      <c r="J124" s="65">
        <f t="shared" si="8"/>
        <v>0.14393923366124706</v>
      </c>
    </row>
    <row r="125" spans="2:10" x14ac:dyDescent="0.2">
      <c r="B125" s="7" t="d">
        <v>2023-08-15</v>
      </c>
      <c r="C125" s="8">
        <v>48.68</v>
      </c>
      <c r="D125" s="49">
        <f t="shared" si="5"/>
        <v>5.3697234766512114E-3</v>
      </c>
      <c r="E125" s="11">
        <v>53.697234766512111</v>
      </c>
      <c r="F125" s="50">
        <f t="shared" si="7"/>
        <v>120</v>
      </c>
      <c r="G125" s="76">
        <f t="shared" si="6"/>
        <v>3.588051131109524E-7</v>
      </c>
      <c r="H125" s="11">
        <v>-289.17526377491231</v>
      </c>
      <c r="I125" s="65">
        <v>5.880583697856608E-16</v>
      </c>
      <c r="J125" s="65">
        <f t="shared" si="8"/>
        <v>0.14393923366124764</v>
      </c>
    </row>
    <row r="126" spans="2:10" x14ac:dyDescent="0.2">
      <c r="B126" s="7" t="d">
        <v>2023-08-14</v>
      </c>
      <c r="C126" s="8">
        <v>48.419998</v>
      </c>
      <c r="D126" s="49">
        <f t="shared" si="5"/>
        <v>-2.4773493463303375E-2</v>
      </c>
      <c r="E126" s="11">
        <v>-247.73493463303376</v>
      </c>
      <c r="F126" s="50">
        <f t="shared" si="7"/>
        <v>121</v>
      </c>
      <c r="G126" s="76">
        <f t="shared" si="6"/>
        <v>3.2292460179985718E-7</v>
      </c>
      <c r="H126" s="11">
        <v>-288.50127892452116</v>
      </c>
      <c r="I126" s="65">
        <v>1.0248054286757207E-20</v>
      </c>
      <c r="J126" s="65">
        <f t="shared" si="8"/>
        <v>0.14393923366124764</v>
      </c>
    </row>
    <row r="127" spans="2:10" x14ac:dyDescent="0.2">
      <c r="B127" s="7" t="d">
        <v>2023-08-11</v>
      </c>
      <c r="C127" s="8">
        <v>49.650002000000001</v>
      </c>
      <c r="D127" s="49">
        <f t="shared" si="5"/>
        <v>-8.3882164969043549E-3</v>
      </c>
      <c r="E127" s="11">
        <v>-83.882164969043544</v>
      </c>
      <c r="F127" s="50">
        <f t="shared" si="7"/>
        <v>122</v>
      </c>
      <c r="G127" s="76">
        <f t="shared" si="6"/>
        <v>2.9063214161987146E-7</v>
      </c>
      <c r="H127" s="11">
        <v>-283.54739728039812</v>
      </c>
      <c r="I127" s="65">
        <v>5.8684631229288919E-23</v>
      </c>
      <c r="J127" s="65">
        <f t="shared" si="8"/>
        <v>0.14393923366124764</v>
      </c>
    </row>
    <row r="128" spans="2:10" x14ac:dyDescent="0.2">
      <c r="B128" s="7" t="d">
        <v>2023-08-10</v>
      </c>
      <c r="C128" s="8">
        <v>50.07</v>
      </c>
      <c r="D128" s="49">
        <f t="shared" si="5"/>
        <v>-1.7271854420571997E-2</v>
      </c>
      <c r="E128" s="11">
        <v>-172.71854420571998</v>
      </c>
      <c r="F128" s="50">
        <f t="shared" si="7"/>
        <v>123</v>
      </c>
      <c r="G128" s="76">
        <f t="shared" si="6"/>
        <v>2.6156892745788436E-7</v>
      </c>
      <c r="H128" s="11">
        <v>-283.53598425414629</v>
      </c>
      <c r="I128" s="65">
        <v>5.1325520273983112E-18</v>
      </c>
      <c r="J128" s="65">
        <f t="shared" si="8"/>
        <v>0.14393923366124764</v>
      </c>
    </row>
    <row r="129" spans="2:10" x14ac:dyDescent="0.2">
      <c r="B129" s="7" t="d">
        <v>2023-08-09</v>
      </c>
      <c r="C129" s="8">
        <v>50.950001</v>
      </c>
      <c r="D129" s="49">
        <f t="shared" si="5"/>
        <v>-3.9585259935631667E-2</v>
      </c>
      <c r="E129" s="11">
        <v>-395.85259935631666</v>
      </c>
      <c r="F129" s="50">
        <f t="shared" si="7"/>
        <v>124</v>
      </c>
      <c r="G129" s="76">
        <f t="shared" si="6"/>
        <v>2.3541203471209595E-7</v>
      </c>
      <c r="H129" s="11">
        <v>-279.84323218875119</v>
      </c>
      <c r="I129" s="65">
        <v>7.7195962431192594E-12</v>
      </c>
      <c r="J129" s="65">
        <f t="shared" si="8"/>
        <v>0.14393923366896724</v>
      </c>
    </row>
    <row r="130" spans="2:10" x14ac:dyDescent="0.2">
      <c r="B130" s="7" t="d">
        <v>2023-08-08</v>
      </c>
      <c r="C130" s="8">
        <v>53.049999</v>
      </c>
      <c r="D130" s="49">
        <f t="shared" si="5"/>
        <v>9.7434815887463611E-2</v>
      </c>
      <c r="E130" s="11">
        <v>974.34815887463606</v>
      </c>
      <c r="F130" s="50">
        <f t="shared" si="7"/>
        <v>125</v>
      </c>
      <c r="G130" s="76">
        <f t="shared" si="6"/>
        <v>2.1187083124088638E-7</v>
      </c>
      <c r="H130" s="11">
        <v>-278.72451908564466</v>
      </c>
      <c r="I130" s="65">
        <v>2.5366267437735522E-9</v>
      </c>
      <c r="J130" s="65">
        <f t="shared" si="8"/>
        <v>0.14393923620559398</v>
      </c>
    </row>
    <row r="131" spans="2:10" x14ac:dyDescent="0.2">
      <c r="B131" s="7" t="d">
        <v>2023-08-07</v>
      </c>
      <c r="C131" s="8">
        <v>48.34</v>
      </c>
      <c r="D131" s="49">
        <f t="shared" si="5"/>
        <v>-5.1412854227096849E-2</v>
      </c>
      <c r="E131" s="11">
        <v>-514.12854227096852</v>
      </c>
      <c r="F131" s="50">
        <f t="shared" si="7"/>
        <v>126</v>
      </c>
      <c r="G131" s="76">
        <f t="shared" si="6"/>
        <v>1.9068374811679774E-7</v>
      </c>
      <c r="H131" s="11">
        <v>-271.85100261271521</v>
      </c>
      <c r="I131" s="65">
        <v>5.3854722595086966E-8</v>
      </c>
      <c r="J131" s="65">
        <f t="shared" si="8"/>
        <v>0.14393929006031658</v>
      </c>
    </row>
    <row r="132" spans="2:10" x14ac:dyDescent="0.2">
      <c r="B132" s="7" t="d">
        <v>2023-08-04</v>
      </c>
      <c r="C132" s="8">
        <v>50.959999000000003</v>
      </c>
      <c r="D132" s="49">
        <f t="shared" si="5"/>
        <v>-7.5949175304738104E-3</v>
      </c>
      <c r="E132" s="11">
        <v>-75.949175304738105</v>
      </c>
      <c r="F132" s="50">
        <f t="shared" si="7"/>
        <v>127</v>
      </c>
      <c r="G132" s="76">
        <f t="shared" si="6"/>
        <v>1.7161537330511799E-7</v>
      </c>
      <c r="H132" s="11">
        <v>-268.10507648366564</v>
      </c>
      <c r="I132" s="65">
        <v>2.243562788578465E-17</v>
      </c>
      <c r="J132" s="65">
        <f t="shared" si="8"/>
        <v>0.14393929006031661</v>
      </c>
    </row>
    <row r="133" spans="2:10" x14ac:dyDescent="0.2">
      <c r="B133" s="7" t="d">
        <v>2023-08-03</v>
      </c>
      <c r="C133" s="8">
        <v>51.349997999999999</v>
      </c>
      <c r="D133" s="49">
        <f t="shared" si="5"/>
        <v>-3.1314847436893056E-2</v>
      </c>
      <c r="E133" s="11">
        <v>-313.14847436893058</v>
      </c>
      <c r="F133" s="50">
        <f t="shared" si="7"/>
        <v>128</v>
      </c>
      <c r="G133" s="76">
        <f t="shared" si="6"/>
        <v>1.5445383597460617E-7</v>
      </c>
      <c r="H133" s="11">
        <v>-264.38645733811273</v>
      </c>
      <c r="I133" s="65">
        <v>7.9766443076872574E-3</v>
      </c>
      <c r="J133" s="65">
        <f t="shared" si="8"/>
        <v>0.15191593436800388</v>
      </c>
    </row>
    <row r="134" spans="2:10" x14ac:dyDescent="0.2">
      <c r="B134" s="7" t="d">
        <v>2023-08-02</v>
      </c>
      <c r="C134" s="8">
        <v>53.009998000000003</v>
      </c>
      <c r="D134" s="49">
        <f t="shared" si="5"/>
        <v>-6.0273036695621229E-2</v>
      </c>
      <c r="E134" s="11">
        <v>-602.73036695621226</v>
      </c>
      <c r="F134" s="50">
        <f t="shared" si="7"/>
        <v>129</v>
      </c>
      <c r="G134" s="76">
        <f t="shared" si="6"/>
        <v>1.3900845237714557E-7</v>
      </c>
      <c r="H134" s="11">
        <v>-263.35003657644518</v>
      </c>
      <c r="I134" s="65">
        <v>4.7632727952638535E-16</v>
      </c>
      <c r="J134" s="65">
        <f t="shared" si="8"/>
        <v>0.15191593436800435</v>
      </c>
    </row>
    <row r="135" spans="2:10" x14ac:dyDescent="0.2">
      <c r="B135" s="7" t="d">
        <v>2023-08-01</v>
      </c>
      <c r="C135" s="8">
        <v>56.41</v>
      </c>
      <c r="D135" s="49">
        <f t="shared" ref="D135:D198" si="9">C135/C136-1</f>
        <v>-1.604747894479408E-2</v>
      </c>
      <c r="E135" s="11">
        <v>-160.47478944794079</v>
      </c>
      <c r="F135" s="50">
        <f t="shared" si="7"/>
        <v>130</v>
      </c>
      <c r="G135" s="76">
        <f t="shared" ref="G135:G198" si="10">$M$8^(F135-1)*(1-$M$8)/(1-$M$8^500)</f>
        <v>1.2510760713943101E-7</v>
      </c>
      <c r="H135" s="11">
        <v>-262.56563353141416</v>
      </c>
      <c r="I135" s="65">
        <v>2.0192065097206182E-17</v>
      </c>
      <c r="J135" s="65">
        <f t="shared" si="8"/>
        <v>0.15191593436800438</v>
      </c>
    </row>
    <row r="136" spans="2:10" x14ac:dyDescent="0.2">
      <c r="B136" s="7" t="d">
        <v>2023-07-31</v>
      </c>
      <c r="C136" s="8">
        <v>57.330002</v>
      </c>
      <c r="D136" s="49">
        <f t="shared" si="9"/>
        <v>7.7342768102350856E-3</v>
      </c>
      <c r="E136" s="11">
        <v>77.34276810235086</v>
      </c>
      <c r="F136" s="50">
        <f t="shared" ref="F136:F199" si="11">F135+1</f>
        <v>131</v>
      </c>
      <c r="G136" s="76">
        <f t="shared" si="10"/>
        <v>1.1259684642548793E-7</v>
      </c>
      <c r="H136" s="11">
        <v>-259.70120671541474</v>
      </c>
      <c r="I136" s="65">
        <v>3.8073406599130607E-10</v>
      </c>
      <c r="J136" s="65">
        <f t="shared" ref="J136:J199" si="12">I136+J135</f>
        <v>0.15191593474873843</v>
      </c>
    </row>
    <row r="137" spans="2:10" x14ac:dyDescent="0.2">
      <c r="B137" s="7" t="d">
        <v>2023-07-28</v>
      </c>
      <c r="C137" s="8">
        <v>56.889999000000003</v>
      </c>
      <c r="D137" s="49">
        <f t="shared" si="9"/>
        <v>2.6154401626161672E-2</v>
      </c>
      <c r="E137" s="11">
        <v>261.54401626161672</v>
      </c>
      <c r="F137" s="50">
        <f t="shared" si="11"/>
        <v>132</v>
      </c>
      <c r="G137" s="76">
        <f t="shared" si="10"/>
        <v>1.0133716178293913E-7</v>
      </c>
      <c r="H137" s="11">
        <v>-256.63936048562095</v>
      </c>
      <c r="I137" s="65">
        <v>3.6998848503512827E-5</v>
      </c>
      <c r="J137" s="65">
        <f t="shared" si="12"/>
        <v>0.15195293359724193</v>
      </c>
    </row>
    <row r="138" spans="2:10" x14ac:dyDescent="0.2">
      <c r="B138" s="7" t="d">
        <v>2023-07-27</v>
      </c>
      <c r="C138" s="8">
        <v>55.439999</v>
      </c>
      <c r="D138" s="49">
        <f t="shared" si="9"/>
        <v>-3.212290558873776E-2</v>
      </c>
      <c r="E138" s="11">
        <v>-321.22905588737763</v>
      </c>
      <c r="F138" s="50">
        <f t="shared" si="11"/>
        <v>133</v>
      </c>
      <c r="G138" s="76">
        <f t="shared" si="10"/>
        <v>9.1203445604645217E-8</v>
      </c>
      <c r="H138" s="11">
        <v>-255.22970149242542</v>
      </c>
      <c r="I138" s="65">
        <v>4.8369349507604889E-15</v>
      </c>
      <c r="J138" s="65">
        <f t="shared" si="12"/>
        <v>0.15195293359724676</v>
      </c>
    </row>
    <row r="139" spans="2:10" x14ac:dyDescent="0.2">
      <c r="B139" s="7" t="d">
        <v>2023-07-26</v>
      </c>
      <c r="C139" s="8">
        <v>57.279998999999997</v>
      </c>
      <c r="D139" s="49">
        <f t="shared" si="9"/>
        <v>3.318903378768101E-2</v>
      </c>
      <c r="E139" s="11">
        <v>331.89033787681012</v>
      </c>
      <c r="F139" s="50">
        <f t="shared" si="11"/>
        <v>134</v>
      </c>
      <c r="G139" s="76">
        <f t="shared" si="10"/>
        <v>8.2083101044180713E-8</v>
      </c>
      <c r="H139" s="11">
        <v>-254.50331814787398</v>
      </c>
      <c r="I139" s="65">
        <v>5.5418826087289079E-13</v>
      </c>
      <c r="J139" s="65">
        <f t="shared" si="12"/>
        <v>0.15195293359780096</v>
      </c>
    </row>
    <row r="140" spans="2:10" x14ac:dyDescent="0.2">
      <c r="B140" s="7" t="d">
        <v>2023-07-25</v>
      </c>
      <c r="C140" s="8">
        <v>55.439999</v>
      </c>
      <c r="D140" s="49">
        <f t="shared" si="9"/>
        <v>-1.4409402017291351E-3</v>
      </c>
      <c r="E140" s="11">
        <v>-14.409402017291351</v>
      </c>
      <c r="F140" s="50">
        <f t="shared" si="11"/>
        <v>135</v>
      </c>
      <c r="G140" s="76">
        <f t="shared" si="10"/>
        <v>7.3874790939762644E-8</v>
      </c>
      <c r="H140" s="11">
        <v>-247.73493463303376</v>
      </c>
      <c r="I140" s="65">
        <v>3.2292460179985718E-7</v>
      </c>
      <c r="J140" s="65">
        <f t="shared" si="12"/>
        <v>0.15195325652240277</v>
      </c>
    </row>
    <row r="141" spans="2:10" x14ac:dyDescent="0.2">
      <c r="B141" s="7" t="d">
        <v>2023-07-24</v>
      </c>
      <c r="C141" s="8">
        <v>55.52</v>
      </c>
      <c r="D141" s="49">
        <f t="shared" si="9"/>
        <v>-2.1329102767495001E-2</v>
      </c>
      <c r="E141" s="11">
        <v>-213.29102767495002</v>
      </c>
      <c r="F141" s="50">
        <f t="shared" si="11"/>
        <v>136</v>
      </c>
      <c r="G141" s="76">
        <f t="shared" si="10"/>
        <v>6.6487311845786374E-8</v>
      </c>
      <c r="H141" s="11">
        <v>-242.44988292145163</v>
      </c>
      <c r="I141" s="65">
        <v>1.4720015455863312E-17</v>
      </c>
      <c r="J141" s="65">
        <f t="shared" si="12"/>
        <v>0.1519532565224028</v>
      </c>
    </row>
    <row r="142" spans="2:10" x14ac:dyDescent="0.2">
      <c r="B142" s="7" t="d">
        <v>2023-07-21</v>
      </c>
      <c r="C142" s="8">
        <v>56.73</v>
      </c>
      <c r="D142" s="49">
        <f t="shared" si="9"/>
        <v>3.360435030766995E-3</v>
      </c>
      <c r="E142" s="11">
        <v>33.604350307669947</v>
      </c>
      <c r="F142" s="50">
        <f t="shared" si="11"/>
        <v>137</v>
      </c>
      <c r="G142" s="76">
        <f t="shared" si="10"/>
        <v>5.9838580661207732E-8</v>
      </c>
      <c r="H142" s="11">
        <v>-237.49531375261924</v>
      </c>
      <c r="I142" s="65">
        <v>3.3674673851760321E-18</v>
      </c>
      <c r="J142" s="65">
        <f t="shared" si="12"/>
        <v>0.1519532565224028</v>
      </c>
    </row>
    <row r="143" spans="2:10" x14ac:dyDescent="0.2">
      <c r="B143" s="7" t="d">
        <v>2023-07-20</v>
      </c>
      <c r="C143" s="8">
        <v>56.540000999999997</v>
      </c>
      <c r="D143" s="49">
        <f t="shared" si="9"/>
        <v>-2.7185100261271522E-2</v>
      </c>
      <c r="E143" s="11">
        <v>-271.85100261271521</v>
      </c>
      <c r="F143" s="50">
        <f t="shared" si="11"/>
        <v>138</v>
      </c>
      <c r="G143" s="76">
        <f t="shared" si="10"/>
        <v>5.3854722595086966E-8</v>
      </c>
      <c r="H143" s="11">
        <v>-237.28317754575733</v>
      </c>
      <c r="I143" s="65">
        <v>7.2900000000000006E-2</v>
      </c>
      <c r="J143" s="65">
        <f t="shared" si="12"/>
        <v>0.22485325652240279</v>
      </c>
    </row>
    <row r="144" spans="2:10" x14ac:dyDescent="0.2">
      <c r="B144" s="7" t="d">
        <v>2023-07-19</v>
      </c>
      <c r="C144" s="8">
        <v>58.119999</v>
      </c>
      <c r="D144" s="49">
        <f t="shared" si="9"/>
        <v>6.4069090909091297E-3</v>
      </c>
      <c r="E144" s="11">
        <v>64.069090909091301</v>
      </c>
      <c r="F144" s="50">
        <f t="shared" si="11"/>
        <v>139</v>
      </c>
      <c r="G144" s="76">
        <f t="shared" si="10"/>
        <v>4.8469250335578276E-8</v>
      </c>
      <c r="H144" s="11">
        <v>-235.65790998647972</v>
      </c>
      <c r="I144" s="65">
        <v>9.2422983223994225E-14</v>
      </c>
      <c r="J144" s="65">
        <f t="shared" si="12"/>
        <v>0.22485325652249522</v>
      </c>
    </row>
    <row r="145" spans="2:10" x14ac:dyDescent="0.2">
      <c r="B145" s="7" t="d">
        <v>2023-07-18</v>
      </c>
      <c r="C145" s="8">
        <v>57.75</v>
      </c>
      <c r="D145" s="49">
        <f t="shared" si="9"/>
        <v>-8.0728442447124404E-3</v>
      </c>
      <c r="E145" s="11">
        <v>-80.728442447124408</v>
      </c>
      <c r="F145" s="50">
        <f t="shared" si="11"/>
        <v>140</v>
      </c>
      <c r="G145" s="76">
        <f t="shared" si="10"/>
        <v>4.3622325302020449E-8</v>
      </c>
      <c r="H145" s="11">
        <v>-234.05648293854276</v>
      </c>
      <c r="I145" s="65">
        <v>2.5652473503365941E-22</v>
      </c>
      <c r="J145" s="65">
        <f t="shared" si="12"/>
        <v>0.22485325652249522</v>
      </c>
    </row>
    <row r="146" spans="2:10" x14ac:dyDescent="0.2">
      <c r="B146" s="7" t="d">
        <v>2023-07-17</v>
      </c>
      <c r="C146" s="8">
        <v>58.220001000000003</v>
      </c>
      <c r="D146" s="49">
        <f t="shared" si="9"/>
        <v>2.301881918819193E-2</v>
      </c>
      <c r="E146" s="11">
        <v>230.18819188191929</v>
      </c>
      <c r="F146" s="50">
        <f t="shared" si="11"/>
        <v>141</v>
      </c>
      <c r="G146" s="76">
        <f t="shared" si="10"/>
        <v>3.9260092771818405E-8</v>
      </c>
      <c r="H146" s="11">
        <v>-232.87125159490495</v>
      </c>
      <c r="I146" s="65">
        <v>1.5651913364154213E-13</v>
      </c>
      <c r="J146" s="65">
        <f t="shared" si="12"/>
        <v>0.22485325652265173</v>
      </c>
    </row>
    <row r="147" spans="2:10" x14ac:dyDescent="0.2">
      <c r="B147" s="7" t="d">
        <v>2023-07-14</v>
      </c>
      <c r="C147" s="8">
        <v>56.91</v>
      </c>
      <c r="D147" s="49">
        <f t="shared" si="9"/>
        <v>-3.5423728813559374E-2</v>
      </c>
      <c r="E147" s="11">
        <v>-354.23728813559376</v>
      </c>
      <c r="F147" s="50">
        <f t="shared" si="11"/>
        <v>142</v>
      </c>
      <c r="G147" s="76">
        <f t="shared" si="10"/>
        <v>3.533408349463657E-8</v>
      </c>
      <c r="H147" s="11">
        <v>-229.47368421052715</v>
      </c>
      <c r="I147" s="65">
        <v>1.1236477107653536E-14</v>
      </c>
      <c r="J147" s="65">
        <f t="shared" si="12"/>
        <v>0.22485325652266297</v>
      </c>
    </row>
    <row r="148" spans="2:10" x14ac:dyDescent="0.2">
      <c r="B148" s="7" t="d">
        <v>2023-07-13</v>
      </c>
      <c r="C148" s="8">
        <v>59</v>
      </c>
      <c r="D148" s="49">
        <f t="shared" si="9"/>
        <v>2.6443980514961885E-2</v>
      </c>
      <c r="E148" s="11">
        <v>264.43980514961885</v>
      </c>
      <c r="F148" s="50">
        <f t="shared" si="11"/>
        <v>143</v>
      </c>
      <c r="G148" s="76">
        <f t="shared" si="10"/>
        <v>3.1800675145172911E-8</v>
      </c>
      <c r="H148" s="11">
        <v>-225.76361221779641</v>
      </c>
      <c r="I148" s="65">
        <v>1.7933064502448992E-11</v>
      </c>
      <c r="J148" s="65">
        <f t="shared" si="12"/>
        <v>0.22485325654059604</v>
      </c>
    </row>
    <row r="149" spans="2:10" x14ac:dyDescent="0.2">
      <c r="B149" s="7" t="d">
        <v>2023-07-12</v>
      </c>
      <c r="C149" s="8">
        <v>57.48</v>
      </c>
      <c r="D149" s="49">
        <f t="shared" si="9"/>
        <v>-2.4296945926709501E-3</v>
      </c>
      <c r="E149" s="11">
        <v>-24.296945926709501</v>
      </c>
      <c r="F149" s="50">
        <f t="shared" si="11"/>
        <v>144</v>
      </c>
      <c r="G149" s="76">
        <f t="shared" si="10"/>
        <v>2.8620607630655617E-8</v>
      </c>
      <c r="H149" s="11">
        <v>-222.19189231860281</v>
      </c>
      <c r="I149" s="65">
        <v>8.7279635680877308E-4</v>
      </c>
      <c r="J149" s="65">
        <f t="shared" si="12"/>
        <v>0.22572605289740483</v>
      </c>
    </row>
    <row r="150" spans="2:10" x14ac:dyDescent="0.2">
      <c r="B150" s="7" t="d">
        <v>2023-07-11</v>
      </c>
      <c r="C150" s="8">
        <v>57.619999</v>
      </c>
      <c r="D150" s="49">
        <f t="shared" si="9"/>
        <v>-6.937391605965626E-4</v>
      </c>
      <c r="E150" s="11">
        <v>-6.937391605965626</v>
      </c>
      <c r="F150" s="50">
        <f t="shared" si="11"/>
        <v>145</v>
      </c>
      <c r="G150" s="76">
        <f t="shared" si="10"/>
        <v>2.5758546867590063E-8</v>
      </c>
      <c r="H150" s="11">
        <v>-218.81122734123903</v>
      </c>
      <c r="I150" s="65">
        <v>3.4795977280844332E-9</v>
      </c>
      <c r="J150" s="65">
        <f t="shared" si="12"/>
        <v>0.22572605637700255</v>
      </c>
    </row>
    <row r="151" spans="2:10" x14ac:dyDescent="0.2">
      <c r="B151" s="7" t="d">
        <v>2023-07-10</v>
      </c>
      <c r="C151" s="8">
        <v>57.66</v>
      </c>
      <c r="D151" s="49">
        <f t="shared" si="9"/>
        <v>6.0511330890405057E-2</v>
      </c>
      <c r="E151" s="11">
        <v>605.11330890405054</v>
      </c>
      <c r="F151" s="50">
        <f t="shared" si="11"/>
        <v>146</v>
      </c>
      <c r="G151" s="76">
        <f t="shared" si="10"/>
        <v>2.3182692180831056E-8</v>
      </c>
      <c r="H151" s="11">
        <v>-216.32844243792192</v>
      </c>
      <c r="I151" s="65">
        <v>2.7389274499534149E-4</v>
      </c>
      <c r="J151" s="65">
        <f t="shared" si="12"/>
        <v>0.22599994912199789</v>
      </c>
    </row>
    <row r="152" spans="2:10" x14ac:dyDescent="0.2">
      <c r="B152" s="7" t="d">
        <v>2023-07-07</v>
      </c>
      <c r="C152" s="8">
        <v>54.369999</v>
      </c>
      <c r="D152" s="49">
        <f t="shared" si="9"/>
        <v>6.4790633098852357E-3</v>
      </c>
      <c r="E152" s="11">
        <v>64.790633098852354</v>
      </c>
      <c r="F152" s="50">
        <f t="shared" si="11"/>
        <v>147</v>
      </c>
      <c r="G152" s="76">
        <f t="shared" si="10"/>
        <v>2.0864422962747948E-8</v>
      </c>
      <c r="H152" s="11">
        <v>-215.689087713693</v>
      </c>
      <c r="I152" s="65">
        <v>3.1316379552759903E-9</v>
      </c>
      <c r="J152" s="65">
        <f t="shared" si="12"/>
        <v>0.22599995225363584</v>
      </c>
    </row>
    <row r="153" spans="2:10" x14ac:dyDescent="0.2">
      <c r="B153" s="7" t="d">
        <v>2023-07-06</v>
      </c>
      <c r="C153" s="8">
        <v>54.02</v>
      </c>
      <c r="D153" s="49">
        <f t="shared" si="9"/>
        <v>-4.8608648267147614E-2</v>
      </c>
      <c r="E153" s="11">
        <v>-486.08648267147612</v>
      </c>
      <c r="F153" s="50">
        <f t="shared" si="11"/>
        <v>148</v>
      </c>
      <c r="G153" s="76">
        <f t="shared" si="10"/>
        <v>1.8777980666473159E-8</v>
      </c>
      <c r="H153" s="11">
        <v>-213.29102767495002</v>
      </c>
      <c r="I153" s="65">
        <v>6.6487311845786374E-8</v>
      </c>
      <c r="J153" s="65">
        <f t="shared" si="12"/>
        <v>0.22600001874094769</v>
      </c>
    </row>
    <row r="154" spans="2:10" x14ac:dyDescent="0.2">
      <c r="B154" s="7" t="d">
        <v>2023-07-05</v>
      </c>
      <c r="C154" s="8">
        <v>56.779998999999997</v>
      </c>
      <c r="D154" s="49">
        <f t="shared" si="9"/>
        <v>9.4222044444443043E-3</v>
      </c>
      <c r="E154" s="11">
        <v>94.222044444443043</v>
      </c>
      <c r="F154" s="50">
        <f t="shared" si="11"/>
        <v>149</v>
      </c>
      <c r="G154" s="76">
        <f t="shared" si="10"/>
        <v>1.6900182599825843E-8</v>
      </c>
      <c r="H154" s="11">
        <v>-211.67414670182572</v>
      </c>
      <c r="I154" s="65">
        <v>1.4689675772009313E-24</v>
      </c>
      <c r="J154" s="65">
        <f t="shared" si="12"/>
        <v>0.22600001874094769</v>
      </c>
    </row>
    <row r="155" spans="2:10" x14ac:dyDescent="0.2">
      <c r="B155" s="7" t="d">
        <v>2023-07-03</v>
      </c>
      <c r="C155" s="8">
        <v>56.25</v>
      </c>
      <c r="D155" s="49">
        <f t="shared" si="9"/>
        <v>1.9594050936837526E-3</v>
      </c>
      <c r="E155" s="11">
        <v>19.594050936837526</v>
      </c>
      <c r="F155" s="50">
        <f t="shared" si="11"/>
        <v>150</v>
      </c>
      <c r="G155" s="76">
        <f t="shared" si="10"/>
        <v>1.5210164339843258E-8</v>
      </c>
      <c r="H155" s="11">
        <v>-209.86205338785479</v>
      </c>
      <c r="I155" s="65">
        <v>1.821039234880372E-10</v>
      </c>
      <c r="J155" s="65">
        <f t="shared" si="12"/>
        <v>0.2260000189230516</v>
      </c>
    </row>
    <row r="156" spans="2:10" x14ac:dyDescent="0.2">
      <c r="B156" s="7" t="d">
        <v>2023-06-30</v>
      </c>
      <c r="C156" s="8">
        <v>56.139999000000003</v>
      </c>
      <c r="D156" s="49">
        <f t="shared" si="9"/>
        <v>-1.5433198877586762E-2</v>
      </c>
      <c r="E156" s="11">
        <v>-154.33198877586761</v>
      </c>
      <c r="F156" s="50">
        <f t="shared" si="11"/>
        <v>151</v>
      </c>
      <c r="G156" s="76">
        <f t="shared" si="10"/>
        <v>1.3689147905858934E-8</v>
      </c>
      <c r="H156" s="11">
        <v>-208.03782178033359</v>
      </c>
      <c r="I156" s="65">
        <v>7.1641831546927304E-10</v>
      </c>
      <c r="J156" s="65">
        <f t="shared" si="12"/>
        <v>0.22600001963946992</v>
      </c>
    </row>
    <row r="157" spans="2:10" x14ac:dyDescent="0.2">
      <c r="B157" s="7" t="d">
        <v>2023-06-29</v>
      </c>
      <c r="C157" s="8">
        <v>57.02</v>
      </c>
      <c r="D157" s="49">
        <f t="shared" si="9"/>
        <v>-2.4492652204337606E-3</v>
      </c>
      <c r="E157" s="11">
        <v>-24.492652204337606</v>
      </c>
      <c r="F157" s="50">
        <f t="shared" si="11"/>
        <v>152</v>
      </c>
      <c r="G157" s="76">
        <f t="shared" si="10"/>
        <v>1.2320233115273042E-8</v>
      </c>
      <c r="H157" s="11">
        <v>-205.03729746589096</v>
      </c>
      <c r="I157" s="65">
        <v>1.2157665459056938E-2</v>
      </c>
      <c r="J157" s="65">
        <f t="shared" si="12"/>
        <v>0.23815768509852686</v>
      </c>
    </row>
    <row r="158" spans="2:10" x14ac:dyDescent="0.2">
      <c r="B158" s="7" t="d">
        <v>2023-06-28</v>
      </c>
      <c r="C158" s="8">
        <v>57.16</v>
      </c>
      <c r="D158" s="49">
        <f t="shared" si="9"/>
        <v>2.400573271228934E-2</v>
      </c>
      <c r="E158" s="11">
        <v>240.05732712289341</v>
      </c>
      <c r="F158" s="50">
        <f t="shared" si="11"/>
        <v>153</v>
      </c>
      <c r="G158" s="76">
        <f t="shared" si="10"/>
        <v>1.1088209803745737E-8</v>
      </c>
      <c r="H158" s="11">
        <v>-204.43226577926632</v>
      </c>
      <c r="I158" s="65">
        <v>6.5205145810321012E-23</v>
      </c>
      <c r="J158" s="65">
        <f t="shared" si="12"/>
        <v>0.23815768509852686</v>
      </c>
    </row>
    <row r="159" spans="2:10" x14ac:dyDescent="0.2">
      <c r="B159" s="7" t="d">
        <v>2023-06-27</v>
      </c>
      <c r="C159" s="8">
        <v>55.82</v>
      </c>
      <c r="D159" s="49">
        <f t="shared" si="9"/>
        <v>-7.2914814156144203E-3</v>
      </c>
      <c r="E159" s="11">
        <v>-72.914814156144203</v>
      </c>
      <c r="F159" s="50">
        <f t="shared" si="11"/>
        <v>154</v>
      </c>
      <c r="G159" s="76">
        <f t="shared" si="10"/>
        <v>9.9793888233711638E-9</v>
      </c>
      <c r="H159" s="11">
        <v>-201.90007129114451</v>
      </c>
      <c r="I159" s="65">
        <v>5.3034563756811955E-9</v>
      </c>
      <c r="J159" s="65">
        <f t="shared" si="12"/>
        <v>0.23815769040198323</v>
      </c>
    </row>
    <row r="160" spans="2:10" x14ac:dyDescent="0.2">
      <c r="B160" s="7" t="d">
        <v>2023-06-26</v>
      </c>
      <c r="C160" s="8">
        <v>56.23</v>
      </c>
      <c r="D160" s="49">
        <f t="shared" si="9"/>
        <v>3.5695342418264886E-3</v>
      </c>
      <c r="E160" s="11">
        <v>35.695342418264886</v>
      </c>
      <c r="F160" s="50">
        <f t="shared" si="11"/>
        <v>155</v>
      </c>
      <c r="G160" s="76">
        <f t="shared" si="10"/>
        <v>8.9814499410340485E-9</v>
      </c>
      <c r="H160" s="11">
        <v>-201.54118843177861</v>
      </c>
      <c r="I160" s="65">
        <v>9.9382938287335799E-23</v>
      </c>
      <c r="J160" s="65">
        <f t="shared" si="12"/>
        <v>0.23815769040198323</v>
      </c>
    </row>
    <row r="161" spans="2:10" x14ac:dyDescent="0.2">
      <c r="B161" s="7" t="d">
        <v>2023-06-23</v>
      </c>
      <c r="C161" s="8">
        <v>56.029998999999997</v>
      </c>
      <c r="D161" s="49">
        <f t="shared" si="9"/>
        <v>-1.5981735440494194E-2</v>
      </c>
      <c r="E161" s="11">
        <v>-159.81735440494194</v>
      </c>
      <c r="F161" s="50">
        <f t="shared" si="11"/>
        <v>156</v>
      </c>
      <c r="G161" s="76">
        <f t="shared" si="10"/>
        <v>8.0833049469306429E-9</v>
      </c>
      <c r="H161" s="11">
        <v>-200.51578718514597</v>
      </c>
      <c r="I161" s="65">
        <v>2.9512665430652888E-6</v>
      </c>
      <c r="J161" s="65">
        <f t="shared" si="12"/>
        <v>0.2381606416685263</v>
      </c>
    </row>
    <row r="162" spans="2:10" x14ac:dyDescent="0.2">
      <c r="B162" s="7" t="d">
        <v>2023-06-22</v>
      </c>
      <c r="C162" s="8">
        <v>56.939999</v>
      </c>
      <c r="D162" s="49">
        <f t="shared" si="9"/>
        <v>-5.2662804060688018E-4</v>
      </c>
      <c r="E162" s="11">
        <v>-5.2662804060688018</v>
      </c>
      <c r="F162" s="50">
        <f t="shared" si="11"/>
        <v>157</v>
      </c>
      <c r="G162" s="76">
        <f t="shared" si="10"/>
        <v>7.2749744522375797E-9</v>
      </c>
      <c r="H162" s="11">
        <v>-197.6278534148357</v>
      </c>
      <c r="I162" s="65">
        <v>6.5610000000000002E-2</v>
      </c>
      <c r="J162" s="65">
        <f t="shared" si="12"/>
        <v>0.3037706416685263</v>
      </c>
    </row>
    <row r="163" spans="2:10" x14ac:dyDescent="0.2">
      <c r="B163" s="7" t="d">
        <v>2023-06-21</v>
      </c>
      <c r="C163" s="8">
        <v>56.970001000000003</v>
      </c>
      <c r="D163" s="49">
        <f t="shared" si="9"/>
        <v>1.4062577149984712E-3</v>
      </c>
      <c r="E163" s="11">
        <v>14.062577149984712</v>
      </c>
      <c r="F163" s="50">
        <f t="shared" si="11"/>
        <v>158</v>
      </c>
      <c r="G163" s="76">
        <f t="shared" si="10"/>
        <v>6.5474770070138229E-9</v>
      </c>
      <c r="H163" s="11">
        <v>-196.42858019770392</v>
      </c>
      <c r="I163" s="65">
        <v>9.8274117348322768E-10</v>
      </c>
      <c r="J163" s="65">
        <f t="shared" si="12"/>
        <v>0.30377064265126746</v>
      </c>
    </row>
    <row r="164" spans="2:10" x14ac:dyDescent="0.2">
      <c r="B164" s="7" t="d">
        <v>2023-06-20</v>
      </c>
      <c r="C164" s="8">
        <v>56.889999000000003</v>
      </c>
      <c r="D164" s="49">
        <f t="shared" si="9"/>
        <v>-1.4891792207792132E-2</v>
      </c>
      <c r="E164" s="11">
        <v>-148.9179220779213</v>
      </c>
      <c r="F164" s="50">
        <f t="shared" si="11"/>
        <v>159</v>
      </c>
      <c r="G164" s="76">
        <f t="shared" si="10"/>
        <v>5.8927293063124402E-9</v>
      </c>
      <c r="H164" s="11">
        <v>-191.81586413615892</v>
      </c>
      <c r="I164" s="65">
        <v>7.5863650707797373E-20</v>
      </c>
      <c r="J164" s="65">
        <f t="shared" si="12"/>
        <v>0.30377064265126746</v>
      </c>
    </row>
    <row r="165" spans="2:10" x14ac:dyDescent="0.2">
      <c r="B165" s="7" t="d">
        <v>2023-06-16</v>
      </c>
      <c r="C165" s="8">
        <v>57.75</v>
      </c>
      <c r="D165" s="49">
        <f t="shared" si="9"/>
        <v>-2.0190007129114451E-2</v>
      </c>
      <c r="E165" s="11">
        <v>-201.90007129114451</v>
      </c>
      <c r="F165" s="50">
        <f t="shared" si="11"/>
        <v>160</v>
      </c>
      <c r="G165" s="76">
        <f t="shared" si="10"/>
        <v>5.3034563756811955E-9</v>
      </c>
      <c r="H165" s="11">
        <v>-190.60569062646971</v>
      </c>
      <c r="I165" s="65">
        <v>1.3660932961320342E-15</v>
      </c>
      <c r="J165" s="65">
        <f t="shared" si="12"/>
        <v>0.30377064265126885</v>
      </c>
    </row>
    <row r="166" spans="2:10" x14ac:dyDescent="0.2">
      <c r="B166" s="7" t="d">
        <v>2023-06-15</v>
      </c>
      <c r="C166" s="8">
        <v>58.939999</v>
      </c>
      <c r="D166" s="49">
        <f t="shared" si="9"/>
        <v>-3.3921303153350291E-4</v>
      </c>
      <c r="E166" s="11">
        <v>-3.3921303153350291</v>
      </c>
      <c r="F166" s="50">
        <f t="shared" si="11"/>
        <v>161</v>
      </c>
      <c r="G166" s="76">
        <f t="shared" si="10"/>
        <v>4.7731107381130776E-9</v>
      </c>
      <c r="H166" s="11">
        <v>-184.53589563638849</v>
      </c>
      <c r="I166" s="65">
        <v>8.8082483218990147E-24</v>
      </c>
      <c r="J166" s="65">
        <f t="shared" si="12"/>
        <v>0.30377064265126885</v>
      </c>
    </row>
    <row r="167" spans="2:10" x14ac:dyDescent="0.2">
      <c r="B167" s="7" t="d">
        <v>2023-06-14</v>
      </c>
      <c r="C167" s="8">
        <v>58.959999000000003</v>
      </c>
      <c r="D167" s="49">
        <f t="shared" si="9"/>
        <v>-3.0103667871299922E-2</v>
      </c>
      <c r="E167" s="11">
        <v>-301.03667871299922</v>
      </c>
      <c r="F167" s="50">
        <f t="shared" si="11"/>
        <v>162</v>
      </c>
      <c r="G167" s="76">
        <f t="shared" si="10"/>
        <v>4.295799664301769E-9</v>
      </c>
      <c r="H167" s="11">
        <v>-181.35745176539265</v>
      </c>
      <c r="I167" s="65">
        <v>4.9979958052893153E-6</v>
      </c>
      <c r="J167" s="65">
        <f t="shared" si="12"/>
        <v>0.30377564064707413</v>
      </c>
    </row>
    <row r="168" spans="2:10" x14ac:dyDescent="0.2">
      <c r="B168" s="7" t="d">
        <v>2023-06-13</v>
      </c>
      <c r="C168" s="8">
        <v>60.790000999999997</v>
      </c>
      <c r="D168" s="49">
        <f t="shared" si="9"/>
        <v>1.4858079637459776E-2</v>
      </c>
      <c r="E168" s="11">
        <v>148.58079637459775</v>
      </c>
      <c r="F168" s="50">
        <f t="shared" si="11"/>
        <v>163</v>
      </c>
      <c r="G168" s="76">
        <f t="shared" si="10"/>
        <v>3.8662196978715925E-9</v>
      </c>
      <c r="H168" s="11">
        <v>-178.81100476104695</v>
      </c>
      <c r="I168" s="65">
        <v>9.677749120240601E-11</v>
      </c>
      <c r="J168" s="65">
        <f t="shared" si="12"/>
        <v>0.3037756407438516</v>
      </c>
    </row>
    <row r="169" spans="2:10" x14ac:dyDescent="0.2">
      <c r="B169" s="7" t="d">
        <v>2023-06-12</v>
      </c>
      <c r="C169" s="8">
        <v>59.900002000000001</v>
      </c>
      <c r="D169" s="49">
        <f t="shared" si="9"/>
        <v>-2.1881122734123903E-2</v>
      </c>
      <c r="E169" s="11">
        <v>-218.81122734123903</v>
      </c>
      <c r="F169" s="50">
        <f t="shared" si="11"/>
        <v>164</v>
      </c>
      <c r="G169" s="76">
        <f t="shared" si="10"/>
        <v>3.4795977280844332E-9</v>
      </c>
      <c r="H169" s="11">
        <v>-178.77570005924827</v>
      </c>
      <c r="I169" s="65">
        <v>9.5107225271015259E-19</v>
      </c>
      <c r="J169" s="65">
        <f t="shared" si="12"/>
        <v>0.3037756407438516</v>
      </c>
    </row>
    <row r="170" spans="2:10" x14ac:dyDescent="0.2">
      <c r="B170" s="7" t="d">
        <v>2023-06-09</v>
      </c>
      <c r="C170" s="8">
        <v>61.240001999999997</v>
      </c>
      <c r="D170" s="49">
        <f t="shared" si="9"/>
        <v>-2.15689087713693E-2</v>
      </c>
      <c r="E170" s="11">
        <v>-215.689087713693</v>
      </c>
      <c r="F170" s="50">
        <f t="shared" si="11"/>
        <v>165</v>
      </c>
      <c r="G170" s="76">
        <f t="shared" si="10"/>
        <v>3.1316379552759903E-9</v>
      </c>
      <c r="H170" s="11">
        <v>-172.71854420571998</v>
      </c>
      <c r="I170" s="65">
        <v>2.6156892745788436E-7</v>
      </c>
      <c r="J170" s="65">
        <f t="shared" si="12"/>
        <v>0.30377590231277907</v>
      </c>
    </row>
    <row r="171" spans="2:10" x14ac:dyDescent="0.2">
      <c r="B171" s="7" t="d">
        <v>2023-06-08</v>
      </c>
      <c r="C171" s="8">
        <v>62.59</v>
      </c>
      <c r="D171" s="49">
        <f t="shared" si="9"/>
        <v>-3.0264256614593865E-3</v>
      </c>
      <c r="E171" s="11">
        <v>-30.264256614593865</v>
      </c>
      <c r="F171" s="50">
        <f t="shared" si="11"/>
        <v>166</v>
      </c>
      <c r="G171" s="76">
        <f t="shared" si="10"/>
        <v>2.8184741597483915E-9</v>
      </c>
      <c r="H171" s="11">
        <v>-171.87909013940293</v>
      </c>
      <c r="I171" s="65">
        <v>1.7623560853287138E-19</v>
      </c>
      <c r="J171" s="65">
        <f t="shared" si="12"/>
        <v>0.30377590231277907</v>
      </c>
    </row>
    <row r="172" spans="2:10" x14ac:dyDescent="0.2">
      <c r="B172" s="7" t="d">
        <v>2023-06-07</v>
      </c>
      <c r="C172" s="8">
        <v>62.779998999999997</v>
      </c>
      <c r="D172" s="49">
        <f t="shared" si="9"/>
        <v>-2.7872451908564466E-2</v>
      </c>
      <c r="E172" s="11">
        <v>-278.72451908564466</v>
      </c>
      <c r="F172" s="50">
        <f t="shared" si="11"/>
        <v>167</v>
      </c>
      <c r="G172" s="76">
        <f t="shared" si="10"/>
        <v>2.5366267437735522E-9</v>
      </c>
      <c r="H172" s="11">
        <v>-168.31643564356403</v>
      </c>
      <c r="I172" s="65">
        <v>7.5017235761083201E-7</v>
      </c>
      <c r="J172" s="65">
        <f t="shared" si="12"/>
        <v>0.30377665248513669</v>
      </c>
    </row>
    <row r="173" spans="2:10" x14ac:dyDescent="0.2">
      <c r="B173" s="7" t="d">
        <v>2023-06-06</v>
      </c>
      <c r="C173" s="8">
        <v>64.580001999999993</v>
      </c>
      <c r="D173" s="49">
        <f t="shared" si="9"/>
        <v>2.4428949485581386E-2</v>
      </c>
      <c r="E173" s="11">
        <v>244.28949485581387</v>
      </c>
      <c r="F173" s="50">
        <f t="shared" si="11"/>
        <v>168</v>
      </c>
      <c r="G173" s="76">
        <f t="shared" si="10"/>
        <v>2.2829640693961973E-9</v>
      </c>
      <c r="H173" s="11">
        <v>-161.78151529713247</v>
      </c>
      <c r="I173" s="65">
        <v>1.491684587698185E-23</v>
      </c>
      <c r="J173" s="65">
        <f t="shared" si="12"/>
        <v>0.30377665248513669</v>
      </c>
    </row>
    <row r="174" spans="2:10" x14ac:dyDescent="0.2">
      <c r="B174" s="7" t="d">
        <v>2023-06-05</v>
      </c>
      <c r="C174" s="8">
        <v>63.040000999999997</v>
      </c>
      <c r="D174" s="49">
        <f t="shared" si="9"/>
        <v>-3.0153830769230838E-2</v>
      </c>
      <c r="E174" s="11">
        <v>-301.53830769230836</v>
      </c>
      <c r="F174" s="50">
        <f t="shared" si="11"/>
        <v>169</v>
      </c>
      <c r="G174" s="76">
        <f t="shared" si="10"/>
        <v>2.0546676624565773E-9</v>
      </c>
      <c r="H174" s="11">
        <v>-160.77195152114808</v>
      </c>
      <c r="I174" s="65">
        <v>4.5677590745077554E-5</v>
      </c>
      <c r="J174" s="65">
        <f t="shared" si="12"/>
        <v>0.30382233007588177</v>
      </c>
    </row>
    <row r="175" spans="2:10" x14ac:dyDescent="0.2">
      <c r="B175" s="7" t="d">
        <v>2023-06-02</v>
      </c>
      <c r="C175" s="8">
        <v>65</v>
      </c>
      <c r="D175" s="49">
        <f t="shared" si="9"/>
        <v>7.4396004699130991E-3</v>
      </c>
      <c r="E175" s="11">
        <v>74.396004699130998</v>
      </c>
      <c r="F175" s="50">
        <f t="shared" si="11"/>
        <v>170</v>
      </c>
      <c r="G175" s="76">
        <f t="shared" si="10"/>
        <v>1.8492008962109198E-9</v>
      </c>
      <c r="H175" s="11">
        <v>-160.47478944794079</v>
      </c>
      <c r="I175" s="65">
        <v>1.2510760713943101E-7</v>
      </c>
      <c r="J175" s="65">
        <f t="shared" si="12"/>
        <v>0.30382245518348894</v>
      </c>
    </row>
    <row r="176" spans="2:10" x14ac:dyDescent="0.2">
      <c r="B176" s="7" t="d">
        <v>2023-06-01</v>
      </c>
      <c r="C176" s="8">
        <v>64.519997000000004</v>
      </c>
      <c r="D176" s="49">
        <f t="shared" si="9"/>
        <v>7.4952528498555271E-3</v>
      </c>
      <c r="E176" s="11">
        <v>74.952528498555267</v>
      </c>
      <c r="F176" s="50">
        <f t="shared" si="11"/>
        <v>171</v>
      </c>
      <c r="G176" s="76">
        <f t="shared" si="10"/>
        <v>1.664280806589828E-9</v>
      </c>
      <c r="H176" s="11">
        <v>-159.81735440494194</v>
      </c>
      <c r="I176" s="65">
        <v>8.0833049469306429E-9</v>
      </c>
      <c r="J176" s="65">
        <f t="shared" si="12"/>
        <v>0.30382246326679391</v>
      </c>
    </row>
    <row r="177" spans="2:10" x14ac:dyDescent="0.2">
      <c r="B177" s="7" t="d">
        <v>2023-05-31</v>
      </c>
      <c r="C177" s="8">
        <v>64.040001000000004</v>
      </c>
      <c r="D177" s="49">
        <f t="shared" si="9"/>
        <v>-9.1288260465183235E-3</v>
      </c>
      <c r="E177" s="11">
        <v>-91.288260465183242</v>
      </c>
      <c r="F177" s="50">
        <f t="shared" si="11"/>
        <v>172</v>
      </c>
      <c r="G177" s="76">
        <f t="shared" si="10"/>
        <v>1.4978527259308452E-9</v>
      </c>
      <c r="H177" s="11">
        <v>-159.09091210399407</v>
      </c>
      <c r="I177" s="65">
        <v>4.3442689128293342E-22</v>
      </c>
      <c r="J177" s="65">
        <f t="shared" si="12"/>
        <v>0.30382246326679391</v>
      </c>
    </row>
    <row r="178" spans="2:10" x14ac:dyDescent="0.2">
      <c r="B178" s="7" t="d">
        <v>2023-05-30</v>
      </c>
      <c r="C178" s="8">
        <v>64.629997000000003</v>
      </c>
      <c r="D178" s="49">
        <f t="shared" si="9"/>
        <v>-4.6407358712807767E-4</v>
      </c>
      <c r="E178" s="11">
        <v>-4.6407358712807767</v>
      </c>
      <c r="F178" s="50">
        <f t="shared" si="11"/>
        <v>173</v>
      </c>
      <c r="G178" s="76">
        <f t="shared" si="10"/>
        <v>1.3480674533377609E-9</v>
      </c>
      <c r="H178" s="11">
        <v>-158.36775265319793</v>
      </c>
      <c r="I178" s="65">
        <v>5.211924942154046E-17</v>
      </c>
      <c r="J178" s="65">
        <f t="shared" si="12"/>
        <v>0.30382246326679396</v>
      </c>
    </row>
    <row r="179" spans="2:10" x14ac:dyDescent="0.2">
      <c r="B179" s="7" t="d">
        <v>2023-05-26</v>
      </c>
      <c r="C179" s="8">
        <v>64.660004000000001</v>
      </c>
      <c r="D179" s="49">
        <f t="shared" si="9"/>
        <v>1.2686077139736129E-2</v>
      </c>
      <c r="E179" s="11">
        <v>126.86077139736129</v>
      </c>
      <c r="F179" s="50">
        <f t="shared" si="11"/>
        <v>174</v>
      </c>
      <c r="G179" s="76">
        <f t="shared" si="10"/>
        <v>1.2132607080039849E-9</v>
      </c>
      <c r="H179" s="11">
        <v>-157.79850293344055</v>
      </c>
      <c r="I179" s="65">
        <v>1.1947838420050125E-10</v>
      </c>
      <c r="J179" s="65">
        <f t="shared" si="12"/>
        <v>0.30382246338627233</v>
      </c>
    </row>
    <row r="180" spans="2:10" x14ac:dyDescent="0.2">
      <c r="B180" s="7" t="d">
        <v>2023-05-25</v>
      </c>
      <c r="C180" s="8">
        <v>63.849997999999999</v>
      </c>
      <c r="D180" s="49">
        <f t="shared" si="9"/>
        <v>-3.0813586709786955E-2</v>
      </c>
      <c r="E180" s="11">
        <v>-308.13586709786955</v>
      </c>
      <c r="F180" s="50">
        <f t="shared" si="11"/>
        <v>175</v>
      </c>
      <c r="G180" s="76">
        <f t="shared" si="10"/>
        <v>1.0919346372035862E-9</v>
      </c>
      <c r="H180" s="11">
        <v>-154.33198877586761</v>
      </c>
      <c r="I180" s="65">
        <v>1.3689147905858934E-8</v>
      </c>
      <c r="J180" s="65">
        <f t="shared" si="12"/>
        <v>0.30382247707542026</v>
      </c>
    </row>
    <row r="181" spans="2:10" x14ac:dyDescent="0.2">
      <c r="B181" s="7" t="d">
        <v>2023-05-24</v>
      </c>
      <c r="C181" s="8">
        <v>65.879997000000003</v>
      </c>
      <c r="D181" s="49">
        <f t="shared" si="9"/>
        <v>-1.9642858019770393E-2</v>
      </c>
      <c r="E181" s="11">
        <v>-196.42858019770392</v>
      </c>
      <c r="F181" s="50">
        <f t="shared" si="11"/>
        <v>176</v>
      </c>
      <c r="G181" s="76">
        <f t="shared" si="10"/>
        <v>9.8274117348322768E-10</v>
      </c>
      <c r="H181" s="11">
        <v>-153.7502305067384</v>
      </c>
      <c r="I181" s="65">
        <v>5.7028355859981228E-18</v>
      </c>
      <c r="J181" s="65">
        <f t="shared" si="12"/>
        <v>0.30382247707542026</v>
      </c>
    </row>
    <row r="182" spans="2:10" x14ac:dyDescent="0.2">
      <c r="B182" s="7" t="d">
        <v>2023-05-23</v>
      </c>
      <c r="C182" s="8">
        <v>67.199996999999996</v>
      </c>
      <c r="D182" s="49">
        <f t="shared" si="9"/>
        <v>2.1276503589217066E-2</v>
      </c>
      <c r="E182" s="11">
        <v>212.76503589217066</v>
      </c>
      <c r="F182" s="50">
        <f t="shared" si="11"/>
        <v>177</v>
      </c>
      <c r="G182" s="76">
        <f t="shared" si="10"/>
        <v>8.844670561349051E-10</v>
      </c>
      <c r="H182" s="11">
        <v>-151.46097917784985</v>
      </c>
      <c r="I182" s="65">
        <v>3.2724262616283336E-13</v>
      </c>
      <c r="J182" s="65">
        <f t="shared" si="12"/>
        <v>0.3038224770757475</v>
      </c>
    </row>
    <row r="183" spans="2:10" x14ac:dyDescent="0.2">
      <c r="B183" s="7" t="d">
        <v>2023-05-22</v>
      </c>
      <c r="C183" s="8">
        <v>65.800003000000004</v>
      </c>
      <c r="D183" s="49">
        <f t="shared" si="9"/>
        <v>5.9069723819898279E-2</v>
      </c>
      <c r="E183" s="11">
        <v>590.69723819898275</v>
      </c>
      <c r="F183" s="50">
        <f t="shared" si="11"/>
        <v>178</v>
      </c>
      <c r="G183" s="76">
        <f t="shared" si="10"/>
        <v>7.9602035052141466E-10</v>
      </c>
      <c r="H183" s="11">
        <v>-149.04563583011065</v>
      </c>
      <c r="I183" s="65">
        <v>6.4477648392234597E-10</v>
      </c>
      <c r="J183" s="65">
        <f t="shared" si="12"/>
        <v>0.30382247772052401</v>
      </c>
    </row>
    <row r="184" spans="2:10" x14ac:dyDescent="0.2">
      <c r="B184" s="7" t="d">
        <v>2023-05-19</v>
      </c>
      <c r="C184" s="8">
        <v>62.130001</v>
      </c>
      <c r="D184" s="49">
        <f t="shared" si="9"/>
        <v>-2.0803782178033359E-2</v>
      </c>
      <c r="E184" s="11">
        <v>-208.03782178033359</v>
      </c>
      <c r="F184" s="50">
        <f t="shared" si="11"/>
        <v>179</v>
      </c>
      <c r="G184" s="76">
        <f t="shared" si="10"/>
        <v>7.1641831546927304E-10</v>
      </c>
      <c r="H184" s="11">
        <v>-148.9179220779213</v>
      </c>
      <c r="I184" s="65">
        <v>5.8927293063124402E-9</v>
      </c>
      <c r="J184" s="65">
        <f t="shared" si="12"/>
        <v>0.30382248361325331</v>
      </c>
    </row>
    <row r="185" spans="2:10" x14ac:dyDescent="0.2">
      <c r="B185" s="7" t="d">
        <v>2023-05-18</v>
      </c>
      <c r="C185" s="8">
        <v>63.450001</v>
      </c>
      <c r="D185" s="49">
        <f t="shared" si="9"/>
        <v>-1.4904563583011066E-2</v>
      </c>
      <c r="E185" s="11">
        <v>-149.04563583011065</v>
      </c>
      <c r="F185" s="50">
        <f t="shared" si="11"/>
        <v>180</v>
      </c>
      <c r="G185" s="76">
        <f t="shared" si="10"/>
        <v>6.4477648392234597E-10</v>
      </c>
      <c r="H185" s="11">
        <v>-137.06696690816477</v>
      </c>
      <c r="I185" s="65">
        <v>2.65613988875876E-6</v>
      </c>
      <c r="J185" s="65">
        <f t="shared" si="12"/>
        <v>0.30382513975314207</v>
      </c>
    </row>
    <row r="186" spans="2:10" x14ac:dyDescent="0.2">
      <c r="B186" s="7" t="d">
        <v>2023-05-17</v>
      </c>
      <c r="C186" s="8">
        <v>64.410004000000001</v>
      </c>
      <c r="D186" s="49">
        <f t="shared" si="9"/>
        <v>4.3922252124436678E-2</v>
      </c>
      <c r="E186" s="11">
        <v>439.22252124436676</v>
      </c>
      <c r="F186" s="50">
        <f t="shared" si="11"/>
        <v>181</v>
      </c>
      <c r="G186" s="76">
        <f t="shared" si="10"/>
        <v>5.8029883553011145E-10</v>
      </c>
      <c r="H186" s="11">
        <v>-136.6375935277664</v>
      </c>
      <c r="I186" s="65">
        <v>3.0903154382632653E-3</v>
      </c>
      <c r="J186" s="65">
        <f t="shared" si="12"/>
        <v>0.30691545519140534</v>
      </c>
    </row>
    <row r="187" spans="2:10" x14ac:dyDescent="0.2">
      <c r="B187" s="7" t="d">
        <v>2023-05-16</v>
      </c>
      <c r="C187" s="8">
        <v>61.700001</v>
      </c>
      <c r="D187" s="49">
        <f t="shared" si="9"/>
        <v>-6.4442701945839342E-2</v>
      </c>
      <c r="E187" s="11">
        <v>-644.42701945839337</v>
      </c>
      <c r="F187" s="50">
        <f t="shared" si="11"/>
        <v>182</v>
      </c>
      <c r="G187" s="76">
        <f t="shared" si="10"/>
        <v>5.2226895197710029E-10</v>
      </c>
      <c r="H187" s="11">
        <v>-136.50487785695887</v>
      </c>
      <c r="I187" s="65">
        <v>3.6435389420559117E-6</v>
      </c>
      <c r="J187" s="65">
        <f t="shared" si="12"/>
        <v>0.30691909873034739</v>
      </c>
    </row>
    <row r="188" spans="2:10" x14ac:dyDescent="0.2">
      <c r="B188" s="7" t="d">
        <v>2023-05-15</v>
      </c>
      <c r="C188" s="8">
        <v>65.949996999999996</v>
      </c>
      <c r="D188" s="49">
        <f t="shared" si="9"/>
        <v>3.2081297900428796E-2</v>
      </c>
      <c r="E188" s="11">
        <v>320.81297900428797</v>
      </c>
      <c r="F188" s="50">
        <f t="shared" si="11"/>
        <v>183</v>
      </c>
      <c r="G188" s="76">
        <f t="shared" si="10"/>
        <v>4.7004205677939031E-10</v>
      </c>
      <c r="H188" s="11">
        <v>-134.63130139071188</v>
      </c>
      <c r="I188" s="65">
        <v>7.149416930252463E-17</v>
      </c>
      <c r="J188" s="65">
        <f t="shared" si="12"/>
        <v>0.30691909873034745</v>
      </c>
    </row>
    <row r="189" spans="2:10" x14ac:dyDescent="0.2">
      <c r="B189" s="7" t="d">
        <v>2023-05-12</v>
      </c>
      <c r="C189" s="8">
        <v>63.900002000000001</v>
      </c>
      <c r="D189" s="49">
        <f t="shared" si="9"/>
        <v>-3.1964852841543601E-2</v>
      </c>
      <c r="E189" s="11">
        <v>-319.64852841543603</v>
      </c>
      <c r="F189" s="50">
        <f t="shared" si="11"/>
        <v>184</v>
      </c>
      <c r="G189" s="76">
        <f t="shared" si="10"/>
        <v>4.2303785110145122E-10</v>
      </c>
      <c r="H189" s="11">
        <v>-132.99679686879506</v>
      </c>
      <c r="I189" s="65">
        <v>2.2389385416871374E-24</v>
      </c>
      <c r="J189" s="65">
        <f t="shared" si="12"/>
        <v>0.30691909873034745</v>
      </c>
    </row>
    <row r="190" spans="2:10" x14ac:dyDescent="0.2">
      <c r="B190" s="7" t="d">
        <v>2023-05-11</v>
      </c>
      <c r="C190" s="8">
        <v>66.010002</v>
      </c>
      <c r="D190" s="49">
        <f t="shared" si="9"/>
        <v>-2.5970120671541475E-2</v>
      </c>
      <c r="E190" s="11">
        <v>-259.70120671541474</v>
      </c>
      <c r="F190" s="50">
        <f t="shared" si="11"/>
        <v>185</v>
      </c>
      <c r="G190" s="76">
        <f t="shared" si="10"/>
        <v>3.8073406599130607E-10</v>
      </c>
      <c r="H190" s="11">
        <v>-132.66261510036847</v>
      </c>
      <c r="I190" s="65">
        <v>7.8551672112789556E-4</v>
      </c>
      <c r="J190" s="65">
        <f t="shared" si="12"/>
        <v>0.30770461545147537</v>
      </c>
    </row>
    <row r="191" spans="2:10" x14ac:dyDescent="0.2">
      <c r="B191" s="7" t="d">
        <v>2023-05-10</v>
      </c>
      <c r="C191" s="8">
        <v>67.769997000000004</v>
      </c>
      <c r="D191" s="49">
        <f t="shared" si="9"/>
        <v>6.8590336442457822E-2</v>
      </c>
      <c r="E191" s="11">
        <v>685.90336442457817</v>
      </c>
      <c r="F191" s="50">
        <f t="shared" si="11"/>
        <v>186</v>
      </c>
      <c r="G191" s="76">
        <f t="shared" si="10"/>
        <v>3.4266065939217551E-10</v>
      </c>
      <c r="H191" s="11">
        <v>-132.10779245644289</v>
      </c>
      <c r="I191" s="65">
        <v>1.7090866340829699E-21</v>
      </c>
      <c r="J191" s="65">
        <f t="shared" si="12"/>
        <v>0.30770461545147537</v>
      </c>
    </row>
    <row r="192" spans="2:10" x14ac:dyDescent="0.2">
      <c r="B192" s="7" t="d">
        <v>2023-05-09</v>
      </c>
      <c r="C192" s="8">
        <v>63.419998</v>
      </c>
      <c r="D192" s="49">
        <f t="shared" si="9"/>
        <v>0.13330949130288583</v>
      </c>
      <c r="E192" s="11">
        <v>1333.0949130288584</v>
      </c>
      <c r="F192" s="50">
        <f t="shared" si="11"/>
        <v>187</v>
      </c>
      <c r="G192" s="76">
        <f t="shared" si="10"/>
        <v>3.0839459345295802E-10</v>
      </c>
      <c r="H192" s="11">
        <v>-131.99973333333338</v>
      </c>
      <c r="I192" s="65">
        <v>4.0940541913255452E-19</v>
      </c>
      <c r="J192" s="65">
        <f t="shared" si="12"/>
        <v>0.30770461545147537</v>
      </c>
    </row>
    <row r="193" spans="2:10" x14ac:dyDescent="0.2">
      <c r="B193" s="7" t="d">
        <v>2023-05-08</v>
      </c>
      <c r="C193" s="8">
        <v>55.959999000000003</v>
      </c>
      <c r="D193" s="49">
        <f t="shared" si="9"/>
        <v>3.0471051613711886E-3</v>
      </c>
      <c r="E193" s="11">
        <v>30.471051613711886</v>
      </c>
      <c r="F193" s="50">
        <f t="shared" si="11"/>
        <v>188</v>
      </c>
      <c r="G193" s="76">
        <f t="shared" si="10"/>
        <v>2.7755513410766223E-10</v>
      </c>
      <c r="H193" s="11">
        <v>-130.72814353005668</v>
      </c>
      <c r="I193" s="65">
        <v>1.6423203268260684E-3</v>
      </c>
      <c r="J193" s="65">
        <f t="shared" si="12"/>
        <v>0.30934693577830141</v>
      </c>
    </row>
    <row r="194" spans="2:10" x14ac:dyDescent="0.2">
      <c r="B194" s="7" t="d">
        <v>2023-05-05</v>
      </c>
      <c r="C194" s="8">
        <v>55.790000999999997</v>
      </c>
      <c r="D194" s="49">
        <f t="shared" si="9"/>
        <v>5.0263592813697189E-2</v>
      </c>
      <c r="E194" s="11">
        <v>502.63592813697187</v>
      </c>
      <c r="F194" s="50">
        <f t="shared" si="11"/>
        <v>189</v>
      </c>
      <c r="G194" s="76">
        <f t="shared" si="10"/>
        <v>2.4979962069689601E-10</v>
      </c>
      <c r="H194" s="11">
        <v>-127.72944431654776</v>
      </c>
      <c r="I194" s="65">
        <v>1.9662705047555365E-5</v>
      </c>
      <c r="J194" s="65">
        <f t="shared" si="12"/>
        <v>0.30936659848334896</v>
      </c>
    </row>
    <row r="195" spans="2:10" x14ac:dyDescent="0.2">
      <c r="B195" s="7" t="d">
        <v>2023-05-04</v>
      </c>
      <c r="C195" s="8">
        <v>53.119999</v>
      </c>
      <c r="D195" s="49">
        <f t="shared" si="9"/>
        <v>7.9894289080997938E-2</v>
      </c>
      <c r="E195" s="11">
        <v>798.94289080997942</v>
      </c>
      <c r="F195" s="50">
        <f t="shared" si="11"/>
        <v>190</v>
      </c>
      <c r="G195" s="76">
        <f t="shared" si="10"/>
        <v>2.2481965862720639E-10</v>
      </c>
      <c r="H195" s="11">
        <v>-127.62645914396909</v>
      </c>
      <c r="I195" s="65">
        <v>2.287679245496101E-2</v>
      </c>
      <c r="J195" s="65">
        <f t="shared" si="12"/>
        <v>0.33224339093830996</v>
      </c>
    </row>
    <row r="196" spans="2:10" x14ac:dyDescent="0.2">
      <c r="B196" s="7" t="d">
        <v>2023-05-03</v>
      </c>
      <c r="C196" s="8">
        <v>49.189999</v>
      </c>
      <c r="D196" s="49">
        <f t="shared" si="9"/>
        <v>2.3725286654012301E-2</v>
      </c>
      <c r="E196" s="11">
        <v>237.25286654012302</v>
      </c>
      <c r="F196" s="50">
        <f t="shared" si="11"/>
        <v>191</v>
      </c>
      <c r="G196" s="76">
        <f t="shared" si="10"/>
        <v>2.0233769276448578E-10</v>
      </c>
      <c r="H196" s="11">
        <v>-127.25548518373708</v>
      </c>
      <c r="I196" s="65">
        <v>1.3302794647291154E-3</v>
      </c>
      <c r="J196" s="65">
        <f t="shared" si="12"/>
        <v>0.33357367040303909</v>
      </c>
    </row>
    <row r="197" spans="2:10" x14ac:dyDescent="0.2">
      <c r="B197" s="7" t="d">
        <v>2023-05-02</v>
      </c>
      <c r="C197" s="8">
        <v>48.049999</v>
      </c>
      <c r="D197" s="49">
        <f t="shared" si="9"/>
        <v>-2.098620533878548E-2</v>
      </c>
      <c r="E197" s="11">
        <v>-209.86205338785479</v>
      </c>
      <c r="F197" s="50">
        <f t="shared" si="11"/>
        <v>192</v>
      </c>
      <c r="G197" s="76">
        <f t="shared" si="10"/>
        <v>1.821039234880372E-10</v>
      </c>
      <c r="H197" s="11">
        <v>-124.67169456098715</v>
      </c>
      <c r="I197" s="65">
        <v>5.0648270951105462E-12</v>
      </c>
      <c r="J197" s="65">
        <f t="shared" si="12"/>
        <v>0.33357367040810393</v>
      </c>
    </row>
    <row r="198" spans="2:10" x14ac:dyDescent="0.2">
      <c r="B198" s="7" t="d">
        <v>2023-05-01</v>
      </c>
      <c r="C198" s="8">
        <v>49.080002</v>
      </c>
      <c r="D198" s="49">
        <f t="shared" si="9"/>
        <v>2.8607070466020179E-3</v>
      </c>
      <c r="E198" s="11">
        <v>28.607070466020179</v>
      </c>
      <c r="F198" s="50">
        <f t="shared" si="11"/>
        <v>193</v>
      </c>
      <c r="G198" s="76">
        <f t="shared" si="10"/>
        <v>1.6389353113923349E-10</v>
      </c>
      <c r="H198" s="11">
        <v>-124.24752957668539</v>
      </c>
      <c r="I198" s="65">
        <v>6.8418303811467987E-13</v>
      </c>
      <c r="J198" s="65">
        <f t="shared" si="12"/>
        <v>0.3335736704087881</v>
      </c>
    </row>
    <row r="199" spans="2:10" x14ac:dyDescent="0.2">
      <c r="B199" s="7" t="d">
        <v>2023-04-28</v>
      </c>
      <c r="C199" s="8">
        <v>48.939999</v>
      </c>
      <c r="D199" s="49">
        <f t="shared" ref="D199:D262" si="13">C199/C200-1</f>
        <v>-3.4616574330755823E-3</v>
      </c>
      <c r="E199" s="11">
        <v>-34.616574330755824</v>
      </c>
      <c r="F199" s="50">
        <f t="shared" si="11"/>
        <v>194</v>
      </c>
      <c r="G199" s="76">
        <f t="shared" ref="G199:G262" si="14">$M$8^(F199-1)*(1-$M$8)/(1-$M$8^500)</f>
        <v>1.4750417802531015E-10</v>
      </c>
      <c r="H199" s="11">
        <v>-123.75140851603628</v>
      </c>
      <c r="I199" s="65">
        <v>6.1703651917152048E-6</v>
      </c>
      <c r="J199" s="65">
        <f t="shared" si="12"/>
        <v>0.33357984077397984</v>
      </c>
    </row>
    <row r="200" spans="2:10" x14ac:dyDescent="0.2">
      <c r="B200" s="7" t="d">
        <v>2023-04-27</v>
      </c>
      <c r="C200" s="8">
        <v>49.110000999999997</v>
      </c>
      <c r="D200" s="49">
        <f t="shared" si="13"/>
        <v>9.455271964839751E-3</v>
      </c>
      <c r="E200" s="11">
        <v>94.552719648397513</v>
      </c>
      <c r="F200" s="50">
        <f t="shared" ref="F200:F263" si="15">F199+1</f>
        <v>195</v>
      </c>
      <c r="G200" s="76">
        <f t="shared" si="14"/>
        <v>1.3275376022277916E-10</v>
      </c>
      <c r="H200" s="11">
        <v>-118.57733547885773</v>
      </c>
      <c r="I200" s="65">
        <v>3.6846487721929906E-19</v>
      </c>
      <c r="J200" s="65">
        <f t="shared" ref="J200:J263" si="16">I200+J199</f>
        <v>0.33357984077397984</v>
      </c>
    </row>
    <row r="201" spans="2:10" x14ac:dyDescent="0.2">
      <c r="B201" s="7" t="d">
        <v>2023-04-26</v>
      </c>
      <c r="C201" s="8">
        <v>48.650002000000001</v>
      </c>
      <c r="D201" s="49">
        <f t="shared" si="13"/>
        <v>-1.5779850293344055E-2</v>
      </c>
      <c r="E201" s="11">
        <v>-157.79850293344055</v>
      </c>
      <c r="F201" s="50">
        <f t="shared" si="15"/>
        <v>196</v>
      </c>
      <c r="G201" s="76">
        <f t="shared" si="14"/>
        <v>1.1947838420050125E-10</v>
      </c>
      <c r="H201" s="11">
        <v>-112.7395766737127</v>
      </c>
      <c r="I201" s="65">
        <v>1.4525782246983685E-11</v>
      </c>
      <c r="J201" s="65">
        <f t="shared" si="16"/>
        <v>0.33357984078850561</v>
      </c>
    </row>
    <row r="202" spans="2:10" x14ac:dyDescent="0.2">
      <c r="B202" s="7" t="d">
        <v>2023-04-25</v>
      </c>
      <c r="C202" s="8">
        <v>49.43</v>
      </c>
      <c r="D202" s="49">
        <f t="shared" si="13"/>
        <v>-3.2302308837027893E-2</v>
      </c>
      <c r="E202" s="11">
        <v>-323.02308837027891</v>
      </c>
      <c r="F202" s="50">
        <f t="shared" si="15"/>
        <v>197</v>
      </c>
      <c r="G202" s="76">
        <f t="shared" si="14"/>
        <v>1.0753054578045111E-10</v>
      </c>
      <c r="H202" s="11">
        <v>-112.26414133158613</v>
      </c>
      <c r="I202" s="65">
        <v>4.9117362627542736E-14</v>
      </c>
      <c r="J202" s="65">
        <f t="shared" si="16"/>
        <v>0.33357984078855474</v>
      </c>
    </row>
    <row r="203" spans="2:10" x14ac:dyDescent="0.2">
      <c r="B203" s="7" t="d">
        <v>2023-04-24</v>
      </c>
      <c r="C203" s="8">
        <v>51.080002</v>
      </c>
      <c r="D203" s="49">
        <f t="shared" si="13"/>
        <v>-1.7881100476104694E-2</v>
      </c>
      <c r="E203" s="11">
        <v>-178.81100476104695</v>
      </c>
      <c r="F203" s="50">
        <f t="shared" si="15"/>
        <v>198</v>
      </c>
      <c r="G203" s="76">
        <f t="shared" si="14"/>
        <v>9.677749120240601E-11</v>
      </c>
      <c r="H203" s="11">
        <v>-109.5360789453581</v>
      </c>
      <c r="I203" s="65">
        <v>3.4336838202925169E-3</v>
      </c>
      <c r="J203" s="65">
        <f t="shared" si="16"/>
        <v>0.33701352460884726</v>
      </c>
    </row>
    <row r="204" spans="2:10" x14ac:dyDescent="0.2">
      <c r="B204" s="7" t="d">
        <v>2023-04-21</v>
      </c>
      <c r="C204" s="8">
        <v>52.009998000000003</v>
      </c>
      <c r="D204" s="49">
        <f t="shared" si="13"/>
        <v>4.2493466476116737E-2</v>
      </c>
      <c r="E204" s="11">
        <v>424.93466476116737</v>
      </c>
      <c r="F204" s="50">
        <f t="shared" si="15"/>
        <v>199</v>
      </c>
      <c r="G204" s="76">
        <f t="shared" si="14"/>
        <v>8.7099742082165409E-11</v>
      </c>
      <c r="H204" s="11">
        <v>-107.38831384475289</v>
      </c>
      <c r="I204" s="65">
        <v>5.5533286725436847E-6</v>
      </c>
      <c r="J204" s="65">
        <f t="shared" si="16"/>
        <v>0.33701907793751978</v>
      </c>
    </row>
    <row r="205" spans="2:10" x14ac:dyDescent="0.2">
      <c r="B205" s="7" t="d">
        <v>2023-04-20</v>
      </c>
      <c r="C205" s="8">
        <v>49.889999000000003</v>
      </c>
      <c r="D205" s="49">
        <f t="shared" si="13"/>
        <v>-6.7127916978309554E-2</v>
      </c>
      <c r="E205" s="11">
        <v>-671.27916978309554</v>
      </c>
      <c r="F205" s="50">
        <f t="shared" si="15"/>
        <v>200</v>
      </c>
      <c r="G205" s="76">
        <f t="shared" si="14"/>
        <v>7.8389767873948876E-11</v>
      </c>
      <c r="H205" s="11">
        <v>-101.60037102217245</v>
      </c>
      <c r="I205" s="65">
        <v>7.1789798769185328E-3</v>
      </c>
      <c r="J205" s="65">
        <f t="shared" si="16"/>
        <v>0.3441980578144383</v>
      </c>
    </row>
    <row r="206" spans="2:10" x14ac:dyDescent="0.2">
      <c r="B206" s="7" t="d">
        <v>2023-04-19</v>
      </c>
      <c r="C206" s="8">
        <v>53.48</v>
      </c>
      <c r="D206" s="49">
        <f t="shared" si="13"/>
        <v>3.0046264639686626E-2</v>
      </c>
      <c r="E206" s="11">
        <v>300.46264639686626</v>
      </c>
      <c r="F206" s="50">
        <f t="shared" si="15"/>
        <v>201</v>
      </c>
      <c r="G206" s="76">
        <f t="shared" si="14"/>
        <v>7.0550791086553984E-11</v>
      </c>
      <c r="H206" s="11">
        <v>-100.95051464766414</v>
      </c>
      <c r="I206" s="65">
        <v>1.2704234747596602E-6</v>
      </c>
      <c r="J206" s="65">
        <f t="shared" si="16"/>
        <v>0.34419932823791305</v>
      </c>
    </row>
    <row r="207" spans="2:10" x14ac:dyDescent="0.2">
      <c r="B207" s="7" t="d">
        <v>2023-04-18</v>
      </c>
      <c r="C207" s="8">
        <v>51.919998</v>
      </c>
      <c r="D207" s="49">
        <f t="shared" si="13"/>
        <v>-4.3654502787723204E-2</v>
      </c>
      <c r="E207" s="11">
        <v>-436.54502787723203</v>
      </c>
      <c r="F207" s="50">
        <f t="shared" si="15"/>
        <v>202</v>
      </c>
      <c r="G207" s="76">
        <f t="shared" si="14"/>
        <v>6.3495711977898594E-11</v>
      </c>
      <c r="H207" s="11">
        <v>-100.59210846958378</v>
      </c>
      <c r="I207" s="65">
        <v>9.1015464571993667E-15</v>
      </c>
      <c r="J207" s="65">
        <f t="shared" si="16"/>
        <v>0.34419932823792215</v>
      </c>
    </row>
    <row r="208" spans="2:10" x14ac:dyDescent="0.2">
      <c r="B208" s="7" t="d">
        <v>2023-04-17</v>
      </c>
      <c r="C208" s="8">
        <v>54.290000999999997</v>
      </c>
      <c r="D208" s="49">
        <f t="shared" si="13"/>
        <v>7.9109519397544847E-2</v>
      </c>
      <c r="E208" s="11">
        <v>791.09519397544852</v>
      </c>
      <c r="F208" s="50">
        <f t="shared" si="15"/>
        <v>203</v>
      </c>
      <c r="G208" s="76">
        <f t="shared" si="14"/>
        <v>5.7146140780108742E-11</v>
      </c>
      <c r="H208" s="11">
        <v>-99.105177443971073</v>
      </c>
      <c r="I208" s="65">
        <v>1.0941898913151246E-2</v>
      </c>
      <c r="J208" s="65">
        <f t="shared" si="16"/>
        <v>0.35514122715107338</v>
      </c>
    </row>
    <row r="209" spans="2:10" x14ac:dyDescent="0.2">
      <c r="B209" s="7" t="d">
        <v>2023-04-14</v>
      </c>
      <c r="C209" s="8">
        <v>50.310001</v>
      </c>
      <c r="D209" s="49">
        <f t="shared" si="13"/>
        <v>-4.9446201553674518E-3</v>
      </c>
      <c r="E209" s="11">
        <v>-49.44620155367452</v>
      </c>
      <c r="F209" s="50">
        <f t="shared" si="15"/>
        <v>204</v>
      </c>
      <c r="G209" s="76">
        <f t="shared" si="14"/>
        <v>5.1431526702097875E-11</v>
      </c>
      <c r="H209" s="11">
        <v>-94.604702260171479</v>
      </c>
      <c r="I209" s="65">
        <v>8.5950445571714536E-5</v>
      </c>
      <c r="J209" s="65">
        <f t="shared" si="16"/>
        <v>0.35522717759664507</v>
      </c>
    </row>
    <row r="210" spans="2:10" x14ac:dyDescent="0.2">
      <c r="B210" s="7" t="d">
        <v>2023-04-13</v>
      </c>
      <c r="C210" s="8">
        <v>50.560001</v>
      </c>
      <c r="D210" s="49">
        <f t="shared" si="13"/>
        <v>0.16310098543591001</v>
      </c>
      <c r="E210" s="11">
        <v>1631.0098543591</v>
      </c>
      <c r="F210" s="50">
        <f t="shared" si="15"/>
        <v>205</v>
      </c>
      <c r="G210" s="76">
        <f t="shared" si="14"/>
        <v>4.6288374031888085E-11</v>
      </c>
      <c r="H210" s="11">
        <v>-94.448884654478874</v>
      </c>
      <c r="I210" s="65">
        <v>9.95882012880253E-16</v>
      </c>
      <c r="J210" s="65">
        <f t="shared" si="16"/>
        <v>0.35522717759664607</v>
      </c>
    </row>
    <row r="211" spans="2:10" x14ac:dyDescent="0.2">
      <c r="B211" s="7" t="d">
        <v>2023-04-12</v>
      </c>
      <c r="C211" s="8">
        <v>43.470001000000003</v>
      </c>
      <c r="D211" s="49">
        <f t="shared" si="13"/>
        <v>-4.2721845408500214E-2</v>
      </c>
      <c r="E211" s="11">
        <v>-427.21845408500212</v>
      </c>
      <c r="F211" s="50">
        <f t="shared" si="15"/>
        <v>206</v>
      </c>
      <c r="G211" s="76">
        <f t="shared" si="14"/>
        <v>4.1659536628699282E-11</v>
      </c>
      <c r="H211" s="11">
        <v>-91.870002483461775</v>
      </c>
      <c r="I211" s="65">
        <v>1.0589295258051107E-11</v>
      </c>
      <c r="J211" s="65">
        <f t="shared" si="16"/>
        <v>0.35522717760723538</v>
      </c>
    </row>
    <row r="212" spans="2:10" x14ac:dyDescent="0.2">
      <c r="B212" s="7" t="d">
        <v>2023-04-11</v>
      </c>
      <c r="C212" s="8">
        <v>45.41</v>
      </c>
      <c r="D212" s="49">
        <f t="shared" si="13"/>
        <v>7.0969172765578126E-3</v>
      </c>
      <c r="E212" s="11">
        <v>70.969172765578122</v>
      </c>
      <c r="F212" s="50">
        <f t="shared" si="15"/>
        <v>207</v>
      </c>
      <c r="G212" s="76">
        <f t="shared" si="14"/>
        <v>3.7493582965829348E-11</v>
      </c>
      <c r="H212" s="11">
        <v>-91.288260465183242</v>
      </c>
      <c r="I212" s="65">
        <v>1.4978527259308452E-9</v>
      </c>
      <c r="J212" s="65">
        <f t="shared" si="16"/>
        <v>0.35522717910508811</v>
      </c>
    </row>
    <row r="213" spans="2:10" x14ac:dyDescent="0.2">
      <c r="B213" s="7" t="d">
        <v>2023-04-10</v>
      </c>
      <c r="C213" s="8">
        <v>45.09</v>
      </c>
      <c r="D213" s="49">
        <f t="shared" si="13"/>
        <v>-6.8282375846591137E-3</v>
      </c>
      <c r="E213" s="11">
        <v>-68.282375846591137</v>
      </c>
      <c r="F213" s="50">
        <f t="shared" si="15"/>
        <v>208</v>
      </c>
      <c r="G213" s="76">
        <f t="shared" si="14"/>
        <v>3.3744224669246411E-11</v>
      </c>
      <c r="H213" s="11">
        <v>-91.226855309115564</v>
      </c>
      <c r="I213" s="65">
        <v>3.7416304279733693E-18</v>
      </c>
      <c r="J213" s="65">
        <f t="shared" si="16"/>
        <v>0.35522717910508811</v>
      </c>
    </row>
    <row r="214" spans="2:10" x14ac:dyDescent="0.2">
      <c r="B214" s="7" t="d">
        <v>2023-04-06</v>
      </c>
      <c r="C214" s="8">
        <v>45.400002000000001</v>
      </c>
      <c r="D214" s="49">
        <f t="shared" si="13"/>
        <v>1.3392924406092188E-2</v>
      </c>
      <c r="E214" s="11">
        <v>133.92924406092189</v>
      </c>
      <c r="F214" s="50">
        <f t="shared" si="15"/>
        <v>209</v>
      </c>
      <c r="G214" s="76">
        <f t="shared" si="14"/>
        <v>3.0369802202321776E-11</v>
      </c>
      <c r="H214" s="11">
        <v>-90.992602775608049</v>
      </c>
      <c r="I214" s="65">
        <v>2.0589113209464906E-2</v>
      </c>
      <c r="J214" s="65">
        <f t="shared" si="16"/>
        <v>0.37581629231455299</v>
      </c>
    </row>
    <row r="215" spans="2:10" x14ac:dyDescent="0.2">
      <c r="B215" s="7" t="d">
        <v>2023-04-05</v>
      </c>
      <c r="C215" s="8">
        <v>44.799999</v>
      </c>
      <c r="D215" s="49">
        <f t="shared" si="13"/>
        <v>2.4937085905675671E-2</v>
      </c>
      <c r="E215" s="11">
        <v>249.3708590567567</v>
      </c>
      <c r="F215" s="50">
        <f t="shared" si="15"/>
        <v>210</v>
      </c>
      <c r="G215" s="76">
        <f t="shared" si="14"/>
        <v>2.7332821982089602E-11</v>
      </c>
      <c r="H215" s="11">
        <v>-87.736594117047147</v>
      </c>
      <c r="I215" s="65">
        <v>1.8453894755815197E-16</v>
      </c>
      <c r="J215" s="65">
        <f t="shared" si="16"/>
        <v>0.37581629231455316</v>
      </c>
    </row>
    <row r="216" spans="2:10" x14ac:dyDescent="0.2">
      <c r="B216" s="7" t="d">
        <v>2023-04-04</v>
      </c>
      <c r="C216" s="8">
        <v>43.709999000000003</v>
      </c>
      <c r="D216" s="49">
        <f t="shared" si="13"/>
        <v>-3.4673145642074577E-2</v>
      </c>
      <c r="E216" s="11">
        <v>-346.73145642074576</v>
      </c>
      <c r="F216" s="50">
        <f t="shared" si="15"/>
        <v>211</v>
      </c>
      <c r="G216" s="76">
        <f t="shared" si="14"/>
        <v>2.4599539783880641E-11</v>
      </c>
      <c r="H216" s="11">
        <v>-86.545633359560441</v>
      </c>
      <c r="I216" s="65">
        <v>2.0504327506461331E-16</v>
      </c>
      <c r="J216" s="65">
        <f t="shared" si="16"/>
        <v>0.37581629231455338</v>
      </c>
    </row>
    <row r="217" spans="2:10" x14ac:dyDescent="0.2">
      <c r="B217" s="7" t="d">
        <v>2023-04-03</v>
      </c>
      <c r="C217" s="8">
        <v>45.279998999999997</v>
      </c>
      <c r="D217" s="49">
        <f t="shared" si="13"/>
        <v>1.1054388680078464E-3</v>
      </c>
      <c r="E217" s="11">
        <v>11.054388680078464</v>
      </c>
      <c r="F217" s="50">
        <f t="shared" si="15"/>
        <v>212</v>
      </c>
      <c r="G217" s="76">
        <f t="shared" si="14"/>
        <v>2.2139585805492577E-11</v>
      </c>
      <c r="H217" s="11">
        <v>-86.239032620922814</v>
      </c>
      <c r="I217" s="65">
        <v>2.856161719074562E-15</v>
      </c>
      <c r="J217" s="65">
        <f t="shared" si="16"/>
        <v>0.37581629231455621</v>
      </c>
    </row>
    <row r="218" spans="2:10" x14ac:dyDescent="0.2">
      <c r="B218" s="7" t="d">
        <v>2023-03-31</v>
      </c>
      <c r="C218" s="8">
        <v>45.23</v>
      </c>
      <c r="D218" s="49">
        <f t="shared" si="13"/>
        <v>2.4230072463768071E-2</v>
      </c>
      <c r="E218" s="11">
        <v>242.3007246376807</v>
      </c>
      <c r="F218" s="50">
        <f t="shared" si="15"/>
        <v>213</v>
      </c>
      <c r="G218" s="76">
        <f t="shared" si="14"/>
        <v>1.9925627224943323E-11</v>
      </c>
      <c r="H218" s="11">
        <v>-83.882164969043544</v>
      </c>
      <c r="I218" s="65">
        <v>2.9063214161987146E-7</v>
      </c>
      <c r="J218" s="65">
        <f t="shared" si="16"/>
        <v>0.37581658294669784</v>
      </c>
    </row>
    <row r="219" spans="2:10" x14ac:dyDescent="0.2">
      <c r="B219" s="7" t="d">
        <v>2023-03-30</v>
      </c>
      <c r="C219" s="8">
        <v>44.16</v>
      </c>
      <c r="D219" s="49">
        <f t="shared" si="13"/>
        <v>-2.2576361221779639E-2</v>
      </c>
      <c r="E219" s="11">
        <v>-225.76361221779641</v>
      </c>
      <c r="F219" s="50">
        <f t="shared" si="15"/>
        <v>214</v>
      </c>
      <c r="G219" s="76">
        <f t="shared" si="14"/>
        <v>1.7933064502448992E-11</v>
      </c>
      <c r="H219" s="11">
        <v>-82.131956887533391</v>
      </c>
      <c r="I219" s="65">
        <v>3.5261255791043971E-15</v>
      </c>
      <c r="J219" s="65">
        <f t="shared" si="16"/>
        <v>0.37581658294670139</v>
      </c>
    </row>
    <row r="220" spans="2:10" x14ac:dyDescent="0.2">
      <c r="B220" s="7" t="d">
        <v>2023-03-29</v>
      </c>
      <c r="C220" s="8">
        <v>45.18</v>
      </c>
      <c r="D220" s="49">
        <f t="shared" si="13"/>
        <v>3.0330719741423984E-2</v>
      </c>
      <c r="E220" s="11">
        <v>303.30719741423985</v>
      </c>
      <c r="F220" s="50">
        <f t="shared" si="15"/>
        <v>215</v>
      </c>
      <c r="G220" s="76">
        <f t="shared" si="14"/>
        <v>1.6139758052204093E-11</v>
      </c>
      <c r="H220" s="11">
        <v>-80.728442447124408</v>
      </c>
      <c r="I220" s="65">
        <v>4.3622325302020449E-8</v>
      </c>
      <c r="J220" s="65">
        <f t="shared" si="16"/>
        <v>0.3758166265690267</v>
      </c>
    </row>
    <row r="221" spans="2:10" x14ac:dyDescent="0.2">
      <c r="B221" s="7" t="d">
        <v>2023-03-28</v>
      </c>
      <c r="C221" s="8">
        <v>43.849997999999999</v>
      </c>
      <c r="D221" s="49">
        <f t="shared" si="13"/>
        <v>-1.127395766737127E-2</v>
      </c>
      <c r="E221" s="11">
        <v>-112.7395766737127</v>
      </c>
      <c r="F221" s="50">
        <f t="shared" si="15"/>
        <v>216</v>
      </c>
      <c r="G221" s="76">
        <f t="shared" si="14"/>
        <v>1.4525782246983685E-11</v>
      </c>
      <c r="H221" s="11">
        <v>-77.533358772691187</v>
      </c>
      <c r="I221" s="65">
        <v>2.082141893205356E-15</v>
      </c>
      <c r="J221" s="65">
        <f t="shared" si="16"/>
        <v>0.37581662656902881</v>
      </c>
    </row>
    <row r="222" spans="2:10" x14ac:dyDescent="0.2">
      <c r="B222" s="7" t="d">
        <v>2023-03-27</v>
      </c>
      <c r="C222" s="8">
        <v>44.349997999999999</v>
      </c>
      <c r="D222" s="49">
        <f t="shared" si="13"/>
        <v>2.1183467649090515E-2</v>
      </c>
      <c r="E222" s="11">
        <v>211.83467649090514</v>
      </c>
      <c r="F222" s="50">
        <f t="shared" si="15"/>
        <v>217</v>
      </c>
      <c r="G222" s="76">
        <f t="shared" si="14"/>
        <v>1.3073204022285316E-11</v>
      </c>
      <c r="H222" s="11">
        <v>-76.909419822575046</v>
      </c>
      <c r="I222" s="65">
        <v>9.8071562829251867E-17</v>
      </c>
      <c r="J222" s="65">
        <f t="shared" si="16"/>
        <v>0.37581662656902892</v>
      </c>
    </row>
    <row r="223" spans="2:10" x14ac:dyDescent="0.2">
      <c r="B223" s="7" t="d">
        <v>2023-03-24</v>
      </c>
      <c r="C223" s="8">
        <v>43.43</v>
      </c>
      <c r="D223" s="49">
        <f t="shared" si="13"/>
        <v>6.7223228262012213E-3</v>
      </c>
      <c r="E223" s="11">
        <v>67.223228262012213</v>
      </c>
      <c r="F223" s="50">
        <f t="shared" si="15"/>
        <v>218</v>
      </c>
      <c r="G223" s="76">
        <f t="shared" si="14"/>
        <v>1.1765883620056784E-11</v>
      </c>
      <c r="H223" s="11">
        <v>-76.520110340178022</v>
      </c>
      <c r="I223" s="65">
        <v>1.0449567633177874E-5</v>
      </c>
      <c r="J223" s="65">
        <f t="shared" si="16"/>
        <v>0.37582707613666211</v>
      </c>
    </row>
    <row r="224" spans="2:10" x14ac:dyDescent="0.2">
      <c r="B224" s="7" t="d">
        <v>2023-03-23</v>
      </c>
      <c r="C224" s="8">
        <v>43.139999000000003</v>
      </c>
      <c r="D224" s="49">
        <f t="shared" si="13"/>
        <v>-9.1870002483461777E-3</v>
      </c>
      <c r="E224" s="11">
        <v>-91.870002483461775</v>
      </c>
      <c r="F224" s="50">
        <f t="shared" si="15"/>
        <v>219</v>
      </c>
      <c r="G224" s="76">
        <f t="shared" si="14"/>
        <v>1.0589295258051107E-11</v>
      </c>
      <c r="H224" s="11">
        <v>-75.949175304738105</v>
      </c>
      <c r="I224" s="65">
        <v>1.7161537330511799E-7</v>
      </c>
      <c r="J224" s="65">
        <f t="shared" si="16"/>
        <v>0.37582724775203541</v>
      </c>
    </row>
    <row r="225" spans="2:10" x14ac:dyDescent="0.2">
      <c r="B225" s="7" t="d">
        <v>2023-03-22</v>
      </c>
      <c r="C225" s="8">
        <v>43.540000999999997</v>
      </c>
      <c r="D225" s="49">
        <f t="shared" si="13"/>
        <v>-3.3732799961544657E-2</v>
      </c>
      <c r="E225" s="11">
        <v>-337.32799961544657</v>
      </c>
      <c r="F225" s="50">
        <f t="shared" si="15"/>
        <v>220</v>
      </c>
      <c r="G225" s="76">
        <f t="shared" si="14"/>
        <v>9.5303657322459974E-12</v>
      </c>
      <c r="H225" s="11">
        <v>-73.76890548358439</v>
      </c>
      <c r="I225" s="65">
        <v>6.362685441135956E-4</v>
      </c>
      <c r="J225" s="65">
        <f t="shared" si="16"/>
        <v>0.37646351629614899</v>
      </c>
    </row>
    <row r="226" spans="2:10" x14ac:dyDescent="0.2">
      <c r="B226" s="7" t="d">
        <v>2023-03-21</v>
      </c>
      <c r="C226" s="8">
        <v>45.060001</v>
      </c>
      <c r="D226" s="49">
        <f t="shared" si="13"/>
        <v>1.3495321940965255E-2</v>
      </c>
      <c r="E226" s="11">
        <v>134.95321940965255</v>
      </c>
      <c r="F226" s="50">
        <f t="shared" si="15"/>
        <v>221</v>
      </c>
      <c r="G226" s="76">
        <f t="shared" si="14"/>
        <v>8.5773291590213987E-12</v>
      </c>
      <c r="H226" s="11">
        <v>-72.914814156144203</v>
      </c>
      <c r="I226" s="65">
        <v>9.9793888233711638E-9</v>
      </c>
      <c r="J226" s="65">
        <f t="shared" si="16"/>
        <v>0.37646352627553781</v>
      </c>
    </row>
    <row r="227" spans="2:10" x14ac:dyDescent="0.2">
      <c r="B227" s="7" t="d">
        <v>2023-03-20</v>
      </c>
      <c r="C227" s="8">
        <v>44.459999000000003</v>
      </c>
      <c r="D227" s="49">
        <f t="shared" si="13"/>
        <v>-2.7984323218875118E-2</v>
      </c>
      <c r="E227" s="11">
        <v>-279.84323218875119</v>
      </c>
      <c r="F227" s="50">
        <f t="shared" si="15"/>
        <v>222</v>
      </c>
      <c r="G227" s="76">
        <f t="shared" si="14"/>
        <v>7.7195962431192594E-12</v>
      </c>
      <c r="H227" s="11">
        <v>-70.505286515759607</v>
      </c>
      <c r="I227" s="65">
        <v>8.1913918114794294E-15</v>
      </c>
      <c r="J227" s="65">
        <f t="shared" si="16"/>
        <v>0.37646352627554602</v>
      </c>
    </row>
    <row r="228" spans="2:10" x14ac:dyDescent="0.2">
      <c r="B228" s="7" t="d">
        <v>2023-03-17</v>
      </c>
      <c r="C228" s="8">
        <v>45.740001999999997</v>
      </c>
      <c r="D228" s="49">
        <f t="shared" si="13"/>
        <v>7.7110158120954342E-3</v>
      </c>
      <c r="E228" s="11">
        <v>77.110158120954338</v>
      </c>
      <c r="F228" s="50">
        <f t="shared" si="15"/>
        <v>223</v>
      </c>
      <c r="G228" s="76">
        <f t="shared" si="14"/>
        <v>6.9476366188073327E-12</v>
      </c>
      <c r="H228" s="11">
        <v>-68.282375846591137</v>
      </c>
      <c r="I228" s="65">
        <v>3.3744224669246411E-11</v>
      </c>
      <c r="J228" s="65">
        <f t="shared" si="16"/>
        <v>0.37646352630929025</v>
      </c>
    </row>
    <row r="229" spans="2:10" x14ac:dyDescent="0.2">
      <c r="B229" s="7" t="d">
        <v>2023-03-16</v>
      </c>
      <c r="C229" s="8">
        <v>45.389999000000003</v>
      </c>
      <c r="D229" s="49">
        <f t="shared" si="13"/>
        <v>1.046306814172171E-2</v>
      </c>
      <c r="E229" s="11">
        <v>104.63068141721709</v>
      </c>
      <c r="F229" s="50">
        <f t="shared" si="15"/>
        <v>224</v>
      </c>
      <c r="G229" s="76">
        <f t="shared" si="14"/>
        <v>6.2528729569265991E-12</v>
      </c>
      <c r="H229" s="11">
        <v>-67.487096715223018</v>
      </c>
      <c r="I229" s="65">
        <v>1.2874110919456338E-12</v>
      </c>
      <c r="J229" s="65">
        <f t="shared" si="16"/>
        <v>0.37646352631057767</v>
      </c>
    </row>
    <row r="230" spans="2:10" x14ac:dyDescent="0.2">
      <c r="B230" s="7" t="d">
        <v>2023-03-15</v>
      </c>
      <c r="C230" s="8">
        <v>44.919998</v>
      </c>
      <c r="D230" s="49">
        <f t="shared" si="13"/>
        <v>-5.0942190434454249E-3</v>
      </c>
      <c r="E230" s="11">
        <v>-50.942190434454247</v>
      </c>
      <c r="F230" s="50">
        <f t="shared" si="15"/>
        <v>225</v>
      </c>
      <c r="G230" s="76">
        <f t="shared" si="14"/>
        <v>5.6275856612339397E-12</v>
      </c>
      <c r="H230" s="11">
        <v>-65.434951220842976</v>
      </c>
      <c r="I230" s="65">
        <v>4.8269654586992594E-22</v>
      </c>
      <c r="J230" s="65">
        <f t="shared" si="16"/>
        <v>0.37646352631057767</v>
      </c>
    </row>
    <row r="231" spans="2:10" x14ac:dyDescent="0.2">
      <c r="B231" s="7" t="d">
        <v>2023-03-14</v>
      </c>
      <c r="C231" s="8">
        <v>45.150002000000001</v>
      </c>
      <c r="D231" s="49">
        <f t="shared" si="13"/>
        <v>-1.2467169456098715E-2</v>
      </c>
      <c r="E231" s="11">
        <v>-124.67169456098715</v>
      </c>
      <c r="F231" s="50">
        <f t="shared" si="15"/>
        <v>226</v>
      </c>
      <c r="G231" s="76">
        <f t="shared" si="14"/>
        <v>5.0648270951105462E-12</v>
      </c>
      <c r="H231" s="11">
        <v>-61.138708444784527</v>
      </c>
      <c r="I231" s="65">
        <v>3.8582509641637219E-16</v>
      </c>
      <c r="J231" s="65">
        <f t="shared" si="16"/>
        <v>0.37646352631057806</v>
      </c>
    </row>
    <row r="232" spans="2:10" x14ac:dyDescent="0.2">
      <c r="B232" s="7" t="d">
        <v>2023-03-13</v>
      </c>
      <c r="C232" s="8">
        <v>45.720001000000003</v>
      </c>
      <c r="D232" s="49">
        <f t="shared" si="13"/>
        <v>5.7843589591772604E-2</v>
      </c>
      <c r="E232" s="11">
        <v>578.43589591772604</v>
      </c>
      <c r="F232" s="50">
        <f t="shared" si="15"/>
        <v>227</v>
      </c>
      <c r="G232" s="76">
        <f t="shared" si="14"/>
        <v>4.5583443855994922E-12</v>
      </c>
      <c r="H232" s="11">
        <v>-56.636000102984198</v>
      </c>
      <c r="I232" s="65">
        <v>6.4610818892266806E-3</v>
      </c>
      <c r="J232" s="65">
        <f t="shared" si="16"/>
        <v>0.38292460819980473</v>
      </c>
    </row>
    <row r="233" spans="2:10" x14ac:dyDescent="0.2">
      <c r="B233" s="7" t="d">
        <v>2023-03-10</v>
      </c>
      <c r="C233" s="8">
        <v>43.220001000000003</v>
      </c>
      <c r="D233" s="49">
        <f t="shared" si="13"/>
        <v>-5.6125790431845402E-2</v>
      </c>
      <c r="E233" s="11">
        <v>-561.25790431845405</v>
      </c>
      <c r="F233" s="50">
        <f t="shared" si="15"/>
        <v>228</v>
      </c>
      <c r="G233" s="76">
        <f t="shared" si="14"/>
        <v>4.1025099470395428E-12</v>
      </c>
      <c r="H233" s="11">
        <v>-55.172216748767823</v>
      </c>
      <c r="I233" s="65">
        <v>1.7391014849060233E-13</v>
      </c>
      <c r="J233" s="65">
        <f t="shared" si="16"/>
        <v>0.38292460819997864</v>
      </c>
    </row>
    <row r="234" spans="2:10" x14ac:dyDescent="0.2">
      <c r="B234" s="7" t="d">
        <v>2023-03-09</v>
      </c>
      <c r="C234" s="8">
        <v>45.790000999999997</v>
      </c>
      <c r="D234" s="49">
        <f t="shared" si="13"/>
        <v>-4.4648424786146501E-2</v>
      </c>
      <c r="E234" s="11">
        <v>-446.48424786146501</v>
      </c>
      <c r="F234" s="50">
        <f t="shared" si="15"/>
        <v>229</v>
      </c>
      <c r="G234" s="76">
        <f t="shared" si="14"/>
        <v>3.6922589523355889E-12</v>
      </c>
      <c r="H234" s="11">
        <v>-54.598190503357678</v>
      </c>
      <c r="I234" s="65">
        <v>3.4124958721035475E-24</v>
      </c>
      <c r="J234" s="65">
        <f t="shared" si="16"/>
        <v>0.38292460819997864</v>
      </c>
    </row>
    <row r="235" spans="2:10" x14ac:dyDescent="0.2">
      <c r="B235" s="7" t="d">
        <v>2023-03-08</v>
      </c>
      <c r="C235" s="8">
        <v>47.93</v>
      </c>
      <c r="D235" s="49">
        <f t="shared" si="13"/>
        <v>1.8812709030100461E-3</v>
      </c>
      <c r="E235" s="11">
        <v>18.812709030100461</v>
      </c>
      <c r="F235" s="50">
        <f t="shared" si="15"/>
        <v>230</v>
      </c>
      <c r="G235" s="76">
        <f t="shared" si="14"/>
        <v>3.3230330571020301E-12</v>
      </c>
      <c r="H235" s="11">
        <v>-53.433802759424999</v>
      </c>
      <c r="I235" s="65">
        <v>1.5684240429131604E-6</v>
      </c>
      <c r="J235" s="65">
        <f t="shared" si="16"/>
        <v>0.38292617662402156</v>
      </c>
    </row>
    <row r="236" spans="2:10" x14ac:dyDescent="0.2">
      <c r="B236" s="7" t="d">
        <v>2023-03-07</v>
      </c>
      <c r="C236" s="8">
        <v>47.84</v>
      </c>
      <c r="D236" s="49">
        <f t="shared" si="13"/>
        <v>-3.0204782882433223E-2</v>
      </c>
      <c r="E236" s="11">
        <v>-302.04782882433221</v>
      </c>
      <c r="F236" s="50">
        <f t="shared" si="15"/>
        <v>231</v>
      </c>
      <c r="G236" s="76">
        <f t="shared" si="14"/>
        <v>2.9907297513918267E-12</v>
      </c>
      <c r="H236" s="11">
        <v>-50.942190434454247</v>
      </c>
      <c r="I236" s="65">
        <v>5.6275856612339397E-12</v>
      </c>
      <c r="J236" s="65">
        <f t="shared" si="16"/>
        <v>0.38292617662964917</v>
      </c>
    </row>
    <row r="237" spans="2:10" x14ac:dyDescent="0.2">
      <c r="B237" s="7" t="d">
        <v>2023-03-06</v>
      </c>
      <c r="C237" s="8">
        <v>49.330002</v>
      </c>
      <c r="D237" s="49">
        <f t="shared" si="13"/>
        <v>-2.970098347757677E-2</v>
      </c>
      <c r="E237" s="11">
        <v>-297.00983477576767</v>
      </c>
      <c r="F237" s="50">
        <f t="shared" si="15"/>
        <v>232</v>
      </c>
      <c r="G237" s="76">
        <f t="shared" si="14"/>
        <v>2.6916567762526443E-12</v>
      </c>
      <c r="H237" s="11">
        <v>-50.579977859219753</v>
      </c>
      <c r="I237" s="65">
        <v>4.4205626364788455E-14</v>
      </c>
      <c r="J237" s="65">
        <f t="shared" si="16"/>
        <v>0.38292617662969336</v>
      </c>
    </row>
    <row r="238" spans="2:10" x14ac:dyDescent="0.2">
      <c r="B238" s="7" t="d">
        <v>2023-03-03</v>
      </c>
      <c r="C238" s="8">
        <v>50.84</v>
      </c>
      <c r="D238" s="49">
        <f t="shared" si="13"/>
        <v>3.3543424141968536E-2</v>
      </c>
      <c r="E238" s="11">
        <v>335.43424141968535</v>
      </c>
      <c r="F238" s="50">
        <f t="shared" si="15"/>
        <v>233</v>
      </c>
      <c r="G238" s="76">
        <f t="shared" si="14"/>
        <v>2.4224910986273797E-12</v>
      </c>
      <c r="H238" s="11">
        <v>-49.708776139870679</v>
      </c>
      <c r="I238" s="65">
        <v>4.9016125963876855E-21</v>
      </c>
      <c r="J238" s="65">
        <f t="shared" si="16"/>
        <v>0.38292617662969336</v>
      </c>
    </row>
    <row r="239" spans="2:10" x14ac:dyDescent="0.2">
      <c r="B239" s="7" t="d">
        <v>2023-03-02</v>
      </c>
      <c r="C239" s="8">
        <v>49.189999</v>
      </c>
      <c r="D239" s="49">
        <f t="shared" si="13"/>
        <v>3.0804651491939339E-2</v>
      </c>
      <c r="E239" s="11">
        <v>308.04651491939342</v>
      </c>
      <c r="F239" s="50">
        <f t="shared" si="15"/>
        <v>234</v>
      </c>
      <c r="G239" s="76">
        <f t="shared" si="14"/>
        <v>2.1802419887646424E-12</v>
      </c>
      <c r="H239" s="11">
        <v>-49.44620155367452</v>
      </c>
      <c r="I239" s="65">
        <v>5.1431526702097875E-11</v>
      </c>
      <c r="J239" s="65">
        <f t="shared" si="16"/>
        <v>0.38292617668112489</v>
      </c>
    </row>
    <row r="240" spans="2:10" x14ac:dyDescent="0.2">
      <c r="B240" s="7" t="d">
        <v>2023-03-01</v>
      </c>
      <c r="C240" s="8">
        <v>47.720001000000003</v>
      </c>
      <c r="D240" s="49">
        <f t="shared" si="13"/>
        <v>-3.24411800486617E-2</v>
      </c>
      <c r="E240" s="11">
        <v>-324.41180048661698</v>
      </c>
      <c r="F240" s="50">
        <f t="shared" si="15"/>
        <v>235</v>
      </c>
      <c r="G240" s="76">
        <f t="shared" si="14"/>
        <v>1.9622177898881783E-12</v>
      </c>
      <c r="H240" s="11">
        <v>-49.4208494208481</v>
      </c>
      <c r="I240" s="65">
        <v>0.1</v>
      </c>
      <c r="J240" s="65">
        <f t="shared" si="16"/>
        <v>0.48292617668112492</v>
      </c>
    </row>
    <row r="241" spans="2:10" x14ac:dyDescent="0.2">
      <c r="B241" s="7" t="d">
        <v>2023-02-28</v>
      </c>
      <c r="C241" s="8">
        <v>49.32</v>
      </c>
      <c r="D241" s="49">
        <f t="shared" si="13"/>
        <v>3.2546786004883366E-3</v>
      </c>
      <c r="E241" s="11">
        <v>32.546786004883366</v>
      </c>
      <c r="F241" s="50">
        <f t="shared" si="15"/>
        <v>236</v>
      </c>
      <c r="G241" s="76">
        <f t="shared" si="14"/>
        <v>1.7659960108993603E-12</v>
      </c>
      <c r="H241" s="11">
        <v>-46.179891817378362</v>
      </c>
      <c r="I241" s="65">
        <v>4.4981962247603843E-6</v>
      </c>
      <c r="J241" s="65">
        <f t="shared" si="16"/>
        <v>0.4829306748773497</v>
      </c>
    </row>
    <row r="242" spans="2:10" x14ac:dyDescent="0.2">
      <c r="B242" s="7" t="d">
        <v>2023-02-27</v>
      </c>
      <c r="C242" s="8">
        <v>49.16</v>
      </c>
      <c r="D242" s="49">
        <f t="shared" si="13"/>
        <v>2.3740108288213158E-2</v>
      </c>
      <c r="E242" s="11">
        <v>237.40108288213156</v>
      </c>
      <c r="F242" s="50">
        <f t="shared" si="15"/>
        <v>237</v>
      </c>
      <c r="G242" s="76">
        <f t="shared" si="14"/>
        <v>1.5893964098094244E-12</v>
      </c>
      <c r="H242" s="11">
        <v>-44.247630282041598</v>
      </c>
      <c r="I242" s="65">
        <v>4.031705439580255E-20</v>
      </c>
      <c r="J242" s="65">
        <f t="shared" si="16"/>
        <v>0.4829306748773497</v>
      </c>
    </row>
    <row r="243" spans="2:10" x14ac:dyDescent="0.2">
      <c r="B243" s="7" t="d">
        <v>2023-02-24</v>
      </c>
      <c r="C243" s="8">
        <v>48.02</v>
      </c>
      <c r="D243" s="49">
        <f t="shared" si="13"/>
        <v>-4.0367725012635303E-2</v>
      </c>
      <c r="E243" s="11">
        <v>-403.67725012635304</v>
      </c>
      <c r="F243" s="50">
        <f t="shared" si="15"/>
        <v>238</v>
      </c>
      <c r="G243" s="76">
        <f t="shared" si="14"/>
        <v>1.4304567688284825E-12</v>
      </c>
      <c r="H243" s="11">
        <v>-43.622560108487193</v>
      </c>
      <c r="I243" s="65">
        <v>5.4687564869829648E-7</v>
      </c>
      <c r="J243" s="65">
        <f t="shared" si="16"/>
        <v>0.48293122175299841</v>
      </c>
    </row>
    <row r="244" spans="2:10" x14ac:dyDescent="0.2">
      <c r="B244" s="7" t="d">
        <v>2023-02-23</v>
      </c>
      <c r="C244" s="8">
        <v>50.040000999999997</v>
      </c>
      <c r="D244" s="49">
        <f t="shared" si="13"/>
        <v>-6.7487096715223016E-3</v>
      </c>
      <c r="E244" s="11">
        <v>-67.487096715223018</v>
      </c>
      <c r="F244" s="50">
        <f t="shared" si="15"/>
        <v>239</v>
      </c>
      <c r="G244" s="76">
        <f t="shared" si="14"/>
        <v>1.2874110919456338E-12</v>
      </c>
      <c r="H244" s="11">
        <v>-34.616574330755824</v>
      </c>
      <c r="I244" s="65">
        <v>1.4750417802531015E-10</v>
      </c>
      <c r="J244" s="65">
        <f t="shared" si="16"/>
        <v>0.48293122190050258</v>
      </c>
    </row>
    <row r="245" spans="2:10" x14ac:dyDescent="0.2">
      <c r="B245" s="7" t="d">
        <v>2023-02-22</v>
      </c>
      <c r="C245" s="8">
        <v>50.380001</v>
      </c>
      <c r="D245" s="49">
        <f t="shared" si="13"/>
        <v>8.0420328534841712E-2</v>
      </c>
      <c r="E245" s="11">
        <v>804.20328534841713</v>
      </c>
      <c r="F245" s="50">
        <f t="shared" si="15"/>
        <v>240</v>
      </c>
      <c r="G245" s="76">
        <f t="shared" si="14"/>
        <v>1.1586699827510706E-12</v>
      </c>
      <c r="H245" s="11">
        <v>-34.534286555923941</v>
      </c>
      <c r="I245" s="65">
        <v>4.7101286972462512E-3</v>
      </c>
      <c r="J245" s="65">
        <f t="shared" si="16"/>
        <v>0.48764135059774882</v>
      </c>
    </row>
    <row r="246" spans="2:10" x14ac:dyDescent="0.2">
      <c r="B246" s="7" t="d">
        <v>2023-02-21</v>
      </c>
      <c r="C246" s="8">
        <v>46.630001</v>
      </c>
      <c r="D246" s="49">
        <f t="shared" si="13"/>
        <v>-8.3709925009037733E-2</v>
      </c>
      <c r="E246" s="11">
        <v>-837.09925009037738</v>
      </c>
      <c r="F246" s="50">
        <f t="shared" si="15"/>
        <v>241</v>
      </c>
      <c r="G246" s="76">
        <f t="shared" si="14"/>
        <v>1.0428029844759637E-12</v>
      </c>
      <c r="H246" s="11">
        <v>-33.477353947959365</v>
      </c>
      <c r="I246" s="65">
        <v>5.3743721675116544E-15</v>
      </c>
      <c r="J246" s="65">
        <f t="shared" si="16"/>
        <v>0.48764135059775421</v>
      </c>
    </row>
    <row r="247" spans="2:10" x14ac:dyDescent="0.2">
      <c r="B247" s="7" t="d">
        <v>2023-02-17</v>
      </c>
      <c r="C247" s="8">
        <v>50.889999000000003</v>
      </c>
      <c r="D247" s="49">
        <f t="shared" si="13"/>
        <v>6.9251680465935994E-3</v>
      </c>
      <c r="E247" s="11">
        <v>69.251680465935991</v>
      </c>
      <c r="F247" s="50">
        <f t="shared" si="15"/>
        <v>242</v>
      </c>
      <c r="G247" s="76">
        <f t="shared" si="14"/>
        <v>9.3852268602836739E-13</v>
      </c>
      <c r="H247" s="11">
        <v>-31.007752472140826</v>
      </c>
      <c r="I247" s="65">
        <v>5.4462362182085397E-21</v>
      </c>
      <c r="J247" s="65">
        <f t="shared" si="16"/>
        <v>0.48764135059775421</v>
      </c>
    </row>
    <row r="248" spans="2:10" x14ac:dyDescent="0.2">
      <c r="B248" s="7" t="d">
        <v>2023-02-16</v>
      </c>
      <c r="C248" s="8">
        <v>50.540000999999997</v>
      </c>
      <c r="D248" s="49">
        <f t="shared" si="13"/>
        <v>-3.1243953660876178E-2</v>
      </c>
      <c r="E248" s="11">
        <v>-312.43953660876178</v>
      </c>
      <c r="F248" s="50">
        <f t="shared" si="15"/>
        <v>243</v>
      </c>
      <c r="G248" s="76">
        <f t="shared" si="14"/>
        <v>8.4467041742553037E-13</v>
      </c>
      <c r="H248" s="11">
        <v>-30.264256614593865</v>
      </c>
      <c r="I248" s="65">
        <v>2.8184741597483915E-9</v>
      </c>
      <c r="J248" s="65">
        <f t="shared" si="16"/>
        <v>0.48764135341622838</v>
      </c>
    </row>
    <row r="249" spans="2:10" x14ac:dyDescent="0.2">
      <c r="B249" s="7" t="d">
        <v>2023-02-15</v>
      </c>
      <c r="C249" s="8">
        <v>52.169998</v>
      </c>
      <c r="D249" s="49">
        <f t="shared" si="13"/>
        <v>2.5555317978284142E-2</v>
      </c>
      <c r="E249" s="11">
        <v>255.55317978284143</v>
      </c>
      <c r="F249" s="50">
        <f t="shared" si="15"/>
        <v>244</v>
      </c>
      <c r="G249" s="76">
        <f t="shared" si="14"/>
        <v>7.6020337568297761E-13</v>
      </c>
      <c r="H249" s="11">
        <v>-27.588121187732682</v>
      </c>
      <c r="I249" s="65">
        <v>1.3632776171102302E-22</v>
      </c>
      <c r="J249" s="65">
        <f t="shared" si="16"/>
        <v>0.48764135341622838</v>
      </c>
    </row>
    <row r="250" spans="2:10" x14ac:dyDescent="0.2">
      <c r="B250" s="7" t="d">
        <v>2023-02-14</v>
      </c>
      <c r="C250" s="8">
        <v>50.869999</v>
      </c>
      <c r="D250" s="49">
        <f t="shared" si="13"/>
        <v>-1.2424752957668539E-2</v>
      </c>
      <c r="E250" s="11">
        <v>-124.24752957668539</v>
      </c>
      <c r="F250" s="50">
        <f t="shared" si="15"/>
        <v>245</v>
      </c>
      <c r="G250" s="76">
        <f t="shared" si="14"/>
        <v>6.8418303811467987E-13</v>
      </c>
      <c r="H250" s="11">
        <v>-26.553725383120508</v>
      </c>
      <c r="I250" s="65">
        <v>2.6049178998368685E-21</v>
      </c>
      <c r="J250" s="65">
        <f t="shared" si="16"/>
        <v>0.48764135341622838</v>
      </c>
    </row>
    <row r="251" spans="2:10" x14ac:dyDescent="0.2">
      <c r="B251" s="7" t="d">
        <v>2023-02-13</v>
      </c>
      <c r="C251" s="8">
        <v>51.509998000000003</v>
      </c>
      <c r="D251" s="49">
        <f t="shared" si="13"/>
        <v>3.4752893426132969E-2</v>
      </c>
      <c r="E251" s="11">
        <v>347.52893426132971</v>
      </c>
      <c r="F251" s="50">
        <f t="shared" si="15"/>
        <v>246</v>
      </c>
      <c r="G251" s="76">
        <f t="shared" si="14"/>
        <v>6.1576473430321199E-13</v>
      </c>
      <c r="H251" s="11">
        <v>-24.492652204337606</v>
      </c>
      <c r="I251" s="65">
        <v>1.2320233115273042E-8</v>
      </c>
      <c r="J251" s="65">
        <f t="shared" si="16"/>
        <v>0.4876413657364615</v>
      </c>
    </row>
    <row r="252" spans="2:10" x14ac:dyDescent="0.2">
      <c r="B252" s="7" t="d">
        <v>2023-02-10</v>
      </c>
      <c r="C252" s="8">
        <v>49.779998999999997</v>
      </c>
      <c r="D252" s="49">
        <f t="shared" si="13"/>
        <v>-2.5450331814787397E-2</v>
      </c>
      <c r="E252" s="11">
        <v>-254.50331814787398</v>
      </c>
      <c r="F252" s="50">
        <f t="shared" si="15"/>
        <v>247</v>
      </c>
      <c r="G252" s="76">
        <f t="shared" si="14"/>
        <v>5.5418826087289079E-13</v>
      </c>
      <c r="H252" s="11">
        <v>-24.296945926709501</v>
      </c>
      <c r="I252" s="65">
        <v>2.8620607630655617E-8</v>
      </c>
      <c r="J252" s="65">
        <f t="shared" si="16"/>
        <v>0.4876413943570691</v>
      </c>
    </row>
    <row r="253" spans="2:10" x14ac:dyDescent="0.2">
      <c r="B253" s="7" t="d">
        <v>2023-02-09</v>
      </c>
      <c r="C253" s="8">
        <v>51.080002</v>
      </c>
      <c r="D253" s="49">
        <f t="shared" si="13"/>
        <v>-4.3266473932692895E-2</v>
      </c>
      <c r="E253" s="11">
        <v>-432.66473932692895</v>
      </c>
      <c r="F253" s="50">
        <f t="shared" si="15"/>
        <v>248</v>
      </c>
      <c r="G253" s="76">
        <f t="shared" si="14"/>
        <v>4.9876943478560165E-13</v>
      </c>
      <c r="H253" s="11">
        <v>-23.305296116412634</v>
      </c>
      <c r="I253" s="65">
        <v>4.4296927544562035E-7</v>
      </c>
      <c r="J253" s="65">
        <f t="shared" si="16"/>
        <v>0.48764183732634453</v>
      </c>
    </row>
    <row r="254" spans="2:10" x14ac:dyDescent="0.2">
      <c r="B254" s="7" t="d">
        <v>2023-02-08</v>
      </c>
      <c r="C254" s="8">
        <v>53.389999000000003</v>
      </c>
      <c r="D254" s="49">
        <f t="shared" si="13"/>
        <v>-4.0869522305406858E-2</v>
      </c>
      <c r="E254" s="11">
        <v>-408.69522305406861</v>
      </c>
      <c r="F254" s="50">
        <f t="shared" si="15"/>
        <v>249</v>
      </c>
      <c r="G254" s="76">
        <f t="shared" si="14"/>
        <v>4.4889249130704151E-13</v>
      </c>
      <c r="H254" s="11">
        <v>-22.21853744543867</v>
      </c>
      <c r="I254" s="65">
        <v>4.7829690000000001E-2</v>
      </c>
      <c r="J254" s="65">
        <f t="shared" si="16"/>
        <v>0.53547152732634451</v>
      </c>
    </row>
    <row r="255" spans="2:10" x14ac:dyDescent="0.2">
      <c r="B255" s="7" t="d">
        <v>2023-02-07</v>
      </c>
      <c r="C255" s="8">
        <v>55.665000999999997</v>
      </c>
      <c r="D255" s="49">
        <f t="shared" si="13"/>
        <v>2.7923438224586317E-3</v>
      </c>
      <c r="E255" s="11">
        <v>27.923438224586317</v>
      </c>
      <c r="F255" s="50">
        <f t="shared" si="15"/>
        <v>250</v>
      </c>
      <c r="G255" s="76">
        <f t="shared" si="14"/>
        <v>4.0400324217633735E-13</v>
      </c>
      <c r="H255" s="11">
        <v>-21.73503217279049</v>
      </c>
      <c r="I255" s="65">
        <v>5.9715246305685048E-15</v>
      </c>
      <c r="J255" s="65">
        <f t="shared" si="16"/>
        <v>0.5354715273263505</v>
      </c>
    </row>
    <row r="256" spans="2:10" x14ac:dyDescent="0.2">
      <c r="B256" s="7" t="d">
        <v>2023-02-06</v>
      </c>
      <c r="C256" s="8">
        <v>55.509998000000003</v>
      </c>
      <c r="D256" s="49">
        <f t="shared" si="13"/>
        <v>4.3422833363488955E-3</v>
      </c>
      <c r="E256" s="11">
        <v>43.422833363488955</v>
      </c>
      <c r="F256" s="50">
        <f t="shared" si="15"/>
        <v>251</v>
      </c>
      <c r="G256" s="76">
        <f t="shared" si="14"/>
        <v>3.636029179587037E-13</v>
      </c>
      <c r="H256" s="11">
        <v>-17.866003062787517</v>
      </c>
      <c r="I256" s="65">
        <v>7.7355401014543086E-5</v>
      </c>
      <c r="J256" s="65">
        <f t="shared" si="16"/>
        <v>0.53554888272736501</v>
      </c>
    </row>
    <row r="257" spans="2:10" x14ac:dyDescent="0.2">
      <c r="B257" s="7" t="d">
        <v>2023-02-03</v>
      </c>
      <c r="C257" s="8">
        <v>55.27</v>
      </c>
      <c r="D257" s="49">
        <f t="shared" si="13"/>
        <v>-1.5146097917784984E-2</v>
      </c>
      <c r="E257" s="11">
        <v>-151.46097917784985</v>
      </c>
      <c r="F257" s="50">
        <f t="shared" si="15"/>
        <v>252</v>
      </c>
      <c r="G257" s="76">
        <f t="shared" si="14"/>
        <v>3.2724262616283336E-13</v>
      </c>
      <c r="H257" s="11">
        <v>-14.409402017291351</v>
      </c>
      <c r="I257" s="65">
        <v>7.3874790939762644E-8</v>
      </c>
      <c r="J257" s="65">
        <f t="shared" si="16"/>
        <v>0.53554895660215596</v>
      </c>
    </row>
    <row r="258" spans="2:10" x14ac:dyDescent="0.2">
      <c r="B258" s="7" t="d">
        <v>2023-02-02</v>
      </c>
      <c r="C258" s="8">
        <v>56.119999</v>
      </c>
      <c r="D258" s="49">
        <f t="shared" si="13"/>
        <v>7.2424935126125245E-2</v>
      </c>
      <c r="E258" s="11">
        <v>724.2493512612524</v>
      </c>
      <c r="F258" s="50">
        <f t="shared" si="15"/>
        <v>253</v>
      </c>
      <c r="G258" s="76">
        <f t="shared" si="14"/>
        <v>2.9451836354655004E-13</v>
      </c>
      <c r="H258" s="11">
        <v>-14.404392970751578</v>
      </c>
      <c r="I258" s="65">
        <v>1.8739277038848206E-15</v>
      </c>
      <c r="J258" s="65">
        <f t="shared" si="16"/>
        <v>0.53554895660215784</v>
      </c>
    </row>
    <row r="259" spans="2:10" x14ac:dyDescent="0.2">
      <c r="B259" s="7" t="d">
        <v>2023-02-01</v>
      </c>
      <c r="C259" s="8">
        <v>52.330002</v>
      </c>
      <c r="D259" s="49">
        <f t="shared" si="13"/>
        <v>2.5676244609956766E-2</v>
      </c>
      <c r="E259" s="11">
        <v>256.76244609956768</v>
      </c>
      <c r="F259" s="50">
        <f t="shared" si="15"/>
        <v>254</v>
      </c>
      <c r="G259" s="76">
        <f t="shared" si="14"/>
        <v>2.6506652719189505E-13</v>
      </c>
      <c r="H259" s="11">
        <v>-12.275894192909087</v>
      </c>
      <c r="I259" s="65">
        <v>4.1573671421926325E-18</v>
      </c>
      <c r="J259" s="65">
        <f t="shared" si="16"/>
        <v>0.53554895660215784</v>
      </c>
    </row>
    <row r="260" spans="2:10" x14ac:dyDescent="0.2">
      <c r="B260" s="7" t="d">
        <v>2023-01-31</v>
      </c>
      <c r="C260" s="8">
        <v>51.02</v>
      </c>
      <c r="D260" s="49">
        <f t="shared" si="13"/>
        <v>2.1216994019555457E-2</v>
      </c>
      <c r="E260" s="11">
        <v>212.16994019555457</v>
      </c>
      <c r="F260" s="50">
        <f t="shared" si="15"/>
        <v>255</v>
      </c>
      <c r="G260" s="76">
        <f t="shared" si="14"/>
        <v>2.385598744727056E-13</v>
      </c>
      <c r="H260" s="11">
        <v>-9.887284951551889</v>
      </c>
      <c r="I260" s="65">
        <v>1.1433811272836942E-6</v>
      </c>
      <c r="J260" s="65">
        <f t="shared" si="16"/>
        <v>0.53555009998328518</v>
      </c>
    </row>
    <row r="261" spans="2:10" x14ac:dyDescent="0.2">
      <c r="B261" s="7" t="d">
        <v>2023-01-30</v>
      </c>
      <c r="C261" s="8">
        <v>49.959999000000003</v>
      </c>
      <c r="D261" s="49">
        <f t="shared" si="13"/>
        <v>-5.3429330303700673E-2</v>
      </c>
      <c r="E261" s="11">
        <v>-534.29330303700669</v>
      </c>
      <c r="F261" s="50">
        <f t="shared" si="15"/>
        <v>256</v>
      </c>
      <c r="G261" s="76">
        <f t="shared" si="14"/>
        <v>2.1470388702543499E-13</v>
      </c>
      <c r="H261" s="11">
        <v>-9.5705855729877332</v>
      </c>
      <c r="I261" s="65">
        <v>1.500946352969992E-2</v>
      </c>
      <c r="J261" s="65">
        <f t="shared" si="16"/>
        <v>0.55055956351298507</v>
      </c>
    </row>
    <row r="262" spans="2:10" x14ac:dyDescent="0.2">
      <c r="B262" s="7" t="d">
        <v>2023-01-27</v>
      </c>
      <c r="C262" s="8">
        <v>52.779998999999997</v>
      </c>
      <c r="D262" s="49">
        <f t="shared" si="13"/>
        <v>4.5769723681994723E-2</v>
      </c>
      <c r="E262" s="11">
        <v>457.69723681994725</v>
      </c>
      <c r="F262" s="50">
        <f t="shared" si="15"/>
        <v>257</v>
      </c>
      <c r="G262" s="76">
        <f t="shared" si="14"/>
        <v>1.9323349832289149E-13</v>
      </c>
      <c r="H262" s="11">
        <v>-8.9601255818416714</v>
      </c>
      <c r="I262" s="65">
        <v>3.2656814060600074E-20</v>
      </c>
      <c r="J262" s="65">
        <f t="shared" si="16"/>
        <v>0.55055956351298507</v>
      </c>
    </row>
    <row r="263" spans="2:10" x14ac:dyDescent="0.2">
      <c r="B263" s="7" t="d">
        <v>2023-01-26</v>
      </c>
      <c r="C263" s="8">
        <v>50.470001000000003</v>
      </c>
      <c r="D263" s="49">
        <f t="shared" ref="D263:D326" si="17">C263/C264-1</f>
        <v>-5.5172216748767822E-3</v>
      </c>
      <c r="E263" s="11">
        <v>-55.172216748767823</v>
      </c>
      <c r="F263" s="50">
        <f t="shared" si="15"/>
        <v>258</v>
      </c>
      <c r="G263" s="76">
        <f t="shared" ref="G263:G326" si="18">$M$8^(F263-1)*(1-$M$8)/(1-$M$8^500)</f>
        <v>1.7391014849060233E-13</v>
      </c>
      <c r="H263" s="11">
        <v>-7.2682174680760436</v>
      </c>
      <c r="I263" s="65">
        <v>2.3134909924503951E-15</v>
      </c>
      <c r="J263" s="65">
        <f t="shared" si="16"/>
        <v>0.5505595635129874</v>
      </c>
    </row>
    <row r="264" spans="2:10" x14ac:dyDescent="0.2">
      <c r="B264" s="7" t="d">
        <v>2023-01-25</v>
      </c>
      <c r="C264" s="8">
        <v>50.75</v>
      </c>
      <c r="D264" s="49">
        <f t="shared" si="17"/>
        <v>-2.3287125159490496E-2</v>
      </c>
      <c r="E264" s="11">
        <v>-232.87125159490495</v>
      </c>
      <c r="F264" s="50">
        <f t="shared" ref="F264:F327" si="19">F263+1</f>
        <v>259</v>
      </c>
      <c r="G264" s="76">
        <f t="shared" si="18"/>
        <v>1.5651913364154213E-13</v>
      </c>
      <c r="H264" s="11">
        <v>-6.937391605965626</v>
      </c>
      <c r="I264" s="65">
        <v>2.5758546867590063E-8</v>
      </c>
      <c r="J264" s="65">
        <f t="shared" ref="J264:J327" si="20">I264+J263</f>
        <v>0.55055958927153426</v>
      </c>
    </row>
    <row r="265" spans="2:10" x14ac:dyDescent="0.2">
      <c r="B265" s="7" t="d">
        <v>2023-01-24</v>
      </c>
      <c r="C265" s="8">
        <v>51.959999000000003</v>
      </c>
      <c r="D265" s="49">
        <f t="shared" si="17"/>
        <v>1.2470752143413977E-2</v>
      </c>
      <c r="E265" s="11">
        <v>124.70752143413976</v>
      </c>
      <c r="F265" s="50">
        <f t="shared" si="19"/>
        <v>260</v>
      </c>
      <c r="G265" s="76">
        <f t="shared" si="18"/>
        <v>1.4086722027738791E-13</v>
      </c>
      <c r="H265" s="11">
        <v>-5.2662804060688018</v>
      </c>
      <c r="I265" s="65">
        <v>7.2749744522375797E-9</v>
      </c>
      <c r="J265" s="65">
        <f t="shared" si="20"/>
        <v>0.55055959654650866</v>
      </c>
    </row>
    <row r="266" spans="2:10" x14ac:dyDescent="0.2">
      <c r="B266" s="7" t="d">
        <v>2023-01-23</v>
      </c>
      <c r="C266" s="8">
        <v>51.32</v>
      </c>
      <c r="D266" s="49">
        <f t="shared" si="17"/>
        <v>3.4468836233242595E-2</v>
      </c>
      <c r="E266" s="11">
        <v>344.68836233242592</v>
      </c>
      <c r="F266" s="50">
        <f t="shared" si="19"/>
        <v>261</v>
      </c>
      <c r="G266" s="76">
        <f t="shared" si="18"/>
        <v>1.2678049824964912E-13</v>
      </c>
      <c r="H266" s="11">
        <v>-4.6407358712807767</v>
      </c>
      <c r="I266" s="65">
        <v>1.3480674533377609E-9</v>
      </c>
      <c r="J266" s="65">
        <f t="shared" si="20"/>
        <v>0.55055959789457609</v>
      </c>
    </row>
    <row r="267" spans="2:10" x14ac:dyDescent="0.2">
      <c r="B267" s="7" t="d">
        <v>2023-01-20</v>
      </c>
      <c r="C267" s="8">
        <v>49.610000999999997</v>
      </c>
      <c r="D267" s="49">
        <f t="shared" si="17"/>
        <v>4.0696519433459866E-2</v>
      </c>
      <c r="E267" s="11">
        <v>406.96519433459866</v>
      </c>
      <c r="F267" s="50">
        <f t="shared" si="19"/>
        <v>262</v>
      </c>
      <c r="G267" s="76">
        <f t="shared" si="18"/>
        <v>1.1410244842468422E-13</v>
      </c>
      <c r="H267" s="11">
        <v>-3.3921303153350291</v>
      </c>
      <c r="I267" s="65">
        <v>4.7731107381130776E-9</v>
      </c>
      <c r="J267" s="65">
        <f t="shared" si="20"/>
        <v>0.55055960266768678</v>
      </c>
    </row>
    <row r="268" spans="2:10" x14ac:dyDescent="0.2">
      <c r="B268" s="7" t="d">
        <v>2023-01-19</v>
      </c>
      <c r="C268" s="8">
        <v>47.669998</v>
      </c>
      <c r="D268" s="49">
        <f t="shared" si="17"/>
        <v>-5.6973314678008258E-2</v>
      </c>
      <c r="E268" s="11">
        <v>-569.73314678008262</v>
      </c>
      <c r="F268" s="50">
        <f t="shared" si="19"/>
        <v>263</v>
      </c>
      <c r="G268" s="76">
        <f t="shared" si="18"/>
        <v>1.026922035822158E-13</v>
      </c>
      <c r="H268" s="11">
        <v>-1.2288697486761979</v>
      </c>
      <c r="I268" s="65">
        <v>6.9333167222570127E-19</v>
      </c>
      <c r="J268" s="65">
        <f t="shared" si="20"/>
        <v>0.55055960266768678</v>
      </c>
    </row>
    <row r="269" spans="2:10" x14ac:dyDescent="0.2">
      <c r="B269" s="7" t="d">
        <v>2023-01-18</v>
      </c>
      <c r="C269" s="8">
        <v>50.549999</v>
      </c>
      <c r="D269" s="49">
        <f t="shared" si="17"/>
        <v>-2.3565790998647973E-2</v>
      </c>
      <c r="E269" s="11">
        <v>-235.65790998647972</v>
      </c>
      <c r="F269" s="50">
        <f t="shared" si="19"/>
        <v>264</v>
      </c>
      <c r="G269" s="76">
        <f t="shared" si="18"/>
        <v>9.2422983223994225E-14</v>
      </c>
      <c r="H269" s="11">
        <v>0</v>
      </c>
      <c r="I269" s="65">
        <v>1.0611166119964755E-4</v>
      </c>
      <c r="J269" s="65">
        <f t="shared" si="20"/>
        <v>0.55066571432888645</v>
      </c>
    </row>
    <row r="270" spans="2:10" x14ac:dyDescent="0.2">
      <c r="B270" s="7" t="d">
        <v>2023-01-17</v>
      </c>
      <c r="C270" s="8">
        <v>51.77</v>
      </c>
      <c r="D270" s="49">
        <f t="shared" si="17"/>
        <v>3.6643993525110163E-2</v>
      </c>
      <c r="E270" s="11">
        <v>366.43993525110164</v>
      </c>
      <c r="F270" s="50">
        <f t="shared" si="19"/>
        <v>265</v>
      </c>
      <c r="G270" s="76">
        <f t="shared" si="18"/>
        <v>8.3180684901594804E-14</v>
      </c>
      <c r="H270" s="11">
        <v>0</v>
      </c>
      <c r="I270" s="65">
        <v>8.8264406546326686E-17</v>
      </c>
      <c r="J270" s="65">
        <f t="shared" si="20"/>
        <v>0.55066571432888656</v>
      </c>
    </row>
    <row r="271" spans="2:10" x14ac:dyDescent="0.2">
      <c r="B271" s="7" t="d">
        <v>2023-01-13</v>
      </c>
      <c r="C271" s="8">
        <v>49.939999</v>
      </c>
      <c r="D271" s="49">
        <f t="shared" si="17"/>
        <v>5.6383205799437341E-3</v>
      </c>
      <c r="E271" s="11">
        <v>56.383205799437341</v>
      </c>
      <c r="F271" s="50">
        <f t="shared" si="19"/>
        <v>266</v>
      </c>
      <c r="G271" s="76">
        <f t="shared" si="18"/>
        <v>7.4862616411435332E-14</v>
      </c>
      <c r="H271" s="11">
        <v>1.5577013168921461</v>
      </c>
      <c r="I271" s="65">
        <v>7.4708315750460053E-21</v>
      </c>
      <c r="J271" s="65">
        <f t="shared" si="20"/>
        <v>0.55066571432888656</v>
      </c>
    </row>
    <row r="272" spans="2:10" x14ac:dyDescent="0.2">
      <c r="B272" s="7" t="d">
        <v>2023-01-12</v>
      </c>
      <c r="C272" s="8">
        <v>49.66</v>
      </c>
      <c r="D272" s="49">
        <f t="shared" si="17"/>
        <v>2.709414796666576E-2</v>
      </c>
      <c r="E272" s="11">
        <v>270.94147966665759</v>
      </c>
      <c r="F272" s="50">
        <f t="shared" si="19"/>
        <v>267</v>
      </c>
      <c r="G272" s="76">
        <f t="shared" si="18"/>
        <v>6.73763547702918E-14</v>
      </c>
      <c r="H272" s="11">
        <v>1.6023710862667073</v>
      </c>
      <c r="I272" s="65">
        <v>1.3425161289283664E-23</v>
      </c>
      <c r="J272" s="65">
        <f t="shared" si="20"/>
        <v>0.55066571432888656</v>
      </c>
    </row>
    <row r="273" spans="2:10" x14ac:dyDescent="0.2">
      <c r="B273" s="7" t="d">
        <v>2023-01-11</v>
      </c>
      <c r="C273" s="8">
        <v>48.349997999999999</v>
      </c>
      <c r="D273" s="49">
        <f t="shared" si="17"/>
        <v>2.2801823266922483E-3</v>
      </c>
      <c r="E273" s="11">
        <v>22.801823266922483</v>
      </c>
      <c r="F273" s="50">
        <f t="shared" si="19"/>
        <v>268</v>
      </c>
      <c r="G273" s="76">
        <f t="shared" si="18"/>
        <v>6.063871929326263E-14</v>
      </c>
      <c r="H273" s="11">
        <v>8.0557902092337486</v>
      </c>
      <c r="I273" s="65">
        <v>8.3352484178981317E-7</v>
      </c>
      <c r="J273" s="65">
        <f t="shared" si="20"/>
        <v>0.55066654785372837</v>
      </c>
    </row>
    <row r="274" spans="2:10" x14ac:dyDescent="0.2">
      <c r="B274" s="7" t="d">
        <v>2023-01-10</v>
      </c>
      <c r="C274" s="8">
        <v>48.240001999999997</v>
      </c>
      <c r="D274" s="49">
        <f t="shared" si="17"/>
        <v>3.3419065981148188E-2</v>
      </c>
      <c r="E274" s="11">
        <v>334.19065981148191</v>
      </c>
      <c r="F274" s="50">
        <f t="shared" si="19"/>
        <v>269</v>
      </c>
      <c r="G274" s="76">
        <f t="shared" si="18"/>
        <v>5.4574847363936359E-14</v>
      </c>
      <c r="H274" s="11">
        <v>11.054388680078464</v>
      </c>
      <c r="I274" s="65">
        <v>2.2139585805492577E-11</v>
      </c>
      <c r="J274" s="65">
        <f t="shared" si="20"/>
        <v>0.550666547875868</v>
      </c>
    </row>
    <row r="275" spans="2:10" x14ac:dyDescent="0.2">
      <c r="B275" s="7" t="d">
        <v>2023-01-09</v>
      </c>
      <c r="C275" s="8">
        <v>46.68</v>
      </c>
      <c r="D275" s="49">
        <f t="shared" si="17"/>
        <v>-1.1226414133158613E-2</v>
      </c>
      <c r="E275" s="11">
        <v>-112.26414133158613</v>
      </c>
      <c r="F275" s="50">
        <f t="shared" si="19"/>
        <v>270</v>
      </c>
      <c r="G275" s="76">
        <f t="shared" si="18"/>
        <v>4.9117362627542736E-14</v>
      </c>
      <c r="H275" s="11">
        <v>12.370806011157143</v>
      </c>
      <c r="I275" s="65">
        <v>0.09</v>
      </c>
      <c r="J275" s="65">
        <f t="shared" si="20"/>
        <v>0.64066654787586796</v>
      </c>
    </row>
    <row r="276" spans="2:10" x14ac:dyDescent="0.2">
      <c r="B276" s="7" t="d">
        <v>2023-01-06</v>
      </c>
      <c r="C276" s="8">
        <v>47.209999000000003</v>
      </c>
      <c r="D276" s="49">
        <f t="shared" si="17"/>
        <v>-5.0579977859219749E-3</v>
      </c>
      <c r="E276" s="11">
        <v>-50.579977859219753</v>
      </c>
      <c r="F276" s="50">
        <f t="shared" si="19"/>
        <v>271</v>
      </c>
      <c r="G276" s="76">
        <f t="shared" si="18"/>
        <v>4.4205626364788455E-14</v>
      </c>
      <c r="H276" s="11">
        <v>13.953720930233171</v>
      </c>
      <c r="I276" s="65">
        <v>1.7696434542799829E-5</v>
      </c>
      <c r="J276" s="65">
        <f t="shared" si="20"/>
        <v>0.64068424431041071</v>
      </c>
    </row>
    <row r="277" spans="2:10" x14ac:dyDescent="0.2">
      <c r="B277" s="7" t="d">
        <v>2023-01-05</v>
      </c>
      <c r="C277" s="8">
        <v>47.450001</v>
      </c>
      <c r="D277" s="49">
        <f t="shared" si="17"/>
        <v>5.444446666666658E-2</v>
      </c>
      <c r="E277" s="11">
        <v>544.44466666666585</v>
      </c>
      <c r="F277" s="50">
        <f t="shared" si="19"/>
        <v>272</v>
      </c>
      <c r="G277" s="76">
        <f t="shared" si="18"/>
        <v>3.9785063728309614E-14</v>
      </c>
      <c r="H277" s="11">
        <v>14.062577149984712</v>
      </c>
      <c r="I277" s="65">
        <v>6.5474770070138229E-9</v>
      </c>
      <c r="J277" s="65">
        <f t="shared" si="20"/>
        <v>0.64068425085788772</v>
      </c>
    </row>
    <row r="278" spans="2:10" x14ac:dyDescent="0.2">
      <c r="B278" s="7" t="d">
        <v>2023-01-04</v>
      </c>
      <c r="C278" s="8">
        <v>45</v>
      </c>
      <c r="D278" s="49">
        <f t="shared" si="17"/>
        <v>9.7560975609756184E-2</v>
      </c>
      <c r="E278" s="11">
        <v>975.60975609756179</v>
      </c>
      <c r="F278" s="50">
        <f t="shared" si="19"/>
        <v>273</v>
      </c>
      <c r="G278" s="76">
        <f t="shared" si="18"/>
        <v>3.5806557355478655E-14</v>
      </c>
      <c r="H278" s="11">
        <v>17.349583923482736</v>
      </c>
      <c r="I278" s="65">
        <v>1.5178814401467047E-15</v>
      </c>
      <c r="J278" s="65">
        <f t="shared" si="20"/>
        <v>0.64068425085788927</v>
      </c>
    </row>
    <row r="279" spans="2:10" x14ac:dyDescent="0.2">
      <c r="B279" s="7" t="d">
        <v>2023-01-03</v>
      </c>
      <c r="C279" s="8">
        <v>41</v>
      </c>
      <c r="D279" s="49">
        <f t="shared" si="17"/>
        <v>8.6100364767509596E-3</v>
      </c>
      <c r="E279" s="11">
        <v>86.100364767509603</v>
      </c>
      <c r="F279" s="50">
        <f t="shared" si="19"/>
        <v>274</v>
      </c>
      <c r="G279" s="76">
        <f t="shared" si="18"/>
        <v>3.222590161993079E-14</v>
      </c>
      <c r="H279" s="11">
        <v>18.812709030100461</v>
      </c>
      <c r="I279" s="65">
        <v>3.3230330571020301E-12</v>
      </c>
      <c r="J279" s="65">
        <f t="shared" si="20"/>
        <v>0.64068425086121228</v>
      </c>
    </row>
    <row r="280" spans="2:10" x14ac:dyDescent="0.2">
      <c r="B280" s="7" t="d">
        <v>2022-12-30</v>
      </c>
      <c r="C280" s="8">
        <v>40.650002000000001</v>
      </c>
      <c r="D280" s="49">
        <f t="shared" si="17"/>
        <v>7.9345396511509847E-3</v>
      </c>
      <c r="E280" s="11">
        <v>79.345396511509847</v>
      </c>
      <c r="F280" s="50">
        <f t="shared" si="19"/>
        <v>275</v>
      </c>
      <c r="G280" s="76">
        <f t="shared" si="18"/>
        <v>2.9003311457937712E-14</v>
      </c>
      <c r="H280" s="11">
        <v>19.594050936837526</v>
      </c>
      <c r="I280" s="65">
        <v>1.5210164339843258E-8</v>
      </c>
      <c r="J280" s="65">
        <f t="shared" si="20"/>
        <v>0.64068426607137663</v>
      </c>
    </row>
    <row r="281" spans="2:10" x14ac:dyDescent="0.2">
      <c r="B281" s="7" t="d">
        <v>2022-12-29</v>
      </c>
      <c r="C281" s="8">
        <v>40.330002</v>
      </c>
      <c r="D281" s="49">
        <f t="shared" si="17"/>
        <v>2.9089130622330428E-2</v>
      </c>
      <c r="E281" s="11">
        <v>290.8913062233043</v>
      </c>
      <c r="F281" s="50">
        <f t="shared" si="19"/>
        <v>276</v>
      </c>
      <c r="G281" s="76">
        <f t="shared" si="18"/>
        <v>2.6102980312143943E-14</v>
      </c>
      <c r="H281" s="11">
        <v>19.717219524857388</v>
      </c>
      <c r="I281" s="65">
        <v>2.8242953648100009E-2</v>
      </c>
      <c r="J281" s="65">
        <f t="shared" si="20"/>
        <v>0.66892721971947666</v>
      </c>
    </row>
    <row r="282" spans="2:10" x14ac:dyDescent="0.2">
      <c r="B282" s="7" t="d">
        <v>2022-12-28</v>
      </c>
      <c r="C282" s="8">
        <v>39.189999</v>
      </c>
      <c r="D282" s="49">
        <f t="shared" si="17"/>
        <v>-4.4379397433767287E-2</v>
      </c>
      <c r="E282" s="11">
        <v>-443.79397433767286</v>
      </c>
      <c r="F282" s="50">
        <f t="shared" si="19"/>
        <v>277</v>
      </c>
      <c r="G282" s="76">
        <f t="shared" si="18"/>
        <v>2.3492682280929552E-14</v>
      </c>
      <c r="H282" s="11">
        <v>22.801823266922483</v>
      </c>
      <c r="I282" s="65">
        <v>6.063871929326263E-14</v>
      </c>
      <c r="J282" s="65">
        <f t="shared" si="20"/>
        <v>0.66892721971953728</v>
      </c>
    </row>
    <row r="283" spans="2:10" x14ac:dyDescent="0.2">
      <c r="B283" s="7" t="d">
        <v>2022-12-27</v>
      </c>
      <c r="C283" s="8">
        <v>41.009998000000003</v>
      </c>
      <c r="D283" s="49">
        <f t="shared" si="17"/>
        <v>-6.9857155817645733E-2</v>
      </c>
      <c r="E283" s="11">
        <v>-698.5715581764573</v>
      </c>
      <c r="F283" s="50">
        <f t="shared" si="19"/>
        <v>278</v>
      </c>
      <c r="G283" s="76">
        <f t="shared" si="18"/>
        <v>2.1143414052836597E-14</v>
      </c>
      <c r="H283" s="11">
        <v>27.012606285119478</v>
      </c>
      <c r="I283" s="65">
        <v>3.1669720374525847E-22</v>
      </c>
      <c r="J283" s="65">
        <f t="shared" si="20"/>
        <v>0.66892721971953728</v>
      </c>
    </row>
    <row r="284" spans="2:10" x14ac:dyDescent="0.2">
      <c r="B284" s="7" t="d">
        <v>2022-12-23</v>
      </c>
      <c r="C284" s="8">
        <v>44.09</v>
      </c>
      <c r="D284" s="49">
        <f t="shared" si="17"/>
        <v>-4.3185805417282674E-2</v>
      </c>
      <c r="E284" s="11">
        <v>-431.85805417282677</v>
      </c>
      <c r="F284" s="50">
        <f t="shared" si="19"/>
        <v>279</v>
      </c>
      <c r="G284" s="76">
        <f t="shared" si="18"/>
        <v>1.9029072647552941E-14</v>
      </c>
      <c r="H284" s="11">
        <v>27.923438224586317</v>
      </c>
      <c r="I284" s="65">
        <v>4.0400324217633735E-13</v>
      </c>
      <c r="J284" s="65">
        <f t="shared" si="20"/>
        <v>0.66892721971994129</v>
      </c>
    </row>
    <row r="285" spans="2:10" x14ac:dyDescent="0.2">
      <c r="B285" s="7" t="d">
        <v>2022-12-22</v>
      </c>
      <c r="C285" s="8">
        <v>46.080002</v>
      </c>
      <c r="D285" s="49">
        <f t="shared" si="17"/>
        <v>1.4531132299917759E-2</v>
      </c>
      <c r="E285" s="11">
        <v>145.31132299917761</v>
      </c>
      <c r="F285" s="50">
        <f t="shared" si="19"/>
        <v>280</v>
      </c>
      <c r="G285" s="76">
        <f t="shared" si="18"/>
        <v>1.7126165382797646E-14</v>
      </c>
      <c r="H285" s="11">
        <v>28.607070466020179</v>
      </c>
      <c r="I285" s="65">
        <v>1.6389353113923349E-10</v>
      </c>
      <c r="J285" s="65">
        <f t="shared" si="20"/>
        <v>0.66892721988383486</v>
      </c>
    </row>
    <row r="286" spans="2:10" x14ac:dyDescent="0.2">
      <c r="B286" s="7" t="d">
        <v>2022-12-21</v>
      </c>
      <c r="C286" s="8">
        <v>45.419998</v>
      </c>
      <c r="D286" s="49">
        <f t="shared" si="17"/>
        <v>2.5050710335122739E-2</v>
      </c>
      <c r="E286" s="11">
        <v>250.50710335122739</v>
      </c>
      <c r="F286" s="50">
        <f t="shared" si="19"/>
        <v>281</v>
      </c>
      <c r="G286" s="76">
        <f t="shared" si="18"/>
        <v>1.5413548844517881E-14</v>
      </c>
      <c r="H286" s="11">
        <v>29.44423997055523</v>
      </c>
      <c r="I286" s="65">
        <v>3.9179173101159973E-15</v>
      </c>
      <c r="J286" s="65">
        <f t="shared" si="20"/>
        <v>0.66892721988383874</v>
      </c>
    </row>
    <row r="287" spans="2:10" x14ac:dyDescent="0.2">
      <c r="B287" s="7" t="d">
        <v>2022-12-20</v>
      </c>
      <c r="C287" s="8">
        <v>44.310001</v>
      </c>
      <c r="D287" s="49">
        <f t="shared" si="17"/>
        <v>5.6740806701298663E-3</v>
      </c>
      <c r="E287" s="11">
        <v>56.740806701298666</v>
      </c>
      <c r="F287" s="50">
        <f t="shared" si="19"/>
        <v>282</v>
      </c>
      <c r="G287" s="76">
        <f t="shared" si="18"/>
        <v>1.3872193960066092E-14</v>
      </c>
      <c r="H287" s="11">
        <v>30.471051613711886</v>
      </c>
      <c r="I287" s="65">
        <v>2.7755513410766223E-10</v>
      </c>
      <c r="J287" s="65">
        <f t="shared" si="20"/>
        <v>0.66892722016139383</v>
      </c>
    </row>
    <row r="288" spans="2:10" x14ac:dyDescent="0.2">
      <c r="B288" s="7" t="d">
        <v>2022-12-19</v>
      </c>
      <c r="C288" s="8">
        <v>44.060001</v>
      </c>
      <c r="D288" s="49">
        <f t="shared" si="17"/>
        <v>-5.0635617323852578E-2</v>
      </c>
      <c r="E288" s="11">
        <v>-506.3561732385258</v>
      </c>
      <c r="F288" s="50">
        <f t="shared" si="19"/>
        <v>283</v>
      </c>
      <c r="G288" s="76">
        <f t="shared" si="18"/>
        <v>1.2484974564059484E-14</v>
      </c>
      <c r="H288" s="11">
        <v>32.546786004883366</v>
      </c>
      <c r="I288" s="65">
        <v>1.7659960108993603E-12</v>
      </c>
      <c r="J288" s="65">
        <f t="shared" si="20"/>
        <v>0.66892722016315986</v>
      </c>
    </row>
    <row r="289" spans="2:10" x14ac:dyDescent="0.2">
      <c r="B289" s="7" t="d">
        <v>2022-12-16</v>
      </c>
      <c r="C289" s="8">
        <v>46.41</v>
      </c>
      <c r="D289" s="49">
        <f t="shared" si="17"/>
        <v>-2.2947368421052716E-2</v>
      </c>
      <c r="E289" s="11">
        <v>-229.47368421052715</v>
      </c>
      <c r="F289" s="50">
        <f t="shared" si="19"/>
        <v>284</v>
      </c>
      <c r="G289" s="76">
        <f t="shared" si="18"/>
        <v>1.1236477107653536E-14</v>
      </c>
      <c r="H289" s="11">
        <v>33.604350307669947</v>
      </c>
      <c r="I289" s="65">
        <v>5.9838580661207732E-8</v>
      </c>
      <c r="J289" s="65">
        <f t="shared" si="20"/>
        <v>0.66892728000174051</v>
      </c>
    </row>
    <row r="290" spans="2:10" x14ac:dyDescent="0.2">
      <c r="B290" s="7" t="d">
        <v>2022-12-15</v>
      </c>
      <c r="C290" s="8">
        <v>47.5</v>
      </c>
      <c r="D290" s="49">
        <f t="shared" si="17"/>
        <v>-5.3596315074642686E-2</v>
      </c>
      <c r="E290" s="11">
        <v>-535.96315074642689</v>
      </c>
      <c r="F290" s="50">
        <f t="shared" si="19"/>
        <v>285</v>
      </c>
      <c r="G290" s="76">
        <f t="shared" si="18"/>
        <v>1.0112829396888184E-14</v>
      </c>
      <c r="H290" s="11">
        <v>35.695342418264886</v>
      </c>
      <c r="I290" s="65">
        <v>8.9814499410340485E-9</v>
      </c>
      <c r="J290" s="65">
        <f t="shared" si="20"/>
        <v>0.66892728898319043</v>
      </c>
    </row>
    <row r="291" spans="2:10" x14ac:dyDescent="0.2">
      <c r="B291" s="7" t="d">
        <v>2022-12-14</v>
      </c>
      <c r="C291" s="8">
        <v>50.189999</v>
      </c>
      <c r="D291" s="49">
        <f t="shared" si="17"/>
        <v>-1.0059210846958377E-2</v>
      </c>
      <c r="E291" s="11">
        <v>-100.59210846958378</v>
      </c>
      <c r="F291" s="50">
        <f t="shared" si="19"/>
        <v>286</v>
      </c>
      <c r="G291" s="76">
        <f t="shared" si="18"/>
        <v>9.1015464571993667E-15</v>
      </c>
      <c r="H291" s="11">
        <v>37.452671520168401</v>
      </c>
      <c r="I291" s="65">
        <v>2.3087226153029343E-22</v>
      </c>
      <c r="J291" s="65">
        <f t="shared" si="20"/>
        <v>0.66892728898319043</v>
      </c>
    </row>
    <row r="292" spans="2:10" x14ac:dyDescent="0.2">
      <c r="B292" s="7" t="d">
        <v>2022-12-13</v>
      </c>
      <c r="C292" s="8">
        <v>50.700001</v>
      </c>
      <c r="D292" s="49">
        <f t="shared" si="17"/>
        <v>-7.0505286515759602E-3</v>
      </c>
      <c r="E292" s="11">
        <v>-70.505286515759607</v>
      </c>
      <c r="F292" s="50">
        <f t="shared" si="19"/>
        <v>287</v>
      </c>
      <c r="G292" s="76">
        <f t="shared" si="18"/>
        <v>8.1913918114794294E-15</v>
      </c>
      <c r="H292" s="11">
        <v>41.99567213042377</v>
      </c>
      <c r="I292" s="65">
        <v>5.6159865450281801E-19</v>
      </c>
      <c r="J292" s="65">
        <f t="shared" si="20"/>
        <v>0.66892728898319043</v>
      </c>
    </row>
    <row r="293" spans="2:10" x14ac:dyDescent="0.2">
      <c r="B293" s="7" t="d">
        <v>2022-12-12</v>
      </c>
      <c r="C293" s="8">
        <v>51.060001</v>
      </c>
      <c r="D293" s="49">
        <f t="shared" si="17"/>
        <v>4.2253498989446969E-2</v>
      </c>
      <c r="E293" s="11">
        <v>422.53498989446967</v>
      </c>
      <c r="F293" s="50">
        <f t="shared" si="19"/>
        <v>288</v>
      </c>
      <c r="G293" s="76">
        <f t="shared" si="18"/>
        <v>7.372252630331485E-15</v>
      </c>
      <c r="H293" s="11">
        <v>43.422833363488955</v>
      </c>
      <c r="I293" s="65">
        <v>3.636029179587037E-13</v>
      </c>
      <c r="J293" s="65">
        <f t="shared" si="20"/>
        <v>0.66892728898355402</v>
      </c>
    </row>
    <row r="294" spans="2:10" x14ac:dyDescent="0.2">
      <c r="B294" s="7" t="d">
        <v>2022-12-09</v>
      </c>
      <c r="C294" s="8">
        <v>48.990001999999997</v>
      </c>
      <c r="D294" s="49">
        <f t="shared" si="17"/>
        <v>-2.9900950495049594E-2</v>
      </c>
      <c r="E294" s="11">
        <v>-299.00950495049597</v>
      </c>
      <c r="F294" s="50">
        <f t="shared" si="19"/>
        <v>289</v>
      </c>
      <c r="G294" s="76">
        <f t="shared" si="18"/>
        <v>6.6350273672983381E-15</v>
      </c>
      <c r="H294" s="11">
        <v>49.044396022488442</v>
      </c>
      <c r="I294" s="65">
        <v>9.5500495079682806E-5</v>
      </c>
      <c r="J294" s="65">
        <f t="shared" si="20"/>
        <v>0.66902278947863369</v>
      </c>
    </row>
    <row r="295" spans="2:10" x14ac:dyDescent="0.2">
      <c r="B295" s="7" t="d">
        <v>2022-12-08</v>
      </c>
      <c r="C295" s="8">
        <v>50.5</v>
      </c>
      <c r="D295" s="49">
        <f t="shared" si="17"/>
        <v>-2.1735032172790492E-3</v>
      </c>
      <c r="E295" s="11">
        <v>-21.73503217279049</v>
      </c>
      <c r="F295" s="50">
        <f t="shared" si="19"/>
        <v>290</v>
      </c>
      <c r="G295" s="76">
        <f t="shared" si="18"/>
        <v>5.9715246305685048E-15</v>
      </c>
      <c r="H295" s="11">
        <v>53.697234766512111</v>
      </c>
      <c r="I295" s="65">
        <v>3.588051131109524E-7</v>
      </c>
      <c r="J295" s="65">
        <f t="shared" si="20"/>
        <v>0.66902314828374676</v>
      </c>
    </row>
    <row r="296" spans="2:10" x14ac:dyDescent="0.2">
      <c r="B296" s="7" t="d">
        <v>2022-12-07</v>
      </c>
      <c r="C296" s="8">
        <v>50.610000999999997</v>
      </c>
      <c r="D296" s="49">
        <f t="shared" si="17"/>
        <v>-3.3477353947959365E-3</v>
      </c>
      <c r="E296" s="11">
        <v>-33.477353947959365</v>
      </c>
      <c r="F296" s="50">
        <f t="shared" si="19"/>
        <v>291</v>
      </c>
      <c r="G296" s="76">
        <f t="shared" si="18"/>
        <v>5.3743721675116544E-15</v>
      </c>
      <c r="H296" s="11">
        <v>54.336889803521245</v>
      </c>
      <c r="I296" s="65">
        <v>9.2613871309979228E-7</v>
      </c>
      <c r="J296" s="65">
        <f t="shared" si="20"/>
        <v>0.66902407442245981</v>
      </c>
    </row>
    <row r="297" spans="2:10" x14ac:dyDescent="0.2">
      <c r="B297" s="7" t="d">
        <v>2022-12-06</v>
      </c>
      <c r="C297" s="8">
        <v>50.779998999999997</v>
      </c>
      <c r="D297" s="49">
        <f t="shared" si="17"/>
        <v>-2.5522970149242541E-2</v>
      </c>
      <c r="E297" s="11">
        <v>-255.22970149242542</v>
      </c>
      <c r="F297" s="50">
        <f t="shared" si="19"/>
        <v>292</v>
      </c>
      <c r="G297" s="76">
        <f t="shared" si="18"/>
        <v>4.8369349507604889E-15</v>
      </c>
      <c r="H297" s="11">
        <v>54.513736273140708</v>
      </c>
      <c r="I297" s="65">
        <v>7.6177348045866715E-6</v>
      </c>
      <c r="J297" s="65">
        <f t="shared" si="20"/>
        <v>0.66903169215726443</v>
      </c>
    </row>
    <row r="298" spans="2:10" x14ac:dyDescent="0.2">
      <c r="B298" s="7" t="d">
        <v>2022-12-05</v>
      </c>
      <c r="C298" s="8">
        <v>52.110000999999997</v>
      </c>
      <c r="D298" s="49">
        <f t="shared" si="17"/>
        <v>-4.3853192660550544E-2</v>
      </c>
      <c r="E298" s="11">
        <v>-438.53192660550542</v>
      </c>
      <c r="F298" s="50">
        <f t="shared" si="19"/>
        <v>293</v>
      </c>
      <c r="G298" s="76">
        <f t="shared" si="18"/>
        <v>4.3532414556844404E-15</v>
      </c>
      <c r="H298" s="11">
        <v>56.383205799437341</v>
      </c>
      <c r="I298" s="65">
        <v>7.4862616411435332E-14</v>
      </c>
      <c r="J298" s="65">
        <f t="shared" si="20"/>
        <v>0.66903169215733926</v>
      </c>
    </row>
    <row r="299" spans="2:10" x14ac:dyDescent="0.2">
      <c r="B299" s="7" t="d">
        <v>2022-12-02</v>
      </c>
      <c r="C299" s="8">
        <v>54.5</v>
      </c>
      <c r="D299" s="49">
        <f t="shared" si="17"/>
        <v>2.944423997055523E-3</v>
      </c>
      <c r="E299" s="11">
        <v>29.44423997055523</v>
      </c>
      <c r="F299" s="50">
        <f t="shared" si="19"/>
        <v>294</v>
      </c>
      <c r="G299" s="76">
        <f t="shared" si="18"/>
        <v>3.9179173101159973E-15</v>
      </c>
      <c r="H299" s="11">
        <v>56.740806701298666</v>
      </c>
      <c r="I299" s="65">
        <v>1.3872193960066092E-14</v>
      </c>
      <c r="J299" s="65">
        <f t="shared" si="20"/>
        <v>0.66903169215735314</v>
      </c>
    </row>
    <row r="300" spans="2:10" x14ac:dyDescent="0.2">
      <c r="B300" s="7" t="d">
        <v>2022-12-01</v>
      </c>
      <c r="C300" s="8">
        <v>54.34</v>
      </c>
      <c r="D300" s="49">
        <f t="shared" si="17"/>
        <v>-8.2131956887533386E-3</v>
      </c>
      <c r="E300" s="11">
        <v>-82.131956887533391</v>
      </c>
      <c r="F300" s="50">
        <f t="shared" si="19"/>
        <v>295</v>
      </c>
      <c r="G300" s="76">
        <f t="shared" si="18"/>
        <v>3.5261255791043971E-15</v>
      </c>
      <c r="H300" s="11">
        <v>57.151381576565626</v>
      </c>
      <c r="I300" s="65">
        <v>1.6106492111808029E-18</v>
      </c>
      <c r="J300" s="65">
        <f t="shared" si="20"/>
        <v>0.66903169215735314</v>
      </c>
    </row>
    <row r="301" spans="2:10" x14ac:dyDescent="0.2">
      <c r="B301" s="7" t="d">
        <v>2022-11-30</v>
      </c>
      <c r="C301" s="8">
        <v>54.790000999999997</v>
      </c>
      <c r="D301" s="49">
        <f t="shared" si="17"/>
        <v>3.611951520197576E-2</v>
      </c>
      <c r="E301" s="11">
        <v>361.19515201975759</v>
      </c>
      <c r="F301" s="50">
        <f t="shared" si="19"/>
        <v>296</v>
      </c>
      <c r="G301" s="76">
        <f t="shared" si="18"/>
        <v>3.173513021193958E-15</v>
      </c>
      <c r="H301" s="11">
        <v>63.741477375356403</v>
      </c>
      <c r="I301" s="65">
        <v>2.5261809475150887E-23</v>
      </c>
      <c r="J301" s="65">
        <f t="shared" si="20"/>
        <v>0.66903169215735314</v>
      </c>
    </row>
    <row r="302" spans="2:10" x14ac:dyDescent="0.2">
      <c r="B302" s="7" t="d">
        <v>2022-11-29</v>
      </c>
      <c r="C302" s="8">
        <v>52.880001</v>
      </c>
      <c r="D302" s="49">
        <f t="shared" si="17"/>
        <v>-8.6239032620922806E-3</v>
      </c>
      <c r="E302" s="11">
        <v>-86.239032620922814</v>
      </c>
      <c r="F302" s="50">
        <f t="shared" si="19"/>
        <v>297</v>
      </c>
      <c r="G302" s="76">
        <f t="shared" si="18"/>
        <v>2.856161719074562E-15</v>
      </c>
      <c r="H302" s="11">
        <v>64.069090909091301</v>
      </c>
      <c r="I302" s="65">
        <v>4.8469250335578276E-8</v>
      </c>
      <c r="J302" s="65">
        <f t="shared" si="20"/>
        <v>0.66903174062660353</v>
      </c>
    </row>
    <row r="303" spans="2:10" x14ac:dyDescent="0.2">
      <c r="B303" s="7" t="d">
        <v>2022-11-28</v>
      </c>
      <c r="C303" s="8">
        <v>53.34</v>
      </c>
      <c r="D303" s="49">
        <f t="shared" si="17"/>
        <v>-3.0005490816312319E-2</v>
      </c>
      <c r="E303" s="11">
        <v>-300.05490816312317</v>
      </c>
      <c r="F303" s="50">
        <f t="shared" si="19"/>
        <v>298</v>
      </c>
      <c r="G303" s="76">
        <f t="shared" si="18"/>
        <v>2.5705455471671058E-15</v>
      </c>
      <c r="H303" s="11">
        <v>64.790633098852354</v>
      </c>
      <c r="I303" s="65">
        <v>2.0864422962747948E-8</v>
      </c>
      <c r="J303" s="65">
        <f t="shared" si="20"/>
        <v>0.6690317614910265</v>
      </c>
    </row>
    <row r="304" spans="2:10" x14ac:dyDescent="0.2">
      <c r="B304" s="7" t="d">
        <v>2022-11-25</v>
      </c>
      <c r="C304" s="8">
        <v>54.990001999999997</v>
      </c>
      <c r="D304" s="49">
        <f t="shared" si="17"/>
        <v>-7.2682174680760436E-4</v>
      </c>
      <c r="E304" s="11">
        <v>-7.2682174680760436</v>
      </c>
      <c r="F304" s="50">
        <f t="shared" si="19"/>
        <v>299</v>
      </c>
      <c r="G304" s="76">
        <f t="shared" si="18"/>
        <v>2.3134909924503951E-15</v>
      </c>
      <c r="H304" s="11">
        <v>65.305126228913934</v>
      </c>
      <c r="I304" s="65">
        <v>2.7276485819925865E-18</v>
      </c>
      <c r="J304" s="65">
        <f t="shared" si="20"/>
        <v>0.6690317614910265</v>
      </c>
    </row>
    <row r="305" spans="2:10" x14ac:dyDescent="0.2">
      <c r="B305" s="7" t="d">
        <v>2022-11-23</v>
      </c>
      <c r="C305" s="8">
        <v>55.029998999999997</v>
      </c>
      <c r="D305" s="49">
        <f t="shared" si="17"/>
        <v>-7.7533358772691185E-3</v>
      </c>
      <c r="E305" s="11">
        <v>-77.533358772691187</v>
      </c>
      <c r="F305" s="50">
        <f t="shared" si="19"/>
        <v>300</v>
      </c>
      <c r="G305" s="76">
        <f t="shared" si="18"/>
        <v>2.082141893205356E-15</v>
      </c>
      <c r="H305" s="11">
        <v>67.223228262012213</v>
      </c>
      <c r="I305" s="65">
        <v>1.1765883620056784E-11</v>
      </c>
      <c r="J305" s="65">
        <f t="shared" si="20"/>
        <v>0.66903176150279242</v>
      </c>
    </row>
    <row r="306" spans="2:10" x14ac:dyDescent="0.2">
      <c r="B306" s="7" t="d">
        <v>2022-11-22</v>
      </c>
      <c r="C306" s="8">
        <v>55.459999000000003</v>
      </c>
      <c r="D306" s="49">
        <f t="shared" si="17"/>
        <v>-1.4404392970751578E-3</v>
      </c>
      <c r="E306" s="11">
        <v>-14.404392970751578</v>
      </c>
      <c r="F306" s="50">
        <f t="shared" si="19"/>
        <v>301</v>
      </c>
      <c r="G306" s="76">
        <f t="shared" si="18"/>
        <v>1.8739277038848206E-15</v>
      </c>
      <c r="H306" s="11">
        <v>69.251680465935991</v>
      </c>
      <c r="I306" s="65">
        <v>9.3852268602836739E-13</v>
      </c>
      <c r="J306" s="65">
        <f t="shared" si="20"/>
        <v>0.66903176150373089</v>
      </c>
    </row>
    <row r="307" spans="2:10" x14ac:dyDescent="0.2">
      <c r="B307" s="7" t="d">
        <v>2022-11-21</v>
      </c>
      <c r="C307" s="8">
        <v>55.540000999999997</v>
      </c>
      <c r="D307" s="49">
        <f t="shared" si="17"/>
        <v>-3.8101851814968724E-2</v>
      </c>
      <c r="E307" s="11">
        <v>-381.01851814968722</v>
      </c>
      <c r="F307" s="50">
        <f t="shared" si="19"/>
        <v>302</v>
      </c>
      <c r="G307" s="76">
        <f t="shared" si="18"/>
        <v>1.6865349334963391E-15</v>
      </c>
      <c r="H307" s="11">
        <v>70.969172765578122</v>
      </c>
      <c r="I307" s="65">
        <v>3.7493582965829348E-11</v>
      </c>
      <c r="J307" s="65">
        <f t="shared" si="20"/>
        <v>0.66903176154122446</v>
      </c>
    </row>
    <row r="308" spans="2:10" x14ac:dyDescent="0.2">
      <c r="B308" s="7" t="d">
        <v>2022-11-18</v>
      </c>
      <c r="C308" s="8">
        <v>57.740001999999997</v>
      </c>
      <c r="D308" s="49">
        <f t="shared" si="17"/>
        <v>1.7349583923482736E-3</v>
      </c>
      <c r="E308" s="11">
        <v>17.349583923482736</v>
      </c>
      <c r="F308" s="50">
        <f t="shared" si="19"/>
        <v>303</v>
      </c>
      <c r="G308" s="76">
        <f t="shared" si="18"/>
        <v>1.5178814401467047E-15</v>
      </c>
      <c r="H308" s="11">
        <v>73.58296406212439</v>
      </c>
      <c r="I308" s="65">
        <v>2.1099834988678635E-21</v>
      </c>
      <c r="J308" s="65">
        <f t="shared" si="20"/>
        <v>0.66903176154122446</v>
      </c>
    </row>
    <row r="309" spans="2:10" x14ac:dyDescent="0.2">
      <c r="B309" s="7" t="d">
        <v>2022-11-17</v>
      </c>
      <c r="C309" s="8">
        <v>57.639999000000003</v>
      </c>
      <c r="D309" s="49">
        <f t="shared" si="17"/>
        <v>-1.906056906264697E-2</v>
      </c>
      <c r="E309" s="11">
        <v>-190.60569062646971</v>
      </c>
      <c r="F309" s="50">
        <f t="shared" si="19"/>
        <v>304</v>
      </c>
      <c r="G309" s="76">
        <f t="shared" si="18"/>
        <v>1.3660932961320342E-15</v>
      </c>
      <c r="H309" s="11">
        <v>74.396004699130998</v>
      </c>
      <c r="I309" s="65">
        <v>1.8492008962109198E-9</v>
      </c>
      <c r="J309" s="65">
        <f t="shared" si="20"/>
        <v>0.66903176339042536</v>
      </c>
    </row>
    <row r="310" spans="2:10" x14ac:dyDescent="0.2">
      <c r="B310" s="7" t="d">
        <v>2022-11-16</v>
      </c>
      <c r="C310" s="8">
        <v>58.759998000000003</v>
      </c>
      <c r="D310" s="49">
        <f t="shared" si="17"/>
        <v>-3.6879201340082046E-2</v>
      </c>
      <c r="E310" s="11">
        <v>-368.79201340082045</v>
      </c>
      <c r="F310" s="50">
        <f t="shared" si="19"/>
        <v>305</v>
      </c>
      <c r="G310" s="76">
        <f t="shared" si="18"/>
        <v>1.2294839665188311E-15</v>
      </c>
      <c r="H310" s="11">
        <v>74.952528498555267</v>
      </c>
      <c r="I310" s="65">
        <v>1.664280806589828E-9</v>
      </c>
      <c r="J310" s="65">
        <f t="shared" si="20"/>
        <v>0.66903176505470618</v>
      </c>
    </row>
    <row r="311" spans="2:10" x14ac:dyDescent="0.2">
      <c r="B311" s="7" t="d">
        <v>2022-11-15</v>
      </c>
      <c r="C311" s="8">
        <v>61.009998000000003</v>
      </c>
      <c r="D311" s="49">
        <f t="shared" si="17"/>
        <v>2.0575426908254091E-2</v>
      </c>
      <c r="E311" s="11">
        <v>205.7542690825409</v>
      </c>
      <c r="F311" s="50">
        <f t="shared" si="19"/>
        <v>306</v>
      </c>
      <c r="G311" s="76">
        <f t="shared" si="18"/>
        <v>1.106535569866948E-15</v>
      </c>
      <c r="H311" s="11">
        <v>76.487395934488063</v>
      </c>
      <c r="I311" s="65">
        <v>1.4780882941434616E-3</v>
      </c>
      <c r="J311" s="65">
        <f t="shared" si="20"/>
        <v>0.6705098533488496</v>
      </c>
    </row>
    <row r="312" spans="2:10" x14ac:dyDescent="0.2">
      <c r="B312" s="7" t="d">
        <v>2022-11-14</v>
      </c>
      <c r="C312" s="8">
        <v>59.779998999999997</v>
      </c>
      <c r="D312" s="49">
        <f t="shared" si="17"/>
        <v>-9.4448884654478871E-3</v>
      </c>
      <c r="E312" s="11">
        <v>-94.448884654478874</v>
      </c>
      <c r="F312" s="50">
        <f t="shared" si="19"/>
        <v>307</v>
      </c>
      <c r="G312" s="76">
        <f t="shared" si="18"/>
        <v>9.95882012880253E-16</v>
      </c>
      <c r="H312" s="11">
        <v>77.110158120954338</v>
      </c>
      <c r="I312" s="65">
        <v>6.9476366188073327E-12</v>
      </c>
      <c r="J312" s="65">
        <f t="shared" si="20"/>
        <v>0.67050985335579727</v>
      </c>
    </row>
    <row r="313" spans="2:10" x14ac:dyDescent="0.2">
      <c r="B313" s="7" t="d">
        <v>2022-11-11</v>
      </c>
      <c r="C313" s="8">
        <v>60.349997999999999</v>
      </c>
      <c r="D313" s="49">
        <f t="shared" si="17"/>
        <v>0.1034923953829292</v>
      </c>
      <c r="E313" s="11">
        <v>1034.923953829292</v>
      </c>
      <c r="F313" s="50">
        <f t="shared" si="19"/>
        <v>308</v>
      </c>
      <c r="G313" s="76">
        <f t="shared" si="18"/>
        <v>8.962938115922279E-16</v>
      </c>
      <c r="H313" s="11">
        <v>77.34276810235086</v>
      </c>
      <c r="I313" s="65">
        <v>1.1259684642548793E-7</v>
      </c>
      <c r="J313" s="65">
        <f t="shared" si="20"/>
        <v>0.67050996595264367</v>
      </c>
    </row>
    <row r="314" spans="2:10" x14ac:dyDescent="0.2">
      <c r="B314" s="7" t="d">
        <v>2022-11-10</v>
      </c>
      <c r="C314" s="8">
        <v>54.689999</v>
      </c>
      <c r="D314" s="49">
        <f t="shared" si="17"/>
        <v>0.11771917024320455</v>
      </c>
      <c r="E314" s="11">
        <v>1177.1917024320455</v>
      </c>
      <c r="F314" s="50">
        <f t="shared" si="19"/>
        <v>309</v>
      </c>
      <c r="G314" s="76">
        <f t="shared" si="18"/>
        <v>8.0666443043300532E-16</v>
      </c>
      <c r="H314" s="11">
        <v>78.353361705538745</v>
      </c>
      <c r="I314" s="65">
        <v>4.6192968246584811E-18</v>
      </c>
      <c r="J314" s="65">
        <f t="shared" si="20"/>
        <v>0.67050996595264367</v>
      </c>
    </row>
    <row r="315" spans="2:10" x14ac:dyDescent="0.2">
      <c r="B315" s="7" t="d">
        <v>2022-11-09</v>
      </c>
      <c r="C315" s="8">
        <v>48.93</v>
      </c>
      <c r="D315" s="49">
        <f t="shared" si="17"/>
        <v>-3.5481963335304512E-2</v>
      </c>
      <c r="E315" s="11">
        <v>-354.81963335304511</v>
      </c>
      <c r="F315" s="50">
        <f t="shared" si="19"/>
        <v>310</v>
      </c>
      <c r="G315" s="76">
        <f t="shared" si="18"/>
        <v>7.2599798738970475E-16</v>
      </c>
      <c r="H315" s="11">
        <v>79.345396511509847</v>
      </c>
      <c r="I315" s="65">
        <v>2.9003311457937712E-14</v>
      </c>
      <c r="J315" s="65">
        <f t="shared" si="20"/>
        <v>0.67050996595267265</v>
      </c>
    </row>
    <row r="316" spans="2:10" x14ac:dyDescent="0.2">
      <c r="B316" s="7" t="d">
        <v>2022-11-08</v>
      </c>
      <c r="C316" s="8">
        <v>50.73</v>
      </c>
      <c r="D316" s="49">
        <f t="shared" si="17"/>
        <v>2.0724325538745925E-2</v>
      </c>
      <c r="E316" s="11">
        <v>207.24325538745924</v>
      </c>
      <c r="F316" s="50">
        <f t="shared" si="19"/>
        <v>311</v>
      </c>
      <c r="G316" s="76">
        <f t="shared" si="18"/>
        <v>6.5339818865073434E-16</v>
      </c>
      <c r="H316" s="11">
        <v>81.046143790848291</v>
      </c>
      <c r="I316" s="65">
        <v>2.6861089549286903E-19</v>
      </c>
      <c r="J316" s="65">
        <f t="shared" si="20"/>
        <v>0.67050996595267265</v>
      </c>
    </row>
    <row r="317" spans="2:10" x14ac:dyDescent="0.2">
      <c r="B317" s="7" t="d">
        <v>2022-11-07</v>
      </c>
      <c r="C317" s="8">
        <v>49.700001</v>
      </c>
      <c r="D317" s="49">
        <f t="shared" si="17"/>
        <v>-2.8917526377491232E-2</v>
      </c>
      <c r="E317" s="11">
        <v>-289.17526377491231</v>
      </c>
      <c r="F317" s="50">
        <f t="shared" si="19"/>
        <v>312</v>
      </c>
      <c r="G317" s="76">
        <f t="shared" si="18"/>
        <v>5.880583697856608E-16</v>
      </c>
      <c r="H317" s="11">
        <v>81.336334080619466</v>
      </c>
      <c r="I317" s="65">
        <v>6.8559613241280036E-6</v>
      </c>
      <c r="J317" s="65">
        <f t="shared" si="20"/>
        <v>0.67051682191399675</v>
      </c>
    </row>
    <row r="318" spans="2:10" x14ac:dyDescent="0.2">
      <c r="B318" s="7" t="d">
        <v>2022-11-04</v>
      </c>
      <c r="C318" s="8">
        <v>51.18</v>
      </c>
      <c r="D318" s="49">
        <f t="shared" si="17"/>
        <v>-3.8692748358649554E-2</v>
      </c>
      <c r="E318" s="11">
        <v>-386.92748358649555</v>
      </c>
      <c r="F318" s="50">
        <f t="shared" si="19"/>
        <v>313</v>
      </c>
      <c r="G318" s="76">
        <f t="shared" si="18"/>
        <v>5.2925253280709478E-16</v>
      </c>
      <c r="H318" s="11">
        <v>86.100364767509603</v>
      </c>
      <c r="I318" s="65">
        <v>3.222590161993079E-14</v>
      </c>
      <c r="J318" s="65">
        <f t="shared" si="20"/>
        <v>0.67051682191402895</v>
      </c>
    </row>
    <row r="319" spans="2:10" x14ac:dyDescent="0.2">
      <c r="B319" s="7" t="d">
        <v>2022-11-03</v>
      </c>
      <c r="C319" s="8">
        <v>53.240001999999997</v>
      </c>
      <c r="D319" s="49">
        <f t="shared" si="17"/>
        <v>-2.6335003657644518E-2</v>
      </c>
      <c r="E319" s="11">
        <v>-263.35003657644518</v>
      </c>
      <c r="F319" s="50">
        <f t="shared" si="19"/>
        <v>314</v>
      </c>
      <c r="G319" s="76">
        <f t="shared" si="18"/>
        <v>4.7632727952638535E-16</v>
      </c>
      <c r="H319" s="11">
        <v>89.686098654708786</v>
      </c>
      <c r="I319" s="65">
        <v>2.4174980594358219E-19</v>
      </c>
      <c r="J319" s="65">
        <f t="shared" si="20"/>
        <v>0.67051682191402895</v>
      </c>
    </row>
    <row r="320" spans="2:10" x14ac:dyDescent="0.2">
      <c r="B320" s="7" t="d">
        <v>2022-11-02</v>
      </c>
      <c r="C320" s="8">
        <v>54.68</v>
      </c>
      <c r="D320" s="49">
        <f t="shared" si="17"/>
        <v>5.1134179161860693E-2</v>
      </c>
      <c r="E320" s="11">
        <v>511.34179161860692</v>
      </c>
      <c r="F320" s="50">
        <f t="shared" si="19"/>
        <v>315</v>
      </c>
      <c r="G320" s="76">
        <f t="shared" si="18"/>
        <v>4.2869455157374688E-16</v>
      </c>
      <c r="H320" s="11">
        <v>94.222044444443043</v>
      </c>
      <c r="I320" s="65">
        <v>1.6900182599825843E-8</v>
      </c>
      <c r="J320" s="65">
        <f t="shared" si="20"/>
        <v>0.67051683881421154</v>
      </c>
    </row>
    <row r="321" spans="2:10" x14ac:dyDescent="0.2">
      <c r="B321" s="7" t="d">
        <v>2022-11-01</v>
      </c>
      <c r="C321" s="8">
        <v>52.02</v>
      </c>
      <c r="D321" s="49">
        <f t="shared" si="17"/>
        <v>-6.1138708444784529E-3</v>
      </c>
      <c r="E321" s="11">
        <v>-61.138708444784527</v>
      </c>
      <c r="F321" s="50">
        <f t="shared" si="19"/>
        <v>316</v>
      </c>
      <c r="G321" s="76">
        <f t="shared" si="18"/>
        <v>3.8582509641637219E-16</v>
      </c>
      <c r="H321" s="11">
        <v>94.552719648397513</v>
      </c>
      <c r="I321" s="65">
        <v>1.3275376022277916E-10</v>
      </c>
      <c r="J321" s="65">
        <f t="shared" si="20"/>
        <v>0.67051683894696534</v>
      </c>
    </row>
    <row r="322" spans="2:10" x14ac:dyDescent="0.2">
      <c r="B322" s="7" t="d">
        <v>2022-10-31</v>
      </c>
      <c r="C322" s="8">
        <v>52.34</v>
      </c>
      <c r="D322" s="49">
        <f t="shared" si="17"/>
        <v>-3.5918234740868638E-2</v>
      </c>
      <c r="E322" s="11">
        <v>-359.18234740868638</v>
      </c>
      <c r="F322" s="50">
        <f t="shared" si="19"/>
        <v>317</v>
      </c>
      <c r="G322" s="76">
        <f t="shared" si="18"/>
        <v>3.4724258677473502E-16</v>
      </c>
      <c r="H322" s="11">
        <v>97.4787295750601</v>
      </c>
      <c r="I322" s="65">
        <v>5.7910277135044953E-17</v>
      </c>
      <c r="J322" s="65">
        <f t="shared" si="20"/>
        <v>0.67051683894696545</v>
      </c>
    </row>
    <row r="323" spans="2:10" x14ac:dyDescent="0.2">
      <c r="B323" s="7" t="d">
        <v>2022-10-28</v>
      </c>
      <c r="C323" s="8">
        <v>54.290000999999997</v>
      </c>
      <c r="D323" s="49">
        <f t="shared" si="17"/>
        <v>3.6860197920928206E-2</v>
      </c>
      <c r="E323" s="11">
        <v>368.60197920928204</v>
      </c>
      <c r="F323" s="50">
        <f t="shared" si="19"/>
        <v>318</v>
      </c>
      <c r="G323" s="76">
        <f t="shared" si="18"/>
        <v>3.1251832809726148E-16</v>
      </c>
      <c r="H323" s="11">
        <v>101.18941589954078</v>
      </c>
      <c r="I323" s="65">
        <v>1.3452889276989282E-16</v>
      </c>
      <c r="J323" s="65">
        <f t="shared" si="20"/>
        <v>0.67051683894696557</v>
      </c>
    </row>
    <row r="324" spans="2:10" x14ac:dyDescent="0.2">
      <c r="B324" s="7" t="d">
        <v>2022-10-27</v>
      </c>
      <c r="C324" s="8">
        <v>52.360000999999997</v>
      </c>
      <c r="D324" s="49">
        <f t="shared" si="17"/>
        <v>-5.1449274430266811E-2</v>
      </c>
      <c r="E324" s="11">
        <v>-514.49274430266814</v>
      </c>
      <c r="F324" s="50">
        <f t="shared" si="19"/>
        <v>319</v>
      </c>
      <c r="G324" s="76">
        <f t="shared" si="18"/>
        <v>2.8126649528753539E-16</v>
      </c>
      <c r="H324" s="11">
        <v>103.97940827751917</v>
      </c>
      <c r="I324" s="65">
        <v>1.4115816386218446E-6</v>
      </c>
      <c r="J324" s="65">
        <f t="shared" si="20"/>
        <v>0.67051825052860414</v>
      </c>
    </row>
    <row r="325" spans="2:10" x14ac:dyDescent="0.2">
      <c r="B325" s="7" t="d">
        <v>2022-10-26</v>
      </c>
      <c r="C325" s="8">
        <v>55.200001</v>
      </c>
      <c r="D325" s="49">
        <f t="shared" si="17"/>
        <v>5.2430885558991669E-2</v>
      </c>
      <c r="E325" s="11">
        <v>524.30885558991667</v>
      </c>
      <c r="F325" s="50">
        <f t="shared" si="19"/>
        <v>320</v>
      </c>
      <c r="G325" s="76">
        <f t="shared" si="18"/>
        <v>2.5313984575878182E-16</v>
      </c>
      <c r="H325" s="11">
        <v>104.11981760011236</v>
      </c>
      <c r="I325" s="65">
        <v>7.8228197338794553E-18</v>
      </c>
      <c r="J325" s="65">
        <f t="shared" si="20"/>
        <v>0.67051825052860414</v>
      </c>
    </row>
    <row r="326" spans="2:10" x14ac:dyDescent="0.2">
      <c r="B326" s="7" t="d">
        <v>2022-10-25</v>
      </c>
      <c r="C326" s="8">
        <v>52.450001</v>
      </c>
      <c r="D326" s="49">
        <f t="shared" si="17"/>
        <v>4.0674581719262637E-2</v>
      </c>
      <c r="E326" s="11">
        <v>406.74581719262636</v>
      </c>
      <c r="F326" s="50">
        <f t="shared" si="19"/>
        <v>321</v>
      </c>
      <c r="G326" s="76">
        <f t="shared" si="18"/>
        <v>2.2782586118290363E-16</v>
      </c>
      <c r="H326" s="11">
        <v>104.63068141721709</v>
      </c>
      <c r="I326" s="65">
        <v>6.2528729569265991E-12</v>
      </c>
      <c r="J326" s="65">
        <f t="shared" si="20"/>
        <v>0.67051825053485703</v>
      </c>
    </row>
    <row r="327" spans="2:10" x14ac:dyDescent="0.2">
      <c r="B327" s="7" t="d">
        <v>2022-10-24</v>
      </c>
      <c r="C327" s="8">
        <v>50.400002000000001</v>
      </c>
      <c r="D327" s="49">
        <f t="shared" ref="D327:D390" si="21">C327/C328-1</f>
        <v>-8.6545633359560448E-3</v>
      </c>
      <c r="E327" s="11">
        <v>-86.545633359560441</v>
      </c>
      <c r="F327" s="50">
        <f t="shared" si="19"/>
        <v>322</v>
      </c>
      <c r="G327" s="76">
        <f t="shared" ref="G327:G390" si="22">$M$8^(F327-1)*(1-$M$8)/(1-$M$8^500)</f>
        <v>2.0504327506461331E-16</v>
      </c>
      <c r="H327" s="11">
        <v>111.04007259478577</v>
      </c>
      <c r="I327" s="65">
        <v>4.7534551295724026E-23</v>
      </c>
      <c r="J327" s="65">
        <f t="shared" si="20"/>
        <v>0.67051825053485703</v>
      </c>
    </row>
    <row r="328" spans="2:10" x14ac:dyDescent="0.2">
      <c r="B328" s="7" t="d">
        <v>2022-10-21</v>
      </c>
      <c r="C328" s="8">
        <v>50.84</v>
      </c>
      <c r="D328" s="49">
        <f t="shared" si="21"/>
        <v>-8.7736594117047151E-3</v>
      </c>
      <c r="E328" s="11">
        <v>-87.736594117047147</v>
      </c>
      <c r="F328" s="50">
        <f t="shared" ref="F328:F391" si="23">F327+1</f>
        <v>323</v>
      </c>
      <c r="G328" s="76">
        <f t="shared" si="22"/>
        <v>1.8453894755815197E-16</v>
      </c>
      <c r="H328" s="11">
        <v>112.84134252219857</v>
      </c>
      <c r="I328" s="65">
        <v>3.3298963653161545E-5</v>
      </c>
      <c r="J328" s="65">
        <f t="shared" ref="J328:J391" si="24">I328+J327</f>
        <v>0.67055154949851015</v>
      </c>
    </row>
    <row r="329" spans="2:10" x14ac:dyDescent="0.2">
      <c r="B329" s="7" t="d">
        <v>2022-10-20</v>
      </c>
      <c r="C329" s="8">
        <v>51.290000999999997</v>
      </c>
      <c r="D329" s="49">
        <f t="shared" si="21"/>
        <v>-5.1414814129831732E-2</v>
      </c>
      <c r="E329" s="11">
        <v>-514.14814129831734</v>
      </c>
      <c r="F329" s="50">
        <f t="shared" si="23"/>
        <v>324</v>
      </c>
      <c r="G329" s="76">
        <f t="shared" si="22"/>
        <v>1.6608505280233679E-16</v>
      </c>
      <c r="H329" s="11">
        <v>113.36404098093445</v>
      </c>
      <c r="I329" s="65">
        <v>1.6677181699666577E-2</v>
      </c>
      <c r="J329" s="65">
        <f t="shared" si="24"/>
        <v>0.68722873119817673</v>
      </c>
    </row>
    <row r="330" spans="2:10" x14ac:dyDescent="0.2">
      <c r="B330" s="7" t="d">
        <v>2022-10-19</v>
      </c>
      <c r="C330" s="8">
        <v>54.07</v>
      </c>
      <c r="D330" s="49">
        <f t="shared" si="21"/>
        <v>-4.9736413014537351E-2</v>
      </c>
      <c r="E330" s="11">
        <v>-497.36413014537351</v>
      </c>
      <c r="F330" s="50">
        <f t="shared" si="23"/>
        <v>325</v>
      </c>
      <c r="G330" s="76">
        <f t="shared" si="22"/>
        <v>1.4947654752210311E-16</v>
      </c>
      <c r="H330" s="11">
        <v>115.70895800318004</v>
      </c>
      <c r="I330" s="65">
        <v>1.6173092699229926E-4</v>
      </c>
      <c r="J330" s="65">
        <f t="shared" si="24"/>
        <v>0.68739046212516908</v>
      </c>
    </row>
    <row r="331" spans="2:10" x14ac:dyDescent="0.2">
      <c r="B331" s="7" t="d">
        <v>2022-10-18</v>
      </c>
      <c r="C331" s="8">
        <v>56.900002000000001</v>
      </c>
      <c r="D331" s="49">
        <f t="shared" si="21"/>
        <v>1.0118941589954078E-2</v>
      </c>
      <c r="E331" s="11">
        <v>101.18941589954078</v>
      </c>
      <c r="F331" s="50">
        <f t="shared" si="23"/>
        <v>326</v>
      </c>
      <c r="G331" s="76">
        <f t="shared" si="22"/>
        <v>1.3452889276989282E-16</v>
      </c>
      <c r="H331" s="11">
        <v>121.60498581272661</v>
      </c>
      <c r="I331" s="65">
        <v>2.1514733098945957E-6</v>
      </c>
      <c r="J331" s="65">
        <f t="shared" si="24"/>
        <v>0.68739261359847892</v>
      </c>
    </row>
    <row r="332" spans="2:10" x14ac:dyDescent="0.2">
      <c r="B332" s="7" t="d">
        <v>2022-10-17</v>
      </c>
      <c r="C332" s="8">
        <v>56.330002</v>
      </c>
      <c r="D332" s="49">
        <f t="shared" si="21"/>
        <v>4.1797706676530488E-2</v>
      </c>
      <c r="E332" s="11">
        <v>417.97706676530487</v>
      </c>
      <c r="F332" s="50">
        <f t="shared" si="23"/>
        <v>327</v>
      </c>
      <c r="G332" s="76">
        <f t="shared" si="22"/>
        <v>1.2107600349290354E-16</v>
      </c>
      <c r="H332" s="11">
        <v>122.09788074655448</v>
      </c>
      <c r="I332" s="65">
        <v>1.0290430145553252E-6</v>
      </c>
      <c r="J332" s="65">
        <f t="shared" si="24"/>
        <v>0.6873936426414935</v>
      </c>
    </row>
    <row r="333" spans="2:10" x14ac:dyDescent="0.2">
      <c r="B333" s="7" t="d">
        <v>2022-10-14</v>
      </c>
      <c r="C333" s="8">
        <v>54.07</v>
      </c>
      <c r="D333" s="49">
        <f t="shared" si="21"/>
        <v>-6.8722027751945802E-2</v>
      </c>
      <c r="E333" s="11">
        <v>-687.22027751945802</v>
      </c>
      <c r="F333" s="50">
        <f t="shared" si="23"/>
        <v>328</v>
      </c>
      <c r="G333" s="76">
        <f t="shared" si="22"/>
        <v>1.0896840314361318E-16</v>
      </c>
      <c r="H333" s="11">
        <v>123.12408618699644</v>
      </c>
      <c r="I333" s="65">
        <v>6.6213517951978854E-22</v>
      </c>
      <c r="J333" s="65">
        <f t="shared" si="24"/>
        <v>0.6873936426414935</v>
      </c>
    </row>
    <row r="334" spans="2:10" x14ac:dyDescent="0.2">
      <c r="B334" s="7" t="d">
        <v>2022-10-13</v>
      </c>
      <c r="C334" s="8">
        <v>58.060001</v>
      </c>
      <c r="D334" s="49">
        <f t="shared" si="21"/>
        <v>-7.6909419822575043E-3</v>
      </c>
      <c r="E334" s="11">
        <v>-76.909419822575046</v>
      </c>
      <c r="F334" s="50">
        <f t="shared" si="23"/>
        <v>329</v>
      </c>
      <c r="G334" s="76">
        <f t="shared" si="22"/>
        <v>9.8071562829251867E-17</v>
      </c>
      <c r="H334" s="11">
        <v>124.65646424668186</v>
      </c>
      <c r="I334" s="65">
        <v>3.9703062030740254E-21</v>
      </c>
      <c r="J334" s="65">
        <f t="shared" si="24"/>
        <v>0.6873936426414935</v>
      </c>
    </row>
    <row r="335" spans="2:10" x14ac:dyDescent="0.2">
      <c r="B335" s="7" t="d">
        <v>2022-10-12</v>
      </c>
      <c r="C335" s="8">
        <v>58.509998000000003</v>
      </c>
      <c r="D335" s="49">
        <f t="shared" si="21"/>
        <v>0</v>
      </c>
      <c r="E335" s="11">
        <v>0</v>
      </c>
      <c r="F335" s="50">
        <f t="shared" si="23"/>
        <v>330</v>
      </c>
      <c r="G335" s="76">
        <f t="shared" si="22"/>
        <v>8.8264406546326686E-17</v>
      </c>
      <c r="H335" s="11">
        <v>124.70752143413976</v>
      </c>
      <c r="I335" s="65">
        <v>1.4086722027738791E-13</v>
      </c>
      <c r="J335" s="65">
        <f t="shared" si="24"/>
        <v>0.68739364264163438</v>
      </c>
    </row>
    <row r="336" spans="2:10" x14ac:dyDescent="0.2">
      <c r="B336" s="7" t="d">
        <v>2022-10-11</v>
      </c>
      <c r="C336" s="8">
        <v>58.509998000000003</v>
      </c>
      <c r="D336" s="49">
        <f t="shared" si="21"/>
        <v>-3.7980960210457049E-2</v>
      </c>
      <c r="E336" s="11">
        <v>-379.8096021045705</v>
      </c>
      <c r="F336" s="50">
        <f t="shared" si="23"/>
        <v>331</v>
      </c>
      <c r="G336" s="76">
        <f t="shared" si="22"/>
        <v>7.9437965891694026E-17</v>
      </c>
      <c r="H336" s="11">
        <v>124.97029002593862</v>
      </c>
      <c r="I336" s="65">
        <v>1.2900700781701079E-5</v>
      </c>
      <c r="J336" s="65">
        <f t="shared" si="24"/>
        <v>0.68740654334241613</v>
      </c>
    </row>
    <row r="337" spans="2:10" x14ac:dyDescent="0.2">
      <c r="B337" s="7" t="d">
        <v>2022-10-10</v>
      </c>
      <c r="C337" s="8">
        <v>60.82</v>
      </c>
      <c r="D337" s="49">
        <f t="shared" si="21"/>
        <v>-1.3463130139071189E-2</v>
      </c>
      <c r="E337" s="11">
        <v>-134.63130139071188</v>
      </c>
      <c r="F337" s="50">
        <f t="shared" si="23"/>
        <v>332</v>
      </c>
      <c r="G337" s="76">
        <f t="shared" si="22"/>
        <v>7.149416930252463E-17</v>
      </c>
      <c r="H337" s="11">
        <v>126.86077139736129</v>
      </c>
      <c r="I337" s="65">
        <v>1.2132607080039849E-9</v>
      </c>
      <c r="J337" s="65">
        <f t="shared" si="24"/>
        <v>0.68740654455567685</v>
      </c>
    </row>
    <row r="338" spans="2:10" x14ac:dyDescent="0.2">
      <c r="B338" s="7" t="d">
        <v>2022-10-07</v>
      </c>
      <c r="C338" s="8">
        <v>61.650002000000001</v>
      </c>
      <c r="D338" s="49">
        <f t="shared" si="21"/>
        <v>-5.5317191072105643E-2</v>
      </c>
      <c r="E338" s="11">
        <v>-553.17191072105641</v>
      </c>
      <c r="F338" s="50">
        <f t="shared" si="23"/>
        <v>333</v>
      </c>
      <c r="G338" s="76">
        <f t="shared" si="22"/>
        <v>6.4344752372272174E-17</v>
      </c>
      <c r="H338" s="11">
        <v>130.56504640553746</v>
      </c>
      <c r="I338" s="65">
        <v>3.8502986549536472E-23</v>
      </c>
      <c r="J338" s="65">
        <f t="shared" si="24"/>
        <v>0.68740654455567685</v>
      </c>
    </row>
    <row r="339" spans="2:10" x14ac:dyDescent="0.2">
      <c r="B339" s="7" t="d">
        <v>2022-10-06</v>
      </c>
      <c r="C339" s="8">
        <v>65.260002</v>
      </c>
      <c r="D339" s="49">
        <f t="shared" si="21"/>
        <v>9.7478729575060097E-3</v>
      </c>
      <c r="E339" s="11">
        <v>97.4787295750601</v>
      </c>
      <c r="F339" s="50">
        <f t="shared" si="23"/>
        <v>334</v>
      </c>
      <c r="G339" s="76">
        <f t="shared" si="22"/>
        <v>5.7910277135044953E-17</v>
      </c>
      <c r="H339" s="11">
        <v>133.35401250904155</v>
      </c>
      <c r="I339" s="65">
        <v>3.7994932828302999E-17</v>
      </c>
      <c r="J339" s="65">
        <f t="shared" si="24"/>
        <v>0.68740654455567685</v>
      </c>
    </row>
    <row r="340" spans="2:10" x14ac:dyDescent="0.2">
      <c r="B340" s="7" t="d">
        <v>2022-10-05</v>
      </c>
      <c r="C340" s="8">
        <v>64.629997000000003</v>
      </c>
      <c r="D340" s="49">
        <f t="shared" si="21"/>
        <v>-1.5836775265319791E-2</v>
      </c>
      <c r="E340" s="11">
        <v>-158.36775265319793</v>
      </c>
      <c r="F340" s="50">
        <f t="shared" si="23"/>
        <v>335</v>
      </c>
      <c r="G340" s="76">
        <f t="shared" si="22"/>
        <v>5.211924942154046E-17</v>
      </c>
      <c r="H340" s="11">
        <v>133.92924406092189</v>
      </c>
      <c r="I340" s="65">
        <v>3.0369802202321776E-11</v>
      </c>
      <c r="J340" s="65">
        <f t="shared" si="24"/>
        <v>0.68740654458604666</v>
      </c>
    </row>
    <row r="341" spans="2:10" x14ac:dyDescent="0.2">
      <c r="B341" s="7" t="d">
        <v>2022-10-04</v>
      </c>
      <c r="C341" s="8">
        <v>65.669998000000007</v>
      </c>
      <c r="D341" s="49">
        <f t="shared" si="21"/>
        <v>4.0729002875721232E-2</v>
      </c>
      <c r="E341" s="11">
        <v>407.29002875721233</v>
      </c>
      <c r="F341" s="50">
        <f t="shared" si="23"/>
        <v>336</v>
      </c>
      <c r="G341" s="76">
        <f t="shared" si="22"/>
        <v>4.6907324479386422E-17</v>
      </c>
      <c r="H341" s="11">
        <v>134.95321940965255</v>
      </c>
      <c r="I341" s="65">
        <v>8.5773291590213987E-12</v>
      </c>
      <c r="J341" s="65">
        <f t="shared" si="24"/>
        <v>0.68740654459462402</v>
      </c>
    </row>
    <row r="342" spans="2:10" x14ac:dyDescent="0.2">
      <c r="B342" s="7" t="d">
        <v>2022-10-03</v>
      </c>
      <c r="C342" s="8">
        <v>63.099997999999999</v>
      </c>
      <c r="D342" s="49">
        <f t="shared" si="21"/>
        <v>-3.4429993402601222E-2</v>
      </c>
      <c r="E342" s="11">
        <v>-344.29993402601224</v>
      </c>
      <c r="F342" s="50">
        <f t="shared" si="23"/>
        <v>337</v>
      </c>
      <c r="G342" s="76">
        <f t="shared" si="22"/>
        <v>4.2216592031447778E-17</v>
      </c>
      <c r="H342" s="11">
        <v>142.50689112758729</v>
      </c>
      <c r="I342" s="65">
        <v>3.8742048900000006E-2</v>
      </c>
      <c r="J342" s="65">
        <f t="shared" si="24"/>
        <v>0.72614859349462402</v>
      </c>
    </row>
    <row r="343" spans="2:10" x14ac:dyDescent="0.2">
      <c r="B343" s="7" t="d">
        <v>2022-09-30</v>
      </c>
      <c r="C343" s="8">
        <v>65.349997999999999</v>
      </c>
      <c r="D343" s="49">
        <f t="shared" si="21"/>
        <v>1.3335401250904155E-2</v>
      </c>
      <c r="E343" s="11">
        <v>133.35401250904155</v>
      </c>
      <c r="F343" s="50">
        <f t="shared" si="23"/>
        <v>338</v>
      </c>
      <c r="G343" s="76">
        <f t="shared" si="22"/>
        <v>3.7994932828302999E-17</v>
      </c>
      <c r="H343" s="11">
        <v>145.31132299917761</v>
      </c>
      <c r="I343" s="65">
        <v>1.7126165382797646E-14</v>
      </c>
      <c r="J343" s="65">
        <f t="shared" si="24"/>
        <v>0.72614859349464111</v>
      </c>
    </row>
    <row r="344" spans="2:10" x14ac:dyDescent="0.2">
      <c r="B344" s="7" t="d">
        <v>2022-09-29</v>
      </c>
      <c r="C344" s="8">
        <v>64.489998</v>
      </c>
      <c r="D344" s="49">
        <f t="shared" si="21"/>
        <v>-3.6599998906483577E-2</v>
      </c>
      <c r="E344" s="11">
        <v>-365.99998906483575</v>
      </c>
      <c r="F344" s="50">
        <f t="shared" si="23"/>
        <v>339</v>
      </c>
      <c r="G344" s="76">
        <f t="shared" si="22"/>
        <v>3.4195439545472701E-17</v>
      </c>
      <c r="H344" s="11">
        <v>148.58079637459775</v>
      </c>
      <c r="I344" s="65">
        <v>3.8662196978715925E-9</v>
      </c>
      <c r="J344" s="65">
        <f t="shared" si="24"/>
        <v>0.72614859736086079</v>
      </c>
    </row>
    <row r="345" spans="2:10" x14ac:dyDescent="0.2">
      <c r="B345" s="7" t="d">
        <v>2022-09-28</v>
      </c>
      <c r="C345" s="8">
        <v>66.940002000000007</v>
      </c>
      <c r="D345" s="49">
        <f t="shared" si="21"/>
        <v>5.2019502561378328E-2</v>
      </c>
      <c r="E345" s="11">
        <v>520.19502561378329</v>
      </c>
      <c r="F345" s="50">
        <f t="shared" si="23"/>
        <v>340</v>
      </c>
      <c r="G345" s="76">
        <f t="shared" si="22"/>
        <v>3.0775895590925434E-17</v>
      </c>
      <c r="H345" s="11">
        <v>149.93891511545064</v>
      </c>
      <c r="I345" s="65">
        <v>1.1562818275841693E-19</v>
      </c>
      <c r="J345" s="65">
        <f t="shared" si="24"/>
        <v>0.72614859736086079</v>
      </c>
    </row>
    <row r="346" spans="2:10" x14ac:dyDescent="0.2">
      <c r="B346" s="7" t="d">
        <v>2022-09-27</v>
      </c>
      <c r="C346" s="8">
        <v>63.630001</v>
      </c>
      <c r="D346" s="49">
        <f t="shared" si="21"/>
        <v>4.1407579096811142E-2</v>
      </c>
      <c r="E346" s="11">
        <v>414.07579096811145</v>
      </c>
      <c r="F346" s="50">
        <f t="shared" si="23"/>
        <v>341</v>
      </c>
      <c r="G346" s="76">
        <f t="shared" si="22"/>
        <v>2.7698306031832895E-17</v>
      </c>
      <c r="H346" s="11">
        <v>154.91931519389769</v>
      </c>
      <c r="I346" s="65">
        <v>1.0567469474557249E-18</v>
      </c>
      <c r="J346" s="65">
        <f t="shared" si="24"/>
        <v>0.72614859736086079</v>
      </c>
    </row>
    <row r="347" spans="2:10" x14ac:dyDescent="0.2">
      <c r="B347" s="7" t="d">
        <v>2022-09-26</v>
      </c>
      <c r="C347" s="8">
        <v>61.099997999999999</v>
      </c>
      <c r="D347" s="49">
        <f t="shared" si="21"/>
        <v>-3.2615611146295076E-2</v>
      </c>
      <c r="E347" s="11">
        <v>-326.15611146295078</v>
      </c>
      <c r="F347" s="50">
        <f t="shared" si="23"/>
        <v>342</v>
      </c>
      <c r="G347" s="76">
        <f t="shared" si="22"/>
        <v>2.4928475428649608E-17</v>
      </c>
      <c r="H347" s="11">
        <v>164.01508669812824</v>
      </c>
      <c r="I347" s="65">
        <v>2.7641216564038744E-24</v>
      </c>
      <c r="J347" s="65">
        <f t="shared" si="24"/>
        <v>0.72614859736086079</v>
      </c>
    </row>
    <row r="348" spans="2:10" x14ac:dyDescent="0.2">
      <c r="B348" s="7" t="d">
        <v>2022-09-23</v>
      </c>
      <c r="C348" s="8">
        <v>63.16</v>
      </c>
      <c r="D348" s="49">
        <f t="shared" si="21"/>
        <v>-2.6810507648366566E-2</v>
      </c>
      <c r="E348" s="11">
        <v>-268.10507648366564</v>
      </c>
      <c r="F348" s="50">
        <f t="shared" si="23"/>
        <v>343</v>
      </c>
      <c r="G348" s="76">
        <f t="shared" si="22"/>
        <v>2.243562788578465E-17</v>
      </c>
      <c r="H348" s="11">
        <v>165.14166992207313</v>
      </c>
      <c r="I348" s="65">
        <v>1.7426933810146224E-6</v>
      </c>
      <c r="J348" s="65">
        <f t="shared" si="24"/>
        <v>0.72615034005424184</v>
      </c>
    </row>
    <row r="349" spans="2:10" x14ac:dyDescent="0.2">
      <c r="B349" s="7" t="d">
        <v>2022-09-22</v>
      </c>
      <c r="C349" s="8">
        <v>64.900002000000001</v>
      </c>
      <c r="D349" s="49">
        <f t="shared" si="21"/>
        <v>-2.6256563353141416E-2</v>
      </c>
      <c r="E349" s="11">
        <v>-262.56563353141416</v>
      </c>
      <c r="F349" s="50">
        <f t="shared" si="23"/>
        <v>344</v>
      </c>
      <c r="G349" s="76">
        <f t="shared" si="22"/>
        <v>2.0192065097206182E-17</v>
      </c>
      <c r="H349" s="11">
        <v>165.62840275500258</v>
      </c>
      <c r="I349" s="65">
        <v>3.1381059609000013E-2</v>
      </c>
      <c r="J349" s="65">
        <f t="shared" si="24"/>
        <v>0.7575313996632419</v>
      </c>
    </row>
    <row r="350" spans="2:10" x14ac:dyDescent="0.2">
      <c r="B350" s="7" t="d">
        <v>2022-09-21</v>
      </c>
      <c r="C350" s="8">
        <v>66.650002000000001</v>
      </c>
      <c r="D350" s="49">
        <f t="shared" si="21"/>
        <v>-4.9622061155941588E-2</v>
      </c>
      <c r="E350" s="11">
        <v>-496.22061155941589</v>
      </c>
      <c r="F350" s="50">
        <f t="shared" si="23"/>
        <v>345</v>
      </c>
      <c r="G350" s="76">
        <f t="shared" si="22"/>
        <v>1.8172858587485564E-17</v>
      </c>
      <c r="H350" s="11">
        <v>168.17378242628854</v>
      </c>
      <c r="I350" s="65">
        <v>3.3813919135227349E-4</v>
      </c>
      <c r="J350" s="65">
        <f t="shared" si="24"/>
        <v>0.75786953885459418</v>
      </c>
    </row>
    <row r="351" spans="2:10" x14ac:dyDescent="0.2">
      <c r="B351" s="7" t="d">
        <v>2022-09-20</v>
      </c>
      <c r="C351" s="8">
        <v>70.129997000000003</v>
      </c>
      <c r="D351" s="49">
        <f t="shared" si="21"/>
        <v>1.9035120604475653E-2</v>
      </c>
      <c r="E351" s="11">
        <v>190.35120604475654</v>
      </c>
      <c r="F351" s="50">
        <f t="shared" si="23"/>
        <v>346</v>
      </c>
      <c r="G351" s="76">
        <f t="shared" si="22"/>
        <v>1.6355572728737009E-17</v>
      </c>
      <c r="H351" s="11">
        <v>180.68549966131053</v>
      </c>
      <c r="I351" s="65">
        <v>1.2847575862046327E-19</v>
      </c>
      <c r="J351" s="65">
        <f t="shared" si="24"/>
        <v>0.75786953885459418</v>
      </c>
    </row>
    <row r="352" spans="2:10" x14ac:dyDescent="0.2">
      <c r="B352" s="7" t="d">
        <v>2022-09-19</v>
      </c>
      <c r="C352" s="8">
        <v>68.819999999999993</v>
      </c>
      <c r="D352" s="49">
        <f t="shared" si="21"/>
        <v>-2.4244988292145164E-2</v>
      </c>
      <c r="E352" s="11">
        <v>-242.44988292145163</v>
      </c>
      <c r="F352" s="50">
        <f t="shared" si="23"/>
        <v>347</v>
      </c>
      <c r="G352" s="76">
        <f t="shared" si="22"/>
        <v>1.4720015455863312E-17</v>
      </c>
      <c r="H352" s="11">
        <v>188.15089305106002</v>
      </c>
      <c r="I352" s="65">
        <v>1.1741632749508052E-18</v>
      </c>
      <c r="J352" s="65">
        <f t="shared" si="24"/>
        <v>0.75786953885459418</v>
      </c>
    </row>
    <row r="353" spans="2:10" x14ac:dyDescent="0.2">
      <c r="B353" s="7" t="d">
        <v>2022-09-16</v>
      </c>
      <c r="C353" s="8">
        <v>70.529999000000004</v>
      </c>
      <c r="D353" s="49">
        <f t="shared" si="21"/>
        <v>-5.972540835287532E-2</v>
      </c>
      <c r="E353" s="11">
        <v>-597.2540835287532</v>
      </c>
      <c r="F353" s="50">
        <f t="shared" si="23"/>
        <v>348</v>
      </c>
      <c r="G353" s="76">
        <f t="shared" si="22"/>
        <v>1.3248013910276977E-17</v>
      </c>
      <c r="H353" s="11">
        <v>190.35120604475654</v>
      </c>
      <c r="I353" s="65">
        <v>1.6355572728737009E-17</v>
      </c>
      <c r="J353" s="65">
        <f t="shared" si="24"/>
        <v>0.75786953885459418</v>
      </c>
    </row>
    <row r="354" spans="2:10" x14ac:dyDescent="0.2">
      <c r="B354" s="7" t="d">
        <v>2022-09-15</v>
      </c>
      <c r="C354" s="8">
        <v>75.010002</v>
      </c>
      <c r="D354" s="49">
        <f t="shared" si="21"/>
        <v>3.9063581131359326E-2</v>
      </c>
      <c r="E354" s="11">
        <v>390.63581131359325</v>
      </c>
      <c r="F354" s="50">
        <f t="shared" si="23"/>
        <v>349</v>
      </c>
      <c r="G354" s="76">
        <f t="shared" si="22"/>
        <v>1.1923212519249281E-17</v>
      </c>
      <c r="H354" s="11">
        <v>193.81556087323392</v>
      </c>
      <c r="I354" s="65">
        <v>7.0405377604915096E-18</v>
      </c>
      <c r="J354" s="65">
        <f t="shared" si="24"/>
        <v>0.75786953885459418</v>
      </c>
    </row>
    <row r="355" spans="2:10" x14ac:dyDescent="0.2">
      <c r="B355" s="7" t="d">
        <v>2022-09-14</v>
      </c>
      <c r="C355" s="8">
        <v>72.190002000000007</v>
      </c>
      <c r="D355" s="49">
        <f t="shared" si="21"/>
        <v>6.8689841508963401E-2</v>
      </c>
      <c r="E355" s="11">
        <v>686.898415089634</v>
      </c>
      <c r="F355" s="50">
        <f t="shared" si="23"/>
        <v>350</v>
      </c>
      <c r="G355" s="76">
        <f t="shared" si="22"/>
        <v>1.0730891267324354E-17</v>
      </c>
      <c r="H355" s="11">
        <v>199.84398761375698</v>
      </c>
      <c r="I355" s="65">
        <v>1.6830587865558394E-22</v>
      </c>
      <c r="J355" s="65">
        <f t="shared" si="24"/>
        <v>0.75786953885459418</v>
      </c>
    </row>
    <row r="356" spans="2:10" x14ac:dyDescent="0.2">
      <c r="B356" s="7" t="d">
        <v>2022-09-13</v>
      </c>
      <c r="C356" s="8">
        <v>67.550003000000004</v>
      </c>
      <c r="D356" s="49">
        <f t="shared" si="21"/>
        <v>-3.2512131194500027E-2</v>
      </c>
      <c r="E356" s="11">
        <v>-325.12131194500029</v>
      </c>
      <c r="F356" s="50">
        <f t="shared" si="23"/>
        <v>351</v>
      </c>
      <c r="G356" s="76">
        <f t="shared" si="22"/>
        <v>9.6578021405919185E-18</v>
      </c>
      <c r="H356" s="11">
        <v>203.01094890510907</v>
      </c>
      <c r="I356" s="65">
        <v>2.4274944503154766E-5</v>
      </c>
      <c r="J356" s="65">
        <f t="shared" si="24"/>
        <v>0.75789381379909737</v>
      </c>
    </row>
    <row r="357" spans="2:10" x14ac:dyDescent="0.2">
      <c r="B357" s="7" t="d">
        <v>2022-09-12</v>
      </c>
      <c r="C357" s="8">
        <v>69.819999999999993</v>
      </c>
      <c r="D357" s="49">
        <f t="shared" si="21"/>
        <v>4.2712082477778912E-2</v>
      </c>
      <c r="E357" s="11">
        <v>427.1208247777891</v>
      </c>
      <c r="F357" s="50">
        <f t="shared" si="23"/>
        <v>352</v>
      </c>
      <c r="G357" s="76">
        <f t="shared" si="22"/>
        <v>8.6920219265327257E-18</v>
      </c>
      <c r="H357" s="11">
        <v>205.7542690825409</v>
      </c>
      <c r="I357" s="65">
        <v>1.106535569866948E-15</v>
      </c>
      <c r="J357" s="65">
        <f t="shared" si="24"/>
        <v>0.75789381379909848</v>
      </c>
    </row>
    <row r="358" spans="2:10" x14ac:dyDescent="0.2">
      <c r="B358" s="7" t="d">
        <v>2022-09-09</v>
      </c>
      <c r="C358" s="8">
        <v>66.959998999999996</v>
      </c>
      <c r="D358" s="49">
        <f t="shared" si="21"/>
        <v>1.0411981760011235E-2</v>
      </c>
      <c r="E358" s="11">
        <v>104.11981760011236</v>
      </c>
      <c r="F358" s="50">
        <f t="shared" si="23"/>
        <v>353</v>
      </c>
      <c r="G358" s="76">
        <f t="shared" si="22"/>
        <v>7.8228197338794553E-18</v>
      </c>
      <c r="H358" s="11">
        <v>207.24325538745924</v>
      </c>
      <c r="I358" s="65">
        <v>6.5339818865073434E-16</v>
      </c>
      <c r="J358" s="65">
        <f t="shared" si="24"/>
        <v>0.75789381379909915</v>
      </c>
    </row>
    <row r="359" spans="2:10" x14ac:dyDescent="0.2">
      <c r="B359" s="7" t="d">
        <v>2022-09-08</v>
      </c>
      <c r="C359" s="8">
        <v>66.269997000000004</v>
      </c>
      <c r="D359" s="49">
        <f t="shared" si="21"/>
        <v>1.9381556087323393E-2</v>
      </c>
      <c r="E359" s="11">
        <v>193.81556087323392</v>
      </c>
      <c r="F359" s="50">
        <f t="shared" si="23"/>
        <v>354</v>
      </c>
      <c r="G359" s="76">
        <f t="shared" si="22"/>
        <v>7.0405377604915096E-18</v>
      </c>
      <c r="H359" s="11">
        <v>208.72788581677736</v>
      </c>
      <c r="I359" s="65">
        <v>1.0406536448257524E-19</v>
      </c>
      <c r="J359" s="65">
        <f t="shared" si="24"/>
        <v>0.75789381379909915</v>
      </c>
    </row>
    <row r="360" spans="2:10" x14ac:dyDescent="0.2">
      <c r="B360" s="7" t="d">
        <v>2022-09-07</v>
      </c>
      <c r="C360" s="8">
        <v>65.010002</v>
      </c>
      <c r="D360" s="49">
        <f t="shared" si="21"/>
        <v>3.5850925297989944E-2</v>
      </c>
      <c r="E360" s="11">
        <v>358.50925297989943</v>
      </c>
      <c r="F360" s="50">
        <f t="shared" si="23"/>
        <v>355</v>
      </c>
      <c r="G360" s="76">
        <f t="shared" si="22"/>
        <v>6.336483984442359E-18</v>
      </c>
      <c r="H360" s="11">
        <v>211.83467649090514</v>
      </c>
      <c r="I360" s="65">
        <v>1.3073204022285316E-11</v>
      </c>
      <c r="J360" s="65">
        <f t="shared" si="24"/>
        <v>0.75789381381217236</v>
      </c>
    </row>
    <row r="361" spans="2:10" x14ac:dyDescent="0.2">
      <c r="B361" s="7" t="d">
        <v>2022-09-06</v>
      </c>
      <c r="C361" s="8">
        <v>62.759998000000003</v>
      </c>
      <c r="D361" s="49">
        <f t="shared" si="21"/>
        <v>-1.5375023050673842E-2</v>
      </c>
      <c r="E361" s="11">
        <v>-153.7502305067384</v>
      </c>
      <c r="F361" s="50">
        <f t="shared" si="23"/>
        <v>356</v>
      </c>
      <c r="G361" s="76">
        <f t="shared" si="22"/>
        <v>5.7028355859981228E-18</v>
      </c>
      <c r="H361" s="11">
        <v>212.16994019555457</v>
      </c>
      <c r="I361" s="65">
        <v>2.385598744727056E-13</v>
      </c>
      <c r="J361" s="65">
        <f t="shared" si="24"/>
        <v>0.75789381381241094</v>
      </c>
    </row>
    <row r="362" spans="2:10" x14ac:dyDescent="0.2">
      <c r="B362" s="7" t="d">
        <v>2022-09-02</v>
      </c>
      <c r="C362" s="8">
        <v>63.740001999999997</v>
      </c>
      <c r="D362" s="49">
        <f t="shared" si="21"/>
        <v>-2.8353598425414628E-2</v>
      </c>
      <c r="E362" s="11">
        <v>-283.53598425414629</v>
      </c>
      <c r="F362" s="50">
        <f t="shared" si="23"/>
        <v>357</v>
      </c>
      <c r="G362" s="76">
        <f t="shared" si="22"/>
        <v>5.1325520273983112E-18</v>
      </c>
      <c r="H362" s="11">
        <v>212.76503589217066</v>
      </c>
      <c r="I362" s="65">
        <v>8.844670561349051E-10</v>
      </c>
      <c r="J362" s="65">
        <f t="shared" si="24"/>
        <v>0.757893814696878</v>
      </c>
    </row>
    <row r="363" spans="2:10" x14ac:dyDescent="0.2">
      <c r="B363" s="7" t="d">
        <v>2022-09-01</v>
      </c>
      <c r="C363" s="8">
        <v>65.599997999999999</v>
      </c>
      <c r="D363" s="49">
        <f t="shared" si="21"/>
        <v>7.8353361705538749E-3</v>
      </c>
      <c r="E363" s="11">
        <v>78.353361705538745</v>
      </c>
      <c r="F363" s="50">
        <f t="shared" si="23"/>
        <v>358</v>
      </c>
      <c r="G363" s="76">
        <f t="shared" si="22"/>
        <v>4.6192968246584811E-18</v>
      </c>
      <c r="H363" s="11">
        <v>216.98330899228014</v>
      </c>
      <c r="I363" s="65">
        <v>6.0763960966477382E-7</v>
      </c>
      <c r="J363" s="65">
        <f t="shared" si="24"/>
        <v>0.75789442233648763</v>
      </c>
    </row>
    <row r="364" spans="2:10" x14ac:dyDescent="0.2">
      <c r="B364" s="7" t="d">
        <v>2022-08-31</v>
      </c>
      <c r="C364" s="8">
        <v>65.089995999999999</v>
      </c>
      <c r="D364" s="49">
        <f t="shared" si="21"/>
        <v>-1.2275894192909087E-3</v>
      </c>
      <c r="E364" s="11">
        <v>-12.275894192909087</v>
      </c>
      <c r="F364" s="50">
        <f t="shared" si="23"/>
        <v>359</v>
      </c>
      <c r="G364" s="76">
        <f t="shared" si="22"/>
        <v>4.1573671421926325E-18</v>
      </c>
      <c r="H364" s="11">
        <v>221.21014484471681</v>
      </c>
      <c r="I364" s="65">
        <v>8.4641497828740774E-6</v>
      </c>
      <c r="J364" s="65">
        <f t="shared" si="24"/>
        <v>0.75790288648627047</v>
      </c>
    </row>
    <row r="365" spans="2:10" x14ac:dyDescent="0.2">
      <c r="B365" s="7" t="d">
        <v>2022-08-30</v>
      </c>
      <c r="C365" s="8">
        <v>65.169998000000007</v>
      </c>
      <c r="D365" s="49">
        <f t="shared" si="21"/>
        <v>-9.1226855309115562E-3</v>
      </c>
      <c r="E365" s="11">
        <v>-91.226855309115564</v>
      </c>
      <c r="F365" s="50">
        <f t="shared" si="23"/>
        <v>360</v>
      </c>
      <c r="G365" s="76">
        <f t="shared" si="22"/>
        <v>3.7416304279733693E-18</v>
      </c>
      <c r="H365" s="11">
        <v>222.97706519430972</v>
      </c>
      <c r="I365" s="65">
        <v>4.9218808382846693E-7</v>
      </c>
      <c r="J365" s="65">
        <f t="shared" si="24"/>
        <v>0.75790337867435431</v>
      </c>
    </row>
    <row r="366" spans="2:10" x14ac:dyDescent="0.2">
      <c r="B366" s="7" t="d">
        <v>2022-08-29</v>
      </c>
      <c r="C366" s="8">
        <v>65.769997000000004</v>
      </c>
      <c r="D366" s="49">
        <f t="shared" si="21"/>
        <v>-2.3749531375261923E-2</v>
      </c>
      <c r="E366" s="11">
        <v>-237.49531375261924</v>
      </c>
      <c r="F366" s="50">
        <f t="shared" si="23"/>
        <v>361</v>
      </c>
      <c r="G366" s="76">
        <f t="shared" si="22"/>
        <v>3.3674673851760321E-18</v>
      </c>
      <c r="H366" s="11">
        <v>226.27173060215665</v>
      </c>
      <c r="I366" s="65">
        <v>2.3905258998828843E-6</v>
      </c>
      <c r="J366" s="65">
        <f t="shared" si="24"/>
        <v>0.75790576920025421</v>
      </c>
    </row>
    <row r="367" spans="2:10" x14ac:dyDescent="0.2">
      <c r="B367" s="7" t="d">
        <v>2022-08-26</v>
      </c>
      <c r="C367" s="8">
        <v>67.370002999999997</v>
      </c>
      <c r="D367" s="49">
        <f t="shared" si="21"/>
        <v>-6.9988940640835606E-2</v>
      </c>
      <c r="E367" s="11">
        <v>-699.88940640835608</v>
      </c>
      <c r="F367" s="50">
        <f t="shared" si="23"/>
        <v>362</v>
      </c>
      <c r="G367" s="76">
        <f t="shared" si="22"/>
        <v>3.030720646658429E-18</v>
      </c>
      <c r="H367" s="11">
        <v>230.18819188191929</v>
      </c>
      <c r="I367" s="65">
        <v>3.9260092771818405E-8</v>
      </c>
      <c r="J367" s="65">
        <f t="shared" si="24"/>
        <v>0.75790580846034694</v>
      </c>
    </row>
    <row r="368" spans="2:10" x14ac:dyDescent="0.2">
      <c r="B368" s="7" t="d">
        <v>2022-08-25</v>
      </c>
      <c r="C368" s="8">
        <v>72.440002000000007</v>
      </c>
      <c r="D368" s="49">
        <f t="shared" si="21"/>
        <v>6.5305126228913934E-3</v>
      </c>
      <c r="E368" s="11">
        <v>65.305126228913934</v>
      </c>
      <c r="F368" s="50">
        <f t="shared" si="23"/>
        <v>363</v>
      </c>
      <c r="G368" s="76">
        <f t="shared" si="22"/>
        <v>2.7276485819925865E-18</v>
      </c>
      <c r="H368" s="11">
        <v>233.28691213939658</v>
      </c>
      <c r="I368" s="65">
        <v>7.1346811407382016E-24</v>
      </c>
      <c r="J368" s="65">
        <f t="shared" si="24"/>
        <v>0.75790580846034694</v>
      </c>
    </row>
    <row r="369" spans="2:10" x14ac:dyDescent="0.2">
      <c r="B369" s="7" t="d">
        <v>2022-08-24</v>
      </c>
      <c r="C369" s="8">
        <v>71.970000999999996</v>
      </c>
      <c r="D369" s="49">
        <f t="shared" si="21"/>
        <v>4.7598313577801088E-2</v>
      </c>
      <c r="E369" s="11">
        <v>475.98313577801088</v>
      </c>
      <c r="F369" s="50">
        <f t="shared" si="23"/>
        <v>364</v>
      </c>
      <c r="G369" s="76">
        <f t="shared" si="22"/>
        <v>2.4548837237933283E-18</v>
      </c>
      <c r="H369" s="11">
        <v>234.38616214969122</v>
      </c>
      <c r="I369" s="65">
        <v>7.0696504901510604E-4</v>
      </c>
      <c r="J369" s="65">
        <f t="shared" si="24"/>
        <v>0.75861277350936207</v>
      </c>
    </row>
    <row r="370" spans="2:10" x14ac:dyDescent="0.2">
      <c r="B370" s="7" t="d">
        <v>2022-08-23</v>
      </c>
      <c r="C370" s="8">
        <v>68.699996999999996</v>
      </c>
      <c r="D370" s="49">
        <f t="shared" si="21"/>
        <v>3.5418222619991502E-2</v>
      </c>
      <c r="E370" s="11">
        <v>354.18222619991502</v>
      </c>
      <c r="F370" s="50">
        <f t="shared" si="23"/>
        <v>365</v>
      </c>
      <c r="G370" s="76">
        <f t="shared" si="22"/>
        <v>2.2093953514139954E-18</v>
      </c>
      <c r="H370" s="11">
        <v>234.69877199045362</v>
      </c>
      <c r="I370" s="65">
        <v>2.9845655054763222E-19</v>
      </c>
      <c r="J370" s="65">
        <f t="shared" si="24"/>
        <v>0.75861277350936207</v>
      </c>
    </row>
    <row r="371" spans="2:10" x14ac:dyDescent="0.2">
      <c r="B371" s="7" t="d">
        <v>2022-08-22</v>
      </c>
      <c r="C371" s="8">
        <v>66.349997999999999</v>
      </c>
      <c r="D371" s="49">
        <f t="shared" si="21"/>
        <v>-3.2798834775476182E-2</v>
      </c>
      <c r="E371" s="11">
        <v>-327.98834775476183</v>
      </c>
      <c r="F371" s="50">
        <f t="shared" si="23"/>
        <v>366</v>
      </c>
      <c r="G371" s="76">
        <f t="shared" si="22"/>
        <v>1.9884558162725967E-18</v>
      </c>
      <c r="H371" s="11">
        <v>236.81654562677457</v>
      </c>
      <c r="I371" s="65">
        <v>1.8530201888518422E-2</v>
      </c>
      <c r="J371" s="65">
        <f t="shared" si="24"/>
        <v>0.77714297539788046</v>
      </c>
    </row>
    <row r="372" spans="2:10" x14ac:dyDescent="0.2">
      <c r="B372" s="7" t="d">
        <v>2022-08-19</v>
      </c>
      <c r="C372" s="8">
        <v>68.599997999999999</v>
      </c>
      <c r="D372" s="49">
        <f t="shared" si="21"/>
        <v>-4.9203103279193305E-2</v>
      </c>
      <c r="E372" s="11">
        <v>-492.03103279193306</v>
      </c>
      <c r="F372" s="50">
        <f t="shared" si="23"/>
        <v>367</v>
      </c>
      <c r="G372" s="76">
        <f t="shared" si="22"/>
        <v>1.789610234645336E-18</v>
      </c>
      <c r="H372" s="11">
        <v>237.25286654012302</v>
      </c>
      <c r="I372" s="65">
        <v>2.0233769276448578E-10</v>
      </c>
      <c r="J372" s="65">
        <f t="shared" si="24"/>
        <v>0.77714297560021817</v>
      </c>
    </row>
    <row r="373" spans="2:10" x14ac:dyDescent="0.2">
      <c r="B373" s="7" t="d">
        <v>2022-08-18</v>
      </c>
      <c r="C373" s="8">
        <v>72.150002000000001</v>
      </c>
      <c r="D373" s="49">
        <f t="shared" si="21"/>
        <v>5.715138157656563E-3</v>
      </c>
      <c r="E373" s="11">
        <v>57.151381576565626</v>
      </c>
      <c r="F373" s="50">
        <f t="shared" si="23"/>
        <v>368</v>
      </c>
      <c r="G373" s="76">
        <f t="shared" si="22"/>
        <v>1.6106492111808029E-18</v>
      </c>
      <c r="H373" s="11">
        <v>237.40108288213156</v>
      </c>
      <c r="I373" s="65">
        <v>1.5893964098094244E-12</v>
      </c>
      <c r="J373" s="65">
        <f t="shared" si="24"/>
        <v>0.77714297560180756</v>
      </c>
    </row>
    <row r="374" spans="2:10" x14ac:dyDescent="0.2">
      <c r="B374" s="7" t="d">
        <v>2022-08-17</v>
      </c>
      <c r="C374" s="8">
        <v>71.739998</v>
      </c>
      <c r="D374" s="49">
        <f t="shared" si="21"/>
        <v>-5.4185894639047993E-2</v>
      </c>
      <c r="E374" s="11">
        <v>-541.8589463904799</v>
      </c>
      <c r="F374" s="50">
        <f t="shared" si="23"/>
        <v>369</v>
      </c>
      <c r="G374" s="76">
        <f t="shared" si="22"/>
        <v>1.4495842900627228E-18</v>
      </c>
      <c r="H374" s="11">
        <v>240.05732712289341</v>
      </c>
      <c r="I374" s="65">
        <v>1.1088209803745737E-8</v>
      </c>
      <c r="J374" s="65">
        <f t="shared" si="24"/>
        <v>0.77714298669001736</v>
      </c>
    </row>
    <row r="375" spans="2:10" x14ac:dyDescent="0.2">
      <c r="B375" s="7" t="d">
        <v>2022-08-16</v>
      </c>
      <c r="C375" s="8">
        <v>75.849997999999999</v>
      </c>
      <c r="D375" s="49">
        <f t="shared" si="21"/>
        <v>-5.3531333335804065E-2</v>
      </c>
      <c r="E375" s="11">
        <v>-535.31333335804061</v>
      </c>
      <c r="F375" s="50">
        <f t="shared" si="23"/>
        <v>370</v>
      </c>
      <c r="G375" s="76">
        <f t="shared" si="22"/>
        <v>1.3046258610564504E-18</v>
      </c>
      <c r="H375" s="11">
        <v>242.3007246376807</v>
      </c>
      <c r="I375" s="65">
        <v>1.9925627224943323E-11</v>
      </c>
      <c r="J375" s="65">
        <f t="shared" si="24"/>
        <v>0.77714298670994297</v>
      </c>
    </row>
    <row r="376" spans="2:10" x14ac:dyDescent="0.2">
      <c r="B376" s="7" t="d">
        <v>2022-08-15</v>
      </c>
      <c r="C376" s="8">
        <v>80.139999000000003</v>
      </c>
      <c r="D376" s="49">
        <f t="shared" si="21"/>
        <v>1.8815089305106003E-2</v>
      </c>
      <c r="E376" s="11">
        <v>188.15089305106002</v>
      </c>
      <c r="F376" s="50">
        <f t="shared" si="23"/>
        <v>371</v>
      </c>
      <c r="G376" s="76">
        <f t="shared" si="22"/>
        <v>1.1741632749508052E-18</v>
      </c>
      <c r="H376" s="11">
        <v>244.28949485581387</v>
      </c>
      <c r="I376" s="65">
        <v>2.2829640693961973E-9</v>
      </c>
      <c r="J376" s="65">
        <f t="shared" si="24"/>
        <v>0.77714298899290701</v>
      </c>
    </row>
    <row r="377" spans="2:10" x14ac:dyDescent="0.2">
      <c r="B377" s="7" t="d">
        <v>2022-08-12</v>
      </c>
      <c r="C377" s="8">
        <v>78.660004000000001</v>
      </c>
      <c r="D377" s="49">
        <f t="shared" si="21"/>
        <v>1.5491931519389768E-2</v>
      </c>
      <c r="E377" s="11">
        <v>154.91931519389769</v>
      </c>
      <c r="F377" s="50">
        <f t="shared" si="23"/>
        <v>372</v>
      </c>
      <c r="G377" s="76">
        <f t="shared" si="22"/>
        <v>1.0567469474557249E-18</v>
      </c>
      <c r="H377" s="11">
        <v>245.80807423083107</v>
      </c>
      <c r="I377" s="65">
        <v>2.7812838944369389E-3</v>
      </c>
      <c r="J377" s="65">
        <f t="shared" si="24"/>
        <v>0.77992427288734401</v>
      </c>
    </row>
    <row r="378" spans="2:10" x14ac:dyDescent="0.2">
      <c r="B378" s="7" t="d">
        <v>2022-08-11</v>
      </c>
      <c r="C378" s="8">
        <v>77.459998999999996</v>
      </c>
      <c r="D378" s="49">
        <f t="shared" si="21"/>
        <v>-1.7877570005924825E-2</v>
      </c>
      <c r="E378" s="11">
        <v>-178.77570005924827</v>
      </c>
      <c r="F378" s="50">
        <f t="shared" si="23"/>
        <v>373</v>
      </c>
      <c r="G378" s="76">
        <f t="shared" si="22"/>
        <v>9.5107225271015259E-19</v>
      </c>
      <c r="H378" s="11">
        <v>249.3708590567567</v>
      </c>
      <c r="I378" s="65">
        <v>2.7332821982089602E-11</v>
      </c>
      <c r="J378" s="65">
        <f t="shared" si="24"/>
        <v>0.77992427291467681</v>
      </c>
    </row>
    <row r="379" spans="2:10" x14ac:dyDescent="0.2">
      <c r="B379" s="7" t="d">
        <v>2022-08-10</v>
      </c>
      <c r="C379" s="8">
        <v>78.870002999999997</v>
      </c>
      <c r="D379" s="49">
        <f t="shared" si="21"/>
        <v>4.9780462522845514E-2</v>
      </c>
      <c r="E379" s="11">
        <v>497.80462522845517</v>
      </c>
      <c r="F379" s="50">
        <f t="shared" si="23"/>
        <v>374</v>
      </c>
      <c r="G379" s="76">
        <f t="shared" si="22"/>
        <v>8.5596502743913747E-19</v>
      </c>
      <c r="H379" s="11">
        <v>250.50710335122739</v>
      </c>
      <c r="I379" s="65">
        <v>1.5413548844517881E-14</v>
      </c>
      <c r="J379" s="65">
        <f t="shared" si="24"/>
        <v>0.77992427291469224</v>
      </c>
    </row>
    <row r="380" spans="2:10" x14ac:dyDescent="0.2">
      <c r="B380" s="7" t="d">
        <v>2022-08-09</v>
      </c>
      <c r="C380" s="8">
        <v>75.129997000000003</v>
      </c>
      <c r="D380" s="49">
        <f t="shared" si="21"/>
        <v>-7.6913651270594019E-2</v>
      </c>
      <c r="E380" s="11">
        <v>-769.13651270594016</v>
      </c>
      <c r="F380" s="50">
        <f t="shared" si="23"/>
        <v>375</v>
      </c>
      <c r="G380" s="76">
        <f t="shared" si="22"/>
        <v>7.7036852469522374E-19</v>
      </c>
      <c r="H380" s="11">
        <v>255.55317978284143</v>
      </c>
      <c r="I380" s="65">
        <v>7.6020337568297761E-13</v>
      </c>
      <c r="J380" s="65">
        <f t="shared" si="24"/>
        <v>0.77992427291545241</v>
      </c>
    </row>
    <row r="381" spans="2:10" x14ac:dyDescent="0.2">
      <c r="B381" s="7" t="d">
        <v>2022-08-08</v>
      </c>
      <c r="C381" s="8">
        <v>81.389999000000003</v>
      </c>
      <c r="D381" s="49">
        <f t="shared" si="21"/>
        <v>-1.2288697486761979E-4</v>
      </c>
      <c r="E381" s="11">
        <v>-1.2288697486761979</v>
      </c>
      <c r="F381" s="50">
        <f t="shared" si="23"/>
        <v>376</v>
      </c>
      <c r="G381" s="76">
        <f t="shared" si="22"/>
        <v>6.9333167222570127E-19</v>
      </c>
      <c r="H381" s="11">
        <v>256.76244609956768</v>
      </c>
      <c r="I381" s="65">
        <v>2.6506652719189505E-13</v>
      </c>
      <c r="J381" s="65">
        <f t="shared" si="24"/>
        <v>0.77992427291571753</v>
      </c>
    </row>
    <row r="382" spans="2:10" x14ac:dyDescent="0.2">
      <c r="B382" s="7" t="d">
        <v>2022-08-05</v>
      </c>
      <c r="C382" s="8">
        <v>81.400002000000001</v>
      </c>
      <c r="D382" s="49">
        <f t="shared" si="21"/>
        <v>3.1554909058172154E-2</v>
      </c>
      <c r="E382" s="11">
        <v>315.54909058172154</v>
      </c>
      <c r="F382" s="50">
        <f t="shared" si="23"/>
        <v>377</v>
      </c>
      <c r="G382" s="76">
        <f t="shared" si="22"/>
        <v>6.2399850500313119E-19</v>
      </c>
      <c r="H382" s="11">
        <v>260.71997049536446</v>
      </c>
      <c r="I382" s="65">
        <v>5.8149737003040129E-3</v>
      </c>
      <c r="J382" s="65">
        <f t="shared" si="24"/>
        <v>0.78573924661602157</v>
      </c>
    </row>
    <row r="383" spans="2:10" x14ac:dyDescent="0.2">
      <c r="B383" s="7" t="d">
        <v>2022-08-04</v>
      </c>
      <c r="C383" s="8">
        <v>78.910004000000001</v>
      </c>
      <c r="D383" s="49">
        <f t="shared" si="21"/>
        <v>4.1995672130423767E-3</v>
      </c>
      <c r="E383" s="11">
        <v>41.99567213042377</v>
      </c>
      <c r="F383" s="50">
        <f t="shared" si="23"/>
        <v>378</v>
      </c>
      <c r="G383" s="76">
        <f t="shared" si="22"/>
        <v>5.6159865450281801E-19</v>
      </c>
      <c r="H383" s="11">
        <v>261.54401626161672</v>
      </c>
      <c r="I383" s="65">
        <v>1.0133716178293913E-7</v>
      </c>
      <c r="J383" s="65">
        <f t="shared" si="24"/>
        <v>0.78573934795318334</v>
      </c>
    </row>
    <row r="384" spans="2:10" x14ac:dyDescent="0.2">
      <c r="B384" s="7" t="d">
        <v>2022-08-03</v>
      </c>
      <c r="C384" s="8">
        <v>78.580001999999993</v>
      </c>
      <c r="D384" s="49">
        <f t="shared" si="21"/>
        <v>2.9342495642781907E-2</v>
      </c>
      <c r="E384" s="11">
        <v>293.4249564278191</v>
      </c>
      <c r="F384" s="50">
        <f t="shared" si="23"/>
        <v>379</v>
      </c>
      <c r="G384" s="76">
        <f t="shared" si="22"/>
        <v>5.0543878905253637E-19</v>
      </c>
      <c r="H384" s="11">
        <v>264.43980514961885</v>
      </c>
      <c r="I384" s="65">
        <v>3.1800675145172911E-8</v>
      </c>
      <c r="J384" s="65">
        <f t="shared" si="24"/>
        <v>0.78573937975385844</v>
      </c>
    </row>
    <row r="385" spans="2:10" x14ac:dyDescent="0.2">
      <c r="B385" s="7" t="d">
        <v>2022-08-02</v>
      </c>
      <c r="C385" s="8">
        <v>76.339995999999999</v>
      </c>
      <c r="D385" s="49">
        <f t="shared" si="21"/>
        <v>3.1482150209913407E-2</v>
      </c>
      <c r="E385" s="11">
        <v>314.82150209913408</v>
      </c>
      <c r="F385" s="50">
        <f t="shared" si="23"/>
        <v>380</v>
      </c>
      <c r="G385" s="76">
        <f t="shared" si="22"/>
        <v>4.5489491014728267E-19</v>
      </c>
      <c r="H385" s="11">
        <v>270.94147966665759</v>
      </c>
      <c r="I385" s="65">
        <v>6.73763547702918E-14</v>
      </c>
      <c r="J385" s="65">
        <f t="shared" si="24"/>
        <v>0.78573937975392583</v>
      </c>
    </row>
    <row r="386" spans="2:10" x14ac:dyDescent="0.2">
      <c r="B386" s="7" t="d">
        <v>2022-08-01</v>
      </c>
      <c r="C386" s="8">
        <v>74.010002</v>
      </c>
      <c r="D386" s="49">
        <f t="shared" si="21"/>
        <v>-1.3199973333333337E-2</v>
      </c>
      <c r="E386" s="11">
        <v>-131.99973333333338</v>
      </c>
      <c r="F386" s="50">
        <f t="shared" si="23"/>
        <v>381</v>
      </c>
      <c r="G386" s="76">
        <f t="shared" si="22"/>
        <v>4.0940541913255452E-19</v>
      </c>
      <c r="H386" s="11">
        <v>273.2322434752632</v>
      </c>
      <c r="I386" s="65">
        <v>8.0999999999999989E-2</v>
      </c>
      <c r="J386" s="65">
        <f t="shared" si="24"/>
        <v>0.86673937975392579</v>
      </c>
    </row>
    <row r="387" spans="2:10" x14ac:dyDescent="0.2">
      <c r="B387" s="7" t="d">
        <v>2022-07-29</v>
      </c>
      <c r="C387" s="8">
        <v>75</v>
      </c>
      <c r="D387" s="49">
        <f t="shared" si="21"/>
        <v>-1.1857733547885774E-2</v>
      </c>
      <c r="E387" s="11">
        <v>-118.57733547885773</v>
      </c>
      <c r="F387" s="50">
        <f t="shared" si="23"/>
        <v>382</v>
      </c>
      <c r="G387" s="76">
        <f t="shared" si="22"/>
        <v>3.6846487721929906E-19</v>
      </c>
      <c r="H387" s="11">
        <v>274.56872593336846</v>
      </c>
      <c r="I387" s="65">
        <v>5.7790917239979441E-24</v>
      </c>
      <c r="J387" s="65">
        <f t="shared" si="24"/>
        <v>0.86673937975392579</v>
      </c>
    </row>
    <row r="388" spans="2:10" x14ac:dyDescent="0.2">
      <c r="B388" s="7" t="d">
        <v>2022-07-28</v>
      </c>
      <c r="C388" s="8">
        <v>75.900002000000001</v>
      </c>
      <c r="D388" s="49">
        <f t="shared" si="21"/>
        <v>-3.8388420119092936E-2</v>
      </c>
      <c r="E388" s="11">
        <v>-383.88420119092939</v>
      </c>
      <c r="F388" s="50">
        <f t="shared" si="23"/>
        <v>383</v>
      </c>
      <c r="G388" s="76">
        <f t="shared" si="22"/>
        <v>3.3161838949736921E-19</v>
      </c>
      <c r="H388" s="11">
        <v>277.81994542379175</v>
      </c>
      <c r="I388" s="65">
        <v>2.9391132654540067E-20</v>
      </c>
      <c r="J388" s="65">
        <f t="shared" si="24"/>
        <v>0.86673937975392579</v>
      </c>
    </row>
    <row r="389" spans="2:10" x14ac:dyDescent="0.2">
      <c r="B389" s="7" t="d">
        <v>2022-07-27</v>
      </c>
      <c r="C389" s="8">
        <v>78.930000000000007</v>
      </c>
      <c r="D389" s="49">
        <f t="shared" si="21"/>
        <v>2.3469877199045364E-2</v>
      </c>
      <c r="E389" s="11">
        <v>234.69877199045362</v>
      </c>
      <c r="F389" s="50">
        <f t="shared" si="23"/>
        <v>384</v>
      </c>
      <c r="G389" s="76">
        <f t="shared" si="22"/>
        <v>2.9845655054763222E-19</v>
      </c>
      <c r="H389" s="11">
        <v>280.23086931276976</v>
      </c>
      <c r="I389" s="65">
        <v>3.1187419105124549E-23</v>
      </c>
      <c r="J389" s="65">
        <f t="shared" si="24"/>
        <v>0.86673937975392579</v>
      </c>
    </row>
    <row r="390" spans="2:10" x14ac:dyDescent="0.2">
      <c r="B390" s="7" t="d">
        <v>2022-07-26</v>
      </c>
      <c r="C390" s="8">
        <v>77.120002999999997</v>
      </c>
      <c r="D390" s="49">
        <f t="shared" si="21"/>
        <v>8.1046143790848291E-3</v>
      </c>
      <c r="E390" s="11">
        <v>81.046143790848291</v>
      </c>
      <c r="F390" s="50">
        <f t="shared" si="23"/>
        <v>385</v>
      </c>
      <c r="G390" s="76">
        <f t="shared" si="22"/>
        <v>2.6861089549286903E-19</v>
      </c>
      <c r="H390" s="11">
        <v>285.56034482758673</v>
      </c>
      <c r="I390" s="65">
        <v>3.5188578193917601E-22</v>
      </c>
      <c r="J390" s="65">
        <f t="shared" si="24"/>
        <v>0.86673937975392579</v>
      </c>
    </row>
    <row r="391" spans="2:10" x14ac:dyDescent="0.2">
      <c r="B391" s="7" t="d">
        <v>2022-07-25</v>
      </c>
      <c r="C391" s="8">
        <v>76.5</v>
      </c>
      <c r="D391" s="49">
        <f t="shared" ref="D391:D454" si="25">C391/C392-1</f>
        <v>8.9686098654708779E-3</v>
      </c>
      <c r="E391" s="11">
        <v>89.686098654708786</v>
      </c>
      <c r="F391" s="50">
        <f t="shared" si="23"/>
        <v>386</v>
      </c>
      <c r="G391" s="76">
        <f t="shared" ref="G391:G454" si="26">$M$8^(F391-1)*(1-$M$8)/(1-$M$8^500)</f>
        <v>2.4174980594358219E-19</v>
      </c>
      <c r="H391" s="11">
        <v>287.72649688027172</v>
      </c>
      <c r="I391" s="65">
        <v>1.0775263664305837E-3</v>
      </c>
      <c r="J391" s="65">
        <f t="shared" si="24"/>
        <v>0.86781690612035634</v>
      </c>
    </row>
    <row r="392" spans="2:10" x14ac:dyDescent="0.2">
      <c r="B392" s="7" t="d">
        <v>2022-07-22</v>
      </c>
      <c r="C392" s="8">
        <v>75.819999999999993</v>
      </c>
      <c r="D392" s="49">
        <f t="shared" si="25"/>
        <v>-5.1657250218533513E-2</v>
      </c>
      <c r="E392" s="11">
        <v>-516.57250218533511</v>
      </c>
      <c r="F392" s="50">
        <f t="shared" ref="F392:F455" si="27">F391+1</f>
        <v>387</v>
      </c>
      <c r="G392" s="76">
        <f t="shared" si="26"/>
        <v>2.1757482534922394E-19</v>
      </c>
      <c r="H392" s="11">
        <v>290.8913062233043</v>
      </c>
      <c r="I392" s="65">
        <v>2.6102980312143943E-14</v>
      </c>
      <c r="J392" s="65">
        <f t="shared" ref="J392:J455" si="28">I392+J391</f>
        <v>0.86781690612038243</v>
      </c>
    </row>
    <row r="393" spans="2:10" x14ac:dyDescent="0.2">
      <c r="B393" s="7" t="d">
        <v>2022-07-21</v>
      </c>
      <c r="C393" s="8">
        <v>79.949996999999996</v>
      </c>
      <c r="D393" s="49">
        <f t="shared" si="25"/>
        <v>-2.9025979063686203E-2</v>
      </c>
      <c r="E393" s="11">
        <v>-290.25979063686202</v>
      </c>
      <c r="F393" s="50">
        <f t="shared" si="27"/>
        <v>388</v>
      </c>
      <c r="G393" s="76">
        <f t="shared" si="26"/>
        <v>1.9581734281430156E-19</v>
      </c>
      <c r="H393" s="11">
        <v>292.95056007093922</v>
      </c>
      <c r="I393" s="65">
        <v>2.2735628527635796E-23</v>
      </c>
      <c r="J393" s="65">
        <f t="shared" si="28"/>
        <v>0.86781690612038243</v>
      </c>
    </row>
    <row r="394" spans="2:10" x14ac:dyDescent="0.2">
      <c r="B394" s="7" t="d">
        <v>2022-07-20</v>
      </c>
      <c r="C394" s="8">
        <v>82.339995999999999</v>
      </c>
      <c r="D394" s="49">
        <f t="shared" si="25"/>
        <v>-1.7187909013940295E-2</v>
      </c>
      <c r="E394" s="11">
        <v>-171.87909013940293</v>
      </c>
      <c r="F394" s="50">
        <f t="shared" si="27"/>
        <v>389</v>
      </c>
      <c r="G394" s="76">
        <f t="shared" si="26"/>
        <v>1.7623560853287138E-19</v>
      </c>
      <c r="H394" s="11">
        <v>293.4249564278191</v>
      </c>
      <c r="I394" s="65">
        <v>5.0543878905253637E-19</v>
      </c>
      <c r="J394" s="65">
        <f t="shared" si="28"/>
        <v>0.86781690612038243</v>
      </c>
    </row>
    <row r="395" spans="2:10" x14ac:dyDescent="0.2">
      <c r="B395" s="7" t="d">
        <v>2022-07-19</v>
      </c>
      <c r="C395" s="8">
        <v>83.779999000000004</v>
      </c>
      <c r="D395" s="49">
        <f t="shared" si="25"/>
        <v>5.5695538612707596E-2</v>
      </c>
      <c r="E395" s="11">
        <v>556.95538612707594</v>
      </c>
      <c r="F395" s="50">
        <f t="shared" si="27"/>
        <v>390</v>
      </c>
      <c r="G395" s="76">
        <f t="shared" si="26"/>
        <v>1.586120476795843E-19</v>
      </c>
      <c r="H395" s="11">
        <v>297.4502917124733</v>
      </c>
      <c r="I395" s="65">
        <v>6.1449557073315877E-20</v>
      </c>
      <c r="J395" s="65">
        <f t="shared" si="28"/>
        <v>0.86781690612038243</v>
      </c>
    </row>
    <row r="396" spans="2:10" x14ac:dyDescent="0.2">
      <c r="B396" s="7" t="d">
        <v>2022-07-18</v>
      </c>
      <c r="C396" s="8">
        <v>79.360000999999997</v>
      </c>
      <c r="D396" s="49">
        <f t="shared" si="25"/>
        <v>-4.8327114142308725E-2</v>
      </c>
      <c r="E396" s="11">
        <v>-483.27114142308727</v>
      </c>
      <c r="F396" s="50">
        <f t="shared" si="27"/>
        <v>391</v>
      </c>
      <c r="G396" s="76">
        <f t="shared" si="26"/>
        <v>1.4275084291162586E-19</v>
      </c>
      <c r="H396" s="11">
        <v>297.4673552746321</v>
      </c>
      <c r="I396" s="65">
        <v>2.9969067287845391E-5</v>
      </c>
      <c r="J396" s="65">
        <f t="shared" si="28"/>
        <v>0.86784687518767023</v>
      </c>
    </row>
    <row r="397" spans="2:10" x14ac:dyDescent="0.2">
      <c r="B397" s="7" t="d">
        <v>2022-07-15</v>
      </c>
      <c r="C397" s="8">
        <v>83.389999000000003</v>
      </c>
      <c r="D397" s="49">
        <f t="shared" si="25"/>
        <v>1.8068549966131053E-2</v>
      </c>
      <c r="E397" s="11">
        <v>180.68549966131053</v>
      </c>
      <c r="F397" s="50">
        <f t="shared" si="27"/>
        <v>392</v>
      </c>
      <c r="G397" s="76">
        <f t="shared" si="26"/>
        <v>1.2847575862046327E-19</v>
      </c>
      <c r="H397" s="11">
        <v>300.46264639686626</v>
      </c>
      <c r="I397" s="65">
        <v>7.0550791086553984E-11</v>
      </c>
      <c r="J397" s="65">
        <f t="shared" si="28"/>
        <v>0.86784687525822102</v>
      </c>
    </row>
    <row r="398" spans="2:10" x14ac:dyDescent="0.2">
      <c r="B398" s="7" t="d">
        <v>2022-07-14</v>
      </c>
      <c r="C398" s="8">
        <v>81.910004000000001</v>
      </c>
      <c r="D398" s="49">
        <f t="shared" si="25"/>
        <v>1.4993891511545065E-2</v>
      </c>
      <c r="E398" s="11">
        <v>149.93891511545064</v>
      </c>
      <c r="F398" s="50">
        <f t="shared" si="27"/>
        <v>393</v>
      </c>
      <c r="G398" s="76">
        <f t="shared" si="26"/>
        <v>1.1562818275841693E-19</v>
      </c>
      <c r="H398" s="11">
        <v>303.30719741423985</v>
      </c>
      <c r="I398" s="65">
        <v>1.6139758052204093E-11</v>
      </c>
      <c r="J398" s="65">
        <f t="shared" si="28"/>
        <v>0.86784687527436077</v>
      </c>
    </row>
    <row r="399" spans="2:10" x14ac:dyDescent="0.2">
      <c r="B399" s="7" t="d">
        <v>2022-07-13</v>
      </c>
      <c r="C399" s="8">
        <v>80.699996999999996</v>
      </c>
      <c r="D399" s="49">
        <f t="shared" si="25"/>
        <v>2.0872788581677737E-2</v>
      </c>
      <c r="E399" s="11">
        <v>208.72788581677736</v>
      </c>
      <c r="F399" s="50">
        <f t="shared" si="27"/>
        <v>394</v>
      </c>
      <c r="G399" s="76">
        <f t="shared" si="26"/>
        <v>1.0406536448257524E-19</v>
      </c>
      <c r="H399" s="11">
        <v>308.04651491939342</v>
      </c>
      <c r="I399" s="65">
        <v>2.1802419887646424E-12</v>
      </c>
      <c r="J399" s="65">
        <f t="shared" si="28"/>
        <v>0.86784687527654103</v>
      </c>
    </row>
    <row r="400" spans="2:10" x14ac:dyDescent="0.2">
      <c r="B400" s="7" t="d">
        <v>2022-07-12</v>
      </c>
      <c r="C400" s="8">
        <v>79.050003000000004</v>
      </c>
      <c r="D400" s="49">
        <f t="shared" si="25"/>
        <v>7.2446127695646956E-2</v>
      </c>
      <c r="E400" s="11">
        <v>724.46127695646953</v>
      </c>
      <c r="F400" s="50">
        <f t="shared" si="27"/>
        <v>395</v>
      </c>
      <c r="G400" s="76">
        <f t="shared" si="26"/>
        <v>9.3658828034317748E-20</v>
      </c>
      <c r="H400" s="11">
        <v>312.43597483283645</v>
      </c>
      <c r="I400" s="65">
        <v>6.751551218497488E-7</v>
      </c>
      <c r="J400" s="65">
        <f t="shared" si="28"/>
        <v>0.86784755043166284</v>
      </c>
    </row>
    <row r="401" spans="2:10" x14ac:dyDescent="0.2">
      <c r="B401" s="7" t="d">
        <v>2022-07-11</v>
      </c>
      <c r="C401" s="8">
        <v>73.709998999999996</v>
      </c>
      <c r="D401" s="49">
        <f t="shared" si="25"/>
        <v>-3.8983026296598111E-2</v>
      </c>
      <c r="E401" s="11">
        <v>-389.83026296598109</v>
      </c>
      <c r="F401" s="50">
        <f t="shared" si="27"/>
        <v>396</v>
      </c>
      <c r="G401" s="76">
        <f t="shared" si="26"/>
        <v>8.4292945230885982E-20</v>
      </c>
      <c r="H401" s="11">
        <v>312.86804577125514</v>
      </c>
      <c r="I401" s="65">
        <v>2.1847450052839295E-5</v>
      </c>
      <c r="J401" s="65">
        <f t="shared" si="28"/>
        <v>0.86786939788171569</v>
      </c>
    </row>
    <row r="402" spans="2:10" x14ac:dyDescent="0.2">
      <c r="B402" s="7" t="d">
        <v>2022-07-08</v>
      </c>
      <c r="C402" s="8">
        <v>76.699996999999996</v>
      </c>
      <c r="D402" s="49">
        <f t="shared" si="25"/>
        <v>-1.9181586413615892E-2</v>
      </c>
      <c r="E402" s="11">
        <v>-191.81586413615892</v>
      </c>
      <c r="F402" s="50">
        <f t="shared" si="27"/>
        <v>397</v>
      </c>
      <c r="G402" s="76">
        <f t="shared" si="26"/>
        <v>7.5863650707797373E-20</v>
      </c>
      <c r="H402" s="11">
        <v>314.82150209913408</v>
      </c>
      <c r="I402" s="65">
        <v>4.5489491014728267E-19</v>
      </c>
      <c r="J402" s="65">
        <f t="shared" si="28"/>
        <v>0.86786939788171569</v>
      </c>
    </row>
    <row r="403" spans="2:10" x14ac:dyDescent="0.2">
      <c r="B403" s="7" t="d">
        <v>2022-07-07</v>
      </c>
      <c r="C403" s="8">
        <v>78.199996999999996</v>
      </c>
      <c r="D403" s="49">
        <f t="shared" si="25"/>
        <v>7.5653373135627477E-2</v>
      </c>
      <c r="E403" s="11">
        <v>756.53373135627476</v>
      </c>
      <c r="F403" s="50">
        <f t="shared" si="27"/>
        <v>398</v>
      </c>
      <c r="G403" s="76">
        <f t="shared" si="26"/>
        <v>6.8277285637017655E-20</v>
      </c>
      <c r="H403" s="11">
        <v>315.54909058172154</v>
      </c>
      <c r="I403" s="65">
        <v>6.2399850500313119E-19</v>
      </c>
      <c r="J403" s="65">
        <f t="shared" si="28"/>
        <v>0.86786939788171569</v>
      </c>
    </row>
    <row r="404" spans="2:10" x14ac:dyDescent="0.2">
      <c r="B404" s="7" t="d">
        <v>2022-07-06</v>
      </c>
      <c r="C404" s="8">
        <v>72.699996999999996</v>
      </c>
      <c r="D404" s="49">
        <f t="shared" si="25"/>
        <v>2.9745029171247328E-2</v>
      </c>
      <c r="E404" s="11">
        <v>297.4502917124733</v>
      </c>
      <c r="F404" s="50">
        <f t="shared" si="27"/>
        <v>399</v>
      </c>
      <c r="G404" s="76">
        <f t="shared" si="26"/>
        <v>6.1449557073315877E-20</v>
      </c>
      <c r="H404" s="11">
        <v>315.92477413896034</v>
      </c>
      <c r="I404" s="65">
        <v>2.3444261098531823E-21</v>
      </c>
      <c r="J404" s="65">
        <f t="shared" si="28"/>
        <v>0.86786939788171569</v>
      </c>
    </row>
    <row r="405" spans="2:10" x14ac:dyDescent="0.2">
      <c r="B405" s="7" t="d">
        <v>2022-07-05</v>
      </c>
      <c r="C405" s="8">
        <v>70.599997999999999</v>
      </c>
      <c r="D405" s="49">
        <f t="shared" si="25"/>
        <v>0.10675649621011929</v>
      </c>
      <c r="E405" s="11">
        <v>1067.5649621011928</v>
      </c>
      <c r="F405" s="50">
        <f t="shared" si="27"/>
        <v>400</v>
      </c>
      <c r="G405" s="76">
        <f t="shared" si="26"/>
        <v>5.5304601365984282E-20</v>
      </c>
      <c r="H405" s="11">
        <v>315.99090328758405</v>
      </c>
      <c r="I405" s="65">
        <v>1.7355169921179368E-20</v>
      </c>
      <c r="J405" s="65">
        <f t="shared" si="28"/>
        <v>0.86786939788171569</v>
      </c>
    </row>
    <row r="406" spans="2:10" x14ac:dyDescent="0.2">
      <c r="B406" s="7" t="d">
        <v>2022-07-01</v>
      </c>
      <c r="C406" s="8">
        <v>63.790000999999997</v>
      </c>
      <c r="D406" s="49">
        <f t="shared" si="25"/>
        <v>4.9695589929241279E-2</v>
      </c>
      <c r="E406" s="11">
        <v>496.95589929241282</v>
      </c>
      <c r="F406" s="50">
        <f t="shared" si="27"/>
        <v>401</v>
      </c>
      <c r="G406" s="76">
        <f t="shared" si="26"/>
        <v>4.977414122938587E-20</v>
      </c>
      <c r="H406" s="11">
        <v>320.81297900428797</v>
      </c>
      <c r="I406" s="65">
        <v>4.7004205677939031E-10</v>
      </c>
      <c r="J406" s="65">
        <f t="shared" si="28"/>
        <v>0.86786939835175769</v>
      </c>
    </row>
    <row r="407" spans="2:10" x14ac:dyDescent="0.2">
      <c r="B407" s="7" t="d">
        <v>2022-06-30</v>
      </c>
      <c r="C407" s="8">
        <v>60.77</v>
      </c>
      <c r="D407" s="49">
        <f t="shared" si="25"/>
        <v>-3.5396825396825315E-2</v>
      </c>
      <c r="E407" s="11">
        <v>-353.96825396825318</v>
      </c>
      <c r="F407" s="50">
        <f t="shared" si="27"/>
        <v>402</v>
      </c>
      <c r="G407" s="76">
        <f t="shared" si="26"/>
        <v>4.4796727106447283E-20</v>
      </c>
      <c r="H407" s="11">
        <v>331.57160815885601</v>
      </c>
      <c r="I407" s="65">
        <v>1.5926791088519846E-5</v>
      </c>
      <c r="J407" s="65">
        <f t="shared" si="28"/>
        <v>0.86788532514284622</v>
      </c>
    </row>
    <row r="408" spans="2:10" x14ac:dyDescent="0.2">
      <c r="B408" s="7" t="d">
        <v>2022-06-29</v>
      </c>
      <c r="C408" s="8">
        <v>63</v>
      </c>
      <c r="D408" s="49">
        <f t="shared" si="25"/>
        <v>-4.4247630282041595E-3</v>
      </c>
      <c r="E408" s="11">
        <v>-44.247630282041598</v>
      </c>
      <c r="F408" s="50">
        <f t="shared" si="27"/>
        <v>403</v>
      </c>
      <c r="G408" s="76">
        <f t="shared" si="26"/>
        <v>4.031705439580255E-20</v>
      </c>
      <c r="H408" s="11">
        <v>331.89033787681012</v>
      </c>
      <c r="I408" s="65">
        <v>8.2083101044180713E-8</v>
      </c>
      <c r="J408" s="65">
        <f t="shared" si="28"/>
        <v>0.86788540722594731</v>
      </c>
    </row>
    <row r="409" spans="2:10" x14ac:dyDescent="0.2">
      <c r="B409" s="7" t="d">
        <v>2022-06-28</v>
      </c>
      <c r="C409" s="8">
        <v>63.279998999999997</v>
      </c>
      <c r="D409" s="49">
        <f t="shared" si="25"/>
        <v>-5.4110656080399E-2</v>
      </c>
      <c r="E409" s="11">
        <v>-541.10656080398996</v>
      </c>
      <c r="F409" s="50">
        <f t="shared" si="27"/>
        <v>404</v>
      </c>
      <c r="G409" s="76">
        <f t="shared" si="26"/>
        <v>3.6285348956222305E-20</v>
      </c>
      <c r="H409" s="11">
        <v>332.94891488211408</v>
      </c>
      <c r="I409" s="65">
        <v>1.350851717672993E-2</v>
      </c>
      <c r="J409" s="65">
        <f t="shared" si="28"/>
        <v>0.88139392440267728</v>
      </c>
    </row>
    <row r="410" spans="2:10" x14ac:dyDescent="0.2">
      <c r="B410" s="7" t="d">
        <v>2022-06-27</v>
      </c>
      <c r="C410" s="8">
        <v>66.900002000000001</v>
      </c>
      <c r="D410" s="49">
        <f t="shared" si="25"/>
        <v>-8.9601255818416714E-4</v>
      </c>
      <c r="E410" s="11">
        <v>-8.9601255818416714</v>
      </c>
      <c r="F410" s="50">
        <f t="shared" si="27"/>
        <v>405</v>
      </c>
      <c r="G410" s="76">
        <f t="shared" si="26"/>
        <v>3.2656814060600074E-20</v>
      </c>
      <c r="H410" s="11">
        <v>334.19065981148191</v>
      </c>
      <c r="I410" s="65">
        <v>5.4574847363936359E-14</v>
      </c>
      <c r="J410" s="65">
        <f t="shared" si="28"/>
        <v>0.8813939244027319</v>
      </c>
    </row>
    <row r="411" spans="2:10" x14ac:dyDescent="0.2">
      <c r="B411" s="7" t="d">
        <v>2022-06-24</v>
      </c>
      <c r="C411" s="8">
        <v>66.959998999999996</v>
      </c>
      <c r="D411" s="49">
        <f t="shared" si="25"/>
        <v>2.7781994542379174E-2</v>
      </c>
      <c r="E411" s="11">
        <v>277.81994542379175</v>
      </c>
      <c r="F411" s="50">
        <f t="shared" si="27"/>
        <v>406</v>
      </c>
      <c r="G411" s="76">
        <f t="shared" si="26"/>
        <v>2.9391132654540067E-20</v>
      </c>
      <c r="H411" s="11">
        <v>335.43424141968535</v>
      </c>
      <c r="I411" s="65">
        <v>2.4224910986273797E-12</v>
      </c>
      <c r="J411" s="65">
        <f t="shared" si="28"/>
        <v>0.88139392440515441</v>
      </c>
    </row>
    <row r="412" spans="2:10" x14ac:dyDescent="0.2">
      <c r="B412" s="7" t="d">
        <v>2022-06-23</v>
      </c>
      <c r="C412" s="8">
        <v>65.150002000000001</v>
      </c>
      <c r="D412" s="49">
        <f t="shared" si="25"/>
        <v>8.6920305087092142E-2</v>
      </c>
      <c r="E412" s="11">
        <v>869.2030508709214</v>
      </c>
      <c r="F412" s="50">
        <f t="shared" si="27"/>
        <v>407</v>
      </c>
      <c r="G412" s="76">
        <f t="shared" si="26"/>
        <v>2.6452019389086064E-20</v>
      </c>
      <c r="H412" s="11">
        <v>341.0265184115313</v>
      </c>
      <c r="I412" s="65">
        <v>1.8415859107384997E-23</v>
      </c>
      <c r="J412" s="65">
        <f t="shared" si="28"/>
        <v>0.88139392440515441</v>
      </c>
    </row>
    <row r="413" spans="2:10" x14ac:dyDescent="0.2">
      <c r="B413" s="7" t="d">
        <v>2022-06-22</v>
      </c>
      <c r="C413" s="8">
        <v>59.939999</v>
      </c>
      <c r="D413" s="49">
        <f t="shared" si="25"/>
        <v>-7.3140546563802422E-2</v>
      </c>
      <c r="E413" s="11">
        <v>-731.40546563802422</v>
      </c>
      <c r="F413" s="50">
        <f t="shared" si="27"/>
        <v>408</v>
      </c>
      <c r="G413" s="76">
        <f t="shared" si="26"/>
        <v>2.3806817450177461E-20</v>
      </c>
      <c r="H413" s="11">
        <v>342.99918286658351</v>
      </c>
      <c r="I413" s="65">
        <v>1.2082645160355298E-23</v>
      </c>
      <c r="J413" s="65">
        <f t="shared" si="28"/>
        <v>0.88139392440515441</v>
      </c>
    </row>
    <row r="414" spans="2:10" x14ac:dyDescent="0.2">
      <c r="B414" s="7" t="d">
        <v>2022-06-21</v>
      </c>
      <c r="C414" s="8">
        <v>64.669998000000007</v>
      </c>
      <c r="D414" s="49">
        <f t="shared" si="25"/>
        <v>-7.6142885714285624E-2</v>
      </c>
      <c r="E414" s="11">
        <v>-761.42885714285626</v>
      </c>
      <c r="F414" s="50">
        <f t="shared" si="27"/>
        <v>409</v>
      </c>
      <c r="G414" s="76">
        <f t="shared" si="26"/>
        <v>2.1426135705159711E-20</v>
      </c>
      <c r="H414" s="11">
        <v>344.68836233242592</v>
      </c>
      <c r="I414" s="65">
        <v>1.2678049824964912E-13</v>
      </c>
      <c r="J414" s="65">
        <f t="shared" si="28"/>
        <v>0.88139392440528119</v>
      </c>
    </row>
    <row r="415" spans="2:10" x14ac:dyDescent="0.2">
      <c r="B415" s="7" t="d">
        <v>2022-06-17</v>
      </c>
      <c r="C415" s="8">
        <v>70</v>
      </c>
      <c r="D415" s="49">
        <f t="shared" si="25"/>
        <v>8.2920808832314341E-2</v>
      </c>
      <c r="E415" s="11">
        <v>829.20808832314344</v>
      </c>
      <c r="F415" s="50">
        <f t="shared" si="27"/>
        <v>410</v>
      </c>
      <c r="G415" s="76">
        <f t="shared" si="26"/>
        <v>1.9283522134643742E-20</v>
      </c>
      <c r="H415" s="11">
        <v>347.52893426132971</v>
      </c>
      <c r="I415" s="65">
        <v>6.1576473430321199E-13</v>
      </c>
      <c r="J415" s="65">
        <f t="shared" si="28"/>
        <v>0.88139392440589692</v>
      </c>
    </row>
    <row r="416" spans="2:10" x14ac:dyDescent="0.2">
      <c r="B416" s="7" t="d">
        <v>2022-06-16</v>
      </c>
      <c r="C416" s="8">
        <v>64.639999000000003</v>
      </c>
      <c r="D416" s="49">
        <f t="shared" si="25"/>
        <v>3.1599090328758406E-2</v>
      </c>
      <c r="E416" s="11">
        <v>315.99090328758405</v>
      </c>
      <c r="F416" s="50">
        <f t="shared" si="27"/>
        <v>411</v>
      </c>
      <c r="G416" s="76">
        <f t="shared" si="26"/>
        <v>1.7355169921179368E-20</v>
      </c>
      <c r="H416" s="11">
        <v>351.62096516812903</v>
      </c>
      <c r="I416" s="65">
        <v>6.2657874821779897E-5</v>
      </c>
      <c r="J416" s="65">
        <f t="shared" si="28"/>
        <v>0.88145658228071866</v>
      </c>
    </row>
    <row r="417" spans="2:10" x14ac:dyDescent="0.2">
      <c r="B417" s="7" t="d">
        <v>2022-06-15</v>
      </c>
      <c r="C417" s="8">
        <v>62.66</v>
      </c>
      <c r="D417" s="49">
        <f t="shared" si="25"/>
        <v>7.8299757730171171E-2</v>
      </c>
      <c r="E417" s="11">
        <v>782.99757730171166</v>
      </c>
      <c r="F417" s="50">
        <f t="shared" si="27"/>
        <v>412</v>
      </c>
      <c r="G417" s="76">
        <f t="shared" si="26"/>
        <v>1.5619652929061434E-20</v>
      </c>
      <c r="H417" s="11">
        <v>354.18222619991502</v>
      </c>
      <c r="I417" s="65">
        <v>2.2093953514139954E-18</v>
      </c>
      <c r="J417" s="65">
        <f t="shared" si="28"/>
        <v>0.88145658228071866</v>
      </c>
    </row>
    <row r="418" spans="2:10" x14ac:dyDescent="0.2">
      <c r="B418" s="7" t="d">
        <v>2022-06-14</v>
      </c>
      <c r="C418" s="8">
        <v>58.110000999999997</v>
      </c>
      <c r="D418" s="49">
        <f t="shared" si="25"/>
        <v>5.1384132440745356E-2</v>
      </c>
      <c r="E418" s="11">
        <v>513.84132440745361</v>
      </c>
      <c r="F418" s="50">
        <f t="shared" si="27"/>
        <v>413</v>
      </c>
      <c r="G418" s="76">
        <f t="shared" si="26"/>
        <v>1.4057687636155293E-20</v>
      </c>
      <c r="H418" s="11">
        <v>358.50925297989943</v>
      </c>
      <c r="I418" s="65">
        <v>6.336483984442359E-18</v>
      </c>
      <c r="J418" s="65">
        <f t="shared" si="28"/>
        <v>0.88145658228071866</v>
      </c>
    </row>
    <row r="419" spans="2:10" x14ac:dyDescent="0.2">
      <c r="B419" s="7" t="d">
        <v>2022-06-13</v>
      </c>
      <c r="C419" s="8">
        <v>55.27</v>
      </c>
      <c r="D419" s="49">
        <f t="shared" si="25"/>
        <v>-0.13315555624703757</v>
      </c>
      <c r="E419" s="11">
        <v>-1331.5555624703757</v>
      </c>
      <c r="F419" s="50">
        <f t="shared" si="27"/>
        <v>414</v>
      </c>
      <c r="G419" s="76">
        <f t="shared" si="26"/>
        <v>1.2651918872539763E-20</v>
      </c>
      <c r="H419" s="11">
        <v>361.19515201975759</v>
      </c>
      <c r="I419" s="65">
        <v>3.173513021193958E-15</v>
      </c>
      <c r="J419" s="65">
        <f t="shared" si="28"/>
        <v>0.88145658228072188</v>
      </c>
    </row>
    <row r="420" spans="2:10" x14ac:dyDescent="0.2">
      <c r="B420" s="7" t="d">
        <v>2022-06-10</v>
      </c>
      <c r="C420" s="8">
        <v>63.759998000000003</v>
      </c>
      <c r="D420" s="49">
        <f t="shared" si="25"/>
        <v>-0.11073918176035624</v>
      </c>
      <c r="E420" s="11">
        <v>-1107.39181760356</v>
      </c>
      <c r="F420" s="50">
        <f t="shared" si="27"/>
        <v>415</v>
      </c>
      <c r="G420" s="76">
        <f t="shared" si="26"/>
        <v>1.1386726985285787E-20</v>
      </c>
      <c r="H420" s="11">
        <v>366.43993525110164</v>
      </c>
      <c r="I420" s="65">
        <v>8.3180684901594804E-14</v>
      </c>
      <c r="J420" s="65">
        <f t="shared" si="28"/>
        <v>0.88145658228080503</v>
      </c>
    </row>
    <row r="421" spans="2:10" x14ac:dyDescent="0.2">
      <c r="B421" s="7" t="d">
        <v>2022-06-09</v>
      </c>
      <c r="C421" s="8">
        <v>71.699996999999996</v>
      </c>
      <c r="D421" s="49">
        <f t="shared" si="25"/>
        <v>-2.8850127892452115E-2</v>
      </c>
      <c r="E421" s="11">
        <v>-288.50127892452116</v>
      </c>
      <c r="F421" s="50">
        <f t="shared" si="27"/>
        <v>416</v>
      </c>
      <c r="G421" s="76">
        <f t="shared" si="26"/>
        <v>1.0248054286757207E-20</v>
      </c>
      <c r="H421" s="11">
        <v>368.60197920928204</v>
      </c>
      <c r="I421" s="65">
        <v>3.1251832809726148E-16</v>
      </c>
      <c r="J421" s="65">
        <f t="shared" si="28"/>
        <v>0.88145658228080537</v>
      </c>
    </row>
    <row r="422" spans="2:10" x14ac:dyDescent="0.2">
      <c r="B422" s="7" t="d">
        <v>2022-06-08</v>
      </c>
      <c r="C422" s="8">
        <v>73.830001999999993</v>
      </c>
      <c r="D422" s="49">
        <f t="shared" si="25"/>
        <v>6.938008300434384E-2</v>
      </c>
      <c r="E422" s="11">
        <v>693.8008300434384</v>
      </c>
      <c r="F422" s="50">
        <f t="shared" si="27"/>
        <v>417</v>
      </c>
      <c r="G422" s="76">
        <f t="shared" si="26"/>
        <v>9.2232488580814893E-21</v>
      </c>
      <c r="H422" s="11">
        <v>370.65978816464229</v>
      </c>
      <c r="I422" s="65">
        <v>2.4650347049580737E-4</v>
      </c>
      <c r="J422" s="65">
        <f t="shared" si="28"/>
        <v>0.88170308575130119</v>
      </c>
    </row>
    <row r="423" spans="2:10" x14ac:dyDescent="0.2">
      <c r="B423" s="7" t="d">
        <v>2022-06-07</v>
      </c>
      <c r="C423" s="8">
        <v>69.040001000000004</v>
      </c>
      <c r="D423" s="49">
        <f t="shared" si="25"/>
        <v>7.5054498987005669E-2</v>
      </c>
      <c r="E423" s="11">
        <v>750.54498987005672</v>
      </c>
      <c r="F423" s="50">
        <f t="shared" si="27"/>
        <v>418</v>
      </c>
      <c r="G423" s="76">
        <f t="shared" si="26"/>
        <v>8.3009239722733398E-21</v>
      </c>
      <c r="H423" s="11">
        <v>377.89096405134393</v>
      </c>
      <c r="I423" s="65">
        <v>9.7869425798877928E-24</v>
      </c>
      <c r="J423" s="65">
        <f t="shared" si="28"/>
        <v>0.88170308575130119</v>
      </c>
    </row>
    <row r="424" spans="2:10" x14ac:dyDescent="0.2">
      <c r="B424" s="7" t="d">
        <v>2022-06-06</v>
      </c>
      <c r="C424" s="8">
        <v>64.220000999999996</v>
      </c>
      <c r="D424" s="49">
        <f t="shared" si="25"/>
        <v>1.5577013168921461E-4</v>
      </c>
      <c r="E424" s="11">
        <v>1.5577013168921461</v>
      </c>
      <c r="F424" s="50">
        <f t="shared" si="27"/>
        <v>419</v>
      </c>
      <c r="G424" s="76">
        <f t="shared" si="26"/>
        <v>7.4708315750460053E-21</v>
      </c>
      <c r="H424" s="11">
        <v>383.22087993839739</v>
      </c>
      <c r="I424" s="65">
        <v>5.6392087339601912E-5</v>
      </c>
      <c r="J424" s="65">
        <f t="shared" si="28"/>
        <v>0.88175947783864084</v>
      </c>
    </row>
    <row r="425" spans="2:10" x14ac:dyDescent="0.2">
      <c r="B425" s="7" t="d">
        <v>2022-06-03</v>
      </c>
      <c r="C425" s="8">
        <v>64.209998999999996</v>
      </c>
      <c r="D425" s="49">
        <f t="shared" si="25"/>
        <v>5.2622934426229451E-2</v>
      </c>
      <c r="E425" s="11">
        <v>526.22934426229449</v>
      </c>
      <c r="F425" s="50">
        <f t="shared" si="27"/>
        <v>420</v>
      </c>
      <c r="G425" s="76">
        <f t="shared" si="26"/>
        <v>6.7237484175414047E-21</v>
      </c>
      <c r="H425" s="11">
        <v>388.97851724111644</v>
      </c>
      <c r="I425" s="65">
        <v>3.2791850478503207E-6</v>
      </c>
      <c r="J425" s="65">
        <f t="shared" si="28"/>
        <v>0.88176275702368867</v>
      </c>
    </row>
    <row r="426" spans="2:10" x14ac:dyDescent="0.2">
      <c r="B426" s="7" t="d">
        <v>2022-06-02</v>
      </c>
      <c r="C426" s="8">
        <v>61</v>
      </c>
      <c r="D426" s="49">
        <f t="shared" si="25"/>
        <v>5.4086764369911222E-2</v>
      </c>
      <c r="E426" s="11">
        <v>540.86764369911225</v>
      </c>
      <c r="F426" s="50">
        <f t="shared" si="27"/>
        <v>421</v>
      </c>
      <c r="G426" s="76">
        <f t="shared" si="26"/>
        <v>6.0513735757872643E-21</v>
      </c>
      <c r="H426" s="11">
        <v>390.63581131359325</v>
      </c>
      <c r="I426" s="65">
        <v>1.1923212519249281E-17</v>
      </c>
      <c r="J426" s="65">
        <f t="shared" si="28"/>
        <v>0.88176275702368867</v>
      </c>
    </row>
    <row r="427" spans="2:10" x14ac:dyDescent="0.2">
      <c r="B427" s="7" t="d">
        <v>2022-06-01</v>
      </c>
      <c r="C427" s="8">
        <v>57.869999</v>
      </c>
      <c r="D427" s="49">
        <f t="shared" si="25"/>
        <v>-3.1007752472140826E-3</v>
      </c>
      <c r="E427" s="11">
        <v>-31.007752472140826</v>
      </c>
      <c r="F427" s="50">
        <f t="shared" si="27"/>
        <v>422</v>
      </c>
      <c r="G427" s="76">
        <f t="shared" si="26"/>
        <v>5.4462362182085397E-21</v>
      </c>
      <c r="H427" s="11">
        <v>402.66165496226637</v>
      </c>
      <c r="I427" s="65">
        <v>2.4877094907634856E-24</v>
      </c>
      <c r="J427" s="65">
        <f t="shared" si="28"/>
        <v>0.88176275702368867</v>
      </c>
    </row>
    <row r="428" spans="2:10" x14ac:dyDescent="0.2">
      <c r="B428" s="7" t="d">
        <v>2022-05-31</v>
      </c>
      <c r="C428" s="8">
        <v>58.049999</v>
      </c>
      <c r="D428" s="49">
        <f t="shared" si="25"/>
        <v>-4.9708776139870681E-3</v>
      </c>
      <c r="E428" s="11">
        <v>-49.708776139870679</v>
      </c>
      <c r="F428" s="50">
        <f t="shared" si="27"/>
        <v>423</v>
      </c>
      <c r="G428" s="76">
        <f t="shared" si="26"/>
        <v>4.9016125963876855E-21</v>
      </c>
      <c r="H428" s="11">
        <v>406.74581719262636</v>
      </c>
      <c r="I428" s="65">
        <v>2.2782586118290363E-16</v>
      </c>
      <c r="J428" s="65">
        <f t="shared" si="28"/>
        <v>0.88176275702368889</v>
      </c>
    </row>
    <row r="429" spans="2:10" x14ac:dyDescent="0.2">
      <c r="B429" s="7" t="d">
        <v>2022-05-27</v>
      </c>
      <c r="C429" s="8">
        <v>58.34</v>
      </c>
      <c r="D429" s="49">
        <f t="shared" si="25"/>
        <v>5.6309976462067812E-2</v>
      </c>
      <c r="E429" s="11">
        <v>563.09976462067812</v>
      </c>
      <c r="F429" s="50">
        <f t="shared" si="27"/>
        <v>424</v>
      </c>
      <c r="G429" s="76">
        <f t="shared" si="26"/>
        <v>4.411451336748917E-21</v>
      </c>
      <c r="H429" s="11">
        <v>406.96519433459866</v>
      </c>
      <c r="I429" s="65">
        <v>1.1410244842468422E-13</v>
      </c>
      <c r="J429" s="65">
        <f t="shared" si="28"/>
        <v>0.88176275702380302</v>
      </c>
    </row>
    <row r="430" spans="2:10" x14ac:dyDescent="0.2">
      <c r="B430" s="7" t="d">
        <v>2022-05-26</v>
      </c>
      <c r="C430" s="8">
        <v>55.23</v>
      </c>
      <c r="D430" s="49">
        <f t="shared" si="25"/>
        <v>1.2465646424668186E-2</v>
      </c>
      <c r="E430" s="11">
        <v>124.65646424668186</v>
      </c>
      <c r="F430" s="50">
        <f t="shared" si="27"/>
        <v>425</v>
      </c>
      <c r="G430" s="76">
        <f t="shared" si="26"/>
        <v>3.9703062030740254E-21</v>
      </c>
      <c r="H430" s="11">
        <v>407.29002875721233</v>
      </c>
      <c r="I430" s="65">
        <v>4.6907324479386422E-17</v>
      </c>
      <c r="J430" s="65">
        <f t="shared" si="28"/>
        <v>0.88176275702380302</v>
      </c>
    </row>
    <row r="431" spans="2:10" x14ac:dyDescent="0.2">
      <c r="B431" s="7" t="d">
        <v>2022-05-25</v>
      </c>
      <c r="C431" s="8">
        <v>54.549999</v>
      </c>
      <c r="D431" s="49">
        <f t="shared" si="25"/>
        <v>4.1427986990683729E-2</v>
      </c>
      <c r="E431" s="11">
        <v>414.27986990683729</v>
      </c>
      <c r="F431" s="50">
        <f t="shared" si="27"/>
        <v>426</v>
      </c>
      <c r="G431" s="76">
        <f t="shared" si="26"/>
        <v>3.5732755827666233E-21</v>
      </c>
      <c r="H431" s="11">
        <v>414.07579096811145</v>
      </c>
      <c r="I431" s="65">
        <v>2.7698306031832895E-17</v>
      </c>
      <c r="J431" s="65">
        <f t="shared" si="28"/>
        <v>0.88176275702380302</v>
      </c>
    </row>
    <row r="432" spans="2:10" x14ac:dyDescent="0.2">
      <c r="B432" s="7" t="d">
        <v>2022-05-24</v>
      </c>
      <c r="C432" s="8">
        <v>52.380001</v>
      </c>
      <c r="D432" s="49">
        <f t="shared" si="25"/>
        <v>-4.2588156508648556E-2</v>
      </c>
      <c r="E432" s="11">
        <v>-425.88156508648558</v>
      </c>
      <c r="F432" s="50">
        <f t="shared" si="27"/>
        <v>427</v>
      </c>
      <c r="G432" s="76">
        <f t="shared" si="26"/>
        <v>3.2159480244899611E-21</v>
      </c>
      <c r="H432" s="11">
        <v>414.27986990683729</v>
      </c>
      <c r="I432" s="65">
        <v>3.5732755827666233E-21</v>
      </c>
      <c r="J432" s="65">
        <f t="shared" si="28"/>
        <v>0.88176275702380302</v>
      </c>
    </row>
    <row r="433" spans="2:10" x14ac:dyDescent="0.2">
      <c r="B433" s="7" t="d">
        <v>2022-05-23</v>
      </c>
      <c r="C433" s="8">
        <v>54.709999000000003</v>
      </c>
      <c r="D433" s="49">
        <f t="shared" si="25"/>
        <v>-2.8931505147319792E-2</v>
      </c>
      <c r="E433" s="11">
        <v>-289.31505147319791</v>
      </c>
      <c r="F433" s="50">
        <f t="shared" si="27"/>
        <v>428</v>
      </c>
      <c r="G433" s="76">
        <f t="shared" si="26"/>
        <v>2.894353222040965E-21</v>
      </c>
      <c r="H433" s="11">
        <v>416.60596018628036</v>
      </c>
      <c r="I433" s="65">
        <v>1.1972515182562041E-3</v>
      </c>
      <c r="J433" s="65">
        <f t="shared" si="28"/>
        <v>0.88296000854205925</v>
      </c>
    </row>
    <row r="434" spans="2:10" x14ac:dyDescent="0.2">
      <c r="B434" s="7" t="d">
        <v>2022-05-20</v>
      </c>
      <c r="C434" s="8">
        <v>56.34</v>
      </c>
      <c r="D434" s="49">
        <f t="shared" si="25"/>
        <v>-2.6553725383120508E-3</v>
      </c>
      <c r="E434" s="11">
        <v>-26.553725383120508</v>
      </c>
      <c r="F434" s="50">
        <f t="shared" si="27"/>
        <v>429</v>
      </c>
      <c r="G434" s="76">
        <f t="shared" si="26"/>
        <v>2.6049178998368685E-21</v>
      </c>
      <c r="H434" s="11">
        <v>417.97706676530487</v>
      </c>
      <c r="I434" s="65">
        <v>1.2107600349290354E-16</v>
      </c>
      <c r="J434" s="65">
        <f t="shared" si="28"/>
        <v>0.88296000854205936</v>
      </c>
    </row>
    <row r="435" spans="2:10" x14ac:dyDescent="0.2">
      <c r="B435" s="7" t="d">
        <v>2022-05-19</v>
      </c>
      <c r="C435" s="8">
        <v>56.490001999999997</v>
      </c>
      <c r="D435" s="49">
        <f t="shared" si="25"/>
        <v>3.1592477413896036E-2</v>
      </c>
      <c r="E435" s="11">
        <v>315.92477413896034</v>
      </c>
      <c r="F435" s="50">
        <f t="shared" si="27"/>
        <v>430</v>
      </c>
      <c r="G435" s="76">
        <f t="shared" si="26"/>
        <v>2.3444261098531823E-21</v>
      </c>
      <c r="H435" s="11">
        <v>422.53498989446967</v>
      </c>
      <c r="I435" s="65">
        <v>7.372252630331485E-15</v>
      </c>
      <c r="J435" s="65">
        <f t="shared" si="28"/>
        <v>0.88296000854206669</v>
      </c>
    </row>
    <row r="436" spans="2:10" x14ac:dyDescent="0.2">
      <c r="B436" s="7" t="d">
        <v>2022-05-18</v>
      </c>
      <c r="C436" s="8">
        <v>54.759998000000003</v>
      </c>
      <c r="D436" s="49">
        <f t="shared" si="25"/>
        <v>7.358296406212439E-3</v>
      </c>
      <c r="E436" s="11">
        <v>73.58296406212439</v>
      </c>
      <c r="F436" s="50">
        <f t="shared" si="27"/>
        <v>431</v>
      </c>
      <c r="G436" s="76">
        <f t="shared" si="26"/>
        <v>2.1099834988678635E-21</v>
      </c>
      <c r="H436" s="11">
        <v>424.93466476116737</v>
      </c>
      <c r="I436" s="65">
        <v>8.7099742082165409E-11</v>
      </c>
      <c r="J436" s="65">
        <f t="shared" si="28"/>
        <v>0.88296000862916646</v>
      </c>
    </row>
    <row r="437" spans="2:10" x14ac:dyDescent="0.2">
      <c r="B437" s="7" t="d">
        <v>2022-05-17</v>
      </c>
      <c r="C437" s="8">
        <v>54.360000999999997</v>
      </c>
      <c r="D437" s="49">
        <f t="shared" si="25"/>
        <v>5.4714783571696124E-2</v>
      </c>
      <c r="E437" s="11">
        <v>547.14783571696125</v>
      </c>
      <c r="F437" s="50">
        <f t="shared" si="27"/>
        <v>432</v>
      </c>
      <c r="G437" s="76">
        <f t="shared" si="26"/>
        <v>1.8989851489810775E-21</v>
      </c>
      <c r="H437" s="11">
        <v>427.1208247777891</v>
      </c>
      <c r="I437" s="65">
        <v>8.6920219265327257E-18</v>
      </c>
      <c r="J437" s="65">
        <f t="shared" si="28"/>
        <v>0.88296000862916646</v>
      </c>
    </row>
    <row r="438" spans="2:10" x14ac:dyDescent="0.2">
      <c r="B438" s="7" t="d">
        <v>2022-05-16</v>
      </c>
      <c r="C438" s="8">
        <v>51.540000999999997</v>
      </c>
      <c r="D438" s="49">
        <f t="shared" si="25"/>
        <v>-1.3210779245644289E-2</v>
      </c>
      <c r="E438" s="11">
        <v>-132.10779245644289</v>
      </c>
      <c r="F438" s="50">
        <f t="shared" si="27"/>
        <v>433</v>
      </c>
      <c r="G438" s="76">
        <f t="shared" si="26"/>
        <v>1.7090866340829699E-21</v>
      </c>
      <c r="H438" s="11">
        <v>432.14414681071565</v>
      </c>
      <c r="I438" s="65">
        <v>5.7264168970223601E-4</v>
      </c>
      <c r="J438" s="65">
        <f t="shared" si="28"/>
        <v>0.88353265031886874</v>
      </c>
    </row>
    <row r="439" spans="2:10" x14ac:dyDescent="0.2">
      <c r="B439" s="7" t="d">
        <v>2022-05-13</v>
      </c>
      <c r="C439" s="8">
        <v>52.23</v>
      </c>
      <c r="D439" s="49">
        <f t="shared" si="25"/>
        <v>0.12226039702921376</v>
      </c>
      <c r="E439" s="11">
        <v>1222.6039702921375</v>
      </c>
      <c r="F439" s="50">
        <f t="shared" si="27"/>
        <v>434</v>
      </c>
      <c r="G439" s="76">
        <f t="shared" si="26"/>
        <v>1.538177970674673E-21</v>
      </c>
      <c r="H439" s="11">
        <v>439.22252124436676</v>
      </c>
      <c r="I439" s="65">
        <v>5.8029883553011145E-10</v>
      </c>
      <c r="J439" s="65">
        <f t="shared" si="28"/>
        <v>0.88353265089916755</v>
      </c>
    </row>
    <row r="440" spans="2:10" x14ac:dyDescent="0.2">
      <c r="B440" s="7" t="d">
        <v>2022-05-12</v>
      </c>
      <c r="C440" s="8">
        <v>46.540000999999997</v>
      </c>
      <c r="D440" s="49">
        <f t="shared" si="25"/>
        <v>6.5720245739420369E-2</v>
      </c>
      <c r="E440" s="11">
        <v>657.20245739420363</v>
      </c>
      <c r="F440" s="50">
        <f t="shared" si="27"/>
        <v>435</v>
      </c>
      <c r="G440" s="76">
        <f t="shared" si="26"/>
        <v>1.3843601736072055E-21</v>
      </c>
      <c r="H440" s="11">
        <v>449.61511546536047</v>
      </c>
      <c r="I440" s="65">
        <v>5.2011825515981496E-24</v>
      </c>
      <c r="J440" s="65">
        <f t="shared" si="28"/>
        <v>0.88353265089916755</v>
      </c>
    </row>
    <row r="441" spans="2:10" x14ac:dyDescent="0.2">
      <c r="B441" s="7" t="d">
        <v>2022-05-11</v>
      </c>
      <c r="C441" s="8">
        <v>43.669998</v>
      </c>
      <c r="D441" s="49">
        <f t="shared" si="25"/>
        <v>-7.6939398077797594E-2</v>
      </c>
      <c r="E441" s="11">
        <v>-769.39398077797591</v>
      </c>
      <c r="F441" s="50">
        <f t="shared" si="27"/>
        <v>436</v>
      </c>
      <c r="G441" s="76">
        <f t="shared" si="26"/>
        <v>1.2459241562464853E-21</v>
      </c>
      <c r="H441" s="11">
        <v>457.69723681994725</v>
      </c>
      <c r="I441" s="65">
        <v>1.9323349832289149E-13</v>
      </c>
      <c r="J441" s="65">
        <f t="shared" si="28"/>
        <v>0.88353265089936073</v>
      </c>
    </row>
    <row r="442" spans="2:10" x14ac:dyDescent="0.2">
      <c r="B442" s="7" t="d">
        <v>2022-05-10</v>
      </c>
      <c r="C442" s="8">
        <v>47.310001</v>
      </c>
      <c r="D442" s="49">
        <f t="shared" si="25"/>
        <v>9.4378926671293106E-2</v>
      </c>
      <c r="E442" s="11">
        <v>943.78926671293107</v>
      </c>
      <c r="F442" s="50">
        <f t="shared" si="27"/>
        <v>437</v>
      </c>
      <c r="G442" s="76">
        <f t="shared" si="26"/>
        <v>1.121331740621837E-21</v>
      </c>
      <c r="H442" s="11">
        <v>475.61488262020998</v>
      </c>
      <c r="I442" s="65">
        <v>5.959216615678098E-22</v>
      </c>
      <c r="J442" s="65">
        <f t="shared" si="28"/>
        <v>0.88353265089936073</v>
      </c>
    </row>
    <row r="443" spans="2:10" x14ac:dyDescent="0.2">
      <c r="B443" s="7" t="d">
        <v>2022-05-09</v>
      </c>
      <c r="C443" s="8">
        <v>43.23</v>
      </c>
      <c r="D443" s="49">
        <f t="shared" si="25"/>
        <v>-9.95625536164364E-2</v>
      </c>
      <c r="E443" s="11">
        <v>-995.62553616436401</v>
      </c>
      <c r="F443" s="50">
        <f t="shared" si="27"/>
        <v>438</v>
      </c>
      <c r="G443" s="76">
        <f t="shared" si="26"/>
        <v>1.0091985665596533E-21</v>
      </c>
      <c r="H443" s="11">
        <v>475.98313577801088</v>
      </c>
      <c r="I443" s="65">
        <v>2.4548837237933283E-18</v>
      </c>
      <c r="J443" s="65">
        <f t="shared" si="28"/>
        <v>0.88353265089936073</v>
      </c>
    </row>
    <row r="444" spans="2:10" x14ac:dyDescent="0.2">
      <c r="B444" s="7" t="d">
        <v>2022-05-06</v>
      </c>
      <c r="C444" s="8">
        <v>48.009998000000003</v>
      </c>
      <c r="D444" s="49">
        <f t="shared" si="25"/>
        <v>-6.4861745227892453E-2</v>
      </c>
      <c r="E444" s="11">
        <v>-648.61745227892459</v>
      </c>
      <c r="F444" s="50">
        <f t="shared" si="27"/>
        <v>439</v>
      </c>
      <c r="G444" s="76">
        <f t="shared" si="26"/>
        <v>9.0827870990368802E-22</v>
      </c>
      <c r="H444" s="11">
        <v>496.57725619680849</v>
      </c>
      <c r="I444" s="65">
        <v>5.2816168106360038E-23</v>
      </c>
      <c r="J444" s="65">
        <f t="shared" si="28"/>
        <v>0.88353265089936073</v>
      </c>
    </row>
    <row r="445" spans="2:10" x14ac:dyDescent="0.2">
      <c r="B445" s="7" t="d">
        <v>2022-05-05</v>
      </c>
      <c r="C445" s="8">
        <v>51.34</v>
      </c>
      <c r="D445" s="49">
        <f t="shared" si="25"/>
        <v>-7.6950720549275764E-2</v>
      </c>
      <c r="E445" s="11">
        <v>-769.50720549275763</v>
      </c>
      <c r="F445" s="50">
        <f t="shared" si="27"/>
        <v>440</v>
      </c>
      <c r="G445" s="76">
        <f t="shared" si="26"/>
        <v>8.1745083891331918E-22</v>
      </c>
      <c r="H445" s="11">
        <v>496.95589929241282</v>
      </c>
      <c r="I445" s="65">
        <v>4.977414122938587E-20</v>
      </c>
      <c r="J445" s="65">
        <f t="shared" si="28"/>
        <v>0.88353265089936073</v>
      </c>
    </row>
    <row r="446" spans="2:10" x14ac:dyDescent="0.2">
      <c r="B446" s="7" t="d">
        <v>2022-05-04</v>
      </c>
      <c r="C446" s="8">
        <v>55.619999</v>
      </c>
      <c r="D446" s="49">
        <f t="shared" si="25"/>
        <v>5.7012543842883678E-2</v>
      </c>
      <c r="E446" s="11">
        <v>570.12543842883679</v>
      </c>
      <c r="F446" s="50">
        <f t="shared" si="27"/>
        <v>441</v>
      </c>
      <c r="G446" s="76">
        <f t="shared" si="26"/>
        <v>7.3570575502198703E-22</v>
      </c>
      <c r="H446" s="11">
        <v>497.80462522845517</v>
      </c>
      <c r="I446" s="65">
        <v>8.5596502743913747E-19</v>
      </c>
      <c r="J446" s="65">
        <f t="shared" si="28"/>
        <v>0.88353265089936073</v>
      </c>
    </row>
    <row r="447" spans="2:10" x14ac:dyDescent="0.2">
      <c r="B447" s="7" t="d">
        <v>2022-05-03</v>
      </c>
      <c r="C447" s="8">
        <v>52.619999</v>
      </c>
      <c r="D447" s="49">
        <f t="shared" si="25"/>
        <v>1.2312408618699644E-2</v>
      </c>
      <c r="E447" s="11">
        <v>123.12408618699644</v>
      </c>
      <c r="F447" s="50">
        <f t="shared" si="27"/>
        <v>442</v>
      </c>
      <c r="G447" s="76">
        <f t="shared" si="26"/>
        <v>6.6213517951978854E-22</v>
      </c>
      <c r="H447" s="11">
        <v>502.63592813697187</v>
      </c>
      <c r="I447" s="65">
        <v>2.4979962069689601E-10</v>
      </c>
      <c r="J447" s="65">
        <f t="shared" si="28"/>
        <v>0.88353265114916035</v>
      </c>
    </row>
    <row r="448" spans="2:10" x14ac:dyDescent="0.2">
      <c r="B448" s="7" t="d">
        <v>2022-05-02</v>
      </c>
      <c r="C448" s="8">
        <v>51.98</v>
      </c>
      <c r="D448" s="49">
        <f t="shared" si="25"/>
        <v>4.7561488262021001E-2</v>
      </c>
      <c r="E448" s="11">
        <v>475.61488262020998</v>
      </c>
      <c r="F448" s="50">
        <f t="shared" si="27"/>
        <v>443</v>
      </c>
      <c r="G448" s="76">
        <f t="shared" si="26"/>
        <v>5.959216615678098E-22</v>
      </c>
      <c r="H448" s="11">
        <v>504.4755003340029</v>
      </c>
      <c r="I448" s="65">
        <v>1.5147529079002554E-22</v>
      </c>
      <c r="J448" s="65">
        <f t="shared" si="28"/>
        <v>0.88353265114916035</v>
      </c>
    </row>
    <row r="449" spans="2:10" x14ac:dyDescent="0.2">
      <c r="B449" s="7" t="d">
        <v>2022-04-29</v>
      </c>
      <c r="C449" s="8">
        <v>49.619999</v>
      </c>
      <c r="D449" s="49">
        <f t="shared" si="25"/>
        <v>-3.8744673358091286E-2</v>
      </c>
      <c r="E449" s="11">
        <v>-387.44673358091285</v>
      </c>
      <c r="F449" s="50">
        <f t="shared" si="27"/>
        <v>444</v>
      </c>
      <c r="G449" s="76">
        <f t="shared" si="26"/>
        <v>5.3632949541102876E-22</v>
      </c>
      <c r="H449" s="11">
        <v>506.60067678550024</v>
      </c>
      <c r="I449" s="65">
        <v>5.2334763302736113E-3</v>
      </c>
      <c r="J449" s="65">
        <f t="shared" si="28"/>
        <v>0.88876612747943395</v>
      </c>
    </row>
    <row r="450" spans="2:10" x14ac:dyDescent="0.2">
      <c r="B450" s="7" t="d">
        <v>2022-04-28</v>
      </c>
      <c r="C450" s="8">
        <v>51.619999</v>
      </c>
      <c r="D450" s="49">
        <f t="shared" si="25"/>
        <v>-6.5434951220842974E-3</v>
      </c>
      <c r="E450" s="11">
        <v>-65.434951220842976</v>
      </c>
      <c r="F450" s="50">
        <f t="shared" si="27"/>
        <v>445</v>
      </c>
      <c r="G450" s="76">
        <f t="shared" si="26"/>
        <v>4.8269654586992594E-22</v>
      </c>
      <c r="H450" s="11">
        <v>507.93649257939501</v>
      </c>
      <c r="I450" s="65">
        <v>8.0500180012742006E-23</v>
      </c>
      <c r="J450" s="65">
        <f t="shared" si="28"/>
        <v>0.88876612747943395</v>
      </c>
    </row>
    <row r="451" spans="2:10" x14ac:dyDescent="0.2">
      <c r="B451" s="7" t="d">
        <v>2022-04-27</v>
      </c>
      <c r="C451" s="8">
        <v>51.959999000000003</v>
      </c>
      <c r="D451" s="49">
        <f t="shared" si="25"/>
        <v>-1.5909091210399406E-2</v>
      </c>
      <c r="E451" s="11">
        <v>-159.09091210399407</v>
      </c>
      <c r="F451" s="50">
        <f t="shared" si="27"/>
        <v>446</v>
      </c>
      <c r="G451" s="76">
        <f t="shared" si="26"/>
        <v>4.3442689128293342E-22</v>
      </c>
      <c r="H451" s="11">
        <v>511.34179161860692</v>
      </c>
      <c r="I451" s="65">
        <v>4.2869455157374688E-16</v>
      </c>
      <c r="J451" s="65">
        <f t="shared" si="28"/>
        <v>0.8887661274794344</v>
      </c>
    </row>
    <row r="452" spans="2:10" x14ac:dyDescent="0.2">
      <c r="B452" s="7" t="d">
        <v>2022-04-26</v>
      </c>
      <c r="C452" s="8">
        <v>52.799999</v>
      </c>
      <c r="D452" s="49">
        <f t="shared" si="25"/>
        <v>-7.805135323904322E-2</v>
      </c>
      <c r="E452" s="11">
        <v>-780.51353239043215</v>
      </c>
      <c r="F452" s="50">
        <f t="shared" si="27"/>
        <v>447</v>
      </c>
      <c r="G452" s="76">
        <f t="shared" si="26"/>
        <v>3.9098420215464004E-22</v>
      </c>
      <c r="H452" s="11">
        <v>513.84132440745361</v>
      </c>
      <c r="I452" s="65">
        <v>1.4057687636155293E-20</v>
      </c>
      <c r="J452" s="65">
        <f t="shared" si="28"/>
        <v>0.8887661274794344</v>
      </c>
    </row>
    <row r="453" spans="2:10" x14ac:dyDescent="0.2">
      <c r="B453" s="7" t="d">
        <v>2022-04-25</v>
      </c>
      <c r="C453" s="8">
        <v>57.27</v>
      </c>
      <c r="D453" s="49">
        <f t="shared" si="25"/>
        <v>2.8556034482758674E-2</v>
      </c>
      <c r="E453" s="11">
        <v>285.56034482758673</v>
      </c>
      <c r="F453" s="50">
        <f t="shared" si="27"/>
        <v>448</v>
      </c>
      <c r="G453" s="76">
        <f t="shared" si="26"/>
        <v>3.5188578193917601E-22</v>
      </c>
      <c r="H453" s="11">
        <v>520.19502561378329</v>
      </c>
      <c r="I453" s="65">
        <v>3.0775895590925434E-17</v>
      </c>
      <c r="J453" s="65">
        <f t="shared" si="28"/>
        <v>0.8887661274794344</v>
      </c>
    </row>
    <row r="454" spans="2:10" x14ac:dyDescent="0.2">
      <c r="B454" s="7" t="d">
        <v>2022-04-22</v>
      </c>
      <c r="C454" s="8">
        <v>55.68</v>
      </c>
      <c r="D454" s="49">
        <f t="shared" si="25"/>
        <v>2.7012606285119478E-3</v>
      </c>
      <c r="E454" s="11">
        <v>27.012606285119478</v>
      </c>
      <c r="F454" s="50">
        <f t="shared" si="27"/>
        <v>449</v>
      </c>
      <c r="G454" s="76">
        <f t="shared" si="26"/>
        <v>3.1669720374525847E-22</v>
      </c>
      <c r="H454" s="11">
        <v>524.30885558991667</v>
      </c>
      <c r="I454" s="65">
        <v>2.5313984575878182E-16</v>
      </c>
      <c r="J454" s="65">
        <f t="shared" si="28"/>
        <v>0.88876612747943462</v>
      </c>
    </row>
    <row r="455" spans="2:10" x14ac:dyDescent="0.2">
      <c r="B455" s="7" t="d">
        <v>2022-04-21</v>
      </c>
      <c r="C455" s="8">
        <v>55.529998999999997</v>
      </c>
      <c r="D455" s="49">
        <f t="shared" ref="D455:D505" si="29">C455/C456-1</f>
        <v>-3.5602690670278214E-2</v>
      </c>
      <c r="E455" s="11">
        <v>-356.02690670278213</v>
      </c>
      <c r="F455" s="50">
        <f t="shared" si="27"/>
        <v>450</v>
      </c>
      <c r="G455" s="76">
        <f t="shared" ref="G455:G505" si="30">$M$8^(F455-1)*(1-$M$8)/(1-$M$8^500)</f>
        <v>2.8502748337073263E-22</v>
      </c>
      <c r="H455" s="11">
        <v>526.22934426229449</v>
      </c>
      <c r="I455" s="65">
        <v>6.7237484175414047E-21</v>
      </c>
      <c r="J455" s="65">
        <f t="shared" si="28"/>
        <v>0.88876612747943462</v>
      </c>
    </row>
    <row r="456" spans="2:10" x14ac:dyDescent="0.2">
      <c r="B456" s="7" t="d">
        <v>2022-04-20</v>
      </c>
      <c r="C456" s="8">
        <v>57.580002</v>
      </c>
      <c r="D456" s="49">
        <f t="shared" si="29"/>
        <v>-2.3405648293854275E-2</v>
      </c>
      <c r="E456" s="11">
        <v>-234.05648293854276</v>
      </c>
      <c r="F456" s="50">
        <f t="shared" ref="F456:F505" si="31">F455+1</f>
        <v>451</v>
      </c>
      <c r="G456" s="76">
        <f t="shared" si="30"/>
        <v>2.5652473503365941E-22</v>
      </c>
      <c r="H456" s="11">
        <v>527.50441918037131</v>
      </c>
      <c r="I456" s="65">
        <v>3.486784401000001E-2</v>
      </c>
      <c r="J456" s="65">
        <f t="shared" ref="J456:J505" si="32">I456+J455</f>
        <v>0.9236339714894346</v>
      </c>
    </row>
    <row r="457" spans="2:10" x14ac:dyDescent="0.2">
      <c r="B457" s="7" t="d">
        <v>2022-04-19</v>
      </c>
      <c r="C457" s="8">
        <v>58.959999000000003</v>
      </c>
      <c r="D457" s="49">
        <f t="shared" si="29"/>
        <v>3.7452671520168401E-3</v>
      </c>
      <c r="E457" s="11">
        <v>37.452671520168401</v>
      </c>
      <c r="F457" s="50">
        <f t="shared" si="31"/>
        <v>452</v>
      </c>
      <c r="G457" s="76">
        <f t="shared" si="30"/>
        <v>2.3087226153029343E-22</v>
      </c>
      <c r="H457" s="11">
        <v>531.74479815045527</v>
      </c>
      <c r="I457" s="65">
        <v>3.7571021261363716E-4</v>
      </c>
      <c r="J457" s="65">
        <f t="shared" si="32"/>
        <v>0.92400968170204822</v>
      </c>
    </row>
    <row r="458" spans="2:10" x14ac:dyDescent="0.2">
      <c r="B458" s="7" t="d">
        <v>2022-04-18</v>
      </c>
      <c r="C458" s="8">
        <v>58.740001999999997</v>
      </c>
      <c r="D458" s="49">
        <f t="shared" si="29"/>
        <v>-5.5475109430376479E-2</v>
      </c>
      <c r="E458" s="11">
        <v>-554.75109430376483</v>
      </c>
      <c r="F458" s="50">
        <f t="shared" si="31"/>
        <v>453</v>
      </c>
      <c r="G458" s="76">
        <f t="shared" si="30"/>
        <v>2.0778503537726412E-22</v>
      </c>
      <c r="H458" s="11">
        <v>538.47411183686415</v>
      </c>
      <c r="I458" s="65">
        <v>7.2450162011467803E-23</v>
      </c>
      <c r="J458" s="65">
        <f t="shared" si="32"/>
        <v>0.92400968170204822</v>
      </c>
    </row>
    <row r="459" spans="2:10" x14ac:dyDescent="0.2">
      <c r="B459" s="7" t="d">
        <v>2022-04-14</v>
      </c>
      <c r="C459" s="8">
        <v>62.189999</v>
      </c>
      <c r="D459" s="49">
        <f t="shared" si="29"/>
        <v>-5.5437381861323298E-2</v>
      </c>
      <c r="E459" s="11">
        <v>-554.37381861323297</v>
      </c>
      <c r="F459" s="50">
        <f t="shared" si="31"/>
        <v>454</v>
      </c>
      <c r="G459" s="76">
        <f t="shared" si="30"/>
        <v>1.870065318395377E-22</v>
      </c>
      <c r="H459" s="11">
        <v>540.86764369911225</v>
      </c>
      <c r="I459" s="65">
        <v>6.0513735757872643E-21</v>
      </c>
      <c r="J459" s="65">
        <f t="shared" si="32"/>
        <v>0.92400968170204822</v>
      </c>
    </row>
    <row r="460" spans="2:10" x14ac:dyDescent="0.2">
      <c r="B460" s="7" t="d">
        <v>2022-04-13</v>
      </c>
      <c r="C460" s="8">
        <v>65.839995999999999</v>
      </c>
      <c r="D460" s="49">
        <f t="shared" si="29"/>
        <v>1.9984398761375699E-2</v>
      </c>
      <c r="E460" s="11">
        <v>199.84398761375698</v>
      </c>
      <c r="F460" s="50">
        <f t="shared" si="31"/>
        <v>455</v>
      </c>
      <c r="G460" s="76">
        <f t="shared" si="30"/>
        <v>1.6830587865558394E-22</v>
      </c>
      <c r="H460" s="11">
        <v>544.44466666666585</v>
      </c>
      <c r="I460" s="65">
        <v>3.9785063728309614E-14</v>
      </c>
      <c r="J460" s="65">
        <f t="shared" si="32"/>
        <v>0.92400968170208797</v>
      </c>
    </row>
    <row r="461" spans="2:10" x14ac:dyDescent="0.2">
      <c r="B461" s="7" t="d">
        <v>2022-04-12</v>
      </c>
      <c r="C461" s="8">
        <v>64.550003000000004</v>
      </c>
      <c r="D461" s="49">
        <f t="shared" si="29"/>
        <v>5.044755003340029E-2</v>
      </c>
      <c r="E461" s="11">
        <v>504.4755003340029</v>
      </c>
      <c r="F461" s="50">
        <f t="shared" si="31"/>
        <v>456</v>
      </c>
      <c r="G461" s="76">
        <f t="shared" si="30"/>
        <v>1.5147529079002554E-22</v>
      </c>
      <c r="H461" s="11">
        <v>547.14783571696125</v>
      </c>
      <c r="I461" s="65">
        <v>1.8989851489810775E-21</v>
      </c>
      <c r="J461" s="65">
        <f t="shared" si="32"/>
        <v>0.92400968170208797</v>
      </c>
    </row>
    <row r="462" spans="2:10" x14ac:dyDescent="0.2">
      <c r="B462" s="7" t="d">
        <v>2022-04-11</v>
      </c>
      <c r="C462" s="8">
        <v>61.450001</v>
      </c>
      <c r="D462" s="49">
        <f t="shared" si="29"/>
        <v>-2.7588121187732684E-3</v>
      </c>
      <c r="E462" s="11">
        <v>-27.588121187732682</v>
      </c>
      <c r="F462" s="50">
        <f t="shared" si="31"/>
        <v>457</v>
      </c>
      <c r="G462" s="76">
        <f t="shared" si="30"/>
        <v>1.3632776171102302E-22</v>
      </c>
      <c r="H462" s="11">
        <v>552.71567261072403</v>
      </c>
      <c r="I462" s="65">
        <v>8.8629381196525091E-3</v>
      </c>
      <c r="J462" s="65">
        <f t="shared" si="32"/>
        <v>0.93287261982174052</v>
      </c>
    </row>
    <row r="463" spans="2:10" x14ac:dyDescent="0.2">
      <c r="B463" s="7" t="d">
        <v>2022-04-08</v>
      </c>
      <c r="C463" s="8">
        <v>61.619999</v>
      </c>
      <c r="D463" s="49">
        <f t="shared" si="29"/>
        <v>-3.6284016832718424E-2</v>
      </c>
      <c r="E463" s="11">
        <v>-362.84016832718424</v>
      </c>
      <c r="F463" s="50">
        <f t="shared" si="31"/>
        <v>458</v>
      </c>
      <c r="G463" s="76">
        <f t="shared" si="30"/>
        <v>1.226949855399207E-22</v>
      </c>
      <c r="H463" s="11">
        <v>555.4285714285711</v>
      </c>
      <c r="I463" s="65">
        <v>1.3100205086376241E-4</v>
      </c>
      <c r="J463" s="65">
        <f t="shared" si="32"/>
        <v>0.93300362187260433</v>
      </c>
    </row>
    <row r="464" spans="2:10" x14ac:dyDescent="0.2">
      <c r="B464" s="7" t="d">
        <v>2022-04-07</v>
      </c>
      <c r="C464" s="8">
        <v>63.939999</v>
      </c>
      <c r="D464" s="49">
        <f t="shared" si="29"/>
        <v>-3.2970415926932062E-2</v>
      </c>
      <c r="E464" s="11">
        <v>-329.7041592693206</v>
      </c>
      <c r="F464" s="50">
        <f t="shared" si="31"/>
        <v>459</v>
      </c>
      <c r="G464" s="76">
        <f t="shared" si="30"/>
        <v>1.1042548698592867E-22</v>
      </c>
      <c r="H464" s="11">
        <v>556.95538612707594</v>
      </c>
      <c r="I464" s="65">
        <v>1.586120476795843E-19</v>
      </c>
      <c r="J464" s="65">
        <f t="shared" si="32"/>
        <v>0.93300362187260433</v>
      </c>
    </row>
    <row r="465" spans="2:10" x14ac:dyDescent="0.2">
      <c r="B465" s="7" t="d">
        <v>2022-04-06</v>
      </c>
      <c r="C465" s="8">
        <v>66.120002999999997</v>
      </c>
      <c r="D465" s="49">
        <f t="shared" si="29"/>
        <v>-2.015411884317786E-2</v>
      </c>
      <c r="E465" s="11">
        <v>-201.54118843177861</v>
      </c>
      <c r="F465" s="50">
        <f t="shared" si="31"/>
        <v>460</v>
      </c>
      <c r="G465" s="76">
        <f t="shared" si="30"/>
        <v>9.9382938287335799E-23</v>
      </c>
      <c r="H465" s="11">
        <v>563.09976462067812</v>
      </c>
      <c r="I465" s="65">
        <v>4.411451336748917E-21</v>
      </c>
      <c r="J465" s="65">
        <f t="shared" si="32"/>
        <v>0.93300362187260433</v>
      </c>
    </row>
    <row r="466" spans="2:10" x14ac:dyDescent="0.2">
      <c r="B466" s="7" t="d">
        <v>2022-04-05</v>
      </c>
      <c r="C466" s="8">
        <v>67.480002999999996</v>
      </c>
      <c r="D466" s="49">
        <f t="shared" si="29"/>
        <v>-2.9204415790406779E-2</v>
      </c>
      <c r="E466" s="11">
        <v>-292.04415790406779</v>
      </c>
      <c r="F466" s="50">
        <f t="shared" si="31"/>
        <v>461</v>
      </c>
      <c r="G466" s="76">
        <f t="shared" si="30"/>
        <v>8.9444644458602214E-23</v>
      </c>
      <c r="H466" s="11">
        <v>569.51153767225594</v>
      </c>
      <c r="I466" s="65">
        <v>2.5031555049932451E-3</v>
      </c>
      <c r="J466" s="65">
        <f t="shared" si="32"/>
        <v>0.93550677737759758</v>
      </c>
    </row>
    <row r="467" spans="2:10" x14ac:dyDescent="0.2">
      <c r="B467" s="7" t="d">
        <v>2022-04-04</v>
      </c>
      <c r="C467" s="8">
        <v>69.510002</v>
      </c>
      <c r="D467" s="49">
        <f t="shared" si="29"/>
        <v>5.0793649257939499E-2</v>
      </c>
      <c r="E467" s="11">
        <v>507.93649257939501</v>
      </c>
      <c r="F467" s="50">
        <f t="shared" si="31"/>
        <v>462</v>
      </c>
      <c r="G467" s="76">
        <f t="shared" si="30"/>
        <v>8.0500180012742006E-23</v>
      </c>
      <c r="H467" s="11">
        <v>570.12543842883679</v>
      </c>
      <c r="I467" s="65">
        <v>7.3570575502198703E-22</v>
      </c>
      <c r="J467" s="65">
        <f t="shared" si="32"/>
        <v>0.93550677737759758</v>
      </c>
    </row>
    <row r="468" spans="2:10" x14ac:dyDescent="0.2">
      <c r="B468" s="7" t="d">
        <v>2022-04-01</v>
      </c>
      <c r="C468" s="8">
        <v>66.150002000000001</v>
      </c>
      <c r="D468" s="49">
        <f t="shared" si="29"/>
        <v>5.3847411183686411E-2</v>
      </c>
      <c r="E468" s="11">
        <v>538.47411183686415</v>
      </c>
      <c r="F468" s="50">
        <f t="shared" si="31"/>
        <v>463</v>
      </c>
      <c r="G468" s="76">
        <f t="shared" si="30"/>
        <v>7.2450162011467803E-23</v>
      </c>
      <c r="H468" s="11">
        <v>578.43589591772604</v>
      </c>
      <c r="I468" s="65">
        <v>4.5583443855994922E-12</v>
      </c>
      <c r="J468" s="65">
        <f t="shared" si="32"/>
        <v>0.93550677738215593</v>
      </c>
    </row>
    <row r="469" spans="2:10" x14ac:dyDescent="0.2">
      <c r="B469" s="7" t="d">
        <v>2022-03-31</v>
      </c>
      <c r="C469" s="8">
        <v>62.77</v>
      </c>
      <c r="D469" s="49">
        <f t="shared" si="29"/>
        <v>-2.0443226577926632E-2</v>
      </c>
      <c r="E469" s="11">
        <v>-204.43226577926632</v>
      </c>
      <c r="F469" s="50">
        <f t="shared" si="31"/>
        <v>464</v>
      </c>
      <c r="G469" s="76">
        <f t="shared" si="30"/>
        <v>6.5205145810321012E-23</v>
      </c>
      <c r="H469" s="11">
        <v>590.69723819898275</v>
      </c>
      <c r="I469" s="65">
        <v>7.9602035052141466E-10</v>
      </c>
      <c r="J469" s="65">
        <f t="shared" si="32"/>
        <v>0.93550677817817629</v>
      </c>
    </row>
    <row r="470" spans="2:10" x14ac:dyDescent="0.2">
      <c r="B470" s="7" t="d">
        <v>2022-03-30</v>
      </c>
      <c r="C470" s="8">
        <v>64.080001999999993</v>
      </c>
      <c r="D470" s="49">
        <f t="shared" si="29"/>
        <v>-2.8354739728039813E-2</v>
      </c>
      <c r="E470" s="11">
        <v>-283.54739728039812</v>
      </c>
      <c r="F470" s="50">
        <f t="shared" si="31"/>
        <v>465</v>
      </c>
      <c r="G470" s="76">
        <f t="shared" si="30"/>
        <v>5.8684631229288919E-23</v>
      </c>
      <c r="H470" s="11">
        <v>605.11330890405054</v>
      </c>
      <c r="I470" s="65">
        <v>2.3182692180831056E-8</v>
      </c>
      <c r="J470" s="65">
        <f t="shared" si="32"/>
        <v>0.9355068013608685</v>
      </c>
    </row>
    <row r="471" spans="2:10" x14ac:dyDescent="0.2">
      <c r="B471" s="7" t="d">
        <v>2022-03-29</v>
      </c>
      <c r="C471" s="8">
        <v>65.949996999999996</v>
      </c>
      <c r="D471" s="49">
        <f t="shared" si="29"/>
        <v>4.9657725619680848E-2</v>
      </c>
      <c r="E471" s="11">
        <v>496.57725619680849</v>
      </c>
      <c r="F471" s="50">
        <f t="shared" si="31"/>
        <v>466</v>
      </c>
      <c r="G471" s="76">
        <f t="shared" si="30"/>
        <v>5.2816168106360038E-23</v>
      </c>
      <c r="H471" s="11">
        <v>631.90470808520695</v>
      </c>
      <c r="I471" s="65">
        <v>4.6383976865881126E-4</v>
      </c>
      <c r="J471" s="65">
        <f t="shared" si="32"/>
        <v>0.93597064112952733</v>
      </c>
    </row>
    <row r="472" spans="2:10" x14ac:dyDescent="0.2">
      <c r="B472" s="7" t="d">
        <v>2022-03-28</v>
      </c>
      <c r="C472" s="8">
        <v>62.830002</v>
      </c>
      <c r="D472" s="49">
        <f t="shared" si="29"/>
        <v>1.1104007259478577E-2</v>
      </c>
      <c r="E472" s="11">
        <v>111.04007259478577</v>
      </c>
      <c r="F472" s="50">
        <f t="shared" si="31"/>
        <v>467</v>
      </c>
      <c r="G472" s="76">
        <f t="shared" si="30"/>
        <v>4.7534551295724026E-23</v>
      </c>
      <c r="H472" s="11">
        <v>632.57087608424854</v>
      </c>
      <c r="I472" s="65">
        <v>3.0432527221704609E-4</v>
      </c>
      <c r="J472" s="65">
        <f t="shared" si="32"/>
        <v>0.93627496640174435</v>
      </c>
    </row>
    <row r="473" spans="2:10" x14ac:dyDescent="0.2">
      <c r="B473" s="7" t="d">
        <v>2022-03-25</v>
      </c>
      <c r="C473" s="8">
        <v>62.139999000000003</v>
      </c>
      <c r="D473" s="49">
        <f t="shared" si="29"/>
        <v>-3.5093213195862893E-2</v>
      </c>
      <c r="E473" s="11">
        <v>-350.93213195862893</v>
      </c>
      <c r="F473" s="50">
        <f t="shared" si="31"/>
        <v>468</v>
      </c>
      <c r="G473" s="76">
        <f t="shared" si="30"/>
        <v>4.2781096166151634E-23</v>
      </c>
      <c r="H473" s="11">
        <v>655.30798402182234</v>
      </c>
      <c r="I473" s="65">
        <v>1.632186196889923E-24</v>
      </c>
      <c r="J473" s="65">
        <f t="shared" si="32"/>
        <v>0.93627496640174435</v>
      </c>
    </row>
    <row r="474" spans="2:10" x14ac:dyDescent="0.2">
      <c r="B474" s="7" t="d">
        <v>2022-03-24</v>
      </c>
      <c r="C474" s="8">
        <v>64.400002000000001</v>
      </c>
      <c r="D474" s="49">
        <f t="shared" si="29"/>
        <v>1.3056504640553745E-2</v>
      </c>
      <c r="E474" s="11">
        <v>130.56504640553746</v>
      </c>
      <c r="F474" s="50">
        <f t="shared" si="31"/>
        <v>469</v>
      </c>
      <c r="G474" s="76">
        <f t="shared" si="30"/>
        <v>3.8502986549536472E-23</v>
      </c>
      <c r="H474" s="11">
        <v>657.20245739420363</v>
      </c>
      <c r="I474" s="65">
        <v>1.3843601736072055E-21</v>
      </c>
      <c r="J474" s="65">
        <f t="shared" si="32"/>
        <v>0.93627496640174435</v>
      </c>
    </row>
    <row r="475" spans="2:10" x14ac:dyDescent="0.2">
      <c r="B475" s="7" t="d">
        <v>2022-03-23</v>
      </c>
      <c r="C475" s="8">
        <v>63.57</v>
      </c>
      <c r="D475" s="49">
        <f t="shared" si="29"/>
        <v>-5.8222222222222175E-2</v>
      </c>
      <c r="E475" s="11">
        <v>-582.22222222222172</v>
      </c>
      <c r="F475" s="50">
        <f t="shared" si="31"/>
        <v>470</v>
      </c>
      <c r="G475" s="76">
        <f t="shared" si="30"/>
        <v>3.4652687894582833E-23</v>
      </c>
      <c r="H475" s="11">
        <v>685.90336442457817</v>
      </c>
      <c r="I475" s="65">
        <v>3.4266065939217551E-10</v>
      </c>
      <c r="J475" s="65">
        <f t="shared" si="32"/>
        <v>0.93627496674440502</v>
      </c>
    </row>
    <row r="476" spans="2:10" x14ac:dyDescent="0.2">
      <c r="B476" s="7" t="d">
        <v>2022-03-22</v>
      </c>
      <c r="C476" s="8">
        <v>67.5</v>
      </c>
      <c r="D476" s="49">
        <f t="shared" si="29"/>
        <v>2.8023086931276975E-2</v>
      </c>
      <c r="E476" s="11">
        <v>280.23086931276976</v>
      </c>
      <c r="F476" s="50">
        <f t="shared" si="31"/>
        <v>471</v>
      </c>
      <c r="G476" s="76">
        <f t="shared" si="30"/>
        <v>3.1187419105124549E-23</v>
      </c>
      <c r="H476" s="11">
        <v>686.898415089634</v>
      </c>
      <c r="I476" s="65">
        <v>1.0730891267324354E-17</v>
      </c>
      <c r="J476" s="65">
        <f t="shared" si="32"/>
        <v>0.93627496674440502</v>
      </c>
    </row>
    <row r="477" spans="2:10" x14ac:dyDescent="0.2">
      <c r="B477" s="7" t="d">
        <v>2022-03-21</v>
      </c>
      <c r="C477" s="8">
        <v>65.660004000000001</v>
      </c>
      <c r="D477" s="49">
        <f t="shared" si="29"/>
        <v>-3.2847179744397992E-2</v>
      </c>
      <c r="E477" s="11">
        <v>-328.47179744397994</v>
      </c>
      <c r="F477" s="50">
        <f t="shared" si="31"/>
        <v>472</v>
      </c>
      <c r="G477" s="76">
        <f t="shared" si="30"/>
        <v>2.8068677194612093E-23</v>
      </c>
      <c r="H477" s="11">
        <v>693.8008300434384</v>
      </c>
      <c r="I477" s="65">
        <v>9.2232488580814893E-21</v>
      </c>
      <c r="J477" s="65">
        <f t="shared" si="32"/>
        <v>0.93627496674440502</v>
      </c>
    </row>
    <row r="478" spans="2:10" x14ac:dyDescent="0.2">
      <c r="B478" s="7" t="d">
        <v>2022-03-18</v>
      </c>
      <c r="C478" s="8">
        <v>67.889999000000003</v>
      </c>
      <c r="D478" s="49">
        <f t="shared" si="29"/>
        <v>6.3741477375356403E-3</v>
      </c>
      <c r="E478" s="11">
        <v>63.741477375356403</v>
      </c>
      <c r="F478" s="50">
        <f t="shared" si="31"/>
        <v>473</v>
      </c>
      <c r="G478" s="76">
        <f t="shared" si="30"/>
        <v>2.5261809475150887E-23</v>
      </c>
      <c r="H478" s="11">
        <v>724.2493512612524</v>
      </c>
      <c r="I478" s="65">
        <v>2.9451836354655004E-13</v>
      </c>
      <c r="J478" s="65">
        <f t="shared" si="32"/>
        <v>0.93627496674469957</v>
      </c>
    </row>
    <row r="479" spans="2:10" x14ac:dyDescent="0.2">
      <c r="B479" s="7" t="d">
        <v>2022-03-17</v>
      </c>
      <c r="C479" s="8">
        <v>67.459998999999996</v>
      </c>
      <c r="D479" s="49">
        <f t="shared" si="29"/>
        <v>2.9295056007093923E-2</v>
      </c>
      <c r="E479" s="11">
        <v>292.95056007093922</v>
      </c>
      <c r="F479" s="50">
        <f t="shared" si="31"/>
        <v>474</v>
      </c>
      <c r="G479" s="76">
        <f t="shared" si="30"/>
        <v>2.2735628527635796E-23</v>
      </c>
      <c r="H479" s="11">
        <v>724.46127695646953</v>
      </c>
      <c r="I479" s="65">
        <v>9.3658828034317748E-20</v>
      </c>
      <c r="J479" s="65">
        <f t="shared" si="32"/>
        <v>0.93627496674469957</v>
      </c>
    </row>
    <row r="480" spans="2:10" x14ac:dyDescent="0.2">
      <c r="B480" s="7" t="d">
        <v>2022-03-16</v>
      </c>
      <c r="C480" s="8">
        <v>65.540001000000004</v>
      </c>
      <c r="D480" s="49">
        <f t="shared" si="29"/>
        <v>9.1605594743411345E-2</v>
      </c>
      <c r="E480" s="11">
        <v>916.05594743411348</v>
      </c>
      <c r="F480" s="50">
        <f t="shared" si="31"/>
        <v>475</v>
      </c>
      <c r="G480" s="76">
        <f t="shared" si="30"/>
        <v>2.046206567487222E-23</v>
      </c>
      <c r="H480" s="11">
        <v>734.27230046948284</v>
      </c>
      <c r="I480" s="65">
        <v>4.6810642964383345E-24</v>
      </c>
      <c r="J480" s="65">
        <f t="shared" si="32"/>
        <v>0.93627496674469957</v>
      </c>
    </row>
    <row r="481" spans="2:10" x14ac:dyDescent="0.2">
      <c r="B481" s="7" t="d">
        <v>2022-03-15</v>
      </c>
      <c r="C481" s="8">
        <v>60.040000999999997</v>
      </c>
      <c r="D481" s="49">
        <f t="shared" si="29"/>
        <v>3.4102651841153131E-2</v>
      </c>
      <c r="E481" s="11">
        <v>341.0265184115313</v>
      </c>
      <c r="F481" s="50">
        <f t="shared" si="31"/>
        <v>476</v>
      </c>
      <c r="G481" s="76">
        <f t="shared" si="30"/>
        <v>1.8415859107384997E-23</v>
      </c>
      <c r="H481" s="11">
        <v>750.54498987005672</v>
      </c>
      <c r="I481" s="65">
        <v>8.3009239722733398E-21</v>
      </c>
      <c r="J481" s="65">
        <f t="shared" si="32"/>
        <v>0.93627496674469957</v>
      </c>
    </row>
    <row r="482" spans="2:10" x14ac:dyDescent="0.2">
      <c r="B482" s="7" t="d">
        <v>2022-03-14</v>
      </c>
      <c r="C482" s="8">
        <v>58.060001</v>
      </c>
      <c r="D482" s="49">
        <f t="shared" si="29"/>
        <v>-5.4705260654681176E-2</v>
      </c>
      <c r="E482" s="11">
        <v>-547.05260654681172</v>
      </c>
      <c r="F482" s="50">
        <f t="shared" si="31"/>
        <v>477</v>
      </c>
      <c r="G482" s="76">
        <f t="shared" si="30"/>
        <v>1.65742731966465E-23</v>
      </c>
      <c r="H482" s="11">
        <v>756.53373135627476</v>
      </c>
      <c r="I482" s="65">
        <v>6.8277285637017655E-20</v>
      </c>
      <c r="J482" s="65">
        <f t="shared" si="32"/>
        <v>0.93627496674469957</v>
      </c>
    </row>
    <row r="483" spans="2:10" x14ac:dyDescent="0.2">
      <c r="B483" s="7" t="d">
        <v>2022-03-11</v>
      </c>
      <c r="C483" s="8">
        <v>61.419998</v>
      </c>
      <c r="D483" s="49">
        <f t="shared" si="29"/>
        <v>-1.6178151529713247E-2</v>
      </c>
      <c r="E483" s="11">
        <v>-161.78151529713247</v>
      </c>
      <c r="F483" s="50">
        <f t="shared" si="31"/>
        <v>478</v>
      </c>
      <c r="G483" s="76">
        <f t="shared" si="30"/>
        <v>1.491684587698185E-23</v>
      </c>
      <c r="H483" s="11">
        <v>781.83923231730068</v>
      </c>
      <c r="I483" s="65">
        <v>5.9048999999999997E-2</v>
      </c>
      <c r="J483" s="65">
        <f t="shared" si="32"/>
        <v>0.99532396674469958</v>
      </c>
    </row>
    <row r="484" spans="2:10" x14ac:dyDescent="0.2">
      <c r="B484" s="7" t="d">
        <v>2022-03-10</v>
      </c>
      <c r="C484" s="8">
        <v>62.43</v>
      </c>
      <c r="D484" s="49">
        <f t="shared" si="29"/>
        <v>1.6023710862667073E-4</v>
      </c>
      <c r="E484" s="11">
        <v>1.6023710862667073</v>
      </c>
      <c r="F484" s="50">
        <f t="shared" si="31"/>
        <v>479</v>
      </c>
      <c r="G484" s="76">
        <f t="shared" si="30"/>
        <v>1.3425161289283664E-23</v>
      </c>
      <c r="H484" s="11">
        <v>782.99757730171166</v>
      </c>
      <c r="I484" s="65">
        <v>1.5619652929061434E-20</v>
      </c>
      <c r="J484" s="65">
        <f t="shared" si="32"/>
        <v>0.99532396674469958</v>
      </c>
    </row>
    <row r="485" spans="2:10" x14ac:dyDescent="0.2">
      <c r="B485" s="7" t="d">
        <v>2022-03-09</v>
      </c>
      <c r="C485" s="8">
        <v>62.419998</v>
      </c>
      <c r="D485" s="49">
        <f t="shared" si="29"/>
        <v>3.4299918286658349E-2</v>
      </c>
      <c r="E485" s="11">
        <v>342.99918286658351</v>
      </c>
      <c r="F485" s="50">
        <f t="shared" si="31"/>
        <v>480</v>
      </c>
      <c r="G485" s="76">
        <f t="shared" si="30"/>
        <v>1.2082645160355298E-23</v>
      </c>
      <c r="H485" s="11">
        <v>791.09519397544852</v>
      </c>
      <c r="I485" s="65">
        <v>5.7146140780108742E-11</v>
      </c>
      <c r="J485" s="65">
        <f t="shared" si="32"/>
        <v>0.99532396680184576</v>
      </c>
    </row>
    <row r="486" spans="2:10" x14ac:dyDescent="0.2">
      <c r="B486" s="7" t="d">
        <v>2022-03-08</v>
      </c>
      <c r="C486" s="8">
        <v>60.349997999999999</v>
      </c>
      <c r="D486" s="49">
        <f t="shared" si="29"/>
        <v>9.3297045411285362E-2</v>
      </c>
      <c r="E486" s="11">
        <v>932.97045411285364</v>
      </c>
      <c r="F486" s="50">
        <f t="shared" si="31"/>
        <v>481</v>
      </c>
      <c r="G486" s="76">
        <f t="shared" si="30"/>
        <v>1.0874380644319769E-23</v>
      </c>
      <c r="H486" s="11">
        <v>798.94289080997942</v>
      </c>
      <c r="I486" s="65">
        <v>2.2481965862720639E-10</v>
      </c>
      <c r="J486" s="65">
        <f t="shared" si="32"/>
        <v>0.99532396702666537</v>
      </c>
    </row>
    <row r="487" spans="2:10" x14ac:dyDescent="0.2">
      <c r="B487" s="7" t="d">
        <v>2022-03-07</v>
      </c>
      <c r="C487" s="8">
        <v>55.200001</v>
      </c>
      <c r="D487" s="49">
        <f t="shared" si="29"/>
        <v>3.7789096405134392E-2</v>
      </c>
      <c r="E487" s="11">
        <v>377.89096405134393</v>
      </c>
      <c r="F487" s="50">
        <f t="shared" si="31"/>
        <v>482</v>
      </c>
      <c r="G487" s="76">
        <f t="shared" si="30"/>
        <v>9.7869425798877928E-24</v>
      </c>
      <c r="H487" s="11">
        <v>804.20328534841713</v>
      </c>
      <c r="I487" s="65">
        <v>1.1586699827510706E-12</v>
      </c>
      <c r="J487" s="65">
        <f t="shared" si="32"/>
        <v>0.995323967027824</v>
      </c>
    </row>
    <row r="488" spans="2:10" x14ac:dyDescent="0.2">
      <c r="B488" s="7" t="d">
        <v>2022-03-04</v>
      </c>
      <c r="C488" s="8">
        <v>53.189999</v>
      </c>
      <c r="D488" s="49">
        <f t="shared" si="29"/>
        <v>-1.845358956363885E-2</v>
      </c>
      <c r="E488" s="11">
        <v>-184.53589563638849</v>
      </c>
      <c r="F488" s="50">
        <f t="shared" si="31"/>
        <v>483</v>
      </c>
      <c r="G488" s="76">
        <f t="shared" si="30"/>
        <v>8.8082483218990147E-24</v>
      </c>
      <c r="H488" s="11">
        <v>829.20808832314344</v>
      </c>
      <c r="I488" s="65">
        <v>1.9283522134643742E-20</v>
      </c>
      <c r="J488" s="65">
        <f t="shared" si="32"/>
        <v>0.995323967027824</v>
      </c>
    </row>
    <row r="489" spans="2:10" x14ac:dyDescent="0.2">
      <c r="B489" s="7" t="d">
        <v>2022-03-03</v>
      </c>
      <c r="C489" s="8">
        <v>54.189999</v>
      </c>
      <c r="D489" s="49">
        <f t="shared" si="29"/>
        <v>-7.8087786289346428E-2</v>
      </c>
      <c r="E489" s="11">
        <v>-780.87786289346423</v>
      </c>
      <c r="F489" s="50">
        <f t="shared" si="31"/>
        <v>484</v>
      </c>
      <c r="G489" s="76">
        <f t="shared" si="30"/>
        <v>7.927423489709112E-24</v>
      </c>
      <c r="H489" s="11">
        <v>869.2030508709214</v>
      </c>
      <c r="I489" s="65">
        <v>2.6452019389086064E-20</v>
      </c>
      <c r="J489" s="65">
        <f t="shared" si="32"/>
        <v>0.995323967027824</v>
      </c>
    </row>
    <row r="490" spans="2:10" x14ac:dyDescent="0.2">
      <c r="B490" s="7" t="d">
        <v>2022-03-02</v>
      </c>
      <c r="C490" s="8">
        <v>58.779998999999997</v>
      </c>
      <c r="D490" s="49">
        <f t="shared" si="29"/>
        <v>2.3328691213939656E-2</v>
      </c>
      <c r="E490" s="11">
        <v>233.28691213939658</v>
      </c>
      <c r="F490" s="50">
        <f t="shared" si="31"/>
        <v>485</v>
      </c>
      <c r="G490" s="76">
        <f t="shared" si="30"/>
        <v>7.1346811407382016E-24</v>
      </c>
      <c r="H490" s="11">
        <v>884.36479204023306</v>
      </c>
      <c r="I490" s="65">
        <v>3.8152042447694625E-3</v>
      </c>
      <c r="J490" s="65">
        <f t="shared" si="32"/>
        <v>0.99913917127259344</v>
      </c>
    </row>
    <row r="491" spans="2:10" x14ac:dyDescent="0.2">
      <c r="B491" s="7" t="d">
        <v>2022-03-01</v>
      </c>
      <c r="C491" s="8">
        <v>57.439999</v>
      </c>
      <c r="D491" s="49">
        <f t="shared" si="29"/>
        <v>-6.4037804530516662E-2</v>
      </c>
      <c r="E491" s="11">
        <v>-640.37804530516667</v>
      </c>
      <c r="F491" s="50">
        <f t="shared" si="31"/>
        <v>486</v>
      </c>
      <c r="G491" s="76">
        <f t="shared" si="30"/>
        <v>6.4212130266643818E-24</v>
      </c>
      <c r="H491" s="11">
        <v>916.05594743411348</v>
      </c>
      <c r="I491" s="65">
        <v>2.046206567487222E-23</v>
      </c>
      <c r="J491" s="65">
        <f t="shared" si="32"/>
        <v>0.99913917127259344</v>
      </c>
    </row>
    <row r="492" spans="2:10" x14ac:dyDescent="0.2">
      <c r="B492" s="7" t="d">
        <v>2022-02-28</v>
      </c>
      <c r="C492" s="8">
        <v>61.369999</v>
      </c>
      <c r="D492" s="49">
        <f t="shared" si="29"/>
        <v>2.7456872593336845E-2</v>
      </c>
      <c r="E492" s="11">
        <v>274.56872593336846</v>
      </c>
      <c r="F492" s="50">
        <f t="shared" si="31"/>
        <v>487</v>
      </c>
      <c r="G492" s="76">
        <f t="shared" si="30"/>
        <v>5.7790917239979441E-24</v>
      </c>
      <c r="H492" s="11">
        <v>932.97045411285364</v>
      </c>
      <c r="I492" s="65">
        <v>1.0874380644319769E-23</v>
      </c>
      <c r="J492" s="65">
        <f t="shared" si="32"/>
        <v>0.99913917127259344</v>
      </c>
    </row>
    <row r="493" spans="2:10" x14ac:dyDescent="0.2">
      <c r="B493" s="7" t="d">
        <v>2022-02-25</v>
      </c>
      <c r="C493" s="8">
        <v>59.73</v>
      </c>
      <c r="D493" s="49">
        <f t="shared" si="29"/>
        <v>4.4961511546536048E-2</v>
      </c>
      <c r="E493" s="11">
        <v>449.61511546536047</v>
      </c>
      <c r="F493" s="50">
        <f t="shared" si="31"/>
        <v>488</v>
      </c>
      <c r="G493" s="76">
        <f t="shared" si="30"/>
        <v>5.2011825515981496E-24</v>
      </c>
      <c r="H493" s="11">
        <v>943.78926671293107</v>
      </c>
      <c r="I493" s="65">
        <v>1.121331740621837E-21</v>
      </c>
      <c r="J493" s="65">
        <f t="shared" si="32"/>
        <v>0.99913917127259344</v>
      </c>
    </row>
    <row r="494" spans="2:10" x14ac:dyDescent="0.2">
      <c r="B494" s="7" t="d">
        <v>2022-02-24</v>
      </c>
      <c r="C494" s="8">
        <v>57.16</v>
      </c>
      <c r="D494" s="49">
        <f t="shared" si="29"/>
        <v>7.3427230046948289E-2</v>
      </c>
      <c r="E494" s="11">
        <v>734.27230046948284</v>
      </c>
      <c r="F494" s="50">
        <f t="shared" si="31"/>
        <v>489</v>
      </c>
      <c r="G494" s="76">
        <f t="shared" si="30"/>
        <v>4.6810642964383345E-24</v>
      </c>
      <c r="H494" s="11">
        <v>974.34815887463606</v>
      </c>
      <c r="I494" s="65">
        <v>2.1187083124088638E-7</v>
      </c>
      <c r="J494" s="65">
        <f t="shared" si="32"/>
        <v>0.99913938314342465</v>
      </c>
    </row>
    <row r="495" spans="2:10" x14ac:dyDescent="0.2">
      <c r="B495" s="7" t="d">
        <v>2022-02-23</v>
      </c>
      <c r="C495" s="8">
        <v>53.25</v>
      </c>
      <c r="D495" s="49">
        <f t="shared" si="29"/>
        <v>-4.3298598634566976E-2</v>
      </c>
      <c r="E495" s="11">
        <v>-432.98598634566974</v>
      </c>
      <c r="F495" s="50">
        <f t="shared" si="31"/>
        <v>490</v>
      </c>
      <c r="G495" s="76">
        <f t="shared" si="30"/>
        <v>4.2129578667945022E-24</v>
      </c>
      <c r="H495" s="11">
        <v>975.60975609756179</v>
      </c>
      <c r="I495" s="65">
        <v>3.5806557355478655E-14</v>
      </c>
      <c r="J495" s="65">
        <f t="shared" si="32"/>
        <v>0.99913938314346051</v>
      </c>
    </row>
    <row r="496" spans="2:10" x14ac:dyDescent="0.2">
      <c r="B496" s="7" t="d">
        <v>2022-02-22</v>
      </c>
      <c r="C496" s="8">
        <v>55.66</v>
      </c>
      <c r="D496" s="49">
        <f t="shared" si="29"/>
        <v>-4.5119247810615049E-2</v>
      </c>
      <c r="E496" s="11">
        <v>-451.19247810615047</v>
      </c>
      <c r="F496" s="50">
        <f t="shared" si="31"/>
        <v>491</v>
      </c>
      <c r="G496" s="76">
        <f t="shared" si="30"/>
        <v>3.7916620801150523E-24</v>
      </c>
      <c r="H496" s="11">
        <v>1034.923953829292</v>
      </c>
      <c r="I496" s="65">
        <v>8.962938115922279E-16</v>
      </c>
      <c r="J496" s="65">
        <f t="shared" si="32"/>
        <v>0.9991393831434614</v>
      </c>
    </row>
    <row r="497" spans="2:10" x14ac:dyDescent="0.2">
      <c r="B497" s="7" t="d">
        <v>2022-02-18</v>
      </c>
      <c r="C497" s="8">
        <v>58.290000999999997</v>
      </c>
      <c r="D497" s="49">
        <f t="shared" si="29"/>
        <v>-5.459819050335768E-3</v>
      </c>
      <c r="E497" s="11">
        <v>-54.598190503357678</v>
      </c>
      <c r="F497" s="50">
        <f t="shared" si="31"/>
        <v>492</v>
      </c>
      <c r="G497" s="76">
        <f t="shared" si="30"/>
        <v>3.4124958721035475E-24</v>
      </c>
      <c r="H497" s="11">
        <v>1041.5768731052387</v>
      </c>
      <c r="I497" s="65">
        <v>1.4555783429306935E-4</v>
      </c>
      <c r="J497" s="65">
        <f t="shared" si="32"/>
        <v>0.99928494097775444</v>
      </c>
    </row>
    <row r="498" spans="2:10" x14ac:dyDescent="0.2">
      <c r="B498" s="7" t="d">
        <v>2022-02-17</v>
      </c>
      <c r="C498" s="8">
        <v>58.610000999999997</v>
      </c>
      <c r="D498" s="49">
        <f t="shared" si="29"/>
        <v>-5.4219782891402724E-2</v>
      </c>
      <c r="E498" s="11">
        <v>-542.19782891402724</v>
      </c>
      <c r="F498" s="50">
        <f t="shared" si="31"/>
        <v>493</v>
      </c>
      <c r="G498" s="76">
        <f t="shared" si="30"/>
        <v>3.0712462848931923E-24</v>
      </c>
      <c r="H498" s="11">
        <v>1067.5649621011928</v>
      </c>
      <c r="I498" s="65">
        <v>5.5304601365984282E-20</v>
      </c>
      <c r="J498" s="65">
        <f t="shared" si="32"/>
        <v>0.99928494097775444</v>
      </c>
    </row>
    <row r="499" spans="2:10" x14ac:dyDescent="0.2">
      <c r="B499" s="7" t="d">
        <v>2022-02-16</v>
      </c>
      <c r="C499" s="8">
        <v>61.970001000000003</v>
      </c>
      <c r="D499" s="49">
        <f t="shared" si="29"/>
        <v>1.6401508669812825E-2</v>
      </c>
      <c r="E499" s="11">
        <v>164.01508669812824</v>
      </c>
      <c r="F499" s="50">
        <f t="shared" si="31"/>
        <v>494</v>
      </c>
      <c r="G499" s="76">
        <f t="shared" si="30"/>
        <v>2.7641216564038744E-24</v>
      </c>
      <c r="H499" s="11">
        <v>1177.1917024320455</v>
      </c>
      <c r="I499" s="65">
        <v>8.0666443043300532E-16</v>
      </c>
      <c r="J499" s="65">
        <f t="shared" si="32"/>
        <v>0.99928494097775522</v>
      </c>
    </row>
    <row r="500" spans="2:10" x14ac:dyDescent="0.2">
      <c r="B500" s="7" t="d">
        <v>2022-02-15</v>
      </c>
      <c r="C500" s="8">
        <v>60.970001000000003</v>
      </c>
      <c r="D500" s="49">
        <f t="shared" si="29"/>
        <v>4.0266165496226636E-2</v>
      </c>
      <c r="E500" s="11">
        <v>402.66165496226637</v>
      </c>
      <c r="F500" s="50">
        <f t="shared" si="31"/>
        <v>495</v>
      </c>
      <c r="G500" s="76">
        <f t="shared" si="30"/>
        <v>2.4877094907634856E-24</v>
      </c>
      <c r="H500" s="11">
        <v>1222.6039702921375</v>
      </c>
      <c r="I500" s="65">
        <v>1.538177970674673E-21</v>
      </c>
      <c r="J500" s="65">
        <f t="shared" si="32"/>
        <v>0.99928494097775522</v>
      </c>
    </row>
    <row r="501" spans="2:10" x14ac:dyDescent="0.2">
      <c r="B501" s="7" t="d">
        <v>2022-02-14</v>
      </c>
      <c r="C501" s="8">
        <v>58.610000999999997</v>
      </c>
      <c r="D501" s="49">
        <f t="shared" si="29"/>
        <v>-1.3299679686879506E-2</v>
      </c>
      <c r="E501" s="11">
        <v>-132.99679686879506</v>
      </c>
      <c r="F501" s="50">
        <f t="shared" si="31"/>
        <v>496</v>
      </c>
      <c r="G501" s="76">
        <f t="shared" si="30"/>
        <v>2.2389385416871374E-24</v>
      </c>
      <c r="H501" s="11">
        <v>1238.1197020292834</v>
      </c>
      <c r="I501" s="65">
        <v>1.1790184577738618E-4</v>
      </c>
      <c r="J501" s="65">
        <f t="shared" si="32"/>
        <v>0.99940284282353264</v>
      </c>
    </row>
    <row r="502" spans="2:10" x14ac:dyDescent="0.2">
      <c r="B502" s="7" t="d">
        <v>2022-02-11</v>
      </c>
      <c r="C502" s="8">
        <v>59.400002000000001</v>
      </c>
      <c r="D502" s="49">
        <f t="shared" si="29"/>
        <v>-4.0387720827537277E-2</v>
      </c>
      <c r="E502" s="11">
        <v>-403.87720827537277</v>
      </c>
      <c r="F502" s="50">
        <f t="shared" si="31"/>
        <v>497</v>
      </c>
      <c r="G502" s="76">
        <f t="shared" si="30"/>
        <v>2.0150446875184239E-24</v>
      </c>
      <c r="H502" s="11">
        <v>1333.0949130288584</v>
      </c>
      <c r="I502" s="65">
        <v>3.0839459345295802E-10</v>
      </c>
      <c r="J502" s="65">
        <f t="shared" si="32"/>
        <v>0.99940284313192729</v>
      </c>
    </row>
    <row r="503" spans="2:10" x14ac:dyDescent="0.2">
      <c r="B503" s="7" t="d">
        <v>2022-02-10</v>
      </c>
      <c r="C503" s="8">
        <v>61.900002000000001</v>
      </c>
      <c r="D503" s="49">
        <f t="shared" si="29"/>
        <v>-4.8277966662392924E-2</v>
      </c>
      <c r="E503" s="11">
        <v>-482.77966662392924</v>
      </c>
      <c r="F503" s="50">
        <f t="shared" si="31"/>
        <v>498</v>
      </c>
      <c r="G503" s="76">
        <f t="shared" si="30"/>
        <v>1.8135402187665818E-24</v>
      </c>
      <c r="H503" s="11">
        <v>1357.1151082933275</v>
      </c>
      <c r="I503" s="65">
        <v>1.7970102999144362E-4</v>
      </c>
      <c r="J503" s="65">
        <f t="shared" si="32"/>
        <v>0.99958254416191872</v>
      </c>
    </row>
    <row r="504" spans="2:10" x14ac:dyDescent="0.2">
      <c r="B504" s="7" t="d">
        <v>2022-02-09</v>
      </c>
      <c r="C504" s="8">
        <v>65.040001000000004</v>
      </c>
      <c r="D504" s="49">
        <f t="shared" si="29"/>
        <v>6.5530798402182233E-2</v>
      </c>
      <c r="E504" s="11">
        <v>655.30798402182234</v>
      </c>
      <c r="F504" s="50">
        <f t="shared" si="31"/>
        <v>499</v>
      </c>
      <c r="G504" s="76">
        <f t="shared" si="30"/>
        <v>1.632186196889923E-24</v>
      </c>
      <c r="H504" s="11">
        <v>1464.0320590335687</v>
      </c>
      <c r="I504" s="65">
        <v>4.1745579179293017E-4</v>
      </c>
      <c r="J504" s="65">
        <f t="shared" si="32"/>
        <v>0.99999999995371169</v>
      </c>
    </row>
    <row r="505" spans="2:10" x14ac:dyDescent="0.2">
      <c r="B505" s="7" t="d">
        <v>2022-02-08</v>
      </c>
      <c r="C505" s="8">
        <v>61.040000999999997</v>
      </c>
      <c r="D505" s="49">
        <f t="shared" si="29"/>
        <v>-2.1167414670182572E-2</v>
      </c>
      <c r="E505" s="11">
        <v>-211.67414670182572</v>
      </c>
      <c r="F505" s="50">
        <f t="shared" si="31"/>
        <v>500</v>
      </c>
      <c r="G505" s="76">
        <f t="shared" si="30"/>
        <v>1.4689675772009313E-24</v>
      </c>
      <c r="H505" s="11">
        <v>1631.0098543591</v>
      </c>
      <c r="I505" s="65">
        <v>4.6288374031888085E-11</v>
      </c>
      <c r="J505" s="65">
        <f t="shared" si="32"/>
        <v>1</v>
      </c>
    </row>
    <row r="506" spans="2:10" ht="17" thickBot="1" x14ac:dyDescent="0.25">
      <c r="B506" s="13" t="d">
        <v>2022-02-07</v>
      </c>
      <c r="C506" s="14">
        <v>62.360000999999997</v>
      </c>
      <c r="D506" s="12" t="s">
        <v>10</v>
      </c>
      <c r="E506" s="12" t="s">
        <v>10</v>
      </c>
      <c r="F506" s="12" t="s">
        <v>10</v>
      </c>
      <c r="G506" s="77" t="s">
        <v>10</v>
      </c>
      <c r="H506" s="77" t="s">
        <v>10</v>
      </c>
      <c r="I506" s="77" t="s">
        <v>10</v>
      </c>
      <c r="J506" s="77" t="s">
        <v>10</v>
      </c>
    </row>
  </sheetData>
  <sortState xmlns:xlrd2="http://schemas.microsoft.com/office/spreadsheetml/2017/richdata2" ref="H6:I505">
    <sortCondition ref="H6:H505"/>
  </sortState>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2A99-1B43-E742-9849-544D0C5369A9}">
  <dimension ref="B1:O216"/>
  <sheetViews>
    <sheetView zoomScale="140" zoomScaleNormal="140" workbookViewId="0">
      <pane xSplit="2" ySplit="15" topLeftCell="C16" activePane="bottomRight" state="frozen"/>
      <selection pane="topRight" activeCell="C1" sqref="C1"/>
      <selection pane="bottomLeft" activeCell="A9" sqref="A9"/>
      <selection pane="bottomRight" activeCell="J10" sqref="J10"/>
    </sheetView>
  </sheetViews>
  <sheetFormatPr baseColWidth="10" defaultRowHeight="16" x14ac:dyDescent="0.2"/>
  <cols>
    <col min="1" max="1" width="3.1640625" customWidth="1"/>
    <col min="2" max="2" width="17" customWidth="1"/>
    <col min="3" max="3" width="14.33203125" customWidth="1"/>
    <col min="4" max="4" width="11.5" bestFit="1" customWidth="1"/>
    <col min="6" max="15" width="11.83203125" bestFit="1" customWidth="1"/>
  </cols>
  <sheetData>
    <row r="1" spans="2:15" ht="17" thickBot="1" x14ac:dyDescent="0.25">
      <c r="B1" s="2"/>
      <c r="C1" s="2"/>
      <c r="F1" s="2"/>
      <c r="G1" s="2"/>
      <c r="H1" s="2"/>
      <c r="I1" s="2"/>
    </row>
    <row r="2" spans="2:15" ht="17" thickBot="1" x14ac:dyDescent="0.25">
      <c r="B2" s="45" t="s">
        <v>79</v>
      </c>
      <c r="C2" s="94">
        <v>10000</v>
      </c>
      <c r="F2" s="98" t="s">
        <v>94</v>
      </c>
      <c r="G2" s="91">
        <v>0.9</v>
      </c>
      <c r="H2" s="91">
        <v>0.95</v>
      </c>
      <c r="I2" s="91">
        <v>0.99</v>
      </c>
    </row>
    <row r="3" spans="2:15" x14ac:dyDescent="0.2">
      <c r="B3" s="45" t="s">
        <v>78</v>
      </c>
      <c r="C3" s="95">
        <f>'VaR Summary'!K8</f>
        <v>9.1302993962759805E-4</v>
      </c>
      <c r="F3" s="92" t="s">
        <v>29</v>
      </c>
      <c r="G3" s="97">
        <f ca="1">$C$2-_xlfn.PERCENTILE.INC($C$16:$C$215,1-G2)</f>
        <v>491.07272468426709</v>
      </c>
      <c r="H3" s="97">
        <f ca="1">$C$2-_xlfn.PERCENTILE.INC($C$16:$C$215,1-H2)</f>
        <v>597.50885182010461</v>
      </c>
      <c r="I3" s="97">
        <f ca="1">$C$2-_xlfn.PERCENTILE.INC($C$16:$C$215,1-I2)</f>
        <v>918.77345003738083</v>
      </c>
    </row>
    <row r="4" spans="2:15" ht="17" thickBot="1" x14ac:dyDescent="0.25">
      <c r="B4" s="36" t="s">
        <v>14</v>
      </c>
      <c r="C4" s="96">
        <f>'VaR Summary'!K10</f>
        <v>4.145459525465383E-2</v>
      </c>
      <c r="F4" s="93" t="s">
        <v>30</v>
      </c>
      <c r="G4" s="33">
        <f ca="1">$C$2-AVERAGEIF($C$18:$C$215,"&lt;="&amp;$C$2-G3)</f>
        <v>673.59734734709491</v>
      </c>
      <c r="H4" s="33">
        <f ca="1">$C$2-AVERAGEIF($C$18:$C$215,"&lt;="&amp;$C$2-H3)</f>
        <v>807.69825370061153</v>
      </c>
      <c r="I4" s="33">
        <f ca="1">$C$2-AVERAGEIF($C$18:$C$215,"&lt;="&amp;$C$2-I3)</f>
        <v>1101.8075922939915</v>
      </c>
    </row>
    <row r="5" spans="2:15" ht="17" thickBot="1" x14ac:dyDescent="0.25">
      <c r="B5" s="90"/>
      <c r="C5" s="90"/>
      <c r="F5" s="5"/>
      <c r="G5" s="80"/>
      <c r="H5" s="5"/>
      <c r="I5" s="5"/>
    </row>
    <row r="6" spans="2:15" ht="17" thickBot="1" x14ac:dyDescent="0.25">
      <c r="B6" s="90"/>
      <c r="C6" s="90"/>
      <c r="F6" s="68" t="s">
        <v>96</v>
      </c>
      <c r="G6" s="91">
        <v>0.9</v>
      </c>
      <c r="H6" s="99">
        <v>0.95</v>
      </c>
      <c r="I6" s="99">
        <v>0.99</v>
      </c>
    </row>
    <row r="7" spans="2:15" x14ac:dyDescent="0.2">
      <c r="B7" s="90"/>
      <c r="C7" s="90"/>
      <c r="F7" s="19" t="s">
        <v>29</v>
      </c>
      <c r="G7" s="97">
        <f ca="1">$C$2-_xlfn.PERCENTILE.INC($J$16:$J$215,1-G6)</f>
        <v>926.4786660135851</v>
      </c>
      <c r="H7" s="97">
        <f t="shared" ref="H7:I7" ca="1" si="0">$C$2-_xlfn.PERCENTILE.INC($J$16:$J$215,1-H6)</f>
        <v>1440.3170245672209</v>
      </c>
      <c r="I7" s="97">
        <f t="shared" ca="1" si="0"/>
        <v>1789.3853544015674</v>
      </c>
    </row>
    <row r="8" spans="2:15" ht="17" thickBot="1" x14ac:dyDescent="0.25">
      <c r="B8" s="90"/>
      <c r="C8" s="90"/>
      <c r="F8" s="21" t="s">
        <v>30</v>
      </c>
      <c r="G8" s="100">
        <f ca="1">$C$2-AVERAGEIF($J$16:$J$215,"&lt;="&amp;$C$2-G7)</f>
        <v>1444.5275593741444</v>
      </c>
      <c r="H8" s="100">
        <f t="shared" ref="H8:I8" ca="1" si="1">$C$2-AVERAGEIF($J$16:$J$215,"&lt;="&amp;$C$2-H7)</f>
        <v>1673.0184455713497</v>
      </c>
      <c r="I8" s="100">
        <f t="shared" ca="1" si="1"/>
        <v>1979.0525455733296</v>
      </c>
    </row>
    <row r="9" spans="2:15" ht="17" thickBot="1" x14ac:dyDescent="0.25"/>
    <row r="10" spans="2:15" ht="17" thickBot="1" x14ac:dyDescent="0.25">
      <c r="F10" s="98" t="s">
        <v>95</v>
      </c>
      <c r="G10" s="91">
        <v>0.9</v>
      </c>
      <c r="H10" s="91">
        <v>0.95</v>
      </c>
      <c r="I10" s="91">
        <v>0.99</v>
      </c>
    </row>
    <row r="11" spans="2:15" x14ac:dyDescent="0.2">
      <c r="B11" s="90"/>
      <c r="C11" s="90"/>
      <c r="F11" s="92" t="s">
        <v>29</v>
      </c>
      <c r="G11" s="97">
        <f ca="1">$C$2-_xlfn.PERCENTILE.INC($O$16:$O$215,1-G10)</f>
        <v>1436.6801152625376</v>
      </c>
      <c r="H11" s="97">
        <f ca="1">$C$2-_xlfn.PERCENTILE.INC($O$16:$O$215,1-H10)</f>
        <v>2016.1930865149488</v>
      </c>
      <c r="I11" s="97">
        <f ca="1">$C$2-_xlfn.PERCENTILE.INC($O$16:$O$215,1-I10)</f>
        <v>2649.9911185234632</v>
      </c>
    </row>
    <row r="12" spans="2:15" ht="17" thickBot="1" x14ac:dyDescent="0.25">
      <c r="F12" s="93" t="s">
        <v>30</v>
      </c>
      <c r="G12" s="33">
        <f ca="1">$C$2-AVERAGEIF($O$16:$O$215,"&lt;="&amp;$C$2-$G$11)</f>
        <v>2138.9261213125592</v>
      </c>
      <c r="H12" s="33">
        <f t="shared" ref="H12:I12" ca="1" si="2">$C$2-AVERAGEIF($O$16:$O$215,"&lt;="&amp;$C$2-$G$11)</f>
        <v>2138.9261213125592</v>
      </c>
      <c r="I12" s="33">
        <f t="shared" ca="1" si="2"/>
        <v>2138.9261213125592</v>
      </c>
    </row>
    <row r="13" spans="2:15" ht="17" thickBot="1" x14ac:dyDescent="0.25">
      <c r="B13" s="2"/>
      <c r="C13" s="2"/>
      <c r="D13" s="2"/>
      <c r="E13" s="2"/>
      <c r="F13" s="2"/>
      <c r="G13" s="2"/>
      <c r="H13" s="2"/>
      <c r="I13" s="2"/>
      <c r="J13" s="2"/>
      <c r="K13" s="2"/>
      <c r="L13" s="2"/>
      <c r="M13" s="2"/>
      <c r="N13" s="2"/>
      <c r="O13" s="2"/>
    </row>
    <row r="14" spans="2:15" ht="17" thickBot="1" x14ac:dyDescent="0.25">
      <c r="B14" s="68" t="s">
        <v>80</v>
      </c>
      <c r="C14" s="45"/>
      <c r="D14" s="45"/>
      <c r="E14" s="68" t="s">
        <v>83</v>
      </c>
      <c r="F14" s="68"/>
      <c r="G14" s="45"/>
      <c r="H14" s="45"/>
      <c r="I14" s="45"/>
      <c r="J14" s="45"/>
      <c r="K14" s="45"/>
      <c r="L14" s="45"/>
      <c r="M14" s="45"/>
      <c r="N14" s="45"/>
      <c r="O14" s="45"/>
    </row>
    <row r="15" spans="2:15" ht="17" thickBot="1" x14ac:dyDescent="0.25">
      <c r="B15" s="36" t="s">
        <v>81</v>
      </c>
      <c r="C15" s="36" t="s">
        <v>82</v>
      </c>
      <c r="D15" s="36"/>
      <c r="E15" s="36" t="s">
        <v>81</v>
      </c>
      <c r="F15" s="89" t="s">
        <v>84</v>
      </c>
      <c r="G15" s="89" t="s">
        <v>85</v>
      </c>
      <c r="H15" s="89" t="s">
        <v>86</v>
      </c>
      <c r="I15" s="89" t="s">
        <v>87</v>
      </c>
      <c r="J15" s="89" t="s">
        <v>88</v>
      </c>
      <c r="K15" s="89" t="s">
        <v>89</v>
      </c>
      <c r="L15" s="89" t="s">
        <v>90</v>
      </c>
      <c r="M15" s="89" t="s">
        <v>91</v>
      </c>
      <c r="N15" s="89" t="s">
        <v>92</v>
      </c>
      <c r="O15" s="89" t="s">
        <v>93</v>
      </c>
    </row>
    <row r="16" spans="2:15" x14ac:dyDescent="0.2">
      <c r="B16">
        <v>1</v>
      </c>
      <c r="C16" s="69">
        <f ca="1">$C$2*(1+_xlfn.NORM.INV(RAND(),$C$3,$C$4))</f>
        <v>10106.883579163125</v>
      </c>
      <c r="E16">
        <v>1</v>
      </c>
      <c r="F16" s="69">
        <f ca="1">$C$2*(1+_xlfn.NORM.INV(RAND(),$C$3,$C$4))</f>
        <v>10210.947396682801</v>
      </c>
      <c r="G16" s="69">
        <f ca="1">F16*(1+_xlfn.NORM.INV(RAND(),$C$3,$C$4))</f>
        <v>9750.6099041616744</v>
      </c>
      <c r="H16" s="69">
        <f t="shared" ref="H16:O16" ca="1" si="3">G16*(1+_xlfn.NORM.INV(RAND(),$C$3,$C$4))</f>
        <v>10022.449668751904</v>
      </c>
      <c r="I16" s="69">
        <f t="shared" ca="1" si="3"/>
        <v>9516.2080404252574</v>
      </c>
      <c r="J16" s="69">
        <f t="shared" ca="1" si="3"/>
        <v>9439.3798542077093</v>
      </c>
      <c r="K16" s="69">
        <f t="shared" ca="1" si="3"/>
        <v>9122.2760066426963</v>
      </c>
      <c r="L16" s="69">
        <f t="shared" ca="1" si="3"/>
        <v>9109.7627834677296</v>
      </c>
      <c r="M16" s="69">
        <f t="shared" ca="1" si="3"/>
        <v>8765.3519066888657</v>
      </c>
      <c r="N16" s="69">
        <f t="shared" ca="1" si="3"/>
        <v>9063.9148002437905</v>
      </c>
      <c r="O16" s="69">
        <f t="shared" ca="1" si="3"/>
        <v>9071.9319402929395</v>
      </c>
    </row>
    <row r="17" spans="2:15" x14ac:dyDescent="0.2">
      <c r="B17">
        <v>2</v>
      </c>
      <c r="C17" s="69">
        <f t="shared" ref="C17:C80" ca="1" si="4">$C$2*(1+_xlfn.NORM.INV(RAND(),$C$3,$C$4))</f>
        <v>9717.4636816174007</v>
      </c>
      <c r="E17">
        <v>2</v>
      </c>
      <c r="F17" s="69">
        <f t="shared" ref="F17:F80" ca="1" si="5">$C$2*(1+_xlfn.NORM.INV(RAND(),$C$3,$C$4))</f>
        <v>10030.376409832677</v>
      </c>
      <c r="G17" s="69">
        <f ca="1">F17*(1+_xlfn.NORM.INV(RAND(),$C$3,$C$4))</f>
        <v>10075.458819643445</v>
      </c>
      <c r="H17" s="69">
        <f t="shared" ref="H17:O17" ca="1" si="6">G17*(1+_xlfn.NORM.INV(RAND(),$C$3,$C$4))</f>
        <v>9912.1583503475176</v>
      </c>
      <c r="I17" s="69">
        <f t="shared" ca="1" si="6"/>
        <v>9937.43196013942</v>
      </c>
      <c r="J17" s="69">
        <f t="shared" ca="1" si="6"/>
        <v>9895.9958492223068</v>
      </c>
      <c r="K17" s="69">
        <f t="shared" ca="1" si="6"/>
        <v>10085.629457470181</v>
      </c>
      <c r="L17" s="69">
        <f t="shared" ca="1" si="6"/>
        <v>9012.6096362732769</v>
      </c>
      <c r="M17" s="69">
        <f t="shared" ca="1" si="6"/>
        <v>9132.7179484726639</v>
      </c>
      <c r="N17" s="69">
        <f t="shared" ca="1" si="6"/>
        <v>9187.3283512062426</v>
      </c>
      <c r="O17" s="69">
        <f t="shared" ca="1" si="6"/>
        <v>8839.7539672443963</v>
      </c>
    </row>
    <row r="18" spans="2:15" x14ac:dyDescent="0.2">
      <c r="B18">
        <v>3</v>
      </c>
      <c r="C18" s="69">
        <f t="shared" ca="1" si="4"/>
        <v>10158.451012659403</v>
      </c>
      <c r="E18">
        <v>3</v>
      </c>
      <c r="F18" s="69">
        <f t="shared" ca="1" si="5"/>
        <v>9876.4098298024437</v>
      </c>
      <c r="G18" s="69">
        <f t="shared" ref="G18:J81" ca="1" si="7">F18*(1+_xlfn.NORM.INV(RAND(),$C$3,$C$4))</f>
        <v>9851.8852264078341</v>
      </c>
      <c r="H18" s="69">
        <f t="shared" ca="1" si="7"/>
        <v>10207.321264495509</v>
      </c>
      <c r="I18" s="69">
        <f t="shared" ca="1" si="7"/>
        <v>10332.708197515891</v>
      </c>
      <c r="J18" s="69">
        <f t="shared" ca="1" si="7"/>
        <v>10442.261783206362</v>
      </c>
      <c r="K18" s="69">
        <f t="shared" ref="K18:O18" ca="1" si="8">J18*(1+_xlfn.NORM.INV(RAND(),$C$3,$C$4))</f>
        <v>10673.694760735385</v>
      </c>
      <c r="L18" s="69">
        <f t="shared" ca="1" si="8"/>
        <v>11265.235719438482</v>
      </c>
      <c r="M18" s="69">
        <f t="shared" ca="1" si="8"/>
        <v>10467.15282599304</v>
      </c>
      <c r="N18" s="69">
        <f t="shared" ca="1" si="8"/>
        <v>10354.352693102099</v>
      </c>
      <c r="O18" s="69">
        <f t="shared" ca="1" si="8"/>
        <v>10468.0873478662</v>
      </c>
    </row>
    <row r="19" spans="2:15" x14ac:dyDescent="0.2">
      <c r="B19">
        <v>4</v>
      </c>
      <c r="C19" s="69">
        <f t="shared" ca="1" si="4"/>
        <v>10677.965186714007</v>
      </c>
      <c r="E19">
        <v>4</v>
      </c>
      <c r="F19" s="69">
        <f t="shared" ca="1" si="5"/>
        <v>9937.9470973307743</v>
      </c>
      <c r="G19" s="69">
        <f t="shared" ca="1" si="7"/>
        <v>10070.718073920942</v>
      </c>
      <c r="H19" s="69">
        <f t="shared" ca="1" si="7"/>
        <v>10227.148827435751</v>
      </c>
      <c r="I19" s="69">
        <f t="shared" ca="1" si="7"/>
        <v>9700.3170504528025</v>
      </c>
      <c r="J19" s="69">
        <f t="shared" ca="1" si="7"/>
        <v>9937.7784528637767</v>
      </c>
      <c r="K19" s="69">
        <f t="shared" ref="K19:O19" ca="1" si="9">J19*(1+_xlfn.NORM.INV(RAND(),$C$3,$C$4))</f>
        <v>9708.3553911209237</v>
      </c>
      <c r="L19" s="69">
        <f t="shared" ca="1" si="9"/>
        <v>10739.387399763344</v>
      </c>
      <c r="M19" s="69">
        <f t="shared" ca="1" si="9"/>
        <v>10978.29381667937</v>
      </c>
      <c r="N19" s="69">
        <f t="shared" ca="1" si="9"/>
        <v>10620.350948677764</v>
      </c>
      <c r="O19" s="69">
        <f t="shared" ca="1" si="9"/>
        <v>10633.218296131736</v>
      </c>
    </row>
    <row r="20" spans="2:15" x14ac:dyDescent="0.2">
      <c r="B20">
        <v>5</v>
      </c>
      <c r="C20" s="69">
        <f t="shared" ca="1" si="4"/>
        <v>9647.9967521963899</v>
      </c>
      <c r="E20">
        <v>5</v>
      </c>
      <c r="F20" s="69">
        <f t="shared" ca="1" si="5"/>
        <v>10250.920796483419</v>
      </c>
      <c r="G20" s="69">
        <f t="shared" ca="1" si="7"/>
        <v>10595.731513249342</v>
      </c>
      <c r="H20" s="69">
        <f t="shared" ca="1" si="7"/>
        <v>11309.453475808505</v>
      </c>
      <c r="I20" s="69">
        <f t="shared" ca="1" si="7"/>
        <v>11333.876332163956</v>
      </c>
      <c r="J20" s="69">
        <f t="shared" ca="1" si="7"/>
        <v>11911.624746193658</v>
      </c>
      <c r="K20" s="69">
        <f t="shared" ref="K20:O20" ca="1" si="10">J20*(1+_xlfn.NORM.INV(RAND(),$C$3,$C$4))</f>
        <v>12214.791559770118</v>
      </c>
      <c r="L20" s="69">
        <f t="shared" ca="1" si="10"/>
        <v>12221.011596579094</v>
      </c>
      <c r="M20" s="69">
        <f t="shared" ca="1" si="10"/>
        <v>12625.273201885238</v>
      </c>
      <c r="N20" s="69">
        <f t="shared" ca="1" si="10"/>
        <v>12703.081650058353</v>
      </c>
      <c r="O20" s="69">
        <f t="shared" ca="1" si="10"/>
        <v>12466.974481928051</v>
      </c>
    </row>
    <row r="21" spans="2:15" x14ac:dyDescent="0.2">
      <c r="B21">
        <v>6</v>
      </c>
      <c r="C21" s="69">
        <f t="shared" ca="1" si="4"/>
        <v>10331.764263422476</v>
      </c>
      <c r="E21">
        <v>6</v>
      </c>
      <c r="F21" s="69">
        <f t="shared" ca="1" si="5"/>
        <v>9600.1564471045822</v>
      </c>
      <c r="G21" s="69">
        <f t="shared" ca="1" si="7"/>
        <v>9488.6521679631678</v>
      </c>
      <c r="H21" s="69">
        <f t="shared" ca="1" si="7"/>
        <v>9567.0048318883364</v>
      </c>
      <c r="I21" s="69">
        <f t="shared" ca="1" si="7"/>
        <v>10064.776820880717</v>
      </c>
      <c r="J21" s="69">
        <f t="shared" ca="1" si="7"/>
        <v>10538.286005821321</v>
      </c>
      <c r="K21" s="69">
        <f t="shared" ref="K21:O21" ca="1" si="11">J21*(1+_xlfn.NORM.INV(RAND(),$C$3,$C$4))</f>
        <v>10048.668374827828</v>
      </c>
      <c r="L21" s="69">
        <f t="shared" ca="1" si="11"/>
        <v>10082.24911277202</v>
      </c>
      <c r="M21" s="69">
        <f t="shared" ca="1" si="11"/>
        <v>9947.0861670067679</v>
      </c>
      <c r="N21" s="69">
        <f t="shared" ca="1" si="11"/>
        <v>10011.972581025744</v>
      </c>
      <c r="O21" s="69">
        <f t="shared" ca="1" si="11"/>
        <v>9600.9861264294323</v>
      </c>
    </row>
    <row r="22" spans="2:15" x14ac:dyDescent="0.2">
      <c r="B22">
        <v>7</v>
      </c>
      <c r="C22" s="69">
        <f t="shared" ca="1" si="4"/>
        <v>10505.45553944222</v>
      </c>
      <c r="E22">
        <v>7</v>
      </c>
      <c r="F22" s="69">
        <f t="shared" ca="1" si="5"/>
        <v>10014.032273965649</v>
      </c>
      <c r="G22" s="69">
        <f t="shared" ca="1" si="7"/>
        <v>10427.123006403652</v>
      </c>
      <c r="H22" s="69">
        <f t="shared" ca="1" si="7"/>
        <v>10694.348509979563</v>
      </c>
      <c r="I22" s="69">
        <f t="shared" ca="1" si="7"/>
        <v>10891.774452818354</v>
      </c>
      <c r="J22" s="69">
        <f t="shared" ca="1" si="7"/>
        <v>11299.99007284972</v>
      </c>
      <c r="K22" s="69">
        <f t="shared" ref="K22:O22" ca="1" si="12">J22*(1+_xlfn.NORM.INV(RAND(),$C$3,$C$4))</f>
        <v>11524.823565335231</v>
      </c>
      <c r="L22" s="69">
        <f t="shared" ca="1" si="12"/>
        <v>11273.422662362211</v>
      </c>
      <c r="M22" s="69">
        <f t="shared" ca="1" si="12"/>
        <v>11896.030141578734</v>
      </c>
      <c r="N22" s="69">
        <f t="shared" ca="1" si="12"/>
        <v>13005.92009496149</v>
      </c>
      <c r="O22" s="69">
        <f t="shared" ca="1" si="12"/>
        <v>14025.744568445452</v>
      </c>
    </row>
    <row r="23" spans="2:15" x14ac:dyDescent="0.2">
      <c r="B23">
        <v>8</v>
      </c>
      <c r="C23" s="69">
        <f t="shared" ca="1" si="4"/>
        <v>9735.9202143387483</v>
      </c>
      <c r="E23">
        <v>8</v>
      </c>
      <c r="F23" s="69">
        <f t="shared" ca="1" si="5"/>
        <v>9924.6256206929047</v>
      </c>
      <c r="G23" s="69">
        <f t="shared" ca="1" si="7"/>
        <v>9631.2213822833055</v>
      </c>
      <c r="H23" s="69">
        <f t="shared" ca="1" si="7"/>
        <v>9039.1891150144293</v>
      </c>
      <c r="I23" s="69">
        <f t="shared" ca="1" si="7"/>
        <v>9275.3829383977827</v>
      </c>
      <c r="J23" s="69">
        <f t="shared" ca="1" si="7"/>
        <v>9504.8005889902324</v>
      </c>
      <c r="K23" s="69">
        <f t="shared" ref="K23:O23" ca="1" si="13">J23*(1+_xlfn.NORM.INV(RAND(),$C$3,$C$4))</f>
        <v>9649.9464412190009</v>
      </c>
      <c r="L23" s="69">
        <f t="shared" ca="1" si="13"/>
        <v>9706.2425531717054</v>
      </c>
      <c r="M23" s="69">
        <f t="shared" ca="1" si="13"/>
        <v>9203.0591141309105</v>
      </c>
      <c r="N23" s="69">
        <f t="shared" ca="1" si="13"/>
        <v>9266.5507978983151</v>
      </c>
      <c r="O23" s="69">
        <f t="shared" ca="1" si="13"/>
        <v>9204.3361451048677</v>
      </c>
    </row>
    <row r="24" spans="2:15" x14ac:dyDescent="0.2">
      <c r="B24">
        <v>9</v>
      </c>
      <c r="C24" s="69">
        <f t="shared" ca="1" si="4"/>
        <v>9784.8183248811583</v>
      </c>
      <c r="E24">
        <v>9</v>
      </c>
      <c r="F24" s="69">
        <f t="shared" ca="1" si="5"/>
        <v>9132.2622441220119</v>
      </c>
      <c r="G24" s="69">
        <f t="shared" ca="1" si="7"/>
        <v>9279.2695600933239</v>
      </c>
      <c r="H24" s="69">
        <f t="shared" ca="1" si="7"/>
        <v>8564.7775749780703</v>
      </c>
      <c r="I24" s="69">
        <f t="shared" ca="1" si="7"/>
        <v>9204.3198606028509</v>
      </c>
      <c r="J24" s="69">
        <f t="shared" ca="1" si="7"/>
        <v>9268.5016058204619</v>
      </c>
      <c r="K24" s="69">
        <f t="shared" ref="K24:O24" ca="1" si="14">J24*(1+_xlfn.NORM.INV(RAND(),$C$3,$C$4))</f>
        <v>8924.5438379298866</v>
      </c>
      <c r="L24" s="69">
        <f t="shared" ca="1" si="14"/>
        <v>9192.6964613633299</v>
      </c>
      <c r="M24" s="69">
        <f t="shared" ca="1" si="14"/>
        <v>8813.216455409487</v>
      </c>
      <c r="N24" s="69">
        <f t="shared" ca="1" si="14"/>
        <v>8584.9542183413287</v>
      </c>
      <c r="O24" s="69">
        <f t="shared" ca="1" si="14"/>
        <v>8846.3199775417033</v>
      </c>
    </row>
    <row r="25" spans="2:15" x14ac:dyDescent="0.2">
      <c r="B25">
        <v>10</v>
      </c>
      <c r="C25" s="69">
        <f t="shared" ca="1" si="4"/>
        <v>10295.558151950321</v>
      </c>
      <c r="E25">
        <v>10</v>
      </c>
      <c r="F25" s="69">
        <f t="shared" ca="1" si="5"/>
        <v>9653.5588884626359</v>
      </c>
      <c r="G25" s="69">
        <f t="shared" ca="1" si="7"/>
        <v>10163.023964402113</v>
      </c>
      <c r="H25" s="69">
        <f t="shared" ca="1" si="7"/>
        <v>10549.236045064838</v>
      </c>
      <c r="I25" s="69">
        <f t="shared" ca="1" si="7"/>
        <v>11166.525321701673</v>
      </c>
      <c r="J25" s="69">
        <f t="shared" ca="1" si="7"/>
        <v>11909.073524607356</v>
      </c>
      <c r="K25" s="69">
        <f t="shared" ref="K25:O25" ca="1" si="15">J25*(1+_xlfn.NORM.INV(RAND(),$C$3,$C$4))</f>
        <v>11565.798281379442</v>
      </c>
      <c r="L25" s="69">
        <f t="shared" ca="1" si="15"/>
        <v>11574.073992561071</v>
      </c>
      <c r="M25" s="69">
        <f t="shared" ca="1" si="15"/>
        <v>11483.176059553758</v>
      </c>
      <c r="N25" s="69">
        <f t="shared" ca="1" si="15"/>
        <v>11562.52024065757</v>
      </c>
      <c r="O25" s="69">
        <f t="shared" ca="1" si="15"/>
        <v>11571.704836143603</v>
      </c>
    </row>
    <row r="26" spans="2:15" x14ac:dyDescent="0.2">
      <c r="B26">
        <v>11</v>
      </c>
      <c r="C26" s="69">
        <f t="shared" ca="1" si="4"/>
        <v>9938.3970560635953</v>
      </c>
      <c r="E26">
        <v>11</v>
      </c>
      <c r="F26" s="69">
        <f t="shared" ca="1" si="5"/>
        <v>9672.6657562902856</v>
      </c>
      <c r="G26" s="69">
        <f t="shared" ca="1" si="7"/>
        <v>9553.2955893444105</v>
      </c>
      <c r="H26" s="69">
        <f t="shared" ca="1" si="7"/>
        <v>9840.3823230917897</v>
      </c>
      <c r="I26" s="69">
        <f t="shared" ca="1" si="7"/>
        <v>10015.632041937399</v>
      </c>
      <c r="J26" s="69">
        <f t="shared" ca="1" si="7"/>
        <v>9771.5173904663643</v>
      </c>
      <c r="K26" s="69">
        <f t="shared" ref="K26:O26" ca="1" si="16">J26*(1+_xlfn.NORM.INV(RAND(),$C$3,$C$4))</f>
        <v>9717.0633549008526</v>
      </c>
      <c r="L26" s="69">
        <f t="shared" ca="1" si="16"/>
        <v>9847.9612473829256</v>
      </c>
      <c r="M26" s="69">
        <f t="shared" ca="1" si="16"/>
        <v>8965.3718535895932</v>
      </c>
      <c r="N26" s="69">
        <f t="shared" ca="1" si="16"/>
        <v>8563.7281134445075</v>
      </c>
      <c r="O26" s="69">
        <f t="shared" ca="1" si="16"/>
        <v>8452.3777681626707</v>
      </c>
    </row>
    <row r="27" spans="2:15" x14ac:dyDescent="0.2">
      <c r="B27">
        <v>12</v>
      </c>
      <c r="C27" s="69">
        <f t="shared" ca="1" si="4"/>
        <v>9691.0305089183239</v>
      </c>
      <c r="E27">
        <v>12</v>
      </c>
      <c r="F27" s="69">
        <f t="shared" ca="1" si="5"/>
        <v>10342.084725105145</v>
      </c>
      <c r="G27" s="69">
        <f t="shared" ca="1" si="7"/>
        <v>10253.09577293925</v>
      </c>
      <c r="H27" s="69">
        <f t="shared" ca="1" si="7"/>
        <v>10266.552444996614</v>
      </c>
      <c r="I27" s="69">
        <f t="shared" ca="1" si="7"/>
        <v>9951.525473490743</v>
      </c>
      <c r="J27" s="69">
        <f t="shared" ca="1" si="7"/>
        <v>10344.788934616588</v>
      </c>
      <c r="K27" s="69">
        <f t="shared" ref="K27:O27" ca="1" si="17">J27*(1+_xlfn.NORM.INV(RAND(),$C$3,$C$4))</f>
        <v>10262.643393762402</v>
      </c>
      <c r="L27" s="69">
        <f t="shared" ca="1" si="17"/>
        <v>10289.14320014698</v>
      </c>
      <c r="M27" s="69">
        <f t="shared" ca="1" si="17"/>
        <v>10064.67904397402</v>
      </c>
      <c r="N27" s="69">
        <f t="shared" ca="1" si="17"/>
        <v>10286.113737088253</v>
      </c>
      <c r="O27" s="69">
        <f t="shared" ca="1" si="17"/>
        <v>10068.607328163913</v>
      </c>
    </row>
    <row r="28" spans="2:15" x14ac:dyDescent="0.2">
      <c r="B28">
        <v>13</v>
      </c>
      <c r="C28" s="69">
        <f t="shared" ca="1" si="4"/>
        <v>10029.717776332698</v>
      </c>
      <c r="E28">
        <v>13</v>
      </c>
      <c r="F28" s="69">
        <f t="shared" ca="1" si="5"/>
        <v>10072.489336186945</v>
      </c>
      <c r="G28" s="69">
        <f t="shared" ca="1" si="7"/>
        <v>9555.2815458502228</v>
      </c>
      <c r="H28" s="69">
        <f t="shared" ca="1" si="7"/>
        <v>9845.6535891538842</v>
      </c>
      <c r="I28" s="69">
        <f t="shared" ca="1" si="7"/>
        <v>10151.779218705633</v>
      </c>
      <c r="J28" s="69">
        <f t="shared" ca="1" si="7"/>
        <v>10650.922322020318</v>
      </c>
      <c r="K28" s="69">
        <f t="shared" ref="K28:O28" ca="1" si="18">J28*(1+_xlfn.NORM.INV(RAND(),$C$3,$C$4))</f>
        <v>10303.569795983427</v>
      </c>
      <c r="L28" s="69">
        <f t="shared" ca="1" si="18"/>
        <v>11481.831851093666</v>
      </c>
      <c r="M28" s="69">
        <f t="shared" ca="1" si="18"/>
        <v>11498.519479214841</v>
      </c>
      <c r="N28" s="69">
        <f t="shared" ca="1" si="18"/>
        <v>11771.815347218331</v>
      </c>
      <c r="O28" s="69">
        <f t="shared" ca="1" si="18"/>
        <v>11392.286821104904</v>
      </c>
    </row>
    <row r="29" spans="2:15" x14ac:dyDescent="0.2">
      <c r="B29">
        <v>14</v>
      </c>
      <c r="C29" s="69">
        <f t="shared" ca="1" si="4"/>
        <v>9235.1275836182249</v>
      </c>
      <c r="E29">
        <v>14</v>
      </c>
      <c r="F29" s="69">
        <f t="shared" ca="1" si="5"/>
        <v>10347.696372242763</v>
      </c>
      <c r="G29" s="69">
        <f t="shared" ca="1" si="7"/>
        <v>10689.230323829132</v>
      </c>
      <c r="H29" s="69">
        <f t="shared" ca="1" si="7"/>
        <v>10711.685954376397</v>
      </c>
      <c r="I29" s="69">
        <f t="shared" ca="1" si="7"/>
        <v>10499.558405197668</v>
      </c>
      <c r="J29" s="69">
        <f t="shared" ca="1" si="7"/>
        <v>10794.502309686657</v>
      </c>
      <c r="K29" s="69">
        <f t="shared" ref="K29:O29" ca="1" si="19">J29*(1+_xlfn.NORM.INV(RAND(),$C$3,$C$4))</f>
        <v>10426.169824303581</v>
      </c>
      <c r="L29" s="69">
        <f t="shared" ca="1" si="19"/>
        <v>10471.322515404627</v>
      </c>
      <c r="M29" s="69">
        <f t="shared" ca="1" si="19"/>
        <v>10707.139244343529</v>
      </c>
      <c r="N29" s="69">
        <f t="shared" ca="1" si="19"/>
        <v>10325.336101101737</v>
      </c>
      <c r="O29" s="69">
        <f t="shared" ca="1" si="19"/>
        <v>9627.5031331193277</v>
      </c>
    </row>
    <row r="30" spans="2:15" x14ac:dyDescent="0.2">
      <c r="B30">
        <v>15</v>
      </c>
      <c r="C30" s="69">
        <f t="shared" ca="1" si="4"/>
        <v>9645.9115931481647</v>
      </c>
      <c r="E30">
        <v>15</v>
      </c>
      <c r="F30" s="69">
        <f t="shared" ca="1" si="5"/>
        <v>10778.307102652374</v>
      </c>
      <c r="G30" s="69">
        <f t="shared" ca="1" si="7"/>
        <v>10455.745934516584</v>
      </c>
      <c r="H30" s="69">
        <f t="shared" ca="1" si="7"/>
        <v>10423.599905088064</v>
      </c>
      <c r="I30" s="69">
        <f t="shared" ca="1" si="7"/>
        <v>10021.51201607756</v>
      </c>
      <c r="J30" s="69">
        <f t="shared" ca="1" si="7"/>
        <v>9853.9044713849507</v>
      </c>
      <c r="K30" s="69">
        <f t="shared" ref="K30:O30" ca="1" si="20">J30*(1+_xlfn.NORM.INV(RAND(),$C$3,$C$4))</f>
        <v>9635.2160992809877</v>
      </c>
      <c r="L30" s="69">
        <f t="shared" ca="1" si="20"/>
        <v>8896.4838972930211</v>
      </c>
      <c r="M30" s="69">
        <f t="shared" ca="1" si="20"/>
        <v>9308.3249687341413</v>
      </c>
      <c r="N30" s="69">
        <f t="shared" ca="1" si="20"/>
        <v>9474.5820877633705</v>
      </c>
      <c r="O30" s="69">
        <f t="shared" ca="1" si="20"/>
        <v>9563.4973009069035</v>
      </c>
    </row>
    <row r="31" spans="2:15" x14ac:dyDescent="0.2">
      <c r="B31">
        <v>16</v>
      </c>
      <c r="C31" s="69">
        <f t="shared" ca="1" si="4"/>
        <v>10744.051934584939</v>
      </c>
      <c r="E31">
        <v>16</v>
      </c>
      <c r="F31" s="69">
        <f t="shared" ca="1" si="5"/>
        <v>9708.0206867003635</v>
      </c>
      <c r="G31" s="69">
        <f t="shared" ca="1" si="7"/>
        <v>9528.7253521916809</v>
      </c>
      <c r="H31" s="69">
        <f t="shared" ca="1" si="7"/>
        <v>9598.4424058309087</v>
      </c>
      <c r="I31" s="69">
        <f t="shared" ca="1" si="7"/>
        <v>9544.7966441819863</v>
      </c>
      <c r="J31" s="69">
        <f t="shared" ca="1" si="7"/>
        <v>9412.3800159241509</v>
      </c>
      <c r="K31" s="69">
        <f t="shared" ref="K31:O31" ca="1" si="21">J31*(1+_xlfn.NORM.INV(RAND(),$C$3,$C$4))</f>
        <v>9355.7281870668303</v>
      </c>
      <c r="L31" s="69">
        <f t="shared" ca="1" si="21"/>
        <v>8961.7204447821441</v>
      </c>
      <c r="M31" s="69">
        <f t="shared" ca="1" si="21"/>
        <v>8916.8436520577452</v>
      </c>
      <c r="N31" s="69">
        <f t="shared" ca="1" si="21"/>
        <v>9300.5072539825997</v>
      </c>
      <c r="O31" s="69">
        <f t="shared" ca="1" si="21"/>
        <v>9514.3642846716957</v>
      </c>
    </row>
    <row r="32" spans="2:15" x14ac:dyDescent="0.2">
      <c r="B32">
        <v>17</v>
      </c>
      <c r="C32" s="69">
        <f t="shared" ca="1" si="4"/>
        <v>10443.937607923064</v>
      </c>
      <c r="E32">
        <v>17</v>
      </c>
      <c r="F32" s="69">
        <f t="shared" ca="1" si="5"/>
        <v>9280.6303569561187</v>
      </c>
      <c r="G32" s="69">
        <f t="shared" ca="1" si="7"/>
        <v>8830.4278412080075</v>
      </c>
      <c r="H32" s="69">
        <f t="shared" ca="1" si="7"/>
        <v>8544.8436494884281</v>
      </c>
      <c r="I32" s="69">
        <f t="shared" ca="1" si="7"/>
        <v>9373.8073718056276</v>
      </c>
      <c r="J32" s="69">
        <f t="shared" ca="1" si="7"/>
        <v>9224.6382399372887</v>
      </c>
      <c r="K32" s="69">
        <f t="shared" ref="K32:O32" ca="1" si="22">J32*(1+_xlfn.NORM.INV(RAND(),$C$3,$C$4))</f>
        <v>9444.5924214736824</v>
      </c>
      <c r="L32" s="69">
        <f t="shared" ca="1" si="22"/>
        <v>9270.2521476142083</v>
      </c>
      <c r="M32" s="69">
        <f t="shared" ca="1" si="22"/>
        <v>8837.867238124707</v>
      </c>
      <c r="N32" s="69">
        <f t="shared" ca="1" si="22"/>
        <v>9310.0149351391956</v>
      </c>
      <c r="O32" s="69">
        <f t="shared" ca="1" si="22"/>
        <v>9296.8311312294118</v>
      </c>
    </row>
    <row r="33" spans="2:15" x14ac:dyDescent="0.2">
      <c r="B33">
        <v>18</v>
      </c>
      <c r="C33" s="69">
        <f t="shared" ca="1" si="4"/>
        <v>10094.307293664673</v>
      </c>
      <c r="E33">
        <v>18</v>
      </c>
      <c r="F33" s="69">
        <f t="shared" ca="1" si="5"/>
        <v>9824.5725839199386</v>
      </c>
      <c r="G33" s="69">
        <f t="shared" ca="1" si="7"/>
        <v>9915.3439583868876</v>
      </c>
      <c r="H33" s="69">
        <f t="shared" ca="1" si="7"/>
        <v>9482.2263200484485</v>
      </c>
      <c r="I33" s="69">
        <f t="shared" ca="1" si="7"/>
        <v>9108.4410676566076</v>
      </c>
      <c r="J33" s="69">
        <f t="shared" ca="1" si="7"/>
        <v>9978.3569518130898</v>
      </c>
      <c r="K33" s="69">
        <f t="shared" ref="K33:O33" ca="1" si="23">J33*(1+_xlfn.NORM.INV(RAND(),$C$3,$C$4))</f>
        <v>9950.5030400969808</v>
      </c>
      <c r="L33" s="69">
        <f t="shared" ca="1" si="23"/>
        <v>10158.020149805068</v>
      </c>
      <c r="M33" s="69">
        <f t="shared" ca="1" si="23"/>
        <v>9815.8399433147515</v>
      </c>
      <c r="N33" s="69">
        <f t="shared" ca="1" si="23"/>
        <v>10221.793869833791</v>
      </c>
      <c r="O33" s="69">
        <f t="shared" ca="1" si="23"/>
        <v>11187.594153505832</v>
      </c>
    </row>
    <row r="34" spans="2:15" x14ac:dyDescent="0.2">
      <c r="B34">
        <v>19</v>
      </c>
      <c r="C34" s="69">
        <f t="shared" ca="1" si="4"/>
        <v>10021.410574407548</v>
      </c>
      <c r="E34">
        <v>19</v>
      </c>
      <c r="F34" s="69">
        <f t="shared" ca="1" si="5"/>
        <v>10178.656818936874</v>
      </c>
      <c r="G34" s="69">
        <f t="shared" ca="1" si="7"/>
        <v>10550.176347178258</v>
      </c>
      <c r="H34" s="69">
        <f t="shared" ca="1" si="7"/>
        <v>10210.465117905362</v>
      </c>
      <c r="I34" s="69">
        <f t="shared" ca="1" si="7"/>
        <v>10275.062341697079</v>
      </c>
      <c r="J34" s="69">
        <f t="shared" ca="1" si="7"/>
        <v>10230.422029323521</v>
      </c>
      <c r="K34" s="69">
        <f t="shared" ref="K34:O34" ca="1" si="24">J34*(1+_xlfn.NORM.INV(RAND(),$C$3,$C$4))</f>
        <v>10174.31353064579</v>
      </c>
      <c r="L34" s="69">
        <f t="shared" ca="1" si="24"/>
        <v>9380.2590108934673</v>
      </c>
      <c r="M34" s="69">
        <f t="shared" ca="1" si="24"/>
        <v>9809.5129291034318</v>
      </c>
      <c r="N34" s="69">
        <f t="shared" ca="1" si="24"/>
        <v>10161.649593502492</v>
      </c>
      <c r="O34" s="69">
        <f t="shared" ca="1" si="24"/>
        <v>10416.648718153285</v>
      </c>
    </row>
    <row r="35" spans="2:15" x14ac:dyDescent="0.2">
      <c r="B35">
        <v>20</v>
      </c>
      <c r="C35" s="69">
        <f t="shared" ca="1" si="4"/>
        <v>9772.714338153417</v>
      </c>
      <c r="E35">
        <v>20</v>
      </c>
      <c r="F35" s="69">
        <f t="shared" ca="1" si="5"/>
        <v>9762.7129042491561</v>
      </c>
      <c r="G35" s="69">
        <f t="shared" ca="1" si="7"/>
        <v>9995.1127633367614</v>
      </c>
      <c r="H35" s="69">
        <f t="shared" ca="1" si="7"/>
        <v>9821.0817490018326</v>
      </c>
      <c r="I35" s="69">
        <f t="shared" ca="1" si="7"/>
        <v>9933.2085577141152</v>
      </c>
      <c r="J35" s="69">
        <f t="shared" ca="1" si="7"/>
        <v>10573.702352449327</v>
      </c>
      <c r="K35" s="69">
        <f t="shared" ref="K35:O35" ca="1" si="25">J35*(1+_xlfn.NORM.INV(RAND(),$C$3,$C$4))</f>
        <v>9751.7379361147468</v>
      </c>
      <c r="L35" s="69">
        <f t="shared" ca="1" si="25"/>
        <v>10257.737059928275</v>
      </c>
      <c r="M35" s="69">
        <f t="shared" ca="1" si="25"/>
        <v>10885.606311878122</v>
      </c>
      <c r="N35" s="69">
        <f t="shared" ca="1" si="25"/>
        <v>11692.576184845153</v>
      </c>
      <c r="O35" s="69">
        <f t="shared" ca="1" si="25"/>
        <v>11710.981129835194</v>
      </c>
    </row>
    <row r="36" spans="2:15" x14ac:dyDescent="0.2">
      <c r="B36">
        <v>21</v>
      </c>
      <c r="C36" s="69">
        <f t="shared" ca="1" si="4"/>
        <v>9658.4039695751908</v>
      </c>
      <c r="E36">
        <v>21</v>
      </c>
      <c r="F36" s="69">
        <f t="shared" ca="1" si="5"/>
        <v>9869.2813214214839</v>
      </c>
      <c r="G36" s="69">
        <f t="shared" ca="1" si="7"/>
        <v>9354.3874586836246</v>
      </c>
      <c r="H36" s="69">
        <f t="shared" ca="1" si="7"/>
        <v>9719.9600209013661</v>
      </c>
      <c r="I36" s="69">
        <f t="shared" ca="1" si="7"/>
        <v>10603.783473738949</v>
      </c>
      <c r="J36" s="69">
        <f t="shared" ca="1" si="7"/>
        <v>10486.956891187405</v>
      </c>
      <c r="K36" s="69">
        <f t="shared" ref="K36:O36" ca="1" si="26">J36*(1+_xlfn.NORM.INV(RAND(),$C$3,$C$4))</f>
        <v>10513.360150416016</v>
      </c>
      <c r="L36" s="69">
        <f t="shared" ca="1" si="26"/>
        <v>10623.225585225735</v>
      </c>
      <c r="M36" s="69">
        <f t="shared" ca="1" si="26"/>
        <v>9399.1122851144264</v>
      </c>
      <c r="N36" s="69">
        <f t="shared" ca="1" si="26"/>
        <v>9840.7448446256967</v>
      </c>
      <c r="O36" s="69">
        <f t="shared" ca="1" si="26"/>
        <v>9519.0262054513678</v>
      </c>
    </row>
    <row r="37" spans="2:15" x14ac:dyDescent="0.2">
      <c r="B37">
        <v>22</v>
      </c>
      <c r="C37" s="69">
        <f t="shared" ca="1" si="4"/>
        <v>10279.12466321843</v>
      </c>
      <c r="E37">
        <v>22</v>
      </c>
      <c r="F37" s="69">
        <f t="shared" ca="1" si="5"/>
        <v>9582.2666256473185</v>
      </c>
      <c r="G37" s="69">
        <f t="shared" ca="1" si="7"/>
        <v>10719.032774395544</v>
      </c>
      <c r="H37" s="69">
        <f t="shared" ca="1" si="7"/>
        <v>10687.268372753117</v>
      </c>
      <c r="I37" s="69">
        <f t="shared" ca="1" si="7"/>
        <v>11004.735683779549</v>
      </c>
      <c r="J37" s="69">
        <f t="shared" ca="1" si="7"/>
        <v>11176.899621558958</v>
      </c>
      <c r="K37" s="69">
        <f t="shared" ref="K37:O37" ca="1" si="27">J37*(1+_xlfn.NORM.INV(RAND(),$C$3,$C$4))</f>
        <v>10239.639906619077</v>
      </c>
      <c r="L37" s="69">
        <f t="shared" ca="1" si="27"/>
        <v>10707.035776691084</v>
      </c>
      <c r="M37" s="69">
        <f t="shared" ca="1" si="27"/>
        <v>10998.326676890951</v>
      </c>
      <c r="N37" s="69">
        <f t="shared" ca="1" si="27"/>
        <v>10673.416618402814</v>
      </c>
      <c r="O37" s="69">
        <f t="shared" ca="1" si="27"/>
        <v>11054.287167869168</v>
      </c>
    </row>
    <row r="38" spans="2:15" x14ac:dyDescent="0.2">
      <c r="B38">
        <v>23</v>
      </c>
      <c r="C38" s="69">
        <f t="shared" ca="1" si="4"/>
        <v>9207.7874921957136</v>
      </c>
      <c r="E38">
        <v>23</v>
      </c>
      <c r="F38" s="69">
        <f t="shared" ca="1" si="5"/>
        <v>9929.1443485620493</v>
      </c>
      <c r="G38" s="69">
        <f t="shared" ca="1" si="7"/>
        <v>9847.1271480601572</v>
      </c>
      <c r="H38" s="69">
        <f t="shared" ca="1" si="7"/>
        <v>9677.2877461928965</v>
      </c>
      <c r="I38" s="69">
        <f t="shared" ca="1" si="7"/>
        <v>9663.4948575534399</v>
      </c>
      <c r="J38" s="69">
        <f t="shared" ca="1" si="7"/>
        <v>9389.1261771113368</v>
      </c>
      <c r="K38" s="69">
        <f t="shared" ref="K38:O38" ca="1" si="28">J38*(1+_xlfn.NORM.INV(RAND(),$C$3,$C$4))</f>
        <v>9165.6933263731189</v>
      </c>
      <c r="L38" s="69">
        <f t="shared" ca="1" si="28"/>
        <v>9691.4329180985205</v>
      </c>
      <c r="M38" s="69">
        <f t="shared" ca="1" si="28"/>
        <v>9343.6413788714599</v>
      </c>
      <c r="N38" s="69">
        <f t="shared" ca="1" si="28"/>
        <v>8942.9649691660543</v>
      </c>
      <c r="O38" s="69">
        <f t="shared" ca="1" si="28"/>
        <v>9225.9252212157626</v>
      </c>
    </row>
    <row r="39" spans="2:15" x14ac:dyDescent="0.2">
      <c r="B39">
        <v>24</v>
      </c>
      <c r="C39" s="69">
        <f t="shared" ca="1" si="4"/>
        <v>10515.866270400356</v>
      </c>
      <c r="E39">
        <v>24</v>
      </c>
      <c r="F39" s="69">
        <f t="shared" ca="1" si="5"/>
        <v>10453.019391289348</v>
      </c>
      <c r="G39" s="69">
        <f t="shared" ca="1" si="7"/>
        <v>11206.909267265359</v>
      </c>
      <c r="H39" s="69">
        <f t="shared" ca="1" si="7"/>
        <v>11445.915256486462</v>
      </c>
      <c r="I39" s="69">
        <f t="shared" ca="1" si="7"/>
        <v>11555.94239378223</v>
      </c>
      <c r="J39" s="69">
        <f t="shared" ca="1" si="7"/>
        <v>11526.724240440719</v>
      </c>
      <c r="K39" s="69">
        <f t="shared" ref="K39:O39" ca="1" si="29">J39*(1+_xlfn.NORM.INV(RAND(),$C$3,$C$4))</f>
        <v>11059.183294903341</v>
      </c>
      <c r="L39" s="69">
        <f t="shared" ca="1" si="29"/>
        <v>11286.738490343276</v>
      </c>
      <c r="M39" s="69">
        <f t="shared" ca="1" si="29"/>
        <v>11930.425187675066</v>
      </c>
      <c r="N39" s="69">
        <f t="shared" ca="1" si="29"/>
        <v>11910.032024435361</v>
      </c>
      <c r="O39" s="69">
        <f t="shared" ca="1" si="29"/>
        <v>11673.693383855889</v>
      </c>
    </row>
    <row r="40" spans="2:15" x14ac:dyDescent="0.2">
      <c r="B40">
        <v>25</v>
      </c>
      <c r="C40" s="69">
        <f t="shared" ca="1" si="4"/>
        <v>10064.822775885121</v>
      </c>
      <c r="E40">
        <v>25</v>
      </c>
      <c r="F40" s="69">
        <f t="shared" ca="1" si="5"/>
        <v>9528.4850022864866</v>
      </c>
      <c r="G40" s="69">
        <f t="shared" ca="1" si="7"/>
        <v>9829.2368604015028</v>
      </c>
      <c r="H40" s="69">
        <f t="shared" ca="1" si="7"/>
        <v>9691.6792227521109</v>
      </c>
      <c r="I40" s="69">
        <f t="shared" ca="1" si="7"/>
        <v>9260.4814062387668</v>
      </c>
      <c r="J40" s="69">
        <f t="shared" ca="1" si="7"/>
        <v>8881.7553526913453</v>
      </c>
      <c r="K40" s="69">
        <f t="shared" ref="K40:O40" ca="1" si="30">J40*(1+_xlfn.NORM.INV(RAND(),$C$3,$C$4))</f>
        <v>9078.6030592937423</v>
      </c>
      <c r="L40" s="69">
        <f t="shared" ca="1" si="30"/>
        <v>8493.4119244532812</v>
      </c>
      <c r="M40" s="69">
        <f t="shared" ca="1" si="30"/>
        <v>8256.5247287596758</v>
      </c>
      <c r="N40" s="69">
        <f t="shared" ca="1" si="30"/>
        <v>8021.0143643650817</v>
      </c>
      <c r="O40" s="69">
        <f t="shared" ca="1" si="30"/>
        <v>7997.9661825738622</v>
      </c>
    </row>
    <row r="41" spans="2:15" x14ac:dyDescent="0.2">
      <c r="B41">
        <v>26</v>
      </c>
      <c r="C41" s="69">
        <f t="shared" ca="1" si="4"/>
        <v>9887.9424622688148</v>
      </c>
      <c r="E41">
        <v>26</v>
      </c>
      <c r="F41" s="69">
        <f t="shared" ca="1" si="5"/>
        <v>10876.581223298414</v>
      </c>
      <c r="G41" s="69">
        <f t="shared" ca="1" si="7"/>
        <v>10134.827058753792</v>
      </c>
      <c r="H41" s="69">
        <f t="shared" ca="1" si="7"/>
        <v>10190.366836701944</v>
      </c>
      <c r="I41" s="69">
        <f t="shared" ca="1" si="7"/>
        <v>10976.539899294934</v>
      </c>
      <c r="J41" s="69">
        <f t="shared" ca="1" si="7"/>
        <v>11074.905366154058</v>
      </c>
      <c r="K41" s="69">
        <f t="shared" ref="K41:O41" ca="1" si="31">J41*(1+_xlfn.NORM.INV(RAND(),$C$3,$C$4))</f>
        <v>10688.097485011511</v>
      </c>
      <c r="L41" s="69">
        <f t="shared" ca="1" si="31"/>
        <v>10294.897364483011</v>
      </c>
      <c r="M41" s="69">
        <f t="shared" ca="1" si="31"/>
        <v>10210.354282176291</v>
      </c>
      <c r="N41" s="69">
        <f t="shared" ca="1" si="31"/>
        <v>10450.716460325797</v>
      </c>
      <c r="O41" s="69">
        <f t="shared" ca="1" si="31"/>
        <v>11002.806450681534</v>
      </c>
    </row>
    <row r="42" spans="2:15" x14ac:dyDescent="0.2">
      <c r="B42">
        <v>27</v>
      </c>
      <c r="C42" s="69">
        <f t="shared" ca="1" si="4"/>
        <v>10330.260584082775</v>
      </c>
      <c r="E42">
        <v>27</v>
      </c>
      <c r="F42" s="69">
        <f t="shared" ca="1" si="5"/>
        <v>10310.772674602673</v>
      </c>
      <c r="G42" s="69">
        <f t="shared" ca="1" si="7"/>
        <v>10277.683480678714</v>
      </c>
      <c r="H42" s="69">
        <f t="shared" ca="1" si="7"/>
        <v>9809.5058796538542</v>
      </c>
      <c r="I42" s="69">
        <f t="shared" ca="1" si="7"/>
        <v>9957.2001433675578</v>
      </c>
      <c r="J42" s="69">
        <f t="shared" ca="1" si="7"/>
        <v>9334.1572989425531</v>
      </c>
      <c r="K42" s="69">
        <f t="shared" ref="K42:O42" ca="1" si="32">J42*(1+_xlfn.NORM.INV(RAND(),$C$3,$C$4))</f>
        <v>9669.0661142101235</v>
      </c>
      <c r="L42" s="69">
        <f t="shared" ca="1" si="32"/>
        <v>9914.5345389142822</v>
      </c>
      <c r="M42" s="69">
        <f t="shared" ca="1" si="32"/>
        <v>9427.4166460426841</v>
      </c>
      <c r="N42" s="69">
        <f t="shared" ca="1" si="32"/>
        <v>8767.5768517442521</v>
      </c>
      <c r="O42" s="69">
        <f t="shared" ca="1" si="32"/>
        <v>8285.8891954278988</v>
      </c>
    </row>
    <row r="43" spans="2:15" x14ac:dyDescent="0.2">
      <c r="B43">
        <v>28</v>
      </c>
      <c r="C43" s="69">
        <f t="shared" ca="1" si="4"/>
        <v>10064.697207452589</v>
      </c>
      <c r="E43">
        <v>28</v>
      </c>
      <c r="F43" s="69">
        <f t="shared" ca="1" si="5"/>
        <v>10300.163799801396</v>
      </c>
      <c r="G43" s="69">
        <f t="shared" ca="1" si="7"/>
        <v>10062.083690595191</v>
      </c>
      <c r="H43" s="69">
        <f t="shared" ca="1" si="7"/>
        <v>10209.378834261917</v>
      </c>
      <c r="I43" s="69">
        <f t="shared" ca="1" si="7"/>
        <v>10100.710502645024</v>
      </c>
      <c r="J43" s="69">
        <f t="shared" ca="1" si="7"/>
        <v>10555.946155735577</v>
      </c>
      <c r="K43" s="69">
        <f t="shared" ref="K43:O43" ca="1" si="33">J43*(1+_xlfn.NORM.INV(RAND(),$C$3,$C$4))</f>
        <v>10322.41460059157</v>
      </c>
      <c r="L43" s="69">
        <f t="shared" ca="1" si="33"/>
        <v>10708.745142841513</v>
      </c>
      <c r="M43" s="69">
        <f t="shared" ca="1" si="33"/>
        <v>10494.259355239617</v>
      </c>
      <c r="N43" s="69">
        <f t="shared" ca="1" si="33"/>
        <v>10329.479391051547</v>
      </c>
      <c r="O43" s="69">
        <f t="shared" ca="1" si="33"/>
        <v>9910.1981670624882</v>
      </c>
    </row>
    <row r="44" spans="2:15" x14ac:dyDescent="0.2">
      <c r="B44">
        <v>29</v>
      </c>
      <c r="C44" s="69">
        <f t="shared" ca="1" si="4"/>
        <v>10004.076068495484</v>
      </c>
      <c r="E44">
        <v>29</v>
      </c>
      <c r="F44" s="69">
        <f t="shared" ca="1" si="5"/>
        <v>10057.242082158999</v>
      </c>
      <c r="G44" s="69">
        <f t="shared" ca="1" si="7"/>
        <v>10463.639772073206</v>
      </c>
      <c r="H44" s="69">
        <f t="shared" ca="1" si="7"/>
        <v>10610.793304640194</v>
      </c>
      <c r="I44" s="69">
        <f t="shared" ca="1" si="7"/>
        <v>10707.538168083534</v>
      </c>
      <c r="J44" s="69">
        <f t="shared" ca="1" si="7"/>
        <v>10883.53569976594</v>
      </c>
      <c r="K44" s="69">
        <f t="shared" ref="K44:O44" ca="1" si="34">J44*(1+_xlfn.NORM.INV(RAND(),$C$3,$C$4))</f>
        <v>10958.341680082447</v>
      </c>
      <c r="L44" s="69">
        <f t="shared" ca="1" si="34"/>
        <v>11126.566557409911</v>
      </c>
      <c r="M44" s="69">
        <f t="shared" ca="1" si="34"/>
        <v>11015.725591403714</v>
      </c>
      <c r="N44" s="69">
        <f t="shared" ca="1" si="34"/>
        <v>11593.455868029958</v>
      </c>
      <c r="O44" s="69">
        <f t="shared" ca="1" si="34"/>
        <v>11471.915062554517</v>
      </c>
    </row>
    <row r="45" spans="2:15" x14ac:dyDescent="0.2">
      <c r="B45">
        <v>30</v>
      </c>
      <c r="C45" s="69">
        <f t="shared" ca="1" si="4"/>
        <v>9484.013197081038</v>
      </c>
      <c r="E45">
        <v>30</v>
      </c>
      <c r="F45" s="69">
        <f t="shared" ca="1" si="5"/>
        <v>9262.6654325864147</v>
      </c>
      <c r="G45" s="69">
        <f t="shared" ca="1" si="7"/>
        <v>8975.5318881145486</v>
      </c>
      <c r="H45" s="69">
        <f t="shared" ca="1" si="7"/>
        <v>8813.6872285685913</v>
      </c>
      <c r="I45" s="69">
        <f t="shared" ca="1" si="7"/>
        <v>8778.2448496745274</v>
      </c>
      <c r="J45" s="69">
        <f t="shared" ca="1" si="7"/>
        <v>8626.739761333949</v>
      </c>
      <c r="K45" s="69">
        <f t="shared" ref="K45:O45" ca="1" si="35">J45*(1+_xlfn.NORM.INV(RAND(),$C$3,$C$4))</f>
        <v>8502.0005894846399</v>
      </c>
      <c r="L45" s="69">
        <f t="shared" ca="1" si="35"/>
        <v>8301.2645226256627</v>
      </c>
      <c r="M45" s="69">
        <f t="shared" ca="1" si="35"/>
        <v>8599.1549530167176</v>
      </c>
      <c r="N45" s="69">
        <f t="shared" ca="1" si="35"/>
        <v>8314.8888001814976</v>
      </c>
      <c r="O45" s="69">
        <f t="shared" ca="1" si="35"/>
        <v>8422.4107056693283</v>
      </c>
    </row>
    <row r="46" spans="2:15" x14ac:dyDescent="0.2">
      <c r="B46">
        <v>31</v>
      </c>
      <c r="C46" s="69">
        <f t="shared" ca="1" si="4"/>
        <v>10175.592427604201</v>
      </c>
      <c r="E46">
        <v>31</v>
      </c>
      <c r="F46" s="69">
        <f t="shared" ca="1" si="5"/>
        <v>10231.06435235583</v>
      </c>
      <c r="G46" s="69">
        <f t="shared" ca="1" si="7"/>
        <v>10143.911338178892</v>
      </c>
      <c r="H46" s="69">
        <f t="shared" ca="1" si="7"/>
        <v>10262.686996908114</v>
      </c>
      <c r="I46" s="69">
        <f t="shared" ca="1" si="7"/>
        <v>9832.2121231015226</v>
      </c>
      <c r="J46" s="69">
        <f t="shared" ca="1" si="7"/>
        <v>9930.1759215486745</v>
      </c>
      <c r="K46" s="69">
        <f t="shared" ref="K46:O46" ca="1" si="36">J46*(1+_xlfn.NORM.INV(RAND(),$C$3,$C$4))</f>
        <v>10214.121180064829</v>
      </c>
      <c r="L46" s="69">
        <f t="shared" ca="1" si="36"/>
        <v>10393.402263629963</v>
      </c>
      <c r="M46" s="69">
        <f t="shared" ca="1" si="36"/>
        <v>10331.52371651489</v>
      </c>
      <c r="N46" s="69">
        <f t="shared" ca="1" si="36"/>
        <v>9688.2235121138419</v>
      </c>
      <c r="O46" s="69">
        <f t="shared" ca="1" si="36"/>
        <v>9504.4146131484231</v>
      </c>
    </row>
    <row r="47" spans="2:15" x14ac:dyDescent="0.2">
      <c r="B47">
        <v>32</v>
      </c>
      <c r="C47" s="69">
        <f t="shared" ca="1" si="4"/>
        <v>9949.773677214027</v>
      </c>
      <c r="E47">
        <v>32</v>
      </c>
      <c r="F47" s="69">
        <f t="shared" ca="1" si="5"/>
        <v>9398.1269993706755</v>
      </c>
      <c r="G47" s="69">
        <f t="shared" ca="1" si="7"/>
        <v>9176.835773723582</v>
      </c>
      <c r="H47" s="69">
        <f t="shared" ca="1" si="7"/>
        <v>8736.2377637924346</v>
      </c>
      <c r="I47" s="69">
        <f t="shared" ca="1" si="7"/>
        <v>7714.9446737934359</v>
      </c>
      <c r="J47" s="69">
        <f t="shared" ca="1" si="7"/>
        <v>7985.2794281280785</v>
      </c>
      <c r="K47" s="69">
        <f t="shared" ref="K47:O47" ca="1" si="37">J47*(1+_xlfn.NORM.INV(RAND(),$C$3,$C$4))</f>
        <v>8076.2925672276933</v>
      </c>
      <c r="L47" s="69">
        <f t="shared" ca="1" si="37"/>
        <v>8188.8214084103747</v>
      </c>
      <c r="M47" s="69">
        <f t="shared" ca="1" si="37"/>
        <v>8404.7984862383873</v>
      </c>
      <c r="N47" s="69">
        <f t="shared" ca="1" si="37"/>
        <v>8821.4541530792139</v>
      </c>
      <c r="O47" s="69">
        <f t="shared" ca="1" si="37"/>
        <v>9526.2856721605203</v>
      </c>
    </row>
    <row r="48" spans="2:15" x14ac:dyDescent="0.2">
      <c r="B48">
        <v>33</v>
      </c>
      <c r="C48" s="69">
        <f t="shared" ca="1" si="4"/>
        <v>10330.405101056165</v>
      </c>
      <c r="E48">
        <v>33</v>
      </c>
      <c r="F48" s="69">
        <f t="shared" ca="1" si="5"/>
        <v>10320.466705956742</v>
      </c>
      <c r="G48" s="69">
        <f t="shared" ca="1" si="7"/>
        <v>10887.834356121506</v>
      </c>
      <c r="H48" s="69">
        <f t="shared" ca="1" si="7"/>
        <v>11138.792167529848</v>
      </c>
      <c r="I48" s="69">
        <f t="shared" ca="1" si="7"/>
        <v>11638.518291400691</v>
      </c>
      <c r="J48" s="69">
        <f t="shared" ca="1" si="7"/>
        <v>12413.691389911033</v>
      </c>
      <c r="K48" s="69">
        <f t="shared" ref="K48:O48" ca="1" si="38">J48*(1+_xlfn.NORM.INV(RAND(),$C$3,$C$4))</f>
        <v>12329.099905239482</v>
      </c>
      <c r="L48" s="69">
        <f t="shared" ca="1" si="38"/>
        <v>12247.211798905577</v>
      </c>
      <c r="M48" s="69">
        <f t="shared" ca="1" si="38"/>
        <v>12520.347308125074</v>
      </c>
      <c r="N48" s="69">
        <f t="shared" ca="1" si="38"/>
        <v>12257.539418278318</v>
      </c>
      <c r="O48" s="69">
        <f t="shared" ca="1" si="38"/>
        <v>11976.192860780749</v>
      </c>
    </row>
    <row r="49" spans="2:15" x14ac:dyDescent="0.2">
      <c r="B49">
        <v>34</v>
      </c>
      <c r="C49" s="69">
        <f t="shared" ca="1" si="4"/>
        <v>9836.0586851864264</v>
      </c>
      <c r="E49">
        <v>34</v>
      </c>
      <c r="F49" s="69">
        <f t="shared" ca="1" si="5"/>
        <v>10266.882878156335</v>
      </c>
      <c r="G49" s="69">
        <f t="shared" ca="1" si="7"/>
        <v>10113.748178269383</v>
      </c>
      <c r="H49" s="69">
        <f t="shared" ca="1" si="7"/>
        <v>10057.959968367906</v>
      </c>
      <c r="I49" s="69">
        <f t="shared" ca="1" si="7"/>
        <v>9979.7230462948337</v>
      </c>
      <c r="J49" s="69">
        <f t="shared" ca="1" si="7"/>
        <v>9591.3037180799693</v>
      </c>
      <c r="K49" s="69">
        <f t="shared" ref="K49:O49" ca="1" si="39">J49*(1+_xlfn.NORM.INV(RAND(),$C$3,$C$4))</f>
        <v>9796.8200237150795</v>
      </c>
      <c r="L49" s="69">
        <f t="shared" ca="1" si="39"/>
        <v>10640.004210718504</v>
      </c>
      <c r="M49" s="69">
        <f t="shared" ca="1" si="39"/>
        <v>10588.633980828157</v>
      </c>
      <c r="N49" s="69">
        <f t="shared" ca="1" si="39"/>
        <v>11214.947895219633</v>
      </c>
      <c r="O49" s="69">
        <f t="shared" ca="1" si="39"/>
        <v>10726.324771139611</v>
      </c>
    </row>
    <row r="50" spans="2:15" x14ac:dyDescent="0.2">
      <c r="B50">
        <v>35</v>
      </c>
      <c r="C50" s="69">
        <f t="shared" ca="1" si="4"/>
        <v>10263.650241734496</v>
      </c>
      <c r="E50">
        <v>35</v>
      </c>
      <c r="F50" s="69">
        <f t="shared" ca="1" si="5"/>
        <v>9831.8860660722512</v>
      </c>
      <c r="G50" s="69">
        <f t="shared" ca="1" si="7"/>
        <v>9912.0971482905607</v>
      </c>
      <c r="H50" s="69">
        <f t="shared" ca="1" si="7"/>
        <v>9676.8159284643534</v>
      </c>
      <c r="I50" s="69">
        <f t="shared" ca="1" si="7"/>
        <v>9416.7774070471187</v>
      </c>
      <c r="J50" s="69">
        <f t="shared" ca="1" si="7"/>
        <v>9902.4284977302523</v>
      </c>
      <c r="K50" s="69">
        <f t="shared" ref="K50:O50" ca="1" si="40">J50*(1+_xlfn.NORM.INV(RAND(),$C$3,$C$4))</f>
        <v>10392.194275881604</v>
      </c>
      <c r="L50" s="69">
        <f t="shared" ca="1" si="40"/>
        <v>10065.331377028795</v>
      </c>
      <c r="M50" s="69">
        <f t="shared" ca="1" si="40"/>
        <v>10460.981325540581</v>
      </c>
      <c r="N50" s="69">
        <f t="shared" ca="1" si="40"/>
        <v>10245.033968742171</v>
      </c>
      <c r="O50" s="69">
        <f t="shared" ca="1" si="40"/>
        <v>10810.996875015515</v>
      </c>
    </row>
    <row r="51" spans="2:15" x14ac:dyDescent="0.2">
      <c r="B51">
        <v>36</v>
      </c>
      <c r="C51" s="69">
        <f t="shared" ca="1" si="4"/>
        <v>9678.9737677683133</v>
      </c>
      <c r="E51">
        <v>36</v>
      </c>
      <c r="F51" s="69">
        <f t="shared" ca="1" si="5"/>
        <v>10206.831368656369</v>
      </c>
      <c r="G51" s="69">
        <f t="shared" ca="1" si="7"/>
        <v>10319.750410542012</v>
      </c>
      <c r="H51" s="69">
        <f t="shared" ca="1" si="7"/>
        <v>11042.218932923484</v>
      </c>
      <c r="I51" s="69">
        <f t="shared" ca="1" si="7"/>
        <v>12036.241822256077</v>
      </c>
      <c r="J51" s="69">
        <f t="shared" ca="1" si="7"/>
        <v>11789.043224560011</v>
      </c>
      <c r="K51" s="69">
        <f t="shared" ref="K51:O51" ca="1" si="41">J51*(1+_xlfn.NORM.INV(RAND(),$C$3,$C$4))</f>
        <v>11144.414310401911</v>
      </c>
      <c r="L51" s="69">
        <f t="shared" ca="1" si="41"/>
        <v>11235.769012149422</v>
      </c>
      <c r="M51" s="69">
        <f t="shared" ca="1" si="41"/>
        <v>10987.693643880351</v>
      </c>
      <c r="N51" s="69">
        <f t="shared" ca="1" si="41"/>
        <v>10822.180093053592</v>
      </c>
      <c r="O51" s="69">
        <f t="shared" ca="1" si="41"/>
        <v>11066.392863125457</v>
      </c>
    </row>
    <row r="52" spans="2:15" x14ac:dyDescent="0.2">
      <c r="B52">
        <v>37</v>
      </c>
      <c r="C52" s="69">
        <f t="shared" ca="1" si="4"/>
        <v>10505.766528027112</v>
      </c>
      <c r="E52">
        <v>37</v>
      </c>
      <c r="F52" s="69">
        <f t="shared" ca="1" si="5"/>
        <v>9457.4397846199608</v>
      </c>
      <c r="G52" s="69">
        <f t="shared" ca="1" si="7"/>
        <v>9892.9025825037588</v>
      </c>
      <c r="H52" s="69">
        <f t="shared" ca="1" si="7"/>
        <v>9532.8036338738548</v>
      </c>
      <c r="I52" s="69">
        <f t="shared" ca="1" si="7"/>
        <v>9702.7668151491125</v>
      </c>
      <c r="J52" s="69">
        <f t="shared" ca="1" si="7"/>
        <v>9954.2484524463798</v>
      </c>
      <c r="K52" s="69">
        <f t="shared" ref="K52:O52" ca="1" si="42">J52*(1+_xlfn.NORM.INV(RAND(),$C$3,$C$4))</f>
        <v>9744.0957542123724</v>
      </c>
      <c r="L52" s="69">
        <f t="shared" ca="1" si="42"/>
        <v>10210.570909449587</v>
      </c>
      <c r="M52" s="69">
        <f t="shared" ca="1" si="42"/>
        <v>9926.7828619389584</v>
      </c>
      <c r="N52" s="69">
        <f t="shared" ca="1" si="42"/>
        <v>9827.0174061049402</v>
      </c>
      <c r="O52" s="69">
        <f t="shared" ca="1" si="42"/>
        <v>9985.9684119010562</v>
      </c>
    </row>
    <row r="53" spans="2:15" x14ac:dyDescent="0.2">
      <c r="B53">
        <v>38</v>
      </c>
      <c r="C53" s="69">
        <f t="shared" ca="1" si="4"/>
        <v>10557.190645187395</v>
      </c>
      <c r="E53">
        <v>38</v>
      </c>
      <c r="F53" s="69">
        <f t="shared" ca="1" si="5"/>
        <v>9795.5326312958678</v>
      </c>
      <c r="G53" s="69">
        <f t="shared" ca="1" si="7"/>
        <v>9571.4300562419921</v>
      </c>
      <c r="H53" s="69">
        <f t="shared" ca="1" si="7"/>
        <v>9853.6367660992219</v>
      </c>
      <c r="I53" s="69">
        <f t="shared" ca="1" si="7"/>
        <v>10015.128156465506</v>
      </c>
      <c r="J53" s="69">
        <f t="shared" ca="1" si="7"/>
        <v>10691.58140634731</v>
      </c>
      <c r="K53" s="69">
        <f t="shared" ref="K53:O53" ca="1" si="43">J53*(1+_xlfn.NORM.INV(RAND(),$C$3,$C$4))</f>
        <v>9811.2399900245073</v>
      </c>
      <c r="L53" s="69">
        <f t="shared" ca="1" si="43"/>
        <v>10523.417123709618</v>
      </c>
      <c r="M53" s="69">
        <f t="shared" ca="1" si="43"/>
        <v>10767.516051254855</v>
      </c>
      <c r="N53" s="69">
        <f t="shared" ca="1" si="43"/>
        <v>10846.25234259255</v>
      </c>
      <c r="O53" s="69">
        <f t="shared" ca="1" si="43"/>
        <v>11125.008553821621</v>
      </c>
    </row>
    <row r="54" spans="2:15" x14ac:dyDescent="0.2">
      <c r="B54">
        <v>39</v>
      </c>
      <c r="C54" s="69">
        <f t="shared" ca="1" si="4"/>
        <v>11329.202436163348</v>
      </c>
      <c r="E54">
        <v>39</v>
      </c>
      <c r="F54" s="69">
        <f t="shared" ca="1" si="5"/>
        <v>10363.283966851164</v>
      </c>
      <c r="G54" s="69">
        <f t="shared" ca="1" si="7"/>
        <v>10384.394159818037</v>
      </c>
      <c r="H54" s="69">
        <f t="shared" ca="1" si="7"/>
        <v>11004.009501568731</v>
      </c>
      <c r="I54" s="69">
        <f t="shared" ca="1" si="7"/>
        <v>11084.98436453035</v>
      </c>
      <c r="J54" s="69">
        <f t="shared" ca="1" si="7"/>
        <v>11404.119304771279</v>
      </c>
      <c r="K54" s="69">
        <f t="shared" ref="K54:O54" ca="1" si="44">J54*(1+_xlfn.NORM.INV(RAND(),$C$3,$C$4))</f>
        <v>11195.369891775379</v>
      </c>
      <c r="L54" s="69">
        <f t="shared" ca="1" si="44"/>
        <v>11092.197964605153</v>
      </c>
      <c r="M54" s="69">
        <f t="shared" ca="1" si="44"/>
        <v>11162.483468730397</v>
      </c>
      <c r="N54" s="69">
        <f t="shared" ca="1" si="44"/>
        <v>11358.166617798819</v>
      </c>
      <c r="O54" s="69">
        <f t="shared" ca="1" si="44"/>
        <v>11251.573740835918</v>
      </c>
    </row>
    <row r="55" spans="2:15" x14ac:dyDescent="0.2">
      <c r="B55">
        <v>40</v>
      </c>
      <c r="C55" s="69">
        <f t="shared" ca="1" si="4"/>
        <v>9535.2402616095969</v>
      </c>
      <c r="E55">
        <v>40</v>
      </c>
      <c r="F55" s="69">
        <f t="shared" ca="1" si="5"/>
        <v>9824.047507297968</v>
      </c>
      <c r="G55" s="69">
        <f t="shared" ca="1" si="7"/>
        <v>9258.6233261254274</v>
      </c>
      <c r="H55" s="69">
        <f t="shared" ca="1" si="7"/>
        <v>9422.3784142862423</v>
      </c>
      <c r="I55" s="69">
        <f t="shared" ca="1" si="7"/>
        <v>9874.7641775332213</v>
      </c>
      <c r="J55" s="69">
        <f t="shared" ca="1" si="7"/>
        <v>9800.70969222848</v>
      </c>
      <c r="K55" s="69">
        <f t="shared" ref="K55:O55" ca="1" si="45">J55*(1+_xlfn.NORM.INV(RAND(),$C$3,$C$4))</f>
        <v>9876.8121972806894</v>
      </c>
      <c r="L55" s="69">
        <f t="shared" ca="1" si="45"/>
        <v>9866.9833101650256</v>
      </c>
      <c r="M55" s="69">
        <f t="shared" ca="1" si="45"/>
        <v>9634.9715025849364</v>
      </c>
      <c r="N55" s="69">
        <f t="shared" ca="1" si="45"/>
        <v>9362.5937732144957</v>
      </c>
      <c r="O55" s="69">
        <f t="shared" ca="1" si="45"/>
        <v>9654.3107421054774</v>
      </c>
    </row>
    <row r="56" spans="2:15" x14ac:dyDescent="0.2">
      <c r="B56">
        <v>41</v>
      </c>
      <c r="C56" s="69">
        <f t="shared" ca="1" si="4"/>
        <v>9329.0228669649696</v>
      </c>
      <c r="E56">
        <v>41</v>
      </c>
      <c r="F56" s="69">
        <f t="shared" ca="1" si="5"/>
        <v>9369.4978162690695</v>
      </c>
      <c r="G56" s="69">
        <f t="shared" ca="1" si="7"/>
        <v>9406.4988188705156</v>
      </c>
      <c r="H56" s="69">
        <f t="shared" ca="1" si="7"/>
        <v>9189.287867566487</v>
      </c>
      <c r="I56" s="69">
        <f t="shared" ca="1" si="7"/>
        <v>8829.5124621493487</v>
      </c>
      <c r="J56" s="69">
        <f t="shared" ca="1" si="7"/>
        <v>9075.5366935851252</v>
      </c>
      <c r="K56" s="69">
        <f t="shared" ref="K56:O56" ca="1" si="46">J56*(1+_xlfn.NORM.INV(RAND(),$C$3,$C$4))</f>
        <v>8652.2875921981813</v>
      </c>
      <c r="L56" s="69">
        <f t="shared" ca="1" si="46"/>
        <v>8639.0172647162162</v>
      </c>
      <c r="M56" s="69">
        <f t="shared" ca="1" si="46"/>
        <v>9156.8308505711957</v>
      </c>
      <c r="N56" s="69">
        <f t="shared" ca="1" si="46"/>
        <v>9685.5164369023187</v>
      </c>
      <c r="O56" s="69">
        <f t="shared" ca="1" si="46"/>
        <v>10501.485736752998</v>
      </c>
    </row>
    <row r="57" spans="2:15" x14ac:dyDescent="0.2">
      <c r="B57">
        <v>42</v>
      </c>
      <c r="C57" s="69">
        <f t="shared" ca="1" si="4"/>
        <v>9801.3921280395462</v>
      </c>
      <c r="E57">
        <v>42</v>
      </c>
      <c r="F57" s="69">
        <f t="shared" ca="1" si="5"/>
        <v>11024.99550911971</v>
      </c>
      <c r="G57" s="69">
        <f t="shared" ca="1" si="7"/>
        <v>10089.829267549381</v>
      </c>
      <c r="H57" s="69">
        <f t="shared" ca="1" si="7"/>
        <v>10645.600309729152</v>
      </c>
      <c r="I57" s="69">
        <f t="shared" ca="1" si="7"/>
        <v>11004.020487932137</v>
      </c>
      <c r="J57" s="69">
        <f t="shared" ca="1" si="7"/>
        <v>11575.088745573237</v>
      </c>
      <c r="K57" s="69">
        <f t="shared" ref="K57:O57" ca="1" si="47">J57*(1+_xlfn.NORM.INV(RAND(),$C$3,$C$4))</f>
        <v>12057.634216956551</v>
      </c>
      <c r="L57" s="69">
        <f t="shared" ca="1" si="47"/>
        <v>12384.519058608466</v>
      </c>
      <c r="M57" s="69">
        <f t="shared" ca="1" si="47"/>
        <v>12526.527915940294</v>
      </c>
      <c r="N57" s="69">
        <f t="shared" ca="1" si="47"/>
        <v>11926.86413264307</v>
      </c>
      <c r="O57" s="69">
        <f t="shared" ca="1" si="47"/>
        <v>12142.219658140477</v>
      </c>
    </row>
    <row r="58" spans="2:15" x14ac:dyDescent="0.2">
      <c r="B58">
        <v>43</v>
      </c>
      <c r="C58" s="69">
        <f t="shared" ca="1" si="4"/>
        <v>9610.0530773536593</v>
      </c>
      <c r="E58">
        <v>43</v>
      </c>
      <c r="F58" s="69">
        <f t="shared" ca="1" si="5"/>
        <v>9835.560655872403</v>
      </c>
      <c r="G58" s="69">
        <f t="shared" ca="1" si="7"/>
        <v>9426.67167069061</v>
      </c>
      <c r="H58" s="69">
        <f t="shared" ca="1" si="7"/>
        <v>9050.3927700889017</v>
      </c>
      <c r="I58" s="69">
        <f t="shared" ca="1" si="7"/>
        <v>9304.3105410632688</v>
      </c>
      <c r="J58" s="69">
        <f t="shared" ca="1" si="7"/>
        <v>10312.523450867558</v>
      </c>
      <c r="K58" s="69">
        <f t="shared" ref="K58:O58" ca="1" si="48">J58*(1+_xlfn.NORM.INV(RAND(),$C$3,$C$4))</f>
        <v>11066.490369471183</v>
      </c>
      <c r="L58" s="69">
        <f t="shared" ca="1" si="48"/>
        <v>10709.521573572008</v>
      </c>
      <c r="M58" s="69">
        <f t="shared" ca="1" si="48"/>
        <v>11270.546066169214</v>
      </c>
      <c r="N58" s="69">
        <f t="shared" ca="1" si="48"/>
        <v>11024.198475645728</v>
      </c>
      <c r="O58" s="69">
        <f t="shared" ca="1" si="48"/>
        <v>10793.813222874667</v>
      </c>
    </row>
    <row r="59" spans="2:15" x14ac:dyDescent="0.2">
      <c r="B59">
        <v>44</v>
      </c>
      <c r="C59" s="69">
        <f t="shared" ca="1" si="4"/>
        <v>9808.953517692742</v>
      </c>
      <c r="E59">
        <v>44</v>
      </c>
      <c r="F59" s="69">
        <f t="shared" ca="1" si="5"/>
        <v>9616.1796569499256</v>
      </c>
      <c r="G59" s="69">
        <f t="shared" ca="1" si="7"/>
        <v>9644.8654346480598</v>
      </c>
      <c r="H59" s="69">
        <f t="shared" ca="1" si="7"/>
        <v>9200.1167664892891</v>
      </c>
      <c r="I59" s="69">
        <f t="shared" ca="1" si="7"/>
        <v>9160.3221736493197</v>
      </c>
      <c r="J59" s="69">
        <f t="shared" ca="1" si="7"/>
        <v>8539.8409512032376</v>
      </c>
      <c r="K59" s="69">
        <f t="shared" ref="K59:O59" ca="1" si="49">J59*(1+_xlfn.NORM.INV(RAND(),$C$3,$C$4))</f>
        <v>8126.9885524721158</v>
      </c>
      <c r="L59" s="69">
        <f t="shared" ca="1" si="49"/>
        <v>7951.3267951835278</v>
      </c>
      <c r="M59" s="69">
        <f t="shared" ca="1" si="49"/>
        <v>7436.3705332630852</v>
      </c>
      <c r="N59" s="69">
        <f t="shared" ca="1" si="49"/>
        <v>7453.618821054044</v>
      </c>
      <c r="O59" s="69">
        <f t="shared" ca="1" si="49"/>
        <v>7669.9165754584565</v>
      </c>
    </row>
    <row r="60" spans="2:15" x14ac:dyDescent="0.2">
      <c r="B60">
        <v>45</v>
      </c>
      <c r="C60" s="69">
        <f t="shared" ca="1" si="4"/>
        <v>9921.4035511694383</v>
      </c>
      <c r="E60">
        <v>45</v>
      </c>
      <c r="F60" s="69">
        <f t="shared" ca="1" si="5"/>
        <v>10759.209632021943</v>
      </c>
      <c r="G60" s="69">
        <f t="shared" ca="1" si="7"/>
        <v>11311.861548291063</v>
      </c>
      <c r="H60" s="69">
        <f t="shared" ca="1" si="7"/>
        <v>11323.00865861171</v>
      </c>
      <c r="I60" s="69">
        <f t="shared" ca="1" si="7"/>
        <v>11722.717413627848</v>
      </c>
      <c r="J60" s="69">
        <f t="shared" ca="1" si="7"/>
        <v>12006.162091164424</v>
      </c>
      <c r="K60" s="69">
        <f t="shared" ref="K60:O60" ca="1" si="50">J60*(1+_xlfn.NORM.INV(RAND(),$C$3,$C$4))</f>
        <v>12199.919433504856</v>
      </c>
      <c r="L60" s="69">
        <f t="shared" ca="1" si="50"/>
        <v>12266.156882321864</v>
      </c>
      <c r="M60" s="69">
        <f t="shared" ca="1" si="50"/>
        <v>11985.177364220015</v>
      </c>
      <c r="N60" s="69">
        <f t="shared" ca="1" si="50"/>
        <v>12085.947340812427</v>
      </c>
      <c r="O60" s="69">
        <f t="shared" ca="1" si="50"/>
        <v>12554.201612748229</v>
      </c>
    </row>
    <row r="61" spans="2:15" x14ac:dyDescent="0.2">
      <c r="B61">
        <v>46</v>
      </c>
      <c r="C61" s="69">
        <f t="shared" ca="1" si="4"/>
        <v>9402.6971083039116</v>
      </c>
      <c r="E61">
        <v>46</v>
      </c>
      <c r="F61" s="69">
        <f t="shared" ca="1" si="5"/>
        <v>9955.0899533281554</v>
      </c>
      <c r="G61" s="69">
        <f t="shared" ca="1" si="7"/>
        <v>9430.5603887104098</v>
      </c>
      <c r="H61" s="69">
        <f t="shared" ca="1" si="7"/>
        <v>9247.2898878831329</v>
      </c>
      <c r="I61" s="69">
        <f t="shared" ca="1" si="7"/>
        <v>9416.2190382408953</v>
      </c>
      <c r="J61" s="69">
        <f t="shared" ca="1" si="7"/>
        <v>8479.4376988105178</v>
      </c>
      <c r="K61" s="69">
        <f t="shared" ref="K61:O61" ca="1" si="51">J61*(1+_xlfn.NORM.INV(RAND(),$C$3,$C$4))</f>
        <v>8478.2009730975951</v>
      </c>
      <c r="L61" s="69">
        <f t="shared" ca="1" si="51"/>
        <v>8094.9433603607995</v>
      </c>
      <c r="M61" s="69">
        <f t="shared" ca="1" si="51"/>
        <v>7754.6793033797894</v>
      </c>
      <c r="N61" s="69">
        <f t="shared" ca="1" si="51"/>
        <v>7526.8794139786287</v>
      </c>
      <c r="O61" s="69">
        <f t="shared" ca="1" si="51"/>
        <v>7669.4657079667668</v>
      </c>
    </row>
    <row r="62" spans="2:15" x14ac:dyDescent="0.2">
      <c r="B62">
        <v>47</v>
      </c>
      <c r="C62" s="69">
        <f t="shared" ca="1" si="4"/>
        <v>9967.9830759155357</v>
      </c>
      <c r="E62">
        <v>47</v>
      </c>
      <c r="F62" s="69">
        <f t="shared" ca="1" si="5"/>
        <v>9436.5879297564443</v>
      </c>
      <c r="G62" s="69">
        <f t="shared" ca="1" si="7"/>
        <v>9285.4097575474243</v>
      </c>
      <c r="H62" s="69">
        <f t="shared" ca="1" si="7"/>
        <v>9822.1306740424843</v>
      </c>
      <c r="I62" s="69">
        <f t="shared" ca="1" si="7"/>
        <v>9971.9384470581153</v>
      </c>
      <c r="J62" s="69">
        <f t="shared" ca="1" si="7"/>
        <v>9798.5048679742104</v>
      </c>
      <c r="K62" s="69">
        <f t="shared" ref="K62:O62" ca="1" si="52">J62*(1+_xlfn.NORM.INV(RAND(),$C$3,$C$4))</f>
        <v>9305.7546961918051</v>
      </c>
      <c r="L62" s="69">
        <f t="shared" ca="1" si="52"/>
        <v>9162.942175874914</v>
      </c>
      <c r="M62" s="69">
        <f t="shared" ca="1" si="52"/>
        <v>9272.5768123586477</v>
      </c>
      <c r="N62" s="69">
        <f t="shared" ca="1" si="52"/>
        <v>9354.5093573553077</v>
      </c>
      <c r="O62" s="69">
        <f t="shared" ca="1" si="52"/>
        <v>9228.4931120783167</v>
      </c>
    </row>
    <row r="63" spans="2:15" x14ac:dyDescent="0.2">
      <c r="B63">
        <v>48</v>
      </c>
      <c r="C63" s="69">
        <f t="shared" ca="1" si="4"/>
        <v>9810.1337243788839</v>
      </c>
      <c r="E63">
        <v>48</v>
      </c>
      <c r="F63" s="69">
        <f t="shared" ca="1" si="5"/>
        <v>10702.710158539105</v>
      </c>
      <c r="G63" s="69">
        <f t="shared" ca="1" si="7"/>
        <v>9955.1844274249379</v>
      </c>
      <c r="H63" s="69">
        <f t="shared" ca="1" si="7"/>
        <v>10593.972591181226</v>
      </c>
      <c r="I63" s="69">
        <f t="shared" ca="1" si="7"/>
        <v>10095.840590131262</v>
      </c>
      <c r="J63" s="69">
        <f t="shared" ca="1" si="7"/>
        <v>9388.3401660154705</v>
      </c>
      <c r="K63" s="69">
        <f t="shared" ref="K63:O63" ca="1" si="53">J63*(1+_xlfn.NORM.INV(RAND(),$C$3,$C$4))</f>
        <v>9502.3038958287216</v>
      </c>
      <c r="L63" s="69">
        <f t="shared" ca="1" si="53"/>
        <v>9180.0027936292536</v>
      </c>
      <c r="M63" s="69">
        <f t="shared" ca="1" si="53"/>
        <v>9279.4289668699821</v>
      </c>
      <c r="N63" s="69">
        <f t="shared" ca="1" si="53"/>
        <v>9507.355320388051</v>
      </c>
      <c r="O63" s="69">
        <f t="shared" ca="1" si="53"/>
        <v>9670.8484558672972</v>
      </c>
    </row>
    <row r="64" spans="2:15" x14ac:dyDescent="0.2">
      <c r="B64">
        <v>49</v>
      </c>
      <c r="C64" s="69">
        <f t="shared" ca="1" si="4"/>
        <v>9814.9571442743127</v>
      </c>
      <c r="E64">
        <v>49</v>
      </c>
      <c r="F64" s="69">
        <f t="shared" ca="1" si="5"/>
        <v>10315.926717369837</v>
      </c>
      <c r="G64" s="69">
        <f t="shared" ca="1" si="7"/>
        <v>10404.293009664014</v>
      </c>
      <c r="H64" s="69">
        <f t="shared" ca="1" si="7"/>
        <v>10284.895989218527</v>
      </c>
      <c r="I64" s="69">
        <f t="shared" ca="1" si="7"/>
        <v>9421.978274794752</v>
      </c>
      <c r="J64" s="69">
        <f t="shared" ca="1" si="7"/>
        <v>10102.786023872444</v>
      </c>
      <c r="K64" s="69">
        <f t="shared" ref="K64:O64" ca="1" si="54">J64*(1+_xlfn.NORM.INV(RAND(),$C$3,$C$4))</f>
        <v>10389.468051587699</v>
      </c>
      <c r="L64" s="69">
        <f t="shared" ca="1" si="54"/>
        <v>10733.419730772221</v>
      </c>
      <c r="M64" s="69">
        <f t="shared" ca="1" si="54"/>
        <v>11522.836331366858</v>
      </c>
      <c r="N64" s="69">
        <f t="shared" ca="1" si="54"/>
        <v>11969.117901662323</v>
      </c>
      <c r="O64" s="69">
        <f t="shared" ca="1" si="54"/>
        <v>11484.937588694713</v>
      </c>
    </row>
    <row r="65" spans="2:15" x14ac:dyDescent="0.2">
      <c r="B65">
        <v>50</v>
      </c>
      <c r="C65" s="69">
        <f t="shared" ca="1" si="4"/>
        <v>10261.15035184816</v>
      </c>
      <c r="E65">
        <v>50</v>
      </c>
      <c r="F65" s="69">
        <f t="shared" ca="1" si="5"/>
        <v>10092.611249804604</v>
      </c>
      <c r="G65" s="69">
        <f t="shared" ca="1" si="7"/>
        <v>10018.137200841098</v>
      </c>
      <c r="H65" s="69">
        <f t="shared" ca="1" si="7"/>
        <v>10055.918716771892</v>
      </c>
      <c r="I65" s="69">
        <f t="shared" ca="1" si="7"/>
        <v>9894.3305486323043</v>
      </c>
      <c r="J65" s="69">
        <f t="shared" ca="1" si="7"/>
        <v>9709.7127106556891</v>
      </c>
      <c r="K65" s="69">
        <f t="shared" ref="K65:O65" ca="1" si="55">J65*(1+_xlfn.NORM.INV(RAND(),$C$3,$C$4))</f>
        <v>9799.7356194599288</v>
      </c>
      <c r="L65" s="69">
        <f t="shared" ca="1" si="55"/>
        <v>9856.7293530194893</v>
      </c>
      <c r="M65" s="69">
        <f t="shared" ca="1" si="55"/>
        <v>10343.085050488549</v>
      </c>
      <c r="N65" s="69">
        <f t="shared" ca="1" si="55"/>
        <v>10606.034328681486</v>
      </c>
      <c r="O65" s="69">
        <f t="shared" ca="1" si="55"/>
        <v>10835.255755357197</v>
      </c>
    </row>
    <row r="66" spans="2:15" x14ac:dyDescent="0.2">
      <c r="B66">
        <v>51</v>
      </c>
      <c r="C66" s="69">
        <f t="shared" ca="1" si="4"/>
        <v>10574.250626784838</v>
      </c>
      <c r="E66">
        <v>51</v>
      </c>
      <c r="F66" s="69">
        <f t="shared" ca="1" si="5"/>
        <v>10608.199567380678</v>
      </c>
      <c r="G66" s="69">
        <f t="shared" ca="1" si="7"/>
        <v>10587.259678381819</v>
      </c>
      <c r="H66" s="69">
        <f t="shared" ca="1" si="7"/>
        <v>10519.841359950258</v>
      </c>
      <c r="I66" s="69">
        <f t="shared" ca="1" si="7"/>
        <v>10112.214622603064</v>
      </c>
      <c r="J66" s="69">
        <f t="shared" ca="1" si="7"/>
        <v>11123.856363597686</v>
      </c>
      <c r="K66" s="69">
        <f t="shared" ref="K66:O66" ca="1" si="56">J66*(1+_xlfn.NORM.INV(RAND(),$C$3,$C$4))</f>
        <v>11614.869871185463</v>
      </c>
      <c r="L66" s="69">
        <f t="shared" ca="1" si="56"/>
        <v>11827.644772254554</v>
      </c>
      <c r="M66" s="69">
        <f t="shared" ca="1" si="56"/>
        <v>11076.122877379994</v>
      </c>
      <c r="N66" s="69">
        <f t="shared" ca="1" si="56"/>
        <v>10640.051510793626</v>
      </c>
      <c r="O66" s="69">
        <f t="shared" ca="1" si="56"/>
        <v>9985.6611245941458</v>
      </c>
    </row>
    <row r="67" spans="2:15" x14ac:dyDescent="0.2">
      <c r="B67">
        <v>52</v>
      </c>
      <c r="C67" s="69">
        <f t="shared" ca="1" si="4"/>
        <v>10099.653610361696</v>
      </c>
      <c r="E67">
        <v>52</v>
      </c>
      <c r="F67" s="69">
        <f t="shared" ca="1" si="5"/>
        <v>9751.6153782476158</v>
      </c>
      <c r="G67" s="69">
        <f t="shared" ca="1" si="7"/>
        <v>9436.8764056331456</v>
      </c>
      <c r="H67" s="69">
        <f t="shared" ca="1" si="7"/>
        <v>9175.2898589624074</v>
      </c>
      <c r="I67" s="69">
        <f t="shared" ca="1" si="7"/>
        <v>9058.076043325209</v>
      </c>
      <c r="J67" s="69">
        <f t="shared" ca="1" si="7"/>
        <v>9603.0797440918668</v>
      </c>
      <c r="K67" s="69">
        <f t="shared" ref="K67:O67" ca="1" si="57">J67*(1+_xlfn.NORM.INV(RAND(),$C$3,$C$4))</f>
        <v>9797.2417329380351</v>
      </c>
      <c r="L67" s="69">
        <f t="shared" ca="1" si="57"/>
        <v>9944.585814737713</v>
      </c>
      <c r="M67" s="69">
        <f t="shared" ca="1" si="57"/>
        <v>10277.000042493197</v>
      </c>
      <c r="N67" s="69">
        <f t="shared" ca="1" si="57"/>
        <v>9721.9047839652194</v>
      </c>
      <c r="O67" s="69">
        <f t="shared" ca="1" si="57"/>
        <v>9467.7620825972717</v>
      </c>
    </row>
    <row r="68" spans="2:15" x14ac:dyDescent="0.2">
      <c r="B68">
        <v>53</v>
      </c>
      <c r="C68" s="69">
        <f t="shared" ca="1" si="4"/>
        <v>9516.9598692578347</v>
      </c>
      <c r="E68">
        <v>53</v>
      </c>
      <c r="F68" s="69">
        <f t="shared" ca="1" si="5"/>
        <v>10182.312100516236</v>
      </c>
      <c r="G68" s="69">
        <f t="shared" ca="1" si="7"/>
        <v>9780.7836276237485</v>
      </c>
      <c r="H68" s="69">
        <f t="shared" ca="1" si="7"/>
        <v>10310.844269533012</v>
      </c>
      <c r="I68" s="69">
        <f t="shared" ca="1" si="7"/>
        <v>10497.814312006974</v>
      </c>
      <c r="J68" s="69">
        <f t="shared" ca="1" si="7"/>
        <v>11418.570172136317</v>
      </c>
      <c r="K68" s="69">
        <f t="shared" ref="K68:O68" ca="1" si="58">J68*(1+_xlfn.NORM.INV(RAND(),$C$3,$C$4))</f>
        <v>11415.613534630802</v>
      </c>
      <c r="L68" s="69">
        <f t="shared" ca="1" si="58"/>
        <v>11048.867379549645</v>
      </c>
      <c r="M68" s="69">
        <f t="shared" ca="1" si="58"/>
        <v>11490.413847860045</v>
      </c>
      <c r="N68" s="69">
        <f t="shared" ca="1" si="58"/>
        <v>10690.598760289247</v>
      </c>
      <c r="O68" s="69">
        <f t="shared" ca="1" si="58"/>
        <v>10394.974411148662</v>
      </c>
    </row>
    <row r="69" spans="2:15" x14ac:dyDescent="0.2">
      <c r="B69">
        <v>54</v>
      </c>
      <c r="C69" s="69">
        <f t="shared" ca="1" si="4"/>
        <v>10037.514926425714</v>
      </c>
      <c r="E69">
        <v>54</v>
      </c>
      <c r="F69" s="69">
        <f t="shared" ca="1" si="5"/>
        <v>10343.047782732472</v>
      </c>
      <c r="G69" s="69">
        <f t="shared" ca="1" si="7"/>
        <v>10556.280924201805</v>
      </c>
      <c r="H69" s="69">
        <f t="shared" ca="1" si="7"/>
        <v>10853.245571699834</v>
      </c>
      <c r="I69" s="69">
        <f t="shared" ca="1" si="7"/>
        <v>10286.156555974379</v>
      </c>
      <c r="J69" s="69">
        <f t="shared" ca="1" si="7"/>
        <v>10714.701862813909</v>
      </c>
      <c r="K69" s="69">
        <f t="shared" ref="K69:O69" ca="1" si="59">J69*(1+_xlfn.NORM.INV(RAND(),$C$3,$C$4))</f>
        <v>11009.755790198804</v>
      </c>
      <c r="L69" s="69">
        <f t="shared" ca="1" si="59"/>
        <v>10468.714813217917</v>
      </c>
      <c r="M69" s="69">
        <f t="shared" ca="1" si="59"/>
        <v>10448.697606423457</v>
      </c>
      <c r="N69" s="69">
        <f t="shared" ca="1" si="59"/>
        <v>10596.437678571541</v>
      </c>
      <c r="O69" s="69">
        <f t="shared" ca="1" si="59"/>
        <v>10571.851272925487</v>
      </c>
    </row>
    <row r="70" spans="2:15" x14ac:dyDescent="0.2">
      <c r="B70">
        <v>55</v>
      </c>
      <c r="C70" s="69">
        <f t="shared" ca="1" si="4"/>
        <v>10419.540773351204</v>
      </c>
      <c r="E70">
        <v>55</v>
      </c>
      <c r="F70" s="69">
        <f t="shared" ca="1" si="5"/>
        <v>9721.4967520270184</v>
      </c>
      <c r="G70" s="69">
        <f t="shared" ca="1" si="7"/>
        <v>9685.5550419942665</v>
      </c>
      <c r="H70" s="69">
        <f t="shared" ca="1" si="7"/>
        <v>9998.8533496460605</v>
      </c>
      <c r="I70" s="69">
        <f t="shared" ca="1" si="7"/>
        <v>10056.628725178653</v>
      </c>
      <c r="J70" s="69">
        <f t="shared" ca="1" si="7"/>
        <v>9786.7479840943488</v>
      </c>
      <c r="K70" s="69">
        <f t="shared" ref="K70:O70" ca="1" si="60">J70*(1+_xlfn.NORM.INV(RAND(),$C$3,$C$4))</f>
        <v>9982.7300783256342</v>
      </c>
      <c r="L70" s="69">
        <f t="shared" ca="1" si="60"/>
        <v>10134.369099201704</v>
      </c>
      <c r="M70" s="69">
        <f t="shared" ca="1" si="60"/>
        <v>9563.0012349219032</v>
      </c>
      <c r="N70" s="69">
        <f t="shared" ca="1" si="60"/>
        <v>9927.4647892399553</v>
      </c>
      <c r="O70" s="69">
        <f t="shared" ca="1" si="60"/>
        <v>9735.4908257248353</v>
      </c>
    </row>
    <row r="71" spans="2:15" x14ac:dyDescent="0.2">
      <c r="B71">
        <v>56</v>
      </c>
      <c r="C71" s="69">
        <f t="shared" ca="1" si="4"/>
        <v>9558.6975314029114</v>
      </c>
      <c r="E71">
        <v>56</v>
      </c>
      <c r="F71" s="69">
        <f t="shared" ca="1" si="5"/>
        <v>9935.459724037466</v>
      </c>
      <c r="G71" s="69">
        <f t="shared" ca="1" si="7"/>
        <v>10264.915302443103</v>
      </c>
      <c r="H71" s="69">
        <f t="shared" ca="1" si="7"/>
        <v>10235.607889953186</v>
      </c>
      <c r="I71" s="69">
        <f t="shared" ca="1" si="7"/>
        <v>10266.085629375999</v>
      </c>
      <c r="J71" s="69">
        <f t="shared" ca="1" si="7"/>
        <v>9812.7547370533193</v>
      </c>
      <c r="K71" s="69">
        <f t="shared" ref="K71:O71" ca="1" si="61">J71*(1+_xlfn.NORM.INV(RAND(),$C$3,$C$4))</f>
        <v>9653.5533445720503</v>
      </c>
      <c r="L71" s="69">
        <f t="shared" ca="1" si="61"/>
        <v>9523.4749418384308</v>
      </c>
      <c r="M71" s="69">
        <f t="shared" ca="1" si="61"/>
        <v>9856.0455829946713</v>
      </c>
      <c r="N71" s="69">
        <f t="shared" ca="1" si="61"/>
        <v>9530.6038437443221</v>
      </c>
      <c r="O71" s="69">
        <f t="shared" ca="1" si="61"/>
        <v>9836.5284958046705</v>
      </c>
    </row>
    <row r="72" spans="2:15" x14ac:dyDescent="0.2">
      <c r="B72">
        <v>57</v>
      </c>
      <c r="C72" s="69">
        <f t="shared" ca="1" si="4"/>
        <v>10077.682935344721</v>
      </c>
      <c r="E72">
        <v>57</v>
      </c>
      <c r="F72" s="69">
        <f t="shared" ca="1" si="5"/>
        <v>9919.3908611439711</v>
      </c>
      <c r="G72" s="69">
        <f t="shared" ca="1" si="7"/>
        <v>10808.720234141578</v>
      </c>
      <c r="H72" s="69">
        <f t="shared" ca="1" si="7"/>
        <v>10600.0940669583</v>
      </c>
      <c r="I72" s="69">
        <f t="shared" ca="1" si="7"/>
        <v>11192.969508296905</v>
      </c>
      <c r="J72" s="69">
        <f t="shared" ca="1" si="7"/>
        <v>10778.367230567854</v>
      </c>
      <c r="K72" s="69">
        <f t="shared" ref="K72:O72" ca="1" si="62">J72*(1+_xlfn.NORM.INV(RAND(),$C$3,$C$4))</f>
        <v>10766.790970078728</v>
      </c>
      <c r="L72" s="69">
        <f t="shared" ca="1" si="62"/>
        <v>10593.77978080508</v>
      </c>
      <c r="M72" s="69">
        <f t="shared" ca="1" si="62"/>
        <v>11083.45751451242</v>
      </c>
      <c r="N72" s="69">
        <f t="shared" ca="1" si="62"/>
        <v>11466.960887732719</v>
      </c>
      <c r="O72" s="69">
        <f t="shared" ca="1" si="62"/>
        <v>11019.824524457994</v>
      </c>
    </row>
    <row r="73" spans="2:15" x14ac:dyDescent="0.2">
      <c r="B73">
        <v>58</v>
      </c>
      <c r="C73" s="69">
        <f t="shared" ca="1" si="4"/>
        <v>10328.533099228855</v>
      </c>
      <c r="E73">
        <v>58</v>
      </c>
      <c r="F73" s="69">
        <f t="shared" ca="1" si="5"/>
        <v>9439.1700042835037</v>
      </c>
      <c r="G73" s="69">
        <f t="shared" ca="1" si="7"/>
        <v>9578.8448731433509</v>
      </c>
      <c r="H73" s="69">
        <f t="shared" ca="1" si="7"/>
        <v>10195.781771656346</v>
      </c>
      <c r="I73" s="69">
        <f t="shared" ca="1" si="7"/>
        <v>10025.942303539689</v>
      </c>
      <c r="J73" s="69">
        <f t="shared" ca="1" si="7"/>
        <v>10019.600245724572</v>
      </c>
      <c r="K73" s="69">
        <f t="shared" ref="K73:O73" ca="1" si="63">J73*(1+_xlfn.NORM.INV(RAND(),$C$3,$C$4))</f>
        <v>9820.0196721523371</v>
      </c>
      <c r="L73" s="69">
        <f t="shared" ca="1" si="63"/>
        <v>9337.6882419399062</v>
      </c>
      <c r="M73" s="69">
        <f t="shared" ca="1" si="63"/>
        <v>9411.9973494136357</v>
      </c>
      <c r="N73" s="69">
        <f t="shared" ca="1" si="63"/>
        <v>9232.6833841328862</v>
      </c>
      <c r="O73" s="69">
        <f t="shared" ca="1" si="63"/>
        <v>8683.7903118009635</v>
      </c>
    </row>
    <row r="74" spans="2:15" x14ac:dyDescent="0.2">
      <c r="B74">
        <v>59</v>
      </c>
      <c r="C74" s="69">
        <f t="shared" ca="1" si="4"/>
        <v>9722.9714390592781</v>
      </c>
      <c r="E74">
        <v>59</v>
      </c>
      <c r="F74" s="69">
        <f t="shared" ca="1" si="5"/>
        <v>10377.528902044312</v>
      </c>
      <c r="G74" s="69">
        <f t="shared" ca="1" si="7"/>
        <v>10730.920307483846</v>
      </c>
      <c r="H74" s="69">
        <f t="shared" ca="1" si="7"/>
        <v>10627.460968707577</v>
      </c>
      <c r="I74" s="69">
        <f t="shared" ca="1" si="7"/>
        <v>10835.213445850864</v>
      </c>
      <c r="J74" s="69">
        <f t="shared" ca="1" si="7"/>
        <v>11169.49341411935</v>
      </c>
      <c r="K74" s="69">
        <f t="shared" ref="K74:O74" ca="1" si="64">J74*(1+_xlfn.NORM.INV(RAND(),$C$3,$C$4))</f>
        <v>11525.546597845456</v>
      </c>
      <c r="L74" s="69">
        <f t="shared" ca="1" si="64"/>
        <v>12305.824396373835</v>
      </c>
      <c r="M74" s="69">
        <f t="shared" ca="1" si="64"/>
        <v>12166.428858109726</v>
      </c>
      <c r="N74" s="69">
        <f t="shared" ca="1" si="64"/>
        <v>12012.406066577409</v>
      </c>
      <c r="O74" s="69">
        <f t="shared" ca="1" si="64"/>
        <v>12236.922277093621</v>
      </c>
    </row>
    <row r="75" spans="2:15" x14ac:dyDescent="0.2">
      <c r="B75">
        <v>60</v>
      </c>
      <c r="C75" s="69">
        <f t="shared" ca="1" si="4"/>
        <v>10081.297999482453</v>
      </c>
      <c r="E75">
        <v>60</v>
      </c>
      <c r="F75" s="69">
        <f t="shared" ca="1" si="5"/>
        <v>9728.8273546307737</v>
      </c>
      <c r="G75" s="69">
        <f t="shared" ca="1" si="7"/>
        <v>9620.7557656076297</v>
      </c>
      <c r="H75" s="69">
        <f t="shared" ca="1" si="7"/>
        <v>9894.7013987546889</v>
      </c>
      <c r="I75" s="69">
        <f t="shared" ca="1" si="7"/>
        <v>10606.510801860704</v>
      </c>
      <c r="J75" s="69">
        <f t="shared" ca="1" si="7"/>
        <v>11004.533530549181</v>
      </c>
      <c r="K75" s="69">
        <f t="shared" ref="K75:O75" ca="1" si="65">J75*(1+_xlfn.NORM.INV(RAND(),$C$3,$C$4))</f>
        <v>11517.210190958394</v>
      </c>
      <c r="L75" s="69">
        <f t="shared" ca="1" si="65"/>
        <v>11184.038456688626</v>
      </c>
      <c r="M75" s="69">
        <f t="shared" ca="1" si="65"/>
        <v>10653.048638203498</v>
      </c>
      <c r="N75" s="69">
        <f t="shared" ca="1" si="65"/>
        <v>10187.48183570294</v>
      </c>
      <c r="O75" s="69">
        <f t="shared" ca="1" si="65"/>
        <v>10474.998141324328</v>
      </c>
    </row>
    <row r="76" spans="2:15" x14ac:dyDescent="0.2">
      <c r="B76">
        <v>61</v>
      </c>
      <c r="C76" s="69">
        <f t="shared" ca="1" si="4"/>
        <v>10511.849783946776</v>
      </c>
      <c r="E76">
        <v>61</v>
      </c>
      <c r="F76" s="69">
        <f t="shared" ca="1" si="5"/>
        <v>9973.5692305573684</v>
      </c>
      <c r="G76" s="69">
        <f t="shared" ca="1" si="7"/>
        <v>10553.706893853756</v>
      </c>
      <c r="H76" s="69">
        <f t="shared" ca="1" si="7"/>
        <v>10318.92771889824</v>
      </c>
      <c r="I76" s="69">
        <f t="shared" ca="1" si="7"/>
        <v>10769.178408581309</v>
      </c>
      <c r="J76" s="69">
        <f t="shared" ca="1" si="7"/>
        <v>10638.800391360684</v>
      </c>
      <c r="K76" s="69">
        <f t="shared" ref="K76:O76" ca="1" si="66">J76*(1+_xlfn.NORM.INV(RAND(),$C$3,$C$4))</f>
        <v>10965.858828176679</v>
      </c>
      <c r="L76" s="69">
        <f t="shared" ca="1" si="66"/>
        <v>11510.722999572165</v>
      </c>
      <c r="M76" s="69">
        <f t="shared" ca="1" si="66"/>
        <v>11525.48190066978</v>
      </c>
      <c r="N76" s="69">
        <f t="shared" ca="1" si="66"/>
        <v>12003.768037022619</v>
      </c>
      <c r="O76" s="69">
        <f t="shared" ca="1" si="66"/>
        <v>12711.995393323981</v>
      </c>
    </row>
    <row r="77" spans="2:15" x14ac:dyDescent="0.2">
      <c r="B77">
        <v>62</v>
      </c>
      <c r="C77" s="69">
        <f t="shared" ca="1" si="4"/>
        <v>9775.7332418119731</v>
      </c>
      <c r="E77">
        <v>62</v>
      </c>
      <c r="F77" s="69">
        <f t="shared" ca="1" si="5"/>
        <v>10466.680730134105</v>
      </c>
      <c r="G77" s="69">
        <f t="shared" ca="1" si="7"/>
        <v>10544.840532845627</v>
      </c>
      <c r="H77" s="69">
        <f t="shared" ca="1" si="7"/>
        <v>11020.09069630412</v>
      </c>
      <c r="I77" s="69">
        <f t="shared" ca="1" si="7"/>
        <v>10094.384270595705</v>
      </c>
      <c r="J77" s="69">
        <f t="shared" ca="1" si="7"/>
        <v>10618.108538912289</v>
      </c>
      <c r="K77" s="69">
        <f t="shared" ref="K77:O77" ca="1" si="67">J77*(1+_xlfn.NORM.INV(RAND(),$C$3,$C$4))</f>
        <v>10699.470325077513</v>
      </c>
      <c r="L77" s="69">
        <f t="shared" ca="1" si="67"/>
        <v>10029.082066044552</v>
      </c>
      <c r="M77" s="69">
        <f t="shared" ca="1" si="67"/>
        <v>9543.3959431469848</v>
      </c>
      <c r="N77" s="69">
        <f t="shared" ca="1" si="67"/>
        <v>9870.8790306729225</v>
      </c>
      <c r="O77" s="69">
        <f t="shared" ca="1" si="67"/>
        <v>9548.6358765580717</v>
      </c>
    </row>
    <row r="78" spans="2:15" x14ac:dyDescent="0.2">
      <c r="B78">
        <v>63</v>
      </c>
      <c r="C78" s="69">
        <f t="shared" ca="1" si="4"/>
        <v>9459.297704628505</v>
      </c>
      <c r="E78">
        <v>63</v>
      </c>
      <c r="F78" s="69">
        <f t="shared" ca="1" si="5"/>
        <v>10425.525611034825</v>
      </c>
      <c r="G78" s="69">
        <f t="shared" ca="1" si="7"/>
        <v>10809.329642184699</v>
      </c>
      <c r="H78" s="69">
        <f t="shared" ca="1" si="7"/>
        <v>10801.757290155081</v>
      </c>
      <c r="I78" s="69">
        <f t="shared" ca="1" si="7"/>
        <v>10880.224749638885</v>
      </c>
      <c r="J78" s="69">
        <f t="shared" ca="1" si="7"/>
        <v>10894.916081970341</v>
      </c>
      <c r="K78" s="69">
        <f t="shared" ref="K78:O78" ca="1" si="68">J78*(1+_xlfn.NORM.INV(RAND(),$C$3,$C$4))</f>
        <v>11306.972326468529</v>
      </c>
      <c r="L78" s="69">
        <f t="shared" ca="1" si="68"/>
        <v>11327.900161054618</v>
      </c>
      <c r="M78" s="69">
        <f t="shared" ca="1" si="68"/>
        <v>11651.716357418867</v>
      </c>
      <c r="N78" s="69">
        <f t="shared" ca="1" si="68"/>
        <v>11524.486384703707</v>
      </c>
      <c r="O78" s="69">
        <f t="shared" ca="1" si="68"/>
        <v>10966.558708805827</v>
      </c>
    </row>
    <row r="79" spans="2:15" x14ac:dyDescent="0.2">
      <c r="B79">
        <v>64</v>
      </c>
      <c r="C79" s="69">
        <f t="shared" ca="1" si="4"/>
        <v>10265.819480865357</v>
      </c>
      <c r="E79">
        <v>64</v>
      </c>
      <c r="F79" s="69">
        <f t="shared" ca="1" si="5"/>
        <v>10226.273352732611</v>
      </c>
      <c r="G79" s="69">
        <f t="shared" ca="1" si="7"/>
        <v>10090.770837478514</v>
      </c>
      <c r="H79" s="69">
        <f t="shared" ca="1" si="7"/>
        <v>8999.856637991541</v>
      </c>
      <c r="I79" s="69">
        <f t="shared" ca="1" si="7"/>
        <v>9381.8175022211744</v>
      </c>
      <c r="J79" s="69">
        <f t="shared" ca="1" si="7"/>
        <v>9296.1525501202268</v>
      </c>
      <c r="K79" s="69">
        <f t="shared" ref="K79:O79" ca="1" si="69">J79*(1+_xlfn.NORM.INV(RAND(),$C$3,$C$4))</f>
        <v>9656.7922132689855</v>
      </c>
      <c r="L79" s="69">
        <f t="shared" ca="1" si="69"/>
        <v>9951.9276418909758</v>
      </c>
      <c r="M79" s="69">
        <f t="shared" ca="1" si="69"/>
        <v>10815.423235864815</v>
      </c>
      <c r="N79" s="69">
        <f t="shared" ca="1" si="69"/>
        <v>10988.483131336916</v>
      </c>
      <c r="O79" s="69">
        <f t="shared" ca="1" si="69"/>
        <v>11716.896718900527</v>
      </c>
    </row>
    <row r="80" spans="2:15" x14ac:dyDescent="0.2">
      <c r="B80">
        <v>65</v>
      </c>
      <c r="C80" s="69">
        <f t="shared" ca="1" si="4"/>
        <v>9675.4149331705848</v>
      </c>
      <c r="E80">
        <v>65</v>
      </c>
      <c r="F80" s="69">
        <f t="shared" ca="1" si="5"/>
        <v>10017.172165747728</v>
      </c>
      <c r="G80" s="69">
        <f t="shared" ca="1" si="7"/>
        <v>10230.903295786289</v>
      </c>
      <c r="H80" s="69">
        <f t="shared" ca="1" si="7"/>
        <v>10938.124908657812</v>
      </c>
      <c r="I80" s="69">
        <f t="shared" ca="1" si="7"/>
        <v>11162.406586629255</v>
      </c>
      <c r="J80" s="69">
        <f t="shared" ca="1" si="7"/>
        <v>11635.384717283487</v>
      </c>
      <c r="K80" s="69">
        <f t="shared" ref="K80:O80" ca="1" si="70">J80*(1+_xlfn.NORM.INV(RAND(),$C$3,$C$4))</f>
        <v>10762.294694776607</v>
      </c>
      <c r="L80" s="69">
        <f t="shared" ca="1" si="70"/>
        <v>10397.058336757214</v>
      </c>
      <c r="M80" s="69">
        <f t="shared" ca="1" si="70"/>
        <v>10276.678267027874</v>
      </c>
      <c r="N80" s="69">
        <f t="shared" ca="1" si="70"/>
        <v>10217.159297917207</v>
      </c>
      <c r="O80" s="69">
        <f t="shared" ca="1" si="70"/>
        <v>10028.98190686459</v>
      </c>
    </row>
    <row r="81" spans="2:15" x14ac:dyDescent="0.2">
      <c r="B81">
        <v>66</v>
      </c>
      <c r="C81" s="69">
        <f t="shared" ref="C81:C144" ca="1" si="71">$C$2*(1+_xlfn.NORM.INV(RAND(),$C$3,$C$4))</f>
        <v>10097.655876810089</v>
      </c>
      <c r="E81">
        <v>66</v>
      </c>
      <c r="F81" s="69">
        <f t="shared" ref="F81:F144" ca="1" si="72">$C$2*(1+_xlfn.NORM.INV(RAND(),$C$3,$C$4))</f>
        <v>10276.899234492843</v>
      </c>
      <c r="G81" s="69">
        <f t="shared" ca="1" si="7"/>
        <v>9914.1440850245926</v>
      </c>
      <c r="H81" s="69">
        <f t="shared" ca="1" si="7"/>
        <v>10159.774270236985</v>
      </c>
      <c r="I81" s="69">
        <f t="shared" ca="1" si="7"/>
        <v>9864.2076557818582</v>
      </c>
      <c r="J81" s="69">
        <f t="shared" ref="J81:O81" ca="1" si="73">I81*(1+_xlfn.NORM.INV(RAND(),$C$3,$C$4))</f>
        <v>9169.9511929961918</v>
      </c>
      <c r="K81" s="69">
        <f t="shared" ca="1" si="73"/>
        <v>9141.7984635726025</v>
      </c>
      <c r="L81" s="69">
        <f t="shared" ca="1" si="73"/>
        <v>9127.4142236760981</v>
      </c>
      <c r="M81" s="69">
        <f t="shared" ca="1" si="73"/>
        <v>9393.9628619864125</v>
      </c>
      <c r="N81" s="69">
        <f t="shared" ca="1" si="73"/>
        <v>10091.911380912108</v>
      </c>
      <c r="O81" s="69">
        <f t="shared" ca="1" si="73"/>
        <v>10599.238281419446</v>
      </c>
    </row>
    <row r="82" spans="2:15" x14ac:dyDescent="0.2">
      <c r="B82">
        <v>67</v>
      </c>
      <c r="C82" s="69">
        <f t="shared" ca="1" si="71"/>
        <v>10010.436164835237</v>
      </c>
      <c r="E82">
        <v>67</v>
      </c>
      <c r="F82" s="69">
        <f t="shared" ca="1" si="72"/>
        <v>10022.460184888338</v>
      </c>
      <c r="G82" s="69">
        <f t="shared" ref="G82:J145" ca="1" si="74">F82*(1+_xlfn.NORM.INV(RAND(),$C$3,$C$4))</f>
        <v>9980.5985758228035</v>
      </c>
      <c r="H82" s="69">
        <f t="shared" ca="1" si="74"/>
        <v>10604.471838855245</v>
      </c>
      <c r="I82" s="69">
        <f t="shared" ca="1" si="74"/>
        <v>10933.006743207865</v>
      </c>
      <c r="J82" s="69">
        <f t="shared" ca="1" si="74"/>
        <v>10400.862096095958</v>
      </c>
      <c r="K82" s="69">
        <f t="shared" ref="K82:O82" ca="1" si="75">J82*(1+_xlfn.NORM.INV(RAND(),$C$3,$C$4))</f>
        <v>10978.480227074937</v>
      </c>
      <c r="L82" s="69">
        <f t="shared" ca="1" si="75"/>
        <v>10336.562906156094</v>
      </c>
      <c r="M82" s="69">
        <f t="shared" ca="1" si="75"/>
        <v>9911.6975411177809</v>
      </c>
      <c r="N82" s="69">
        <f t="shared" ca="1" si="75"/>
        <v>9945.6060822681702</v>
      </c>
      <c r="O82" s="69">
        <f t="shared" ca="1" si="75"/>
        <v>9632.5254585684215</v>
      </c>
    </row>
    <row r="83" spans="2:15" x14ac:dyDescent="0.2">
      <c r="B83">
        <v>68</v>
      </c>
      <c r="C83" s="69">
        <f t="shared" ca="1" si="71"/>
        <v>10666.55767419018</v>
      </c>
      <c r="E83">
        <v>68</v>
      </c>
      <c r="F83" s="69">
        <f t="shared" ca="1" si="72"/>
        <v>8694.8531477884189</v>
      </c>
      <c r="G83" s="69">
        <f t="shared" ca="1" si="74"/>
        <v>9057.9989508617637</v>
      </c>
      <c r="H83" s="69">
        <f t="shared" ca="1" si="74"/>
        <v>8811.9248484211803</v>
      </c>
      <c r="I83" s="69">
        <f t="shared" ca="1" si="74"/>
        <v>8350.2675771099184</v>
      </c>
      <c r="J83" s="69">
        <f t="shared" ca="1" si="74"/>
        <v>8420.6759644540816</v>
      </c>
      <c r="K83" s="69">
        <f t="shared" ref="K83:O83" ca="1" si="76">J83*(1+_xlfn.NORM.INV(RAND(),$C$3,$C$4))</f>
        <v>7467.2875257131427</v>
      </c>
      <c r="L83" s="69">
        <f t="shared" ca="1" si="76"/>
        <v>7819.5490168342185</v>
      </c>
      <c r="M83" s="69">
        <f t="shared" ca="1" si="76"/>
        <v>7546.3999683336615</v>
      </c>
      <c r="N83" s="69">
        <f t="shared" ca="1" si="76"/>
        <v>7706.9773607269344</v>
      </c>
      <c r="O83" s="69">
        <f t="shared" ca="1" si="76"/>
        <v>7417.619111342894</v>
      </c>
    </row>
    <row r="84" spans="2:15" x14ac:dyDescent="0.2">
      <c r="B84">
        <v>69</v>
      </c>
      <c r="C84" s="69">
        <f t="shared" ca="1" si="71"/>
        <v>9991.2198199948489</v>
      </c>
      <c r="E84">
        <v>69</v>
      </c>
      <c r="F84" s="69">
        <f t="shared" ca="1" si="72"/>
        <v>9610.6642148518222</v>
      </c>
      <c r="G84" s="69">
        <f t="shared" ca="1" si="74"/>
        <v>9544.9208198422311</v>
      </c>
      <c r="H84" s="69">
        <f t="shared" ca="1" si="74"/>
        <v>9724.6342323359531</v>
      </c>
      <c r="I84" s="69">
        <f t="shared" ca="1" si="74"/>
        <v>9033.6077973340743</v>
      </c>
      <c r="J84" s="69">
        <f t="shared" ca="1" si="74"/>
        <v>8856.9081743072584</v>
      </c>
      <c r="K84" s="69">
        <f t="shared" ref="K84:O84" ca="1" si="77">J84*(1+_xlfn.NORM.INV(RAND(),$C$3,$C$4))</f>
        <v>8766.255274438694</v>
      </c>
      <c r="L84" s="69">
        <f t="shared" ca="1" si="77"/>
        <v>8404.0320724411267</v>
      </c>
      <c r="M84" s="69">
        <f t="shared" ca="1" si="77"/>
        <v>8378.6895146903953</v>
      </c>
      <c r="N84" s="69">
        <f t="shared" ca="1" si="77"/>
        <v>8384.7980249788125</v>
      </c>
      <c r="O84" s="69">
        <f t="shared" ca="1" si="77"/>
        <v>8530.1516344897336</v>
      </c>
    </row>
    <row r="85" spans="2:15" x14ac:dyDescent="0.2">
      <c r="B85">
        <v>70</v>
      </c>
      <c r="C85" s="69">
        <f t="shared" ca="1" si="71"/>
        <v>9781.5850804607871</v>
      </c>
      <c r="E85">
        <v>70</v>
      </c>
      <c r="F85" s="69">
        <f t="shared" ca="1" si="72"/>
        <v>9641.9712948802426</v>
      </c>
      <c r="G85" s="69">
        <f t="shared" ca="1" si="74"/>
        <v>9915.9523233132022</v>
      </c>
      <c r="H85" s="69">
        <f t="shared" ca="1" si="74"/>
        <v>10280.132851658747</v>
      </c>
      <c r="I85" s="69">
        <f t="shared" ca="1" si="74"/>
        <v>10815.31636852199</v>
      </c>
      <c r="J85" s="69">
        <f t="shared" ca="1" si="74"/>
        <v>10723.364099677929</v>
      </c>
      <c r="K85" s="69">
        <f t="shared" ref="K85:O85" ca="1" si="78">J85*(1+_xlfn.NORM.INV(RAND(),$C$3,$C$4))</f>
        <v>10760.075908462808</v>
      </c>
      <c r="L85" s="69">
        <f t="shared" ca="1" si="78"/>
        <v>10842.359131677456</v>
      </c>
      <c r="M85" s="69">
        <f t="shared" ca="1" si="78"/>
        <v>10668.218375740051</v>
      </c>
      <c r="N85" s="69">
        <f t="shared" ca="1" si="78"/>
        <v>10894.505743552463</v>
      </c>
      <c r="O85" s="69">
        <f t="shared" ca="1" si="78"/>
        <v>10432.16217667654</v>
      </c>
    </row>
    <row r="86" spans="2:15" x14ac:dyDescent="0.2">
      <c r="B86">
        <v>71</v>
      </c>
      <c r="C86" s="69">
        <f t="shared" ca="1" si="71"/>
        <v>9679.2175166474517</v>
      </c>
      <c r="E86">
        <v>71</v>
      </c>
      <c r="F86" s="69">
        <f t="shared" ca="1" si="72"/>
        <v>10182.959419996525</v>
      </c>
      <c r="G86" s="69">
        <f t="shared" ca="1" si="74"/>
        <v>9525.0000200724644</v>
      </c>
      <c r="H86" s="69">
        <f t="shared" ca="1" si="74"/>
        <v>9475.8126474508317</v>
      </c>
      <c r="I86" s="69">
        <f t="shared" ca="1" si="74"/>
        <v>9918.7494680275377</v>
      </c>
      <c r="J86" s="69">
        <f t="shared" ca="1" si="74"/>
        <v>9312.3953293923987</v>
      </c>
      <c r="K86" s="69">
        <f t="shared" ref="K86:O86" ca="1" si="79">J86*(1+_xlfn.NORM.INV(RAND(),$C$3,$C$4))</f>
        <v>9175.5174594686177</v>
      </c>
      <c r="L86" s="69">
        <f t="shared" ca="1" si="79"/>
        <v>9534.5797470317411</v>
      </c>
      <c r="M86" s="69">
        <f t="shared" ca="1" si="79"/>
        <v>9247.9271504497901</v>
      </c>
      <c r="N86" s="69">
        <f t="shared" ca="1" si="79"/>
        <v>8976.0973161386355</v>
      </c>
      <c r="O86" s="69">
        <f t="shared" ca="1" si="79"/>
        <v>8567.0052458760983</v>
      </c>
    </row>
    <row r="87" spans="2:15" x14ac:dyDescent="0.2">
      <c r="B87">
        <v>72</v>
      </c>
      <c r="C87" s="69">
        <f t="shared" ca="1" si="71"/>
        <v>10436.908590715228</v>
      </c>
      <c r="E87">
        <v>72</v>
      </c>
      <c r="F87" s="69">
        <f t="shared" ca="1" si="72"/>
        <v>9471.0337511095513</v>
      </c>
      <c r="G87" s="69">
        <f t="shared" ca="1" si="74"/>
        <v>9749.1820186991881</v>
      </c>
      <c r="H87" s="69">
        <f t="shared" ca="1" si="74"/>
        <v>9712.9422985283909</v>
      </c>
      <c r="I87" s="69">
        <f t="shared" ca="1" si="74"/>
        <v>9481.4265473366213</v>
      </c>
      <c r="J87" s="69">
        <f t="shared" ca="1" si="74"/>
        <v>9389.0808967278062</v>
      </c>
      <c r="K87" s="69">
        <f t="shared" ref="K87:O87" ca="1" si="80">J87*(1+_xlfn.NORM.INV(RAND(),$C$3,$C$4))</f>
        <v>9506.2398623138706</v>
      </c>
      <c r="L87" s="69">
        <f t="shared" ca="1" si="80"/>
        <v>9676.5196915032866</v>
      </c>
      <c r="M87" s="69">
        <f t="shared" ca="1" si="80"/>
        <v>9157.407298057391</v>
      </c>
      <c r="N87" s="69">
        <f t="shared" ca="1" si="80"/>
        <v>8715.0873033677963</v>
      </c>
      <c r="O87" s="69">
        <f t="shared" ca="1" si="80"/>
        <v>8740.184520925055</v>
      </c>
    </row>
    <row r="88" spans="2:15" x14ac:dyDescent="0.2">
      <c r="B88">
        <v>73</v>
      </c>
      <c r="C88" s="69">
        <f t="shared" ca="1" si="71"/>
        <v>9762.9112759295094</v>
      </c>
      <c r="E88">
        <v>73</v>
      </c>
      <c r="F88" s="69">
        <f t="shared" ca="1" si="72"/>
        <v>10156.75495125029</v>
      </c>
      <c r="G88" s="69">
        <f t="shared" ca="1" si="74"/>
        <v>10093.206998238218</v>
      </c>
      <c r="H88" s="69">
        <f t="shared" ca="1" si="74"/>
        <v>10009.068053807676</v>
      </c>
      <c r="I88" s="69">
        <f t="shared" ca="1" si="74"/>
        <v>9766.1051627085726</v>
      </c>
      <c r="J88" s="69">
        <f t="shared" ca="1" si="74"/>
        <v>10610.138117914692</v>
      </c>
      <c r="K88" s="69">
        <f t="shared" ref="K88:O88" ca="1" si="81">J88*(1+_xlfn.NORM.INV(RAND(),$C$3,$C$4))</f>
        <v>11321.783172961847</v>
      </c>
      <c r="L88" s="69">
        <f t="shared" ca="1" si="81"/>
        <v>11038.238928117169</v>
      </c>
      <c r="M88" s="69">
        <f t="shared" ca="1" si="81"/>
        <v>11269.459573556944</v>
      </c>
      <c r="N88" s="69">
        <f t="shared" ca="1" si="81"/>
        <v>11072.328325709839</v>
      </c>
      <c r="O88" s="69">
        <f t="shared" ca="1" si="81"/>
        <v>10992.548199537729</v>
      </c>
    </row>
    <row r="89" spans="2:15" x14ac:dyDescent="0.2">
      <c r="B89">
        <v>74</v>
      </c>
      <c r="C89" s="69">
        <f t="shared" ca="1" si="71"/>
        <v>9907.2767411508448</v>
      </c>
      <c r="E89">
        <v>74</v>
      </c>
      <c r="F89" s="69">
        <f t="shared" ca="1" si="72"/>
        <v>9594.5151336563758</v>
      </c>
      <c r="G89" s="69">
        <f t="shared" ca="1" si="74"/>
        <v>9272.3966266075495</v>
      </c>
      <c r="H89" s="69">
        <f t="shared" ca="1" si="74"/>
        <v>8881.9114865526135</v>
      </c>
      <c r="I89" s="69">
        <f t="shared" ca="1" si="74"/>
        <v>8943.4600221430992</v>
      </c>
      <c r="J89" s="69">
        <f t="shared" ca="1" si="74"/>
        <v>8478.0856043166168</v>
      </c>
      <c r="K89" s="69">
        <f t="shared" ref="K89:O89" ca="1" si="82">J89*(1+_xlfn.NORM.INV(RAND(),$C$3,$C$4))</f>
        <v>8390.7178041670504</v>
      </c>
      <c r="L89" s="69">
        <f t="shared" ca="1" si="82"/>
        <v>8246.7100585038279</v>
      </c>
      <c r="M89" s="69">
        <f t="shared" ca="1" si="82"/>
        <v>7516.9035748624492</v>
      </c>
      <c r="N89" s="69">
        <f t="shared" ca="1" si="82"/>
        <v>7185.2160488553791</v>
      </c>
      <c r="O89" s="69">
        <f t="shared" ca="1" si="82"/>
        <v>7395.1356241981675</v>
      </c>
    </row>
    <row r="90" spans="2:15" x14ac:dyDescent="0.2">
      <c r="B90">
        <v>75</v>
      </c>
      <c r="C90" s="69">
        <f t="shared" ca="1" si="71"/>
        <v>10282.695854191288</v>
      </c>
      <c r="E90">
        <v>75</v>
      </c>
      <c r="F90" s="69">
        <f t="shared" ca="1" si="72"/>
        <v>10258.337943318364</v>
      </c>
      <c r="G90" s="69">
        <f t="shared" ca="1" si="74"/>
        <v>10486.593958813468</v>
      </c>
      <c r="H90" s="69">
        <f t="shared" ca="1" si="74"/>
        <v>10021.352255413729</v>
      </c>
      <c r="I90" s="69">
        <f t="shared" ca="1" si="74"/>
        <v>10415.201272247265</v>
      </c>
      <c r="J90" s="69">
        <f t="shared" ca="1" si="74"/>
        <v>11181.845295075644</v>
      </c>
      <c r="K90" s="69">
        <f t="shared" ref="K90:O90" ca="1" si="83">J90*(1+_xlfn.NORM.INV(RAND(),$C$3,$C$4))</f>
        <v>10193.180868038095</v>
      </c>
      <c r="L90" s="69">
        <f t="shared" ca="1" si="83"/>
        <v>10298.316243540788</v>
      </c>
      <c r="M90" s="69">
        <f t="shared" ca="1" si="83"/>
        <v>10853.051723269402</v>
      </c>
      <c r="N90" s="69">
        <f t="shared" ca="1" si="83"/>
        <v>10606.000336309608</v>
      </c>
      <c r="O90" s="69">
        <f t="shared" ca="1" si="83"/>
        <v>10581.887567336325</v>
      </c>
    </row>
    <row r="91" spans="2:15" x14ac:dyDescent="0.2">
      <c r="B91">
        <v>76</v>
      </c>
      <c r="C91" s="69">
        <f t="shared" ca="1" si="71"/>
        <v>10734.109554051729</v>
      </c>
      <c r="E91">
        <v>76</v>
      </c>
      <c r="F91" s="69">
        <f t="shared" ca="1" si="72"/>
        <v>10192.803376938657</v>
      </c>
      <c r="G91" s="69">
        <f t="shared" ca="1" si="74"/>
        <v>10238.38295441019</v>
      </c>
      <c r="H91" s="69">
        <f t="shared" ca="1" si="74"/>
        <v>11259.057846404605</v>
      </c>
      <c r="I91" s="69">
        <f t="shared" ca="1" si="74"/>
        <v>11363.282526949828</v>
      </c>
      <c r="J91" s="69">
        <f t="shared" ca="1" si="74"/>
        <v>11846.152349453414</v>
      </c>
      <c r="K91" s="69">
        <f t="shared" ref="K91:O91" ca="1" si="84">J91*(1+_xlfn.NORM.INV(RAND(),$C$3,$C$4))</f>
        <v>12206.563536646116</v>
      </c>
      <c r="L91" s="69">
        <f t="shared" ca="1" si="84"/>
        <v>12164.360854508119</v>
      </c>
      <c r="M91" s="69">
        <f t="shared" ca="1" si="84"/>
        <v>12611.185362007835</v>
      </c>
      <c r="N91" s="69">
        <f t="shared" ca="1" si="84"/>
        <v>13385.233351172626</v>
      </c>
      <c r="O91" s="69">
        <f t="shared" ca="1" si="84"/>
        <v>14104.082471436825</v>
      </c>
    </row>
    <row r="92" spans="2:15" x14ac:dyDescent="0.2">
      <c r="B92">
        <v>77</v>
      </c>
      <c r="C92" s="69">
        <f t="shared" ca="1" si="71"/>
        <v>9814.5347998456036</v>
      </c>
      <c r="E92">
        <v>77</v>
      </c>
      <c r="F92" s="69">
        <f t="shared" ca="1" si="72"/>
        <v>10285.906330220536</v>
      </c>
      <c r="G92" s="69">
        <f t="shared" ca="1" si="74"/>
        <v>9794.8635593150484</v>
      </c>
      <c r="H92" s="69">
        <f t="shared" ca="1" si="74"/>
        <v>10437.907469960779</v>
      </c>
      <c r="I92" s="69">
        <f t="shared" ca="1" si="74"/>
        <v>9653.9393386565134</v>
      </c>
      <c r="J92" s="69">
        <f t="shared" ca="1" si="74"/>
        <v>9845.0154483485585</v>
      </c>
      <c r="K92" s="69">
        <f t="shared" ref="K92:O92" ca="1" si="85">J92*(1+_xlfn.NORM.INV(RAND(),$C$3,$C$4))</f>
        <v>9804.0921694187273</v>
      </c>
      <c r="L92" s="69">
        <f t="shared" ca="1" si="85"/>
        <v>9322.4805025251826</v>
      </c>
      <c r="M92" s="69">
        <f t="shared" ca="1" si="85"/>
        <v>8363.5852212367045</v>
      </c>
      <c r="N92" s="69">
        <f t="shared" ca="1" si="85"/>
        <v>7817.6897539702977</v>
      </c>
      <c r="O92" s="69">
        <f t="shared" ca="1" si="85"/>
        <v>7603.2419548921216</v>
      </c>
    </row>
    <row r="93" spans="2:15" x14ac:dyDescent="0.2">
      <c r="B93">
        <v>78</v>
      </c>
      <c r="C93" s="69">
        <f t="shared" ca="1" si="71"/>
        <v>9563.2708677602423</v>
      </c>
      <c r="E93">
        <v>78</v>
      </c>
      <c r="F93" s="69">
        <f t="shared" ca="1" si="72"/>
        <v>9990.7511410778643</v>
      </c>
      <c r="G93" s="69">
        <f t="shared" ca="1" si="74"/>
        <v>10140.585294020659</v>
      </c>
      <c r="H93" s="69">
        <f t="shared" ca="1" si="74"/>
        <v>10089.16587486889</v>
      </c>
      <c r="I93" s="69">
        <f t="shared" ca="1" si="74"/>
        <v>10022.570314364277</v>
      </c>
      <c r="J93" s="69">
        <f t="shared" ca="1" si="74"/>
        <v>9613.0179287300052</v>
      </c>
      <c r="K93" s="69">
        <f t="shared" ref="K93:O93" ca="1" si="86">J93*(1+_xlfn.NORM.INV(RAND(),$C$3,$C$4))</f>
        <v>9276.1834955885115</v>
      </c>
      <c r="L93" s="69">
        <f t="shared" ca="1" si="86"/>
        <v>9209.5962345625321</v>
      </c>
      <c r="M93" s="69">
        <f t="shared" ca="1" si="86"/>
        <v>9287.1431519037451</v>
      </c>
      <c r="N93" s="69">
        <f t="shared" ca="1" si="86"/>
        <v>8689.5050104603197</v>
      </c>
      <c r="O93" s="69">
        <f t="shared" ca="1" si="86"/>
        <v>8153.7922140003357</v>
      </c>
    </row>
    <row r="94" spans="2:15" x14ac:dyDescent="0.2">
      <c r="B94">
        <v>79</v>
      </c>
      <c r="C94" s="69">
        <f t="shared" ca="1" si="71"/>
        <v>9821.7190403886052</v>
      </c>
      <c r="E94">
        <v>79</v>
      </c>
      <c r="F94" s="69">
        <f t="shared" ca="1" si="72"/>
        <v>9943.6390196031425</v>
      </c>
      <c r="G94" s="69">
        <f t="shared" ca="1" si="74"/>
        <v>9816.7767010097996</v>
      </c>
      <c r="H94" s="69">
        <f t="shared" ca="1" si="74"/>
        <v>9678.3429169415522</v>
      </c>
      <c r="I94" s="69">
        <f t="shared" ca="1" si="74"/>
        <v>9081.7299122334189</v>
      </c>
      <c r="J94" s="69">
        <f t="shared" ca="1" si="74"/>
        <v>9503.4286512620492</v>
      </c>
      <c r="K94" s="69">
        <f t="shared" ref="K94:O94" ca="1" si="87">J94*(1+_xlfn.NORM.INV(RAND(),$C$3,$C$4))</f>
        <v>9879.1077840105354</v>
      </c>
      <c r="L94" s="69">
        <f t="shared" ca="1" si="87"/>
        <v>10915.51637527753</v>
      </c>
      <c r="M94" s="69">
        <f t="shared" ca="1" si="87"/>
        <v>10761.132479065545</v>
      </c>
      <c r="N94" s="69">
        <f t="shared" ca="1" si="87"/>
        <v>11796.049785605337</v>
      </c>
      <c r="O94" s="69">
        <f t="shared" ca="1" si="87"/>
        <v>12176.030596221881</v>
      </c>
    </row>
    <row r="95" spans="2:15" x14ac:dyDescent="0.2">
      <c r="B95">
        <v>80</v>
      </c>
      <c r="C95" s="69">
        <f t="shared" ca="1" si="71"/>
        <v>9833.8812047447791</v>
      </c>
      <c r="E95">
        <v>80</v>
      </c>
      <c r="F95" s="69">
        <f t="shared" ca="1" si="72"/>
        <v>9866.9001148968091</v>
      </c>
      <c r="G95" s="69">
        <f t="shared" ca="1" si="74"/>
        <v>9876.9271579831293</v>
      </c>
      <c r="H95" s="69">
        <f t="shared" ca="1" si="74"/>
        <v>10032.690645454702</v>
      </c>
      <c r="I95" s="69">
        <f t="shared" ca="1" si="74"/>
        <v>10107.498816840611</v>
      </c>
      <c r="J95" s="69">
        <f t="shared" ca="1" si="74"/>
        <v>10070.126118755214</v>
      </c>
      <c r="K95" s="69">
        <f t="shared" ref="K95:O95" ca="1" si="88">J95*(1+_xlfn.NORM.INV(RAND(),$C$3,$C$4))</f>
        <v>10210.345874407518</v>
      </c>
      <c r="L95" s="69">
        <f t="shared" ca="1" si="88"/>
        <v>10186.613034990321</v>
      </c>
      <c r="M95" s="69">
        <f t="shared" ca="1" si="88"/>
        <v>10197.093822719775</v>
      </c>
      <c r="N95" s="69">
        <f t="shared" ca="1" si="88"/>
        <v>10231.365983809395</v>
      </c>
      <c r="O95" s="69">
        <f t="shared" ca="1" si="88"/>
        <v>10747.03690045606</v>
      </c>
    </row>
    <row r="96" spans="2:15" x14ac:dyDescent="0.2">
      <c r="B96">
        <v>81</v>
      </c>
      <c r="C96" s="69">
        <f t="shared" ca="1" si="71"/>
        <v>10649.229306896656</v>
      </c>
      <c r="E96">
        <v>81</v>
      </c>
      <c r="F96" s="69">
        <f t="shared" ca="1" si="72"/>
        <v>10630.129154950289</v>
      </c>
      <c r="G96" s="69">
        <f t="shared" ca="1" si="74"/>
        <v>11033.024812950542</v>
      </c>
      <c r="H96" s="69">
        <f t="shared" ca="1" si="74"/>
        <v>10569.932547294515</v>
      </c>
      <c r="I96" s="69">
        <f t="shared" ca="1" si="74"/>
        <v>10299.71817681191</v>
      </c>
      <c r="J96" s="69">
        <f t="shared" ca="1" si="74"/>
        <v>9570.2888978036481</v>
      </c>
      <c r="K96" s="69">
        <f t="shared" ref="K96:O96" ca="1" si="89">J96*(1+_xlfn.NORM.INV(RAND(),$C$3,$C$4))</f>
        <v>9428.9138964179983</v>
      </c>
      <c r="L96" s="69">
        <f t="shared" ca="1" si="89"/>
        <v>9568.9412066313071</v>
      </c>
      <c r="M96" s="69">
        <f t="shared" ca="1" si="89"/>
        <v>9259.902125218563</v>
      </c>
      <c r="N96" s="69">
        <f t="shared" ca="1" si="89"/>
        <v>8593.6334272639961</v>
      </c>
      <c r="O96" s="69">
        <f t="shared" ca="1" si="89"/>
        <v>9535.6122461022023</v>
      </c>
    </row>
    <row r="97" spans="2:15" x14ac:dyDescent="0.2">
      <c r="B97">
        <v>82</v>
      </c>
      <c r="C97" s="69">
        <f t="shared" ca="1" si="71"/>
        <v>9995.8687947750477</v>
      </c>
      <c r="E97">
        <v>82</v>
      </c>
      <c r="F97" s="69">
        <f t="shared" ca="1" si="72"/>
        <v>10479.067844661447</v>
      </c>
      <c r="G97" s="69">
        <f t="shared" ca="1" si="74"/>
        <v>10583.740938648762</v>
      </c>
      <c r="H97" s="69">
        <f t="shared" ca="1" si="74"/>
        <v>11056.035302220267</v>
      </c>
      <c r="I97" s="69">
        <f t="shared" ca="1" si="74"/>
        <v>10403.54954224131</v>
      </c>
      <c r="J97" s="69">
        <f t="shared" ca="1" si="74"/>
        <v>10994.467984093337</v>
      </c>
      <c r="K97" s="69">
        <f t="shared" ref="K97:O97" ca="1" si="90">J97*(1+_xlfn.NORM.INV(RAND(),$C$3,$C$4))</f>
        <v>11742.869282075811</v>
      </c>
      <c r="L97" s="69">
        <f t="shared" ca="1" si="90"/>
        <v>11912.498065857084</v>
      </c>
      <c r="M97" s="69">
        <f t="shared" ca="1" si="90"/>
        <v>12280.413578214633</v>
      </c>
      <c r="N97" s="69">
        <f t="shared" ca="1" si="90"/>
        <v>12161.192927536813</v>
      </c>
      <c r="O97" s="69">
        <f t="shared" ca="1" si="90"/>
        <v>11541.362287190575</v>
      </c>
    </row>
    <row r="98" spans="2:15" x14ac:dyDescent="0.2">
      <c r="B98">
        <v>83</v>
      </c>
      <c r="C98" s="69">
        <f t="shared" ca="1" si="71"/>
        <v>10415.665988552881</v>
      </c>
      <c r="E98">
        <v>83</v>
      </c>
      <c r="F98" s="69">
        <f t="shared" ca="1" si="72"/>
        <v>9667.8601542200013</v>
      </c>
      <c r="G98" s="69">
        <f t="shared" ca="1" si="74"/>
        <v>9788.2697159134968</v>
      </c>
      <c r="H98" s="69">
        <f t="shared" ca="1" si="74"/>
        <v>10184.892841378323</v>
      </c>
      <c r="I98" s="69">
        <f t="shared" ca="1" si="74"/>
        <v>10345.058944296943</v>
      </c>
      <c r="J98" s="69">
        <f t="shared" ca="1" si="74"/>
        <v>10250.0334993878</v>
      </c>
      <c r="K98" s="69">
        <f t="shared" ref="K98:O98" ca="1" si="91">J98*(1+_xlfn.NORM.INV(RAND(),$C$3,$C$4))</f>
        <v>9936.1139802502585</v>
      </c>
      <c r="L98" s="69">
        <f t="shared" ca="1" si="91"/>
        <v>10303.818816017081</v>
      </c>
      <c r="M98" s="69">
        <f t="shared" ca="1" si="91"/>
        <v>10480.123520520843</v>
      </c>
      <c r="N98" s="69">
        <f t="shared" ca="1" si="91"/>
        <v>10593.955062026158</v>
      </c>
      <c r="O98" s="69">
        <f t="shared" ca="1" si="91"/>
        <v>10966.176015058149</v>
      </c>
    </row>
    <row r="99" spans="2:15" x14ac:dyDescent="0.2">
      <c r="B99">
        <v>84</v>
      </c>
      <c r="C99" s="69">
        <f t="shared" ca="1" si="71"/>
        <v>9898.2315688781946</v>
      </c>
      <c r="E99">
        <v>84</v>
      </c>
      <c r="F99" s="69">
        <f t="shared" ca="1" si="72"/>
        <v>9839.5725111320826</v>
      </c>
      <c r="G99" s="69">
        <f t="shared" ca="1" si="74"/>
        <v>9803.0348772893376</v>
      </c>
      <c r="H99" s="69">
        <f t="shared" ca="1" si="74"/>
        <v>9618.6410570918724</v>
      </c>
      <c r="I99" s="69">
        <f t="shared" ca="1" si="74"/>
        <v>9832.957743908084</v>
      </c>
      <c r="J99" s="69">
        <f t="shared" ca="1" si="74"/>
        <v>9931.2178880140327</v>
      </c>
      <c r="K99" s="69">
        <f t="shared" ref="K99:O99" ca="1" si="92">J99*(1+_xlfn.NORM.INV(RAND(),$C$3,$C$4))</f>
        <v>9873.6239026234271</v>
      </c>
      <c r="L99" s="69">
        <f t="shared" ca="1" si="92"/>
        <v>9842.5625964568608</v>
      </c>
      <c r="M99" s="69">
        <f t="shared" ca="1" si="92"/>
        <v>10198.094285215615</v>
      </c>
      <c r="N99" s="69">
        <f t="shared" ca="1" si="92"/>
        <v>9207.7094316904695</v>
      </c>
      <c r="O99" s="69">
        <f t="shared" ca="1" si="92"/>
        <v>9195.1185211556185</v>
      </c>
    </row>
    <row r="100" spans="2:15" x14ac:dyDescent="0.2">
      <c r="B100">
        <v>85</v>
      </c>
      <c r="C100" s="69">
        <f t="shared" ca="1" si="71"/>
        <v>9589.4726457174147</v>
      </c>
      <c r="E100">
        <v>85</v>
      </c>
      <c r="F100" s="69">
        <f t="shared" ca="1" si="72"/>
        <v>10639.672645633425</v>
      </c>
      <c r="G100" s="69">
        <f t="shared" ca="1" si="74"/>
        <v>10396.257504941381</v>
      </c>
      <c r="H100" s="69">
        <f t="shared" ca="1" si="74"/>
        <v>10859.787940506267</v>
      </c>
      <c r="I100" s="69">
        <f t="shared" ca="1" si="74"/>
        <v>11137.572157150862</v>
      </c>
      <c r="J100" s="69">
        <f t="shared" ca="1" si="74"/>
        <v>11241.335250260378</v>
      </c>
      <c r="K100" s="69">
        <f t="shared" ref="K100:O100" ca="1" si="93">J100*(1+_xlfn.NORM.INV(RAND(),$C$3,$C$4))</f>
        <v>10830.927103788568</v>
      </c>
      <c r="L100" s="69">
        <f t="shared" ca="1" si="93"/>
        <v>10766.229165829842</v>
      </c>
      <c r="M100" s="69">
        <f t="shared" ca="1" si="93"/>
        <v>10193.02064236934</v>
      </c>
      <c r="N100" s="69">
        <f t="shared" ca="1" si="93"/>
        <v>10336.380549878155</v>
      </c>
      <c r="O100" s="69">
        <f t="shared" ca="1" si="93"/>
        <v>10403.688019605985</v>
      </c>
    </row>
    <row r="101" spans="2:15" x14ac:dyDescent="0.2">
      <c r="B101">
        <v>86</v>
      </c>
      <c r="C101" s="69">
        <f t="shared" ca="1" si="71"/>
        <v>9527.0534361564205</v>
      </c>
      <c r="E101">
        <v>86</v>
      </c>
      <c r="F101" s="69">
        <f t="shared" ca="1" si="72"/>
        <v>9814.0587239600991</v>
      </c>
      <c r="G101" s="69">
        <f t="shared" ca="1" si="74"/>
        <v>8671.4066652915808</v>
      </c>
      <c r="H101" s="69">
        <f t="shared" ca="1" si="74"/>
        <v>8388.3279347186945</v>
      </c>
      <c r="I101" s="69">
        <f t="shared" ca="1" si="74"/>
        <v>8832.3825705692489</v>
      </c>
      <c r="J101" s="69">
        <f t="shared" ca="1" si="74"/>
        <v>9154.9006863623144</v>
      </c>
      <c r="K101" s="69">
        <f t="shared" ref="K101:O101" ca="1" si="94">J101*(1+_xlfn.NORM.INV(RAND(),$C$3,$C$4))</f>
        <v>9652.0450801874449</v>
      </c>
      <c r="L101" s="69">
        <f t="shared" ca="1" si="94"/>
        <v>9610.4664696228119</v>
      </c>
      <c r="M101" s="69">
        <f t="shared" ca="1" si="94"/>
        <v>10163.222137115165</v>
      </c>
      <c r="N101" s="69">
        <f t="shared" ca="1" si="94"/>
        <v>9195.8074950254486</v>
      </c>
      <c r="O101" s="69">
        <f t="shared" ca="1" si="94"/>
        <v>9497.4494224563932</v>
      </c>
    </row>
    <row r="102" spans="2:15" x14ac:dyDescent="0.2">
      <c r="B102">
        <v>87</v>
      </c>
      <c r="C102" s="69">
        <f t="shared" ca="1" si="71"/>
        <v>10008.840772967416</v>
      </c>
      <c r="E102">
        <v>87</v>
      </c>
      <c r="F102" s="69">
        <f t="shared" ca="1" si="72"/>
        <v>10467.94188783364</v>
      </c>
      <c r="G102" s="69">
        <f t="shared" ca="1" si="74"/>
        <v>11215.657277811371</v>
      </c>
      <c r="H102" s="69">
        <f t="shared" ca="1" si="74"/>
        <v>11612.408059458736</v>
      </c>
      <c r="I102" s="69">
        <f t="shared" ca="1" si="74"/>
        <v>11986.230123111445</v>
      </c>
      <c r="J102" s="69">
        <f t="shared" ca="1" si="74"/>
        <v>12398.439008328485</v>
      </c>
      <c r="K102" s="69">
        <f t="shared" ref="K102:O102" ca="1" si="95">J102*(1+_xlfn.NORM.INV(RAND(),$C$3,$C$4))</f>
        <v>12937.909805320076</v>
      </c>
      <c r="L102" s="69">
        <f t="shared" ca="1" si="95"/>
        <v>12759.133938685654</v>
      </c>
      <c r="M102" s="69">
        <f t="shared" ca="1" si="95"/>
        <v>12428.432914703593</v>
      </c>
      <c r="N102" s="69">
        <f t="shared" ca="1" si="95"/>
        <v>12127.842724008817</v>
      </c>
      <c r="O102" s="69">
        <f t="shared" ca="1" si="95"/>
        <v>12802.481258528793</v>
      </c>
    </row>
    <row r="103" spans="2:15" x14ac:dyDescent="0.2">
      <c r="B103">
        <v>88</v>
      </c>
      <c r="C103" s="69">
        <f t="shared" ca="1" si="71"/>
        <v>9848.6516093788214</v>
      </c>
      <c r="E103">
        <v>88</v>
      </c>
      <c r="F103" s="69">
        <f t="shared" ca="1" si="72"/>
        <v>10291.888023731151</v>
      </c>
      <c r="G103" s="69">
        <f t="shared" ca="1" si="74"/>
        <v>10317.749190136064</v>
      </c>
      <c r="H103" s="69">
        <f t="shared" ca="1" si="74"/>
        <v>10574.961134202042</v>
      </c>
      <c r="I103" s="69">
        <f t="shared" ca="1" si="74"/>
        <v>10743.035224143068</v>
      </c>
      <c r="J103" s="69">
        <f t="shared" ca="1" si="74"/>
        <v>10496.759159143065</v>
      </c>
      <c r="K103" s="69">
        <f t="shared" ref="K103:O103" ca="1" si="96">J103*(1+_xlfn.NORM.INV(RAND(),$C$3,$C$4))</f>
        <v>10804.179420144177</v>
      </c>
      <c r="L103" s="69">
        <f t="shared" ca="1" si="96"/>
        <v>10562.885549006958</v>
      </c>
      <c r="M103" s="69">
        <f t="shared" ca="1" si="96"/>
        <v>10171.649881270494</v>
      </c>
      <c r="N103" s="69">
        <f t="shared" ca="1" si="96"/>
        <v>10182.528391390795</v>
      </c>
      <c r="O103" s="69">
        <f t="shared" ca="1" si="96"/>
        <v>10028.368899998708</v>
      </c>
    </row>
    <row r="104" spans="2:15" x14ac:dyDescent="0.2">
      <c r="B104">
        <v>89</v>
      </c>
      <c r="C104" s="69">
        <f t="shared" ca="1" si="71"/>
        <v>10300.390225087105</v>
      </c>
      <c r="E104">
        <v>89</v>
      </c>
      <c r="F104" s="69">
        <f t="shared" ca="1" si="72"/>
        <v>9623.8594354399902</v>
      </c>
      <c r="G104" s="69">
        <f t="shared" ca="1" si="74"/>
        <v>9329.716082719191</v>
      </c>
      <c r="H104" s="69">
        <f t="shared" ca="1" si="74"/>
        <v>9830.0492585569718</v>
      </c>
      <c r="I104" s="69">
        <f t="shared" ca="1" si="74"/>
        <v>10324.596146503583</v>
      </c>
      <c r="J104" s="69">
        <f t="shared" ca="1" si="74"/>
        <v>9918.6675274174213</v>
      </c>
      <c r="K104" s="69">
        <f t="shared" ref="K104:O104" ca="1" si="97">J104*(1+_xlfn.NORM.INV(RAND(),$C$3,$C$4))</f>
        <v>9577.9201758706167</v>
      </c>
      <c r="L104" s="69">
        <f t="shared" ca="1" si="97"/>
        <v>9385.9385828572376</v>
      </c>
      <c r="M104" s="69">
        <f t="shared" ca="1" si="97"/>
        <v>10166.903556357929</v>
      </c>
      <c r="N104" s="69">
        <f t="shared" ca="1" si="97"/>
        <v>10004.189544686909</v>
      </c>
      <c r="O104" s="69">
        <f t="shared" ca="1" si="97"/>
        <v>10344.752187029086</v>
      </c>
    </row>
    <row r="105" spans="2:15" x14ac:dyDescent="0.2">
      <c r="B105">
        <v>90</v>
      </c>
      <c r="C105" s="69">
        <f t="shared" ca="1" si="71"/>
        <v>10247.299883184472</v>
      </c>
      <c r="E105">
        <v>90</v>
      </c>
      <c r="F105" s="69">
        <f t="shared" ca="1" si="72"/>
        <v>9685.9539694234736</v>
      </c>
      <c r="G105" s="69">
        <f t="shared" ca="1" si="74"/>
        <v>9804.7430644119759</v>
      </c>
      <c r="H105" s="69">
        <f t="shared" ca="1" si="74"/>
        <v>10036.048822301673</v>
      </c>
      <c r="I105" s="69">
        <f t="shared" ca="1" si="74"/>
        <v>9878.2911706988361</v>
      </c>
      <c r="J105" s="69">
        <f t="shared" ca="1" si="74"/>
        <v>10230.736278226228</v>
      </c>
      <c r="K105" s="69">
        <f t="shared" ref="K105:O105" ca="1" si="98">J105*(1+_xlfn.NORM.INV(RAND(),$C$3,$C$4))</f>
        <v>9967.6714472546755</v>
      </c>
      <c r="L105" s="69">
        <f t="shared" ca="1" si="98"/>
        <v>9507.8684647830814</v>
      </c>
      <c r="M105" s="69">
        <f t="shared" ca="1" si="98"/>
        <v>8990.6608938921163</v>
      </c>
      <c r="N105" s="69">
        <f t="shared" ca="1" si="98"/>
        <v>9067.411417652922</v>
      </c>
      <c r="O105" s="69">
        <f t="shared" ca="1" si="98"/>
        <v>9212.0544060819357</v>
      </c>
    </row>
    <row r="106" spans="2:15" x14ac:dyDescent="0.2">
      <c r="B106">
        <v>91</v>
      </c>
      <c r="C106" s="69">
        <f t="shared" ca="1" si="71"/>
        <v>10354.205581402255</v>
      </c>
      <c r="E106">
        <v>91</v>
      </c>
      <c r="F106" s="69">
        <f t="shared" ca="1" si="72"/>
        <v>9995.5344556568944</v>
      </c>
      <c r="G106" s="69">
        <f t="shared" ca="1" si="74"/>
        <v>9608.9929761946896</v>
      </c>
      <c r="H106" s="69">
        <f t="shared" ca="1" si="74"/>
        <v>9503.1794413958105</v>
      </c>
      <c r="I106" s="69">
        <f t="shared" ca="1" si="74"/>
        <v>10104.578953944192</v>
      </c>
      <c r="J106" s="69">
        <f t="shared" ca="1" si="74"/>
        <v>9541.8838082337643</v>
      </c>
      <c r="K106" s="69">
        <f t="shared" ref="K106:O106" ca="1" si="99">J106*(1+_xlfn.NORM.INV(RAND(),$C$3,$C$4))</f>
        <v>9751.9024990630678</v>
      </c>
      <c r="L106" s="69">
        <f t="shared" ca="1" si="99"/>
        <v>10144.500994531123</v>
      </c>
      <c r="M106" s="69">
        <f t="shared" ca="1" si="99"/>
        <v>10188.288258827792</v>
      </c>
      <c r="N106" s="69">
        <f t="shared" ca="1" si="99"/>
        <v>10625.0968501343</v>
      </c>
      <c r="O106" s="69">
        <f t="shared" ca="1" si="99"/>
        <v>10175.026857315252</v>
      </c>
    </row>
    <row r="107" spans="2:15" x14ac:dyDescent="0.2">
      <c r="B107">
        <v>92</v>
      </c>
      <c r="C107" s="69">
        <f t="shared" ca="1" si="71"/>
        <v>9833.5834265289413</v>
      </c>
      <c r="E107">
        <v>92</v>
      </c>
      <c r="F107" s="69">
        <f t="shared" ca="1" si="72"/>
        <v>9813.8068570260657</v>
      </c>
      <c r="G107" s="69">
        <f t="shared" ca="1" si="74"/>
        <v>9658.5660651600047</v>
      </c>
      <c r="H107" s="69">
        <f t="shared" ca="1" si="74"/>
        <v>9920.1327895532522</v>
      </c>
      <c r="I107" s="69">
        <f t="shared" ca="1" si="74"/>
        <v>9564.8754341140902</v>
      </c>
      <c r="J107" s="69">
        <f t="shared" ca="1" si="74"/>
        <v>9744.6814563676107</v>
      </c>
      <c r="K107" s="69">
        <f t="shared" ref="K107:O107" ca="1" si="100">J107*(1+_xlfn.NORM.INV(RAND(),$C$3,$C$4))</f>
        <v>9995.0244040126727</v>
      </c>
      <c r="L107" s="69">
        <f t="shared" ca="1" si="100"/>
        <v>10086.096051102271</v>
      </c>
      <c r="M107" s="69">
        <f t="shared" ca="1" si="100"/>
        <v>9570.2752441542325</v>
      </c>
      <c r="N107" s="69">
        <f t="shared" ca="1" si="100"/>
        <v>9606.1955868383811</v>
      </c>
      <c r="O107" s="69">
        <f t="shared" ca="1" si="100"/>
        <v>10005.155174893796</v>
      </c>
    </row>
    <row r="108" spans="2:15" x14ac:dyDescent="0.2">
      <c r="B108">
        <v>93</v>
      </c>
      <c r="C108" s="69">
        <f t="shared" ca="1" si="71"/>
        <v>9675.781914370873</v>
      </c>
      <c r="E108">
        <v>93</v>
      </c>
      <c r="F108" s="69">
        <f t="shared" ca="1" si="72"/>
        <v>10111.191115175228</v>
      </c>
      <c r="G108" s="69">
        <f t="shared" ca="1" si="74"/>
        <v>10303.91770483262</v>
      </c>
      <c r="H108" s="69">
        <f t="shared" ca="1" si="74"/>
        <v>9795.3199368892892</v>
      </c>
      <c r="I108" s="69">
        <f t="shared" ca="1" si="74"/>
        <v>9421.4437719285888</v>
      </c>
      <c r="J108" s="69">
        <f t="shared" ca="1" si="74"/>
        <v>9426.6724738905687</v>
      </c>
      <c r="K108" s="69">
        <f t="shared" ref="K108:O108" ca="1" si="101">J108*(1+_xlfn.NORM.INV(RAND(),$C$3,$C$4))</f>
        <v>9100.3444434708545</v>
      </c>
      <c r="L108" s="69">
        <f t="shared" ca="1" si="101"/>
        <v>9240.9149760259734</v>
      </c>
      <c r="M108" s="69">
        <f t="shared" ca="1" si="101"/>
        <v>8808.3333832256267</v>
      </c>
      <c r="N108" s="69">
        <f t="shared" ca="1" si="101"/>
        <v>8706.846370884452</v>
      </c>
      <c r="O108" s="69">
        <f t="shared" ca="1" si="101"/>
        <v>8199.2177219126297</v>
      </c>
    </row>
    <row r="109" spans="2:15" x14ac:dyDescent="0.2">
      <c r="B109">
        <v>94</v>
      </c>
      <c r="C109" s="69">
        <f t="shared" ca="1" si="71"/>
        <v>9967.7995324698295</v>
      </c>
      <c r="E109">
        <v>94</v>
      </c>
      <c r="F109" s="69">
        <f t="shared" ca="1" si="72"/>
        <v>10431.132855013297</v>
      </c>
      <c r="G109" s="69">
        <f t="shared" ca="1" si="74"/>
        <v>10520.358032845368</v>
      </c>
      <c r="H109" s="69">
        <f t="shared" ca="1" si="74"/>
        <v>11178.17065019363</v>
      </c>
      <c r="I109" s="69">
        <f t="shared" ca="1" si="74"/>
        <v>11236.908209357738</v>
      </c>
      <c r="J109" s="69">
        <f t="shared" ca="1" si="74"/>
        <v>11555.48143097327</v>
      </c>
      <c r="K109" s="69">
        <f t="shared" ref="K109:O109" ca="1" si="102">J109*(1+_xlfn.NORM.INV(RAND(),$C$3,$C$4))</f>
        <v>12020.382273577305</v>
      </c>
      <c r="L109" s="69">
        <f t="shared" ca="1" si="102"/>
        <v>12114.46016316864</v>
      </c>
      <c r="M109" s="69">
        <f t="shared" ca="1" si="102"/>
        <v>12069.41565954703</v>
      </c>
      <c r="N109" s="69">
        <f t="shared" ca="1" si="102"/>
        <v>11436.612120384647</v>
      </c>
      <c r="O109" s="69">
        <f t="shared" ca="1" si="102"/>
        <v>12000.528364644595</v>
      </c>
    </row>
    <row r="110" spans="2:15" x14ac:dyDescent="0.2">
      <c r="B110">
        <v>95</v>
      </c>
      <c r="C110" s="69">
        <f t="shared" ca="1" si="71"/>
        <v>10064.355342761184</v>
      </c>
      <c r="E110">
        <v>95</v>
      </c>
      <c r="F110" s="69">
        <f t="shared" ca="1" si="72"/>
        <v>10203.880263794712</v>
      </c>
      <c r="G110" s="69">
        <f t="shared" ca="1" si="74"/>
        <v>10208.932425577672</v>
      </c>
      <c r="H110" s="69">
        <f t="shared" ca="1" si="74"/>
        <v>10355.688650410091</v>
      </c>
      <c r="I110" s="69">
        <f t="shared" ca="1" si="74"/>
        <v>10166.780817073421</v>
      </c>
      <c r="J110" s="69">
        <f t="shared" ca="1" si="74"/>
        <v>10196.704890453286</v>
      </c>
      <c r="K110" s="69">
        <f t="shared" ref="K110:O110" ca="1" si="103">J110*(1+_xlfn.NORM.INV(RAND(),$C$3,$C$4))</f>
        <v>9916.9247545643539</v>
      </c>
      <c r="L110" s="69">
        <f t="shared" ca="1" si="103"/>
        <v>10201.249519741294</v>
      </c>
      <c r="M110" s="69">
        <f t="shared" ca="1" si="103"/>
        <v>9445.9258171901874</v>
      </c>
      <c r="N110" s="69">
        <f t="shared" ca="1" si="103"/>
        <v>8891.5664459413019</v>
      </c>
      <c r="O110" s="69">
        <f t="shared" ca="1" si="103"/>
        <v>8959.2476025527103</v>
      </c>
    </row>
    <row r="111" spans="2:15" x14ac:dyDescent="0.2">
      <c r="B111">
        <v>96</v>
      </c>
      <c r="C111" s="69">
        <f t="shared" ca="1" si="71"/>
        <v>10455.148733464777</v>
      </c>
      <c r="E111">
        <v>96</v>
      </c>
      <c r="F111" s="69">
        <f t="shared" ca="1" si="72"/>
        <v>9863.0906042661845</v>
      </c>
      <c r="G111" s="69">
        <f t="shared" ca="1" si="74"/>
        <v>9888.1472919986263</v>
      </c>
      <c r="H111" s="69">
        <f t="shared" ca="1" si="74"/>
        <v>9847.7872593441571</v>
      </c>
      <c r="I111" s="69">
        <f t="shared" ca="1" si="74"/>
        <v>10020.545600820471</v>
      </c>
      <c r="J111" s="69">
        <f t="shared" ca="1" si="74"/>
        <v>10094.728298352777</v>
      </c>
      <c r="K111" s="69">
        <f t="shared" ref="K111:O111" ca="1" si="104">J111*(1+_xlfn.NORM.INV(RAND(),$C$3,$C$4))</f>
        <v>10063.210557254268</v>
      </c>
      <c r="L111" s="69">
        <f t="shared" ca="1" si="104"/>
        <v>10440.63255306441</v>
      </c>
      <c r="M111" s="69">
        <f t="shared" ca="1" si="104"/>
        <v>10898.106458424296</v>
      </c>
      <c r="N111" s="69">
        <f t="shared" ca="1" si="104"/>
        <v>10659.682795588069</v>
      </c>
      <c r="O111" s="69">
        <f t="shared" ca="1" si="104"/>
        <v>10864.167545867505</v>
      </c>
    </row>
    <row r="112" spans="2:15" x14ac:dyDescent="0.2">
      <c r="B112">
        <v>97</v>
      </c>
      <c r="C112" s="69">
        <f t="shared" ca="1" si="71"/>
        <v>10064.23176176032</v>
      </c>
      <c r="E112">
        <v>97</v>
      </c>
      <c r="F112" s="69">
        <f t="shared" ca="1" si="72"/>
        <v>10771.796666171387</v>
      </c>
      <c r="G112" s="69">
        <f t="shared" ca="1" si="74"/>
        <v>11083.574885983475</v>
      </c>
      <c r="H112" s="69">
        <f t="shared" ca="1" si="74"/>
        <v>10393.515051713704</v>
      </c>
      <c r="I112" s="69">
        <f t="shared" ca="1" si="74"/>
        <v>10935.608891334527</v>
      </c>
      <c r="J112" s="69">
        <f t="shared" ca="1" si="74"/>
        <v>10684.233572942734</v>
      </c>
      <c r="K112" s="69">
        <f t="shared" ref="K112:O112" ca="1" si="105">J112*(1+_xlfn.NORM.INV(RAND(),$C$3,$C$4))</f>
        <v>10386.290020898885</v>
      </c>
      <c r="L112" s="69">
        <f t="shared" ca="1" si="105"/>
        <v>10596.501440428272</v>
      </c>
      <c r="M112" s="69">
        <f t="shared" ca="1" si="105"/>
        <v>10529.907108792628</v>
      </c>
      <c r="N112" s="69">
        <f t="shared" ca="1" si="105"/>
        <v>10605.919624409455</v>
      </c>
      <c r="O112" s="69">
        <f t="shared" ca="1" si="105"/>
        <v>10406.686433372679</v>
      </c>
    </row>
    <row r="113" spans="2:15" x14ac:dyDescent="0.2">
      <c r="B113">
        <v>98</v>
      </c>
      <c r="C113" s="69">
        <f t="shared" ca="1" si="71"/>
        <v>9868.6286237242039</v>
      </c>
      <c r="E113">
        <v>98</v>
      </c>
      <c r="F113" s="69">
        <f t="shared" ca="1" si="72"/>
        <v>10230.761357691033</v>
      </c>
      <c r="G113" s="69">
        <f t="shared" ca="1" si="74"/>
        <v>10470.485947028339</v>
      </c>
      <c r="H113" s="69">
        <f t="shared" ca="1" si="74"/>
        <v>10474.559448702592</v>
      </c>
      <c r="I113" s="69">
        <f t="shared" ca="1" si="74"/>
        <v>11305.509581550999</v>
      </c>
      <c r="J113" s="69">
        <f t="shared" ca="1" si="74"/>
        <v>11300.224090466769</v>
      </c>
      <c r="K113" s="69">
        <f t="shared" ref="K113:O113" ca="1" si="106">J113*(1+_xlfn.NORM.INV(RAND(),$C$3,$C$4))</f>
        <v>11574.893257636573</v>
      </c>
      <c r="L113" s="69">
        <f t="shared" ca="1" si="106"/>
        <v>11506.421957050321</v>
      </c>
      <c r="M113" s="69">
        <f t="shared" ca="1" si="106"/>
        <v>11296.894319301733</v>
      </c>
      <c r="N113" s="69">
        <f t="shared" ca="1" si="106"/>
        <v>11026.820375233039</v>
      </c>
      <c r="O113" s="69">
        <f t="shared" ca="1" si="106"/>
        <v>11642.22638549516</v>
      </c>
    </row>
    <row r="114" spans="2:15" x14ac:dyDescent="0.2">
      <c r="B114">
        <v>99</v>
      </c>
      <c r="C114" s="69">
        <f t="shared" ca="1" si="71"/>
        <v>10198.465930278113</v>
      </c>
      <c r="E114">
        <v>99</v>
      </c>
      <c r="F114" s="69">
        <f t="shared" ca="1" si="72"/>
        <v>10073.538844566081</v>
      </c>
      <c r="G114" s="69">
        <f t="shared" ca="1" si="74"/>
        <v>10595.658577955995</v>
      </c>
      <c r="H114" s="69">
        <f t="shared" ca="1" si="74"/>
        <v>10029.482809347664</v>
      </c>
      <c r="I114" s="69">
        <f t="shared" ca="1" si="74"/>
        <v>10429.072526941347</v>
      </c>
      <c r="J114" s="69">
        <f t="shared" ca="1" si="74"/>
        <v>10653.117156495562</v>
      </c>
      <c r="K114" s="69">
        <f t="shared" ref="K114:O114" ca="1" si="107">J114*(1+_xlfn.NORM.INV(RAND(),$C$3,$C$4))</f>
        <v>10711.752987775068</v>
      </c>
      <c r="L114" s="69">
        <f t="shared" ca="1" si="107"/>
        <v>10033.051647798162</v>
      </c>
      <c r="M114" s="69">
        <f t="shared" ca="1" si="107"/>
        <v>10096.977166823324</v>
      </c>
      <c r="N114" s="69">
        <f t="shared" ca="1" si="107"/>
        <v>10279.830537573005</v>
      </c>
      <c r="O114" s="69">
        <f t="shared" ca="1" si="107"/>
        <v>10428.578798426553</v>
      </c>
    </row>
    <row r="115" spans="2:15" x14ac:dyDescent="0.2">
      <c r="B115">
        <v>100</v>
      </c>
      <c r="C115" s="69">
        <f t="shared" ca="1" si="71"/>
        <v>10562.725590782838</v>
      </c>
      <c r="E115">
        <v>100</v>
      </c>
      <c r="F115" s="69">
        <f t="shared" ca="1" si="72"/>
        <v>9431.3420860052938</v>
      </c>
      <c r="G115" s="69">
        <f t="shared" ca="1" si="74"/>
        <v>9285.3120317007542</v>
      </c>
      <c r="H115" s="69">
        <f t="shared" ca="1" si="74"/>
        <v>9887.1267392326154</v>
      </c>
      <c r="I115" s="69">
        <f t="shared" ca="1" si="74"/>
        <v>10218.357947965524</v>
      </c>
      <c r="J115" s="69">
        <f t="shared" ca="1" si="74"/>
        <v>10936.343592826546</v>
      </c>
      <c r="K115" s="69">
        <f t="shared" ref="K115:O115" ca="1" si="108">J115*(1+_xlfn.NORM.INV(RAND(),$C$3,$C$4))</f>
        <v>10459.633583898374</v>
      </c>
      <c r="L115" s="69">
        <f t="shared" ca="1" si="108"/>
        <v>10244.065585579685</v>
      </c>
      <c r="M115" s="69">
        <f t="shared" ca="1" si="108"/>
        <v>10041.753957200064</v>
      </c>
      <c r="N115" s="69">
        <f t="shared" ca="1" si="108"/>
        <v>9585.1194385424478</v>
      </c>
      <c r="O115" s="69">
        <f t="shared" ca="1" si="108"/>
        <v>10047.038638842185</v>
      </c>
    </row>
    <row r="116" spans="2:15" x14ac:dyDescent="0.2">
      <c r="B116">
        <v>101</v>
      </c>
      <c r="C116" s="69">
        <f t="shared" ca="1" si="71"/>
        <v>10734.748512303771</v>
      </c>
      <c r="E116">
        <v>101</v>
      </c>
      <c r="F116" s="69">
        <f t="shared" ca="1" si="72"/>
        <v>9869.6561419541758</v>
      </c>
      <c r="G116" s="69">
        <f t="shared" ca="1" si="74"/>
        <v>9564.2790628520688</v>
      </c>
      <c r="H116" s="69">
        <f t="shared" ca="1" si="74"/>
        <v>9829.461902490315</v>
      </c>
      <c r="I116" s="69">
        <f t="shared" ca="1" si="74"/>
        <v>10409.513492180098</v>
      </c>
      <c r="J116" s="69">
        <f t="shared" ca="1" si="74"/>
        <v>10270.836059824118</v>
      </c>
      <c r="K116" s="69">
        <f t="shared" ref="K116:O116" ca="1" si="109">J116*(1+_xlfn.NORM.INV(RAND(),$C$3,$C$4))</f>
        <v>10087.848341701454</v>
      </c>
      <c r="L116" s="69">
        <f t="shared" ca="1" si="109"/>
        <v>10164.447863550762</v>
      </c>
      <c r="M116" s="69">
        <f t="shared" ca="1" si="109"/>
        <v>10978.001615939726</v>
      </c>
      <c r="N116" s="69">
        <f t="shared" ca="1" si="109"/>
        <v>11316.784434563891</v>
      </c>
      <c r="O116" s="69">
        <f t="shared" ca="1" si="109"/>
        <v>11623.243701944954</v>
      </c>
    </row>
    <row r="117" spans="2:15" x14ac:dyDescent="0.2">
      <c r="B117">
        <v>102</v>
      </c>
      <c r="C117" s="69">
        <f t="shared" ca="1" si="71"/>
        <v>9678.7969232215746</v>
      </c>
      <c r="E117">
        <v>102</v>
      </c>
      <c r="F117" s="69">
        <f t="shared" ca="1" si="72"/>
        <v>9756.7863574125386</v>
      </c>
      <c r="G117" s="69">
        <f t="shared" ca="1" si="74"/>
        <v>10211.198652761968</v>
      </c>
      <c r="H117" s="69">
        <f t="shared" ca="1" si="74"/>
        <v>10175.852770818856</v>
      </c>
      <c r="I117" s="69">
        <f t="shared" ca="1" si="74"/>
        <v>10191.321475979445</v>
      </c>
      <c r="J117" s="69">
        <f t="shared" ca="1" si="74"/>
        <v>9944.7479304264416</v>
      </c>
      <c r="K117" s="69">
        <f t="shared" ref="K117:O117" ca="1" si="110">J117*(1+_xlfn.NORM.INV(RAND(),$C$3,$C$4))</f>
        <v>10086.287788682333</v>
      </c>
      <c r="L117" s="69">
        <f t="shared" ca="1" si="110"/>
        <v>10559.825036882263</v>
      </c>
      <c r="M117" s="69">
        <f t="shared" ca="1" si="110"/>
        <v>10060.686104735207</v>
      </c>
      <c r="N117" s="69">
        <f t="shared" ca="1" si="110"/>
        <v>10640.587212824641</v>
      </c>
      <c r="O117" s="69">
        <f t="shared" ca="1" si="110"/>
        <v>11186.186597575093</v>
      </c>
    </row>
    <row r="118" spans="2:15" x14ac:dyDescent="0.2">
      <c r="B118">
        <v>103</v>
      </c>
      <c r="C118" s="69">
        <f t="shared" ca="1" si="71"/>
        <v>10668.4699965989</v>
      </c>
      <c r="E118">
        <v>103</v>
      </c>
      <c r="F118" s="69">
        <f t="shared" ca="1" si="72"/>
        <v>9714.1231162222703</v>
      </c>
      <c r="G118" s="69">
        <f t="shared" ca="1" si="74"/>
        <v>9819.1331040996265</v>
      </c>
      <c r="H118" s="69">
        <f t="shared" ca="1" si="74"/>
        <v>10328.809414141619</v>
      </c>
      <c r="I118" s="69">
        <f t="shared" ca="1" si="74"/>
        <v>10455.207690909143</v>
      </c>
      <c r="J118" s="69">
        <f t="shared" ca="1" si="74"/>
        <v>10723.712647317247</v>
      </c>
      <c r="K118" s="69">
        <f t="shared" ref="K118:O118" ca="1" si="111">J118*(1+_xlfn.NORM.INV(RAND(),$C$3,$C$4))</f>
        <v>11075.169998658293</v>
      </c>
      <c r="L118" s="69">
        <f t="shared" ca="1" si="111"/>
        <v>11578.543462004289</v>
      </c>
      <c r="M118" s="69">
        <f t="shared" ca="1" si="111"/>
        <v>12314.23745168104</v>
      </c>
      <c r="N118" s="69">
        <f t="shared" ca="1" si="111"/>
        <v>12564.586468541438</v>
      </c>
      <c r="O118" s="69">
        <f t="shared" ca="1" si="111"/>
        <v>12830.936424369696</v>
      </c>
    </row>
    <row r="119" spans="2:15" x14ac:dyDescent="0.2">
      <c r="B119">
        <v>104</v>
      </c>
      <c r="C119" s="69">
        <f t="shared" ca="1" si="71"/>
        <v>9828.1548602750954</v>
      </c>
      <c r="E119">
        <v>104</v>
      </c>
      <c r="F119" s="69">
        <f t="shared" ca="1" si="72"/>
        <v>9748.0944089336681</v>
      </c>
      <c r="G119" s="69">
        <f t="shared" ca="1" si="74"/>
        <v>10128.608292364344</v>
      </c>
      <c r="H119" s="69">
        <f t="shared" ca="1" si="74"/>
        <v>10079.89366096266</v>
      </c>
      <c r="I119" s="69">
        <f t="shared" ca="1" si="74"/>
        <v>9656.1516245887397</v>
      </c>
      <c r="J119" s="69">
        <f t="shared" ca="1" si="74"/>
        <v>9628.0408319103954</v>
      </c>
      <c r="K119" s="69">
        <f t="shared" ref="K119:O119" ca="1" si="112">J119*(1+_xlfn.NORM.INV(RAND(),$C$3,$C$4))</f>
        <v>9350.1658457181547</v>
      </c>
      <c r="L119" s="69">
        <f t="shared" ca="1" si="112"/>
        <v>9592.4518734212415</v>
      </c>
      <c r="M119" s="69">
        <f t="shared" ca="1" si="112"/>
        <v>10208.040554927671</v>
      </c>
      <c r="N119" s="69">
        <f t="shared" ca="1" si="112"/>
        <v>10223.532542694313</v>
      </c>
      <c r="O119" s="69">
        <f t="shared" ca="1" si="112"/>
        <v>10730.270696825432</v>
      </c>
    </row>
    <row r="120" spans="2:15" x14ac:dyDescent="0.2">
      <c r="B120">
        <v>105</v>
      </c>
      <c r="C120" s="69">
        <f t="shared" ca="1" si="71"/>
        <v>9694.5479722954715</v>
      </c>
      <c r="E120">
        <v>105</v>
      </c>
      <c r="F120" s="69">
        <f t="shared" ca="1" si="72"/>
        <v>10455.669883352168</v>
      </c>
      <c r="G120" s="69">
        <f t="shared" ca="1" si="74"/>
        <v>10523.24364431484</v>
      </c>
      <c r="H120" s="69">
        <f t="shared" ca="1" si="74"/>
        <v>10301.750551620946</v>
      </c>
      <c r="I120" s="69">
        <f t="shared" ca="1" si="74"/>
        <v>10458.325035965143</v>
      </c>
      <c r="J120" s="69">
        <f t="shared" ca="1" si="74"/>
        <v>10572.601250160691</v>
      </c>
      <c r="K120" s="69">
        <f t="shared" ref="K120:O120" ca="1" si="113">J120*(1+_xlfn.NORM.INV(RAND(),$C$3,$C$4))</f>
        <v>10959.668594798493</v>
      </c>
      <c r="L120" s="69">
        <f t="shared" ca="1" si="113"/>
        <v>11506.285858135321</v>
      </c>
      <c r="M120" s="69">
        <f t="shared" ca="1" si="113"/>
        <v>11053.440207923501</v>
      </c>
      <c r="N120" s="69">
        <f t="shared" ca="1" si="113"/>
        <v>11074.016792623277</v>
      </c>
      <c r="O120" s="69">
        <f t="shared" ca="1" si="113"/>
        <v>11079.80628900498</v>
      </c>
    </row>
    <row r="121" spans="2:15" x14ac:dyDescent="0.2">
      <c r="B121">
        <v>106</v>
      </c>
      <c r="C121" s="69">
        <f t="shared" ca="1" si="71"/>
        <v>10570.887161070188</v>
      </c>
      <c r="E121">
        <v>106</v>
      </c>
      <c r="F121" s="69">
        <f t="shared" ca="1" si="72"/>
        <v>10100.587370789597</v>
      </c>
      <c r="G121" s="69">
        <f t="shared" ca="1" si="74"/>
        <v>10026.143042277525</v>
      </c>
      <c r="H121" s="69">
        <f t="shared" ca="1" si="74"/>
        <v>10633.150461571668</v>
      </c>
      <c r="I121" s="69">
        <f t="shared" ca="1" si="74"/>
        <v>10486.319263350551</v>
      </c>
      <c r="J121" s="69">
        <f t="shared" ca="1" si="74"/>
        <v>9594.9897445559218</v>
      </c>
      <c r="K121" s="69">
        <f t="shared" ref="K121:O121" ca="1" si="114">J121*(1+_xlfn.NORM.INV(RAND(),$C$3,$C$4))</f>
        <v>9860.2185049913642</v>
      </c>
      <c r="L121" s="69">
        <f t="shared" ca="1" si="114"/>
        <v>9730.1956699712955</v>
      </c>
      <c r="M121" s="69">
        <f t="shared" ca="1" si="114"/>
        <v>10127.016874040804</v>
      </c>
      <c r="N121" s="69">
        <f t="shared" ca="1" si="114"/>
        <v>10850.782130489664</v>
      </c>
      <c r="O121" s="69">
        <f t="shared" ca="1" si="114"/>
        <v>11207.229355746491</v>
      </c>
    </row>
    <row r="122" spans="2:15" x14ac:dyDescent="0.2">
      <c r="B122">
        <v>107</v>
      </c>
      <c r="C122" s="69">
        <f t="shared" ca="1" si="71"/>
        <v>9909.1112731494541</v>
      </c>
      <c r="E122">
        <v>107</v>
      </c>
      <c r="F122" s="69">
        <f t="shared" ca="1" si="72"/>
        <v>10442.335733228496</v>
      </c>
      <c r="G122" s="69">
        <f t="shared" ca="1" si="74"/>
        <v>9990.9984095551899</v>
      </c>
      <c r="H122" s="69">
        <f t="shared" ca="1" si="74"/>
        <v>10637.91809923198</v>
      </c>
      <c r="I122" s="69">
        <f t="shared" ca="1" si="74"/>
        <v>10606.764838633962</v>
      </c>
      <c r="J122" s="69">
        <f t="shared" ca="1" si="74"/>
        <v>10906.173072423224</v>
      </c>
      <c r="K122" s="69">
        <f t="shared" ref="K122:O122" ca="1" si="115">J122*(1+_xlfn.NORM.INV(RAND(),$C$3,$C$4))</f>
        <v>11278.367646747294</v>
      </c>
      <c r="L122" s="69">
        <f t="shared" ca="1" si="115"/>
        <v>12293.116575674016</v>
      </c>
      <c r="M122" s="69">
        <f t="shared" ca="1" si="115"/>
        <v>11512.105797866723</v>
      </c>
      <c r="N122" s="69">
        <f t="shared" ca="1" si="115"/>
        <v>11646.715764662797</v>
      </c>
      <c r="O122" s="69">
        <f t="shared" ca="1" si="115"/>
        <v>12285.42997165899</v>
      </c>
    </row>
    <row r="123" spans="2:15" x14ac:dyDescent="0.2">
      <c r="B123">
        <v>108</v>
      </c>
      <c r="C123" s="69">
        <f t="shared" ca="1" si="71"/>
        <v>10292.245802034722</v>
      </c>
      <c r="E123">
        <v>108</v>
      </c>
      <c r="F123" s="69">
        <f t="shared" ca="1" si="72"/>
        <v>9933.9032008310878</v>
      </c>
      <c r="G123" s="69">
        <f t="shared" ca="1" si="74"/>
        <v>10321.236195029425</v>
      </c>
      <c r="H123" s="69">
        <f t="shared" ca="1" si="74"/>
        <v>10308.127078326143</v>
      </c>
      <c r="I123" s="69">
        <f t="shared" ca="1" si="74"/>
        <v>11019.353357562979</v>
      </c>
      <c r="J123" s="69">
        <f t="shared" ca="1" si="74"/>
        <v>11418.139550468211</v>
      </c>
      <c r="K123" s="69">
        <f t="shared" ref="K123:O123" ca="1" si="116">J123*(1+_xlfn.NORM.INV(RAND(),$C$3,$C$4))</f>
        <v>12116.35969648955</v>
      </c>
      <c r="L123" s="69">
        <f t="shared" ca="1" si="116"/>
        <v>11615.868237173154</v>
      </c>
      <c r="M123" s="69">
        <f t="shared" ca="1" si="116"/>
        <v>11590.36108111937</v>
      </c>
      <c r="N123" s="69">
        <f t="shared" ca="1" si="116"/>
        <v>12558.848379545045</v>
      </c>
      <c r="O123" s="69">
        <f t="shared" ca="1" si="116"/>
        <v>12316.593104989921</v>
      </c>
    </row>
    <row r="124" spans="2:15" x14ac:dyDescent="0.2">
      <c r="B124">
        <v>109</v>
      </c>
      <c r="C124" s="69">
        <f t="shared" ca="1" si="71"/>
        <v>9810.2942427379967</v>
      </c>
      <c r="E124">
        <v>109</v>
      </c>
      <c r="F124" s="69">
        <f t="shared" ca="1" si="72"/>
        <v>10075.502507898605</v>
      </c>
      <c r="G124" s="69">
        <f t="shared" ca="1" si="74"/>
        <v>9939.0153136870049</v>
      </c>
      <c r="H124" s="69">
        <f t="shared" ca="1" si="74"/>
        <v>9675.9476180569327</v>
      </c>
      <c r="I124" s="69">
        <f t="shared" ca="1" si="74"/>
        <v>9863.2996566816873</v>
      </c>
      <c r="J124" s="69">
        <f t="shared" ca="1" si="74"/>
        <v>10328.797909855923</v>
      </c>
      <c r="K124" s="69">
        <f t="shared" ref="K124:O124" ca="1" si="117">J124*(1+_xlfn.NORM.INV(RAND(),$C$3,$C$4))</f>
        <v>10895.98531159278</v>
      </c>
      <c r="L124" s="69">
        <f t="shared" ca="1" si="117"/>
        <v>10741.221079501433</v>
      </c>
      <c r="M124" s="69">
        <f t="shared" ca="1" si="117"/>
        <v>10167.116912743844</v>
      </c>
      <c r="N124" s="69">
        <f t="shared" ca="1" si="117"/>
        <v>9671.5203795417729</v>
      </c>
      <c r="O124" s="69">
        <f t="shared" ca="1" si="117"/>
        <v>8906.8211212896458</v>
      </c>
    </row>
    <row r="125" spans="2:15" x14ac:dyDescent="0.2">
      <c r="B125">
        <v>110</v>
      </c>
      <c r="C125" s="69">
        <f t="shared" ca="1" si="71"/>
        <v>10374.507059460342</v>
      </c>
      <c r="E125">
        <v>110</v>
      </c>
      <c r="F125" s="69">
        <f t="shared" ca="1" si="72"/>
        <v>9942.8586211021538</v>
      </c>
      <c r="G125" s="69">
        <f t="shared" ca="1" si="74"/>
        <v>9895.8382587114556</v>
      </c>
      <c r="H125" s="69">
        <f t="shared" ca="1" si="74"/>
        <v>9559.5891864931655</v>
      </c>
      <c r="I125" s="69">
        <f t="shared" ca="1" si="74"/>
        <v>9080.3318253659581</v>
      </c>
      <c r="J125" s="69">
        <f t="shared" ca="1" si="74"/>
        <v>9319.0343499410428</v>
      </c>
      <c r="K125" s="69">
        <f t="shared" ref="K125:O125" ca="1" si="118">J125*(1+_xlfn.NORM.INV(RAND(),$C$3,$C$4))</f>
        <v>9333.6009530657338</v>
      </c>
      <c r="L125" s="69">
        <f t="shared" ca="1" si="118"/>
        <v>9276.3035606697595</v>
      </c>
      <c r="M125" s="69">
        <f t="shared" ca="1" si="118"/>
        <v>9401.1113244491589</v>
      </c>
      <c r="N125" s="69">
        <f t="shared" ca="1" si="118"/>
        <v>8819.5654123857585</v>
      </c>
      <c r="O125" s="69">
        <f t="shared" ca="1" si="118"/>
        <v>9460.4069003135119</v>
      </c>
    </row>
    <row r="126" spans="2:15" x14ac:dyDescent="0.2">
      <c r="B126">
        <v>111</v>
      </c>
      <c r="C126" s="69">
        <f t="shared" ca="1" si="71"/>
        <v>10046.420216467153</v>
      </c>
      <c r="E126">
        <v>111</v>
      </c>
      <c r="F126" s="69">
        <f t="shared" ca="1" si="72"/>
        <v>10006.694542766576</v>
      </c>
      <c r="G126" s="69">
        <f t="shared" ca="1" si="74"/>
        <v>10349.728019309967</v>
      </c>
      <c r="H126" s="69">
        <f t="shared" ca="1" si="74"/>
        <v>10369.2241047273</v>
      </c>
      <c r="I126" s="69">
        <f t="shared" ca="1" si="74"/>
        <v>11092.198739754123</v>
      </c>
      <c r="J126" s="69">
        <f t="shared" ca="1" si="74"/>
        <v>11292.192516812791</v>
      </c>
      <c r="K126" s="69">
        <f t="shared" ref="K126:O126" ca="1" si="119">J126*(1+_xlfn.NORM.INV(RAND(),$C$3,$C$4))</f>
        <v>10879.936460447481</v>
      </c>
      <c r="L126" s="69">
        <f t="shared" ca="1" si="119"/>
        <v>10887.662712787223</v>
      </c>
      <c r="M126" s="69">
        <f t="shared" ca="1" si="119"/>
        <v>10769.68119548687</v>
      </c>
      <c r="N126" s="69">
        <f t="shared" ca="1" si="119"/>
        <v>10123.37796242048</v>
      </c>
      <c r="O126" s="69">
        <f t="shared" ca="1" si="119"/>
        <v>10062.769121060679</v>
      </c>
    </row>
    <row r="127" spans="2:15" x14ac:dyDescent="0.2">
      <c r="B127">
        <v>112</v>
      </c>
      <c r="C127" s="69">
        <f t="shared" ca="1" si="71"/>
        <v>9964.3196447573027</v>
      </c>
      <c r="E127">
        <v>112</v>
      </c>
      <c r="F127" s="69">
        <f t="shared" ca="1" si="72"/>
        <v>10087.583963256979</v>
      </c>
      <c r="G127" s="69">
        <f t="shared" ca="1" si="74"/>
        <v>10368.112851314025</v>
      </c>
      <c r="H127" s="69">
        <f t="shared" ca="1" si="74"/>
        <v>10702.735309340405</v>
      </c>
      <c r="I127" s="69">
        <f t="shared" ca="1" si="74"/>
        <v>10174.740809737035</v>
      </c>
      <c r="J127" s="69">
        <f t="shared" ca="1" si="74"/>
        <v>10431.77615135935</v>
      </c>
      <c r="K127" s="69">
        <f t="shared" ref="K127:O127" ca="1" si="120">J127*(1+_xlfn.NORM.INV(RAND(),$C$3,$C$4))</f>
        <v>10263.344369678773</v>
      </c>
      <c r="L127" s="69">
        <f t="shared" ca="1" si="120"/>
        <v>10536.141619210302</v>
      </c>
      <c r="M127" s="69">
        <f t="shared" ca="1" si="120"/>
        <v>10297.658110100414</v>
      </c>
      <c r="N127" s="69">
        <f t="shared" ca="1" si="120"/>
        <v>10635.269280012808</v>
      </c>
      <c r="O127" s="69">
        <f t="shared" ca="1" si="120"/>
        <v>10675.034270743537</v>
      </c>
    </row>
    <row r="128" spans="2:15" x14ac:dyDescent="0.2">
      <c r="B128">
        <v>113</v>
      </c>
      <c r="C128" s="69">
        <f t="shared" ca="1" si="71"/>
        <v>10229.964343004776</v>
      </c>
      <c r="E128">
        <v>113</v>
      </c>
      <c r="F128" s="69">
        <f t="shared" ca="1" si="72"/>
        <v>10477.738989223397</v>
      </c>
      <c r="G128" s="69">
        <f t="shared" ca="1" si="74"/>
        <v>10362.210937291855</v>
      </c>
      <c r="H128" s="69">
        <f t="shared" ca="1" si="74"/>
        <v>10300.098773799806</v>
      </c>
      <c r="I128" s="69">
        <f t="shared" ca="1" si="74"/>
        <v>10161.912667510911</v>
      </c>
      <c r="J128" s="69">
        <f t="shared" ca="1" si="74"/>
        <v>10367.468229584983</v>
      </c>
      <c r="K128" s="69">
        <f t="shared" ref="K128:O128" ca="1" si="121">J128*(1+_xlfn.NORM.INV(RAND(),$C$3,$C$4))</f>
        <v>9885.2135624916718</v>
      </c>
      <c r="L128" s="69">
        <f t="shared" ca="1" si="121"/>
        <v>10191.364374594008</v>
      </c>
      <c r="M128" s="69">
        <f t="shared" ca="1" si="121"/>
        <v>9824.2018518112091</v>
      </c>
      <c r="N128" s="69">
        <f t="shared" ca="1" si="121"/>
        <v>10143.087264463877</v>
      </c>
      <c r="O128" s="69">
        <f t="shared" ca="1" si="121"/>
        <v>9689.402140743603</v>
      </c>
    </row>
    <row r="129" spans="2:15" x14ac:dyDescent="0.2">
      <c r="B129">
        <v>114</v>
      </c>
      <c r="C129" s="69">
        <f t="shared" ca="1" si="71"/>
        <v>10661.722806125434</v>
      </c>
      <c r="E129">
        <v>114</v>
      </c>
      <c r="F129" s="69">
        <f t="shared" ca="1" si="72"/>
        <v>9839.1468562402079</v>
      </c>
      <c r="G129" s="69">
        <f t="shared" ca="1" si="74"/>
        <v>10229.559522646117</v>
      </c>
      <c r="H129" s="69">
        <f t="shared" ca="1" si="74"/>
        <v>10321.820562311772</v>
      </c>
      <c r="I129" s="69">
        <f t="shared" ca="1" si="74"/>
        <v>9394.206122401738</v>
      </c>
      <c r="J129" s="69">
        <f t="shared" ca="1" si="74"/>
        <v>9158.8801294613022</v>
      </c>
      <c r="K129" s="69">
        <f t="shared" ref="K129:O129" ca="1" si="122">J129*(1+_xlfn.NORM.INV(RAND(),$C$3,$C$4))</f>
        <v>9306.0765809916993</v>
      </c>
      <c r="L129" s="69">
        <f t="shared" ca="1" si="122"/>
        <v>9415.4673735541492</v>
      </c>
      <c r="M129" s="69">
        <f t="shared" ca="1" si="122"/>
        <v>9632.6414027006504</v>
      </c>
      <c r="N129" s="69">
        <f t="shared" ca="1" si="122"/>
        <v>9868.7521179200448</v>
      </c>
      <c r="O129" s="69">
        <f t="shared" ca="1" si="122"/>
        <v>9849.9596717764089</v>
      </c>
    </row>
    <row r="130" spans="2:15" x14ac:dyDescent="0.2">
      <c r="B130">
        <v>115</v>
      </c>
      <c r="C130" s="69">
        <f t="shared" ca="1" si="71"/>
        <v>10910.629339090083</v>
      </c>
      <c r="E130">
        <v>115</v>
      </c>
      <c r="F130" s="69">
        <f t="shared" ca="1" si="72"/>
        <v>10150.428184609535</v>
      </c>
      <c r="G130" s="69">
        <f t="shared" ca="1" si="74"/>
        <v>10156.893276914747</v>
      </c>
      <c r="H130" s="69">
        <f t="shared" ca="1" si="74"/>
        <v>10201.762261136659</v>
      </c>
      <c r="I130" s="69">
        <f t="shared" ca="1" si="74"/>
        <v>10562.609340991508</v>
      </c>
      <c r="J130" s="69">
        <f t="shared" ca="1" si="74"/>
        <v>11013.635665290854</v>
      </c>
      <c r="K130" s="69">
        <f t="shared" ref="K130:O130" ca="1" si="123">J130*(1+_xlfn.NORM.INV(RAND(),$C$3,$C$4))</f>
        <v>11626.398406991768</v>
      </c>
      <c r="L130" s="69">
        <f t="shared" ca="1" si="123"/>
        <v>11784.411090584494</v>
      </c>
      <c r="M130" s="69">
        <f t="shared" ca="1" si="123"/>
        <v>11928.472539514638</v>
      </c>
      <c r="N130" s="69">
        <f t="shared" ca="1" si="123"/>
        <v>11907.25226838273</v>
      </c>
      <c r="O130" s="69">
        <f t="shared" ca="1" si="123"/>
        <v>12230.086208277813</v>
      </c>
    </row>
    <row r="131" spans="2:15" x14ac:dyDescent="0.2">
      <c r="B131">
        <v>116</v>
      </c>
      <c r="C131" s="69">
        <f t="shared" ca="1" si="71"/>
        <v>9621.9977206470903</v>
      </c>
      <c r="E131">
        <v>116</v>
      </c>
      <c r="F131" s="69">
        <f t="shared" ca="1" si="72"/>
        <v>9430.4205822232816</v>
      </c>
      <c r="G131" s="69">
        <f t="shared" ca="1" si="74"/>
        <v>9747.5326921515189</v>
      </c>
      <c r="H131" s="69">
        <f t="shared" ca="1" si="74"/>
        <v>10494.976815007105</v>
      </c>
      <c r="I131" s="69">
        <f t="shared" ca="1" si="74"/>
        <v>9743.134143257781</v>
      </c>
      <c r="J131" s="69">
        <f t="shared" ca="1" si="74"/>
        <v>9943.4606349566729</v>
      </c>
      <c r="K131" s="69">
        <f t="shared" ref="K131:O131" ca="1" si="124">J131*(1+_xlfn.NORM.INV(RAND(),$C$3,$C$4))</f>
        <v>10358.055896691718</v>
      </c>
      <c r="L131" s="69">
        <f t="shared" ca="1" si="124"/>
        <v>9925.2696223409657</v>
      </c>
      <c r="M131" s="69">
        <f t="shared" ca="1" si="124"/>
        <v>9939.5780072723337</v>
      </c>
      <c r="N131" s="69">
        <f t="shared" ca="1" si="124"/>
        <v>9707.6261037380482</v>
      </c>
      <c r="O131" s="69">
        <f t="shared" ca="1" si="124"/>
        <v>9237.4488572831269</v>
      </c>
    </row>
    <row r="132" spans="2:15" x14ac:dyDescent="0.2">
      <c r="B132">
        <v>117</v>
      </c>
      <c r="C132" s="69">
        <f t="shared" ca="1" si="71"/>
        <v>9842.0449322341046</v>
      </c>
      <c r="E132">
        <v>117</v>
      </c>
      <c r="F132" s="69">
        <f t="shared" ca="1" si="72"/>
        <v>9850.5591213276039</v>
      </c>
      <c r="G132" s="69">
        <f t="shared" ca="1" si="74"/>
        <v>9769.6116433064908</v>
      </c>
      <c r="H132" s="69">
        <f t="shared" ca="1" si="74"/>
        <v>10062.715119072716</v>
      </c>
      <c r="I132" s="69">
        <f t="shared" ca="1" si="74"/>
        <v>9669.0688934624905</v>
      </c>
      <c r="J132" s="69">
        <f t="shared" ca="1" si="74"/>
        <v>9480.6644782570056</v>
      </c>
      <c r="K132" s="69">
        <f t="shared" ref="K132:O132" ca="1" si="125">J132*(1+_xlfn.NORM.INV(RAND(),$C$3,$C$4))</f>
        <v>9349.9187473868606</v>
      </c>
      <c r="L132" s="69">
        <f t="shared" ca="1" si="125"/>
        <v>9270.0790945913413</v>
      </c>
      <c r="M132" s="69">
        <f t="shared" ca="1" si="125"/>
        <v>9323.8189963718032</v>
      </c>
      <c r="N132" s="69">
        <f t="shared" ca="1" si="125"/>
        <v>9304.8598421234201</v>
      </c>
      <c r="O132" s="69">
        <f t="shared" ca="1" si="125"/>
        <v>9138.3617673262088</v>
      </c>
    </row>
    <row r="133" spans="2:15" x14ac:dyDescent="0.2">
      <c r="B133">
        <v>118</v>
      </c>
      <c r="C133" s="69">
        <f t="shared" ca="1" si="71"/>
        <v>10447.156901055339</v>
      </c>
      <c r="E133">
        <v>118</v>
      </c>
      <c r="F133" s="69">
        <f t="shared" ca="1" si="72"/>
        <v>10045.81441518401</v>
      </c>
      <c r="G133" s="69">
        <f t="shared" ca="1" si="74"/>
        <v>9727.9720119093981</v>
      </c>
      <c r="H133" s="69">
        <f t="shared" ca="1" si="74"/>
        <v>9447.3491194856597</v>
      </c>
      <c r="I133" s="69">
        <f t="shared" ca="1" si="74"/>
        <v>9397.9011647868901</v>
      </c>
      <c r="J133" s="69">
        <f t="shared" ca="1" si="74"/>
        <v>8560.5282795372786</v>
      </c>
      <c r="K133" s="69">
        <f t="shared" ref="K133:O133" ca="1" si="126">J133*(1+_xlfn.NORM.INV(RAND(),$C$3,$C$4))</f>
        <v>8713.6149730384459</v>
      </c>
      <c r="L133" s="69">
        <f t="shared" ca="1" si="126"/>
        <v>8739.5261969675939</v>
      </c>
      <c r="M133" s="69">
        <f t="shared" ca="1" si="126"/>
        <v>8046.6943241599201</v>
      </c>
      <c r="N133" s="69">
        <f t="shared" ca="1" si="126"/>
        <v>7188.3724744320534</v>
      </c>
      <c r="O133" s="69">
        <f t="shared" ca="1" si="126"/>
        <v>7320.6335944753464</v>
      </c>
    </row>
    <row r="134" spans="2:15" x14ac:dyDescent="0.2">
      <c r="B134">
        <v>119</v>
      </c>
      <c r="C134" s="69">
        <f t="shared" ca="1" si="71"/>
        <v>10760.750055680039</v>
      </c>
      <c r="E134">
        <v>119</v>
      </c>
      <c r="F134" s="69">
        <f t="shared" ca="1" si="72"/>
        <v>10592.264515723455</v>
      </c>
      <c r="G134" s="69">
        <f t="shared" ca="1" si="74"/>
        <v>11295.841532774324</v>
      </c>
      <c r="H134" s="69">
        <f t="shared" ca="1" si="74"/>
        <v>11338.833121083577</v>
      </c>
      <c r="I134" s="69">
        <f t="shared" ca="1" si="74"/>
        <v>12649.193342116409</v>
      </c>
      <c r="J134" s="69">
        <f t="shared" ca="1" si="74"/>
        <v>13266.9551497087</v>
      </c>
      <c r="K134" s="69">
        <f t="shared" ref="K134:O134" ca="1" si="127">J134*(1+_xlfn.NORM.INV(RAND(),$C$3,$C$4))</f>
        <v>13117.404597427867</v>
      </c>
      <c r="L134" s="69">
        <f t="shared" ca="1" si="127"/>
        <v>11455.691301353552</v>
      </c>
      <c r="M134" s="69">
        <f t="shared" ca="1" si="127"/>
        <v>11314.655536519585</v>
      </c>
      <c r="N134" s="69">
        <f t="shared" ca="1" si="127"/>
        <v>11567.683759418878</v>
      </c>
      <c r="O134" s="69">
        <f t="shared" ca="1" si="127"/>
        <v>10789.21742545388</v>
      </c>
    </row>
    <row r="135" spans="2:15" x14ac:dyDescent="0.2">
      <c r="B135">
        <v>120</v>
      </c>
      <c r="C135" s="69">
        <f t="shared" ca="1" si="71"/>
        <v>9750.2142624648204</v>
      </c>
      <c r="E135">
        <v>120</v>
      </c>
      <c r="F135" s="69">
        <f t="shared" ca="1" si="72"/>
        <v>9253.0879175525242</v>
      </c>
      <c r="G135" s="69">
        <f t="shared" ca="1" si="74"/>
        <v>9151.6018555879073</v>
      </c>
      <c r="H135" s="69">
        <f t="shared" ca="1" si="74"/>
        <v>8831.7469776788657</v>
      </c>
      <c r="I135" s="69">
        <f t="shared" ca="1" si="74"/>
        <v>8590.569738348504</v>
      </c>
      <c r="J135" s="69">
        <f t="shared" ca="1" si="74"/>
        <v>8278.5348871827937</v>
      </c>
      <c r="K135" s="69">
        <f t="shared" ref="K135:O135" ca="1" si="128">J135*(1+_xlfn.NORM.INV(RAND(),$C$3,$C$4))</f>
        <v>8560.5069712803943</v>
      </c>
      <c r="L135" s="69">
        <f t="shared" ca="1" si="128"/>
        <v>8921.0941281999858</v>
      </c>
      <c r="M135" s="69">
        <f t="shared" ca="1" si="128"/>
        <v>8458.6413615395177</v>
      </c>
      <c r="N135" s="69">
        <f t="shared" ca="1" si="128"/>
        <v>8825.4596986490415</v>
      </c>
      <c r="O135" s="69">
        <f t="shared" ca="1" si="128"/>
        <v>8658.9893361510658</v>
      </c>
    </row>
    <row r="136" spans="2:15" x14ac:dyDescent="0.2">
      <c r="B136">
        <v>121</v>
      </c>
      <c r="C136" s="69">
        <f t="shared" ca="1" si="71"/>
        <v>9299.2432860448662</v>
      </c>
      <c r="E136">
        <v>121</v>
      </c>
      <c r="F136" s="69">
        <f t="shared" ca="1" si="72"/>
        <v>9635.3050323283715</v>
      </c>
      <c r="G136" s="69">
        <f t="shared" ca="1" si="74"/>
        <v>10045.627772280297</v>
      </c>
      <c r="H136" s="69">
        <f t="shared" ca="1" si="74"/>
        <v>9806.2604545374852</v>
      </c>
      <c r="I136" s="69">
        <f t="shared" ca="1" si="74"/>
        <v>10696.85706314997</v>
      </c>
      <c r="J136" s="69">
        <f t="shared" ca="1" si="74"/>
        <v>10663.180179223189</v>
      </c>
      <c r="K136" s="69">
        <f t="shared" ref="K136:O136" ca="1" si="129">J136*(1+_xlfn.NORM.INV(RAND(),$C$3,$C$4))</f>
        <v>9893.4480333074716</v>
      </c>
      <c r="L136" s="69">
        <f t="shared" ca="1" si="129"/>
        <v>9683.4370689275074</v>
      </c>
      <c r="M136" s="69">
        <f t="shared" ca="1" si="129"/>
        <v>8843.0309091145064</v>
      </c>
      <c r="N136" s="69">
        <f t="shared" ca="1" si="129"/>
        <v>9054.3018635009048</v>
      </c>
      <c r="O136" s="69">
        <f t="shared" ca="1" si="129"/>
        <v>8759.94460015613</v>
      </c>
    </row>
    <row r="137" spans="2:15" x14ac:dyDescent="0.2">
      <c r="B137">
        <v>122</v>
      </c>
      <c r="C137" s="69">
        <f t="shared" ca="1" si="71"/>
        <v>9682.2188639803535</v>
      </c>
      <c r="E137">
        <v>122</v>
      </c>
      <c r="F137" s="69">
        <f t="shared" ca="1" si="72"/>
        <v>10351.821492797866</v>
      </c>
      <c r="G137" s="69">
        <f t="shared" ca="1" si="74"/>
        <v>10874.981551739969</v>
      </c>
      <c r="H137" s="69">
        <f t="shared" ca="1" si="74"/>
        <v>11197.707628205888</v>
      </c>
      <c r="I137" s="69">
        <f t="shared" ca="1" si="74"/>
        <v>10689.230027117999</v>
      </c>
      <c r="J137" s="69">
        <f t="shared" ca="1" si="74"/>
        <v>11098.889215267171</v>
      </c>
      <c r="K137" s="69">
        <f t="shared" ref="K137:O137" ca="1" si="130">J137*(1+_xlfn.NORM.INV(RAND(),$C$3,$C$4))</f>
        <v>11336.263397162502</v>
      </c>
      <c r="L137" s="69">
        <f t="shared" ca="1" si="130"/>
        <v>11013.407523015241</v>
      </c>
      <c r="M137" s="69">
        <f t="shared" ca="1" si="130"/>
        <v>10922.727059112207</v>
      </c>
      <c r="N137" s="69">
        <f t="shared" ca="1" si="130"/>
        <v>11163.3745762402</v>
      </c>
      <c r="O137" s="69">
        <f t="shared" ca="1" si="130"/>
        <v>11104.16353988556</v>
      </c>
    </row>
    <row r="138" spans="2:15" x14ac:dyDescent="0.2">
      <c r="B138">
        <v>123</v>
      </c>
      <c r="C138" s="69">
        <f t="shared" ca="1" si="71"/>
        <v>10513.337742551003</v>
      </c>
      <c r="E138">
        <v>123</v>
      </c>
      <c r="F138" s="69">
        <f t="shared" ca="1" si="72"/>
        <v>10167.854984549607</v>
      </c>
      <c r="G138" s="69">
        <f t="shared" ca="1" si="74"/>
        <v>9204.5878341831067</v>
      </c>
      <c r="H138" s="69">
        <f t="shared" ca="1" si="74"/>
        <v>9580.7094845455449</v>
      </c>
      <c r="I138" s="69">
        <f t="shared" ca="1" si="74"/>
        <v>9606.5697478764341</v>
      </c>
      <c r="J138" s="69">
        <f t="shared" ca="1" si="74"/>
        <v>9220.9080978269922</v>
      </c>
      <c r="K138" s="69">
        <f t="shared" ref="K138:O138" ca="1" si="131">J138*(1+_xlfn.NORM.INV(RAND(),$C$3,$C$4))</f>
        <v>9201.2658184561406</v>
      </c>
      <c r="L138" s="69">
        <f t="shared" ca="1" si="131"/>
        <v>9298.1549424167406</v>
      </c>
      <c r="M138" s="69">
        <f t="shared" ca="1" si="131"/>
        <v>9388.0382778986914</v>
      </c>
      <c r="N138" s="69">
        <f t="shared" ca="1" si="131"/>
        <v>9528.5820958655404</v>
      </c>
      <c r="O138" s="69">
        <f t="shared" ca="1" si="131"/>
        <v>9462.971103563068</v>
      </c>
    </row>
    <row r="139" spans="2:15" x14ac:dyDescent="0.2">
      <c r="B139">
        <v>124</v>
      </c>
      <c r="C139" s="69">
        <f t="shared" ca="1" si="71"/>
        <v>10452.362186205337</v>
      </c>
      <c r="E139">
        <v>124</v>
      </c>
      <c r="F139" s="69">
        <f t="shared" ca="1" si="72"/>
        <v>10359.697156404178</v>
      </c>
      <c r="G139" s="69">
        <f t="shared" ca="1" si="74"/>
        <v>10393.274921961207</v>
      </c>
      <c r="H139" s="69">
        <f t="shared" ca="1" si="74"/>
        <v>9675.7693140276951</v>
      </c>
      <c r="I139" s="69">
        <f t="shared" ca="1" si="74"/>
        <v>9583.3665982281891</v>
      </c>
      <c r="J139" s="69">
        <f t="shared" ca="1" si="74"/>
        <v>8940.8365748214146</v>
      </c>
      <c r="K139" s="69">
        <f t="shared" ref="K139:O139" ca="1" si="132">J139*(1+_xlfn.NORM.INV(RAND(),$C$3,$C$4))</f>
        <v>9331.9041605440052</v>
      </c>
      <c r="L139" s="69">
        <f t="shared" ca="1" si="132"/>
        <v>8914.6972775312952</v>
      </c>
      <c r="M139" s="69">
        <f t="shared" ca="1" si="132"/>
        <v>8936.1779334977273</v>
      </c>
      <c r="N139" s="69">
        <f t="shared" ca="1" si="132"/>
        <v>8825.2670924432041</v>
      </c>
      <c r="O139" s="69">
        <f t="shared" ca="1" si="132"/>
        <v>9066.3253218758182</v>
      </c>
    </row>
    <row r="140" spans="2:15" x14ac:dyDescent="0.2">
      <c r="B140">
        <v>125</v>
      </c>
      <c r="C140" s="69">
        <f t="shared" ca="1" si="71"/>
        <v>11037.866839683446</v>
      </c>
      <c r="E140">
        <v>125</v>
      </c>
      <c r="F140" s="69">
        <f t="shared" ca="1" si="72"/>
        <v>10570.68949457264</v>
      </c>
      <c r="G140" s="69">
        <f t="shared" ca="1" si="74"/>
        <v>10746.720763403197</v>
      </c>
      <c r="H140" s="69">
        <f t="shared" ca="1" si="74"/>
        <v>10974.194829785951</v>
      </c>
      <c r="I140" s="69">
        <f t="shared" ca="1" si="74"/>
        <v>11309.780224390817</v>
      </c>
      <c r="J140" s="69">
        <f t="shared" ca="1" si="74"/>
        <v>10866.589752407708</v>
      </c>
      <c r="K140" s="69">
        <f t="shared" ref="K140:O140" ca="1" si="133">J140*(1+_xlfn.NORM.INV(RAND(),$C$3,$C$4))</f>
        <v>10521.103036755821</v>
      </c>
      <c r="L140" s="69">
        <f t="shared" ca="1" si="133"/>
        <v>10299.033118611582</v>
      </c>
      <c r="M140" s="69">
        <f t="shared" ca="1" si="133"/>
        <v>10089.979256655492</v>
      </c>
      <c r="N140" s="69">
        <f t="shared" ca="1" si="133"/>
        <v>10683.345995281217</v>
      </c>
      <c r="O140" s="69">
        <f t="shared" ca="1" si="133"/>
        <v>10571.034816879881</v>
      </c>
    </row>
    <row r="141" spans="2:15" x14ac:dyDescent="0.2">
      <c r="B141">
        <v>126</v>
      </c>
      <c r="C141" s="69">
        <f t="shared" ca="1" si="71"/>
        <v>9836.4852210700265</v>
      </c>
      <c r="E141">
        <v>126</v>
      </c>
      <c r="F141" s="69">
        <f t="shared" ca="1" si="72"/>
        <v>9697.7409815251576</v>
      </c>
      <c r="G141" s="69">
        <f t="shared" ca="1" si="74"/>
        <v>9402.7959992982251</v>
      </c>
      <c r="H141" s="69">
        <f t="shared" ca="1" si="74"/>
        <v>9100.2876828499866</v>
      </c>
      <c r="I141" s="69">
        <f t="shared" ca="1" si="74"/>
        <v>8722.7451444926082</v>
      </c>
      <c r="J141" s="69">
        <f t="shared" ca="1" si="74"/>
        <v>8639.819353267827</v>
      </c>
      <c r="K141" s="69">
        <f t="shared" ref="K141:O141" ca="1" si="134">J141*(1+_xlfn.NORM.INV(RAND(),$C$3,$C$4))</f>
        <v>8930.2202402234216</v>
      </c>
      <c r="L141" s="69">
        <f t="shared" ca="1" si="134"/>
        <v>8933.7548090057262</v>
      </c>
      <c r="M141" s="69">
        <f t="shared" ca="1" si="134"/>
        <v>8640.4119135513047</v>
      </c>
      <c r="N141" s="69">
        <f t="shared" ca="1" si="134"/>
        <v>8104.1132020719415</v>
      </c>
      <c r="O141" s="69">
        <f t="shared" ca="1" si="134"/>
        <v>7452.6989693290861</v>
      </c>
    </row>
    <row r="142" spans="2:15" x14ac:dyDescent="0.2">
      <c r="B142">
        <v>127</v>
      </c>
      <c r="C142" s="69">
        <f t="shared" ca="1" si="71"/>
        <v>9442.6666706191718</v>
      </c>
      <c r="E142">
        <v>127</v>
      </c>
      <c r="F142" s="69">
        <f t="shared" ca="1" si="72"/>
        <v>9881.5604531081663</v>
      </c>
      <c r="G142" s="69">
        <f t="shared" ca="1" si="74"/>
        <v>9594.2752138195337</v>
      </c>
      <c r="H142" s="69">
        <f t="shared" ca="1" si="74"/>
        <v>8890.2292513398061</v>
      </c>
      <c r="I142" s="69">
        <f t="shared" ca="1" si="74"/>
        <v>8506.6852823537429</v>
      </c>
      <c r="J142" s="69">
        <f t="shared" ca="1" si="74"/>
        <v>8212.170192718364</v>
      </c>
      <c r="K142" s="69">
        <f t="shared" ref="K142:O142" ca="1" si="135">J142*(1+_xlfn.NORM.INV(RAND(),$C$3,$C$4))</f>
        <v>8724.9779317259363</v>
      </c>
      <c r="L142" s="69">
        <f t="shared" ca="1" si="135"/>
        <v>8772.2842818845293</v>
      </c>
      <c r="M142" s="69">
        <f t="shared" ca="1" si="135"/>
        <v>9439.5685377565933</v>
      </c>
      <c r="N142" s="69">
        <f t="shared" ca="1" si="135"/>
        <v>9759.8881140231515</v>
      </c>
      <c r="O142" s="69">
        <f t="shared" ca="1" si="135"/>
        <v>9705.2093637726994</v>
      </c>
    </row>
    <row r="143" spans="2:15" x14ac:dyDescent="0.2">
      <c r="B143">
        <v>128</v>
      </c>
      <c r="C143" s="69">
        <f t="shared" ca="1" si="71"/>
        <v>9915.07459523332</v>
      </c>
      <c r="E143">
        <v>128</v>
      </c>
      <c r="F143" s="69">
        <f t="shared" ca="1" si="72"/>
        <v>9784.9044172329359</v>
      </c>
      <c r="G143" s="69">
        <f t="shared" ca="1" si="74"/>
        <v>9700.6605484957399</v>
      </c>
      <c r="H143" s="69">
        <f t="shared" ca="1" si="74"/>
        <v>10201.519589178639</v>
      </c>
      <c r="I143" s="69">
        <f t="shared" ca="1" si="74"/>
        <v>10830.58498807214</v>
      </c>
      <c r="J143" s="69">
        <f t="shared" ca="1" si="74"/>
        <v>11095.417000137169</v>
      </c>
      <c r="K143" s="69">
        <f t="shared" ref="K143:O143" ca="1" si="136">J143*(1+_xlfn.NORM.INV(RAND(),$C$3,$C$4))</f>
        <v>10648.589897872134</v>
      </c>
      <c r="L143" s="69">
        <f t="shared" ca="1" si="136"/>
        <v>10125.626681160056</v>
      </c>
      <c r="M143" s="69">
        <f t="shared" ca="1" si="136"/>
        <v>9607.2049116750641</v>
      </c>
      <c r="N143" s="69">
        <f t="shared" ca="1" si="136"/>
        <v>10039.517956379688</v>
      </c>
      <c r="O143" s="69">
        <f t="shared" ca="1" si="136"/>
        <v>9936.4305419111097</v>
      </c>
    </row>
    <row r="144" spans="2:15" x14ac:dyDescent="0.2">
      <c r="B144">
        <v>129</v>
      </c>
      <c r="C144" s="69">
        <f t="shared" ca="1" si="71"/>
        <v>9833.7728936345575</v>
      </c>
      <c r="E144">
        <v>129</v>
      </c>
      <c r="F144" s="69">
        <f t="shared" ca="1" si="72"/>
        <v>10262.814528204854</v>
      </c>
      <c r="G144" s="69">
        <f t="shared" ca="1" si="74"/>
        <v>10461.5725682343</v>
      </c>
      <c r="H144" s="69">
        <f t="shared" ca="1" si="74"/>
        <v>10304.92153319902</v>
      </c>
      <c r="I144" s="69">
        <f t="shared" ca="1" si="74"/>
        <v>10062.385009394342</v>
      </c>
      <c r="J144" s="69">
        <f t="shared" ca="1" si="74"/>
        <v>9575.4324640210998</v>
      </c>
      <c r="K144" s="69">
        <f t="shared" ref="K144:O144" ca="1" si="137">J144*(1+_xlfn.NORM.INV(RAND(),$C$3,$C$4))</f>
        <v>10103.136584306561</v>
      </c>
      <c r="L144" s="69">
        <f t="shared" ca="1" si="137"/>
        <v>10546.906924407562</v>
      </c>
      <c r="M144" s="69">
        <f t="shared" ca="1" si="137"/>
        <v>10154.57876262482</v>
      </c>
      <c r="N144" s="69">
        <f t="shared" ca="1" si="137"/>
        <v>9973.0380600956032</v>
      </c>
      <c r="O144" s="69">
        <f t="shared" ca="1" si="137"/>
        <v>9916.2371889976803</v>
      </c>
    </row>
    <row r="145" spans="2:15" x14ac:dyDescent="0.2">
      <c r="B145">
        <v>130</v>
      </c>
      <c r="C145" s="69">
        <f t="shared" ref="C145:C208" ca="1" si="138">$C$2*(1+_xlfn.NORM.INV(RAND(),$C$3,$C$4))</f>
        <v>9545.6015540988847</v>
      </c>
      <c r="E145">
        <v>130</v>
      </c>
      <c r="F145" s="69">
        <f t="shared" ref="F145:F208" ca="1" si="139">$C$2*(1+_xlfn.NORM.INV(RAND(),$C$3,$C$4))</f>
        <v>10215.249685661225</v>
      </c>
      <c r="G145" s="69">
        <f t="shared" ca="1" si="74"/>
        <v>10492.678458755861</v>
      </c>
      <c r="H145" s="69">
        <f t="shared" ca="1" si="74"/>
        <v>10385.753121877939</v>
      </c>
      <c r="I145" s="69">
        <f t="shared" ca="1" si="74"/>
        <v>9758.3807490881827</v>
      </c>
      <c r="J145" s="69">
        <f t="shared" ref="J145:O145" ca="1" si="140">I145*(1+_xlfn.NORM.INV(RAND(),$C$3,$C$4))</f>
        <v>9992.096943671635</v>
      </c>
      <c r="K145" s="69">
        <f t="shared" ca="1" si="140"/>
        <v>11227.944074303174</v>
      </c>
      <c r="L145" s="69">
        <f t="shared" ca="1" si="140"/>
        <v>11871.147986870379</v>
      </c>
      <c r="M145" s="69">
        <f t="shared" ca="1" si="140"/>
        <v>12221.596457938003</v>
      </c>
      <c r="N145" s="69">
        <f t="shared" ca="1" si="140"/>
        <v>12562.559201410068</v>
      </c>
      <c r="O145" s="69">
        <f t="shared" ca="1" si="140"/>
        <v>12381.874199259744</v>
      </c>
    </row>
    <row r="146" spans="2:15" x14ac:dyDescent="0.2">
      <c r="B146">
        <v>131</v>
      </c>
      <c r="C146" s="69">
        <f t="shared" ca="1" si="138"/>
        <v>9943.6188655289006</v>
      </c>
      <c r="E146">
        <v>131</v>
      </c>
      <c r="F146" s="69">
        <f t="shared" ca="1" si="139"/>
        <v>10170.619258048162</v>
      </c>
      <c r="G146" s="69">
        <f t="shared" ref="G146:J209" ca="1" si="141">F146*(1+_xlfn.NORM.INV(RAND(),$C$3,$C$4))</f>
        <v>9616.1313657054834</v>
      </c>
      <c r="H146" s="69">
        <f t="shared" ca="1" si="141"/>
        <v>9212.6301893543405</v>
      </c>
      <c r="I146" s="69">
        <f t="shared" ca="1" si="141"/>
        <v>9284.7456723125124</v>
      </c>
      <c r="J146" s="69">
        <f t="shared" ca="1" si="141"/>
        <v>9168.9166404839089</v>
      </c>
      <c r="K146" s="69">
        <f t="shared" ref="K146:O146" ca="1" si="142">J146*(1+_xlfn.NORM.INV(RAND(),$C$3,$C$4))</f>
        <v>9268.603292917318</v>
      </c>
      <c r="L146" s="69">
        <f t="shared" ca="1" si="142"/>
        <v>9011.8843104539537</v>
      </c>
      <c r="M146" s="69">
        <f t="shared" ca="1" si="142"/>
        <v>9184.9454890041052</v>
      </c>
      <c r="N146" s="69">
        <f t="shared" ca="1" si="142"/>
        <v>9205.5846027769512</v>
      </c>
      <c r="O146" s="69">
        <f t="shared" ca="1" si="142"/>
        <v>8672.2059374652144</v>
      </c>
    </row>
    <row r="147" spans="2:15" x14ac:dyDescent="0.2">
      <c r="B147">
        <v>132</v>
      </c>
      <c r="C147" s="69">
        <f t="shared" ca="1" si="138"/>
        <v>10083.680283647145</v>
      </c>
      <c r="E147">
        <v>132</v>
      </c>
      <c r="F147" s="69">
        <f t="shared" ca="1" si="139"/>
        <v>11002.206341459241</v>
      </c>
      <c r="G147" s="69">
        <f t="shared" ca="1" si="141"/>
        <v>11233.269057091653</v>
      </c>
      <c r="H147" s="69">
        <f t="shared" ca="1" si="141"/>
        <v>10913.63050893742</v>
      </c>
      <c r="I147" s="69">
        <f t="shared" ca="1" si="141"/>
        <v>10556.252352977317</v>
      </c>
      <c r="J147" s="69">
        <f t="shared" ca="1" si="141"/>
        <v>10786.314673186347</v>
      </c>
      <c r="K147" s="69">
        <f t="shared" ref="K147:O147" ca="1" si="143">J147*(1+_xlfn.NORM.INV(RAND(),$C$3,$C$4))</f>
        <v>9894.2363671667226</v>
      </c>
      <c r="L147" s="69">
        <f t="shared" ca="1" si="143"/>
        <v>9953.40835124775</v>
      </c>
      <c r="M147" s="69">
        <f t="shared" ca="1" si="143"/>
        <v>9637.3788632376345</v>
      </c>
      <c r="N147" s="69">
        <f t="shared" ca="1" si="143"/>
        <v>10343.11872215037</v>
      </c>
      <c r="O147" s="69">
        <f t="shared" ca="1" si="143"/>
        <v>11219.713930756079</v>
      </c>
    </row>
    <row r="148" spans="2:15" x14ac:dyDescent="0.2">
      <c r="B148">
        <v>133</v>
      </c>
      <c r="C148" s="69">
        <f t="shared" ca="1" si="138"/>
        <v>9915.6626079927264</v>
      </c>
      <c r="E148">
        <v>133</v>
      </c>
      <c r="F148" s="69">
        <f t="shared" ca="1" si="139"/>
        <v>10798.761320394142</v>
      </c>
      <c r="G148" s="69">
        <f t="shared" ca="1" si="141"/>
        <v>10710.51681003154</v>
      </c>
      <c r="H148" s="69">
        <f t="shared" ca="1" si="141"/>
        <v>11014.646294777291</v>
      </c>
      <c r="I148" s="69">
        <f t="shared" ca="1" si="141"/>
        <v>11206.893698870736</v>
      </c>
      <c r="J148" s="69">
        <f t="shared" ca="1" si="141"/>
        <v>11789.169903529142</v>
      </c>
      <c r="K148" s="69">
        <f t="shared" ref="K148:O148" ca="1" si="144">J148*(1+_xlfn.NORM.INV(RAND(),$C$3,$C$4))</f>
        <v>12159.159058788548</v>
      </c>
      <c r="L148" s="69">
        <f t="shared" ca="1" si="144"/>
        <v>12288.639412200064</v>
      </c>
      <c r="M148" s="69">
        <f t="shared" ca="1" si="144"/>
        <v>11135.044343733385</v>
      </c>
      <c r="N148" s="69">
        <f t="shared" ca="1" si="144"/>
        <v>10569.968894025304</v>
      </c>
      <c r="O148" s="69">
        <f t="shared" ca="1" si="144"/>
        <v>10635.304072656294</v>
      </c>
    </row>
    <row r="149" spans="2:15" x14ac:dyDescent="0.2">
      <c r="B149">
        <v>134</v>
      </c>
      <c r="C149" s="69">
        <f t="shared" ca="1" si="138"/>
        <v>10126.959021011393</v>
      </c>
      <c r="E149">
        <v>134</v>
      </c>
      <c r="F149" s="69">
        <f t="shared" ca="1" si="139"/>
        <v>10910.397428314425</v>
      </c>
      <c r="G149" s="69">
        <f t="shared" ca="1" si="141"/>
        <v>10286.863628190371</v>
      </c>
      <c r="H149" s="69">
        <f t="shared" ca="1" si="141"/>
        <v>10007.439233235693</v>
      </c>
      <c r="I149" s="69">
        <f t="shared" ca="1" si="141"/>
        <v>9926.3772176629027</v>
      </c>
      <c r="J149" s="69">
        <f t="shared" ca="1" si="141"/>
        <v>10414.859871123315</v>
      </c>
      <c r="K149" s="69">
        <f t="shared" ref="K149:O149" ca="1" si="145">J149*(1+_xlfn.NORM.INV(RAND(),$C$3,$C$4))</f>
        <v>10541.321685459645</v>
      </c>
      <c r="L149" s="69">
        <f t="shared" ca="1" si="145"/>
        <v>9851.6013903576732</v>
      </c>
      <c r="M149" s="69">
        <f t="shared" ca="1" si="145"/>
        <v>9822.7809617619841</v>
      </c>
      <c r="N149" s="69">
        <f t="shared" ca="1" si="145"/>
        <v>9461.531371106963</v>
      </c>
      <c r="O149" s="69">
        <f t="shared" ca="1" si="145"/>
        <v>10084.013236987606</v>
      </c>
    </row>
    <row r="150" spans="2:15" x14ac:dyDescent="0.2">
      <c r="B150">
        <v>135</v>
      </c>
      <c r="C150" s="69">
        <f t="shared" ca="1" si="138"/>
        <v>9960.8329471765519</v>
      </c>
      <c r="E150">
        <v>135</v>
      </c>
      <c r="F150" s="69">
        <f t="shared" ca="1" si="139"/>
        <v>10068.35427467244</v>
      </c>
      <c r="G150" s="69">
        <f t="shared" ca="1" si="141"/>
        <v>9918.5071298294642</v>
      </c>
      <c r="H150" s="69">
        <f t="shared" ca="1" si="141"/>
        <v>9880.7092898905084</v>
      </c>
      <c r="I150" s="69">
        <f t="shared" ca="1" si="141"/>
        <v>9556.9005246611832</v>
      </c>
      <c r="J150" s="69">
        <f t="shared" ca="1" si="141"/>
        <v>10236.117235905924</v>
      </c>
      <c r="K150" s="69">
        <f t="shared" ref="K150:O150" ca="1" si="146">J150*(1+_xlfn.NORM.INV(RAND(),$C$3,$C$4))</f>
        <v>9643.8743567007841</v>
      </c>
      <c r="L150" s="69">
        <f t="shared" ca="1" si="146"/>
        <v>9602.7815361144076</v>
      </c>
      <c r="M150" s="69">
        <f t="shared" ca="1" si="146"/>
        <v>9451.7139386652325</v>
      </c>
      <c r="N150" s="69">
        <f t="shared" ca="1" si="146"/>
        <v>9756.6583776173266</v>
      </c>
      <c r="O150" s="69">
        <f t="shared" ca="1" si="146"/>
        <v>9615.2533831715791</v>
      </c>
    </row>
    <row r="151" spans="2:15" x14ac:dyDescent="0.2">
      <c r="B151">
        <v>136</v>
      </c>
      <c r="C151" s="69">
        <f t="shared" ca="1" si="138"/>
        <v>10225.151855657998</v>
      </c>
      <c r="E151">
        <v>136</v>
      </c>
      <c r="F151" s="69">
        <f t="shared" ca="1" si="139"/>
        <v>10438.553136229377</v>
      </c>
      <c r="G151" s="69">
        <f t="shared" ca="1" si="141"/>
        <v>9820.6924927019081</v>
      </c>
      <c r="H151" s="69">
        <f t="shared" ca="1" si="141"/>
        <v>9931.7301514329702</v>
      </c>
      <c r="I151" s="69">
        <f t="shared" ca="1" si="141"/>
        <v>9954.6855124441627</v>
      </c>
      <c r="J151" s="69">
        <f t="shared" ca="1" si="141"/>
        <v>10047.233444030002</v>
      </c>
      <c r="K151" s="69">
        <f t="shared" ref="K151:O151" ca="1" si="147">J151*(1+_xlfn.NORM.INV(RAND(),$C$3,$C$4))</f>
        <v>10687.8113659715</v>
      </c>
      <c r="L151" s="69">
        <f t="shared" ca="1" si="147"/>
        <v>10475.377337553158</v>
      </c>
      <c r="M151" s="69">
        <f t="shared" ca="1" si="147"/>
        <v>10800.174160124952</v>
      </c>
      <c r="N151" s="69">
        <f t="shared" ca="1" si="147"/>
        <v>10729.381396158067</v>
      </c>
      <c r="O151" s="69">
        <f t="shared" ca="1" si="147"/>
        <v>11147.569913641368</v>
      </c>
    </row>
    <row r="152" spans="2:15" x14ac:dyDescent="0.2">
      <c r="B152">
        <v>137</v>
      </c>
      <c r="C152" s="69">
        <f t="shared" ca="1" si="138"/>
        <v>9537.142608596705</v>
      </c>
      <c r="E152">
        <v>137</v>
      </c>
      <c r="F152" s="69">
        <f t="shared" ca="1" si="139"/>
        <v>9735.6352147849429</v>
      </c>
      <c r="G152" s="69">
        <f t="shared" ca="1" si="141"/>
        <v>9789.5692507879739</v>
      </c>
      <c r="H152" s="69">
        <f t="shared" ca="1" si="141"/>
        <v>9450.8191788333424</v>
      </c>
      <c r="I152" s="69">
        <f t="shared" ca="1" si="141"/>
        <v>9337.0996618627141</v>
      </c>
      <c r="J152" s="69">
        <f t="shared" ca="1" si="141"/>
        <v>9148.0648301931178</v>
      </c>
      <c r="K152" s="69">
        <f t="shared" ref="K152:O152" ca="1" si="148">J152*(1+_xlfn.NORM.INV(RAND(),$C$3,$C$4))</f>
        <v>9083.7002936625013</v>
      </c>
      <c r="L152" s="69">
        <f t="shared" ca="1" si="148"/>
        <v>9159.0272421376831</v>
      </c>
      <c r="M152" s="69">
        <f t="shared" ca="1" si="148"/>
        <v>8663.4067790200352</v>
      </c>
      <c r="N152" s="69">
        <f t="shared" ca="1" si="148"/>
        <v>8829.6028178773213</v>
      </c>
      <c r="O152" s="69">
        <f t="shared" ca="1" si="148"/>
        <v>9285.2374687355095</v>
      </c>
    </row>
    <row r="153" spans="2:15" x14ac:dyDescent="0.2">
      <c r="B153">
        <v>138</v>
      </c>
      <c r="C153" s="69">
        <f t="shared" ca="1" si="138"/>
        <v>9079.3389800761979</v>
      </c>
      <c r="E153">
        <v>138</v>
      </c>
      <c r="F153" s="69">
        <f t="shared" ca="1" si="139"/>
        <v>9711.0913945543525</v>
      </c>
      <c r="G153" s="69">
        <f t="shared" ca="1" si="141"/>
        <v>9856.9894277918174</v>
      </c>
      <c r="H153" s="69">
        <f t="shared" ca="1" si="141"/>
        <v>10060.364568283208</v>
      </c>
      <c r="I153" s="69">
        <f t="shared" ca="1" si="141"/>
        <v>10203.109267300328</v>
      </c>
      <c r="J153" s="69">
        <f t="shared" ca="1" si="141"/>
        <v>10293.74300916327</v>
      </c>
      <c r="K153" s="69">
        <f t="shared" ref="K153:O153" ca="1" si="149">J153*(1+_xlfn.NORM.INV(RAND(),$C$3,$C$4))</f>
        <v>9329.5431730641558</v>
      </c>
      <c r="L153" s="69">
        <f t="shared" ca="1" si="149"/>
        <v>9336.1723650910571</v>
      </c>
      <c r="M153" s="69">
        <f t="shared" ca="1" si="149"/>
        <v>9903.1233441702243</v>
      </c>
      <c r="N153" s="69">
        <f t="shared" ca="1" si="149"/>
        <v>9937.8967111308466</v>
      </c>
      <c r="O153" s="69">
        <f t="shared" ca="1" si="149"/>
        <v>10517.382427285411</v>
      </c>
    </row>
    <row r="154" spans="2:15" x14ac:dyDescent="0.2">
      <c r="B154">
        <v>139</v>
      </c>
      <c r="C154" s="69">
        <f t="shared" ca="1" si="138"/>
        <v>9545.263934741346</v>
      </c>
      <c r="E154">
        <v>139</v>
      </c>
      <c r="F154" s="69">
        <f t="shared" ca="1" si="139"/>
        <v>9276.7294451353373</v>
      </c>
      <c r="G154" s="69">
        <f t="shared" ca="1" si="141"/>
        <v>9156.3495529553875</v>
      </c>
      <c r="H154" s="69">
        <f t="shared" ca="1" si="141"/>
        <v>8978.2257887662981</v>
      </c>
      <c r="I154" s="69">
        <f t="shared" ca="1" si="141"/>
        <v>9638.1501388584475</v>
      </c>
      <c r="J154" s="69">
        <f t="shared" ca="1" si="141"/>
        <v>9429.8815277566955</v>
      </c>
      <c r="K154" s="69">
        <f t="shared" ref="K154:O154" ca="1" si="150">J154*(1+_xlfn.NORM.INV(RAND(),$C$3,$C$4))</f>
        <v>9637.7481026598252</v>
      </c>
      <c r="L154" s="69">
        <f t="shared" ca="1" si="150"/>
        <v>9488.2467755950038</v>
      </c>
      <c r="M154" s="69">
        <f t="shared" ca="1" si="150"/>
        <v>10004.16773472456</v>
      </c>
      <c r="N154" s="69">
        <f t="shared" ca="1" si="150"/>
        <v>9856.9378635634348</v>
      </c>
      <c r="O154" s="69">
        <f t="shared" ca="1" si="150"/>
        <v>9358.4997732270076</v>
      </c>
    </row>
    <row r="155" spans="2:15" x14ac:dyDescent="0.2">
      <c r="B155">
        <v>140</v>
      </c>
      <c r="C155" s="69">
        <f t="shared" ca="1" si="138"/>
        <v>9867.2401968156246</v>
      </c>
      <c r="E155">
        <v>140</v>
      </c>
      <c r="F155" s="69">
        <f t="shared" ca="1" si="139"/>
        <v>10133.847561103652</v>
      </c>
      <c r="G155" s="69">
        <f t="shared" ca="1" si="141"/>
        <v>10291.026204297519</v>
      </c>
      <c r="H155" s="69">
        <f t="shared" ca="1" si="141"/>
        <v>10277.63236272147</v>
      </c>
      <c r="I155" s="69">
        <f t="shared" ca="1" si="141"/>
        <v>9440.5758335881255</v>
      </c>
      <c r="J155" s="69">
        <f t="shared" ca="1" si="141"/>
        <v>9383.5722790121745</v>
      </c>
      <c r="K155" s="69">
        <f t="shared" ref="K155:O155" ca="1" si="151">J155*(1+_xlfn.NORM.INV(RAND(),$C$3,$C$4))</f>
        <v>9309.2898512318243</v>
      </c>
      <c r="L155" s="69">
        <f t="shared" ca="1" si="151"/>
        <v>10331.148057636283</v>
      </c>
      <c r="M155" s="69">
        <f t="shared" ca="1" si="151"/>
        <v>10790.017518613937</v>
      </c>
      <c r="N155" s="69">
        <f t="shared" ca="1" si="151"/>
        <v>10564.265089398406</v>
      </c>
      <c r="O155" s="69">
        <f t="shared" ca="1" si="151"/>
        <v>10948.505251519058</v>
      </c>
    </row>
    <row r="156" spans="2:15" x14ac:dyDescent="0.2">
      <c r="B156">
        <v>141</v>
      </c>
      <c r="C156" s="69">
        <f t="shared" ca="1" si="138"/>
        <v>9700.6407276979353</v>
      </c>
      <c r="E156">
        <v>141</v>
      </c>
      <c r="F156" s="69">
        <f t="shared" ca="1" si="139"/>
        <v>8934.3096478814441</v>
      </c>
      <c r="G156" s="69">
        <f t="shared" ca="1" si="141"/>
        <v>9310.4601739000136</v>
      </c>
      <c r="H156" s="69">
        <f t="shared" ca="1" si="141"/>
        <v>9178.6484092702776</v>
      </c>
      <c r="I156" s="69">
        <f t="shared" ca="1" si="141"/>
        <v>8979.6647027805648</v>
      </c>
      <c r="J156" s="69">
        <f t="shared" ca="1" si="141"/>
        <v>9775.8284371953523</v>
      </c>
      <c r="K156" s="69">
        <f t="shared" ref="K156:O156" ca="1" si="152">J156*(1+_xlfn.NORM.INV(RAND(),$C$3,$C$4))</f>
        <v>9259.5573679834524</v>
      </c>
      <c r="L156" s="69">
        <f t="shared" ca="1" si="152"/>
        <v>9552.7364685861121</v>
      </c>
      <c r="M156" s="69">
        <f t="shared" ca="1" si="152"/>
        <v>9449.5360225467157</v>
      </c>
      <c r="N156" s="69">
        <f t="shared" ca="1" si="152"/>
        <v>8886.9299711800413</v>
      </c>
      <c r="O156" s="69">
        <f t="shared" ca="1" si="152"/>
        <v>9495.55269386695</v>
      </c>
    </row>
    <row r="157" spans="2:15" x14ac:dyDescent="0.2">
      <c r="B157">
        <v>142</v>
      </c>
      <c r="C157" s="69">
        <f t="shared" ca="1" si="138"/>
        <v>10040.615944921108</v>
      </c>
      <c r="E157">
        <v>142</v>
      </c>
      <c r="F157" s="69">
        <f t="shared" ca="1" si="139"/>
        <v>9721.4106870314899</v>
      </c>
      <c r="G157" s="69">
        <f t="shared" ca="1" si="141"/>
        <v>9545.3724382195305</v>
      </c>
      <c r="H157" s="69">
        <f t="shared" ca="1" si="141"/>
        <v>9343.7122510244462</v>
      </c>
      <c r="I157" s="69">
        <f t="shared" ca="1" si="141"/>
        <v>9656.5111112108752</v>
      </c>
      <c r="J157" s="69">
        <f t="shared" ca="1" si="141"/>
        <v>9714.1571894080807</v>
      </c>
      <c r="K157" s="69">
        <f t="shared" ref="K157:O157" ca="1" si="153">J157*(1+_xlfn.NORM.INV(RAND(),$C$3,$C$4))</f>
        <v>9106.3828212378285</v>
      </c>
      <c r="L157" s="69">
        <f t="shared" ca="1" si="153"/>
        <v>9514.2261112011129</v>
      </c>
      <c r="M157" s="69">
        <f t="shared" ca="1" si="153"/>
        <v>8968.4576857484135</v>
      </c>
      <c r="N157" s="69">
        <f t="shared" ca="1" si="153"/>
        <v>9318.9076452785121</v>
      </c>
      <c r="O157" s="69">
        <f t="shared" ca="1" si="153"/>
        <v>10013.517655074278</v>
      </c>
    </row>
    <row r="158" spans="2:15" x14ac:dyDescent="0.2">
      <c r="B158">
        <v>143</v>
      </c>
      <c r="C158" s="69">
        <f t="shared" ca="1" si="138"/>
        <v>10160.404320688494</v>
      </c>
      <c r="E158">
        <v>143</v>
      </c>
      <c r="F158" s="69">
        <f t="shared" ca="1" si="139"/>
        <v>9533.5014055040319</v>
      </c>
      <c r="G158" s="69">
        <f t="shared" ca="1" si="141"/>
        <v>9041.5230893148801</v>
      </c>
      <c r="H158" s="69">
        <f t="shared" ca="1" si="141"/>
        <v>8723.8147520557559</v>
      </c>
      <c r="I158" s="69">
        <f t="shared" ca="1" si="141"/>
        <v>8482.6296417607628</v>
      </c>
      <c r="J158" s="69">
        <f t="shared" ca="1" si="141"/>
        <v>8056.6154807252615</v>
      </c>
      <c r="K158" s="69">
        <f t="shared" ref="K158:O158" ca="1" si="154">J158*(1+_xlfn.NORM.INV(RAND(),$C$3,$C$4))</f>
        <v>7733.3479666357962</v>
      </c>
      <c r="L158" s="69">
        <f t="shared" ca="1" si="154"/>
        <v>7515.009167328446</v>
      </c>
      <c r="M158" s="69">
        <f t="shared" ca="1" si="154"/>
        <v>7499.3586084180643</v>
      </c>
      <c r="N158" s="69">
        <f t="shared" ca="1" si="154"/>
        <v>7371.8860801201063</v>
      </c>
      <c r="O158" s="69">
        <f t="shared" ca="1" si="154"/>
        <v>7350.3056015472557</v>
      </c>
    </row>
    <row r="159" spans="2:15" x14ac:dyDescent="0.2">
      <c r="B159">
        <v>144</v>
      </c>
      <c r="C159" s="69">
        <f t="shared" ca="1" si="138"/>
        <v>9588.0762991572174</v>
      </c>
      <c r="E159">
        <v>144</v>
      </c>
      <c r="F159" s="69">
        <f t="shared" ca="1" si="139"/>
        <v>9942.1934842685459</v>
      </c>
      <c r="G159" s="69">
        <f t="shared" ca="1" si="141"/>
        <v>10111.11757248162</v>
      </c>
      <c r="H159" s="69">
        <f t="shared" ca="1" si="141"/>
        <v>10395.413838329087</v>
      </c>
      <c r="I159" s="69">
        <f t="shared" ca="1" si="141"/>
        <v>10703.597470443436</v>
      </c>
      <c r="J159" s="69">
        <f t="shared" ca="1" si="141"/>
        <v>11100.565091086684</v>
      </c>
      <c r="K159" s="69">
        <f t="shared" ref="K159:O159" ca="1" si="155">J159*(1+_xlfn.NORM.INV(RAND(),$C$3,$C$4))</f>
        <v>10955.533789092802</v>
      </c>
      <c r="L159" s="69">
        <f t="shared" ca="1" si="155"/>
        <v>11091.617821764285</v>
      </c>
      <c r="M159" s="69">
        <f t="shared" ca="1" si="155"/>
        <v>11300.360152643307</v>
      </c>
      <c r="N159" s="69">
        <f t="shared" ca="1" si="155"/>
        <v>10472.188735400496</v>
      </c>
      <c r="O159" s="69">
        <f t="shared" ca="1" si="155"/>
        <v>10486.07179095532</v>
      </c>
    </row>
    <row r="160" spans="2:15" x14ac:dyDescent="0.2">
      <c r="B160">
        <v>145</v>
      </c>
      <c r="C160" s="69">
        <f t="shared" ca="1" si="138"/>
        <v>10877.189719485863</v>
      </c>
      <c r="E160">
        <v>145</v>
      </c>
      <c r="F160" s="69">
        <f t="shared" ca="1" si="139"/>
        <v>9675.0263755043343</v>
      </c>
      <c r="G160" s="69">
        <f t="shared" ca="1" si="141"/>
        <v>9217.7335269000778</v>
      </c>
      <c r="H160" s="69">
        <f t="shared" ca="1" si="141"/>
        <v>9521.0267930949594</v>
      </c>
      <c r="I160" s="69">
        <f t="shared" ca="1" si="141"/>
        <v>9527.3925257403225</v>
      </c>
      <c r="J160" s="69">
        <f t="shared" ca="1" si="141"/>
        <v>9509.0587188160134</v>
      </c>
      <c r="K160" s="69">
        <f t="shared" ref="K160:O160" ca="1" si="156">J160*(1+_xlfn.NORM.INV(RAND(),$C$3,$C$4))</f>
        <v>9601.0633528159651</v>
      </c>
      <c r="L160" s="69">
        <f t="shared" ca="1" si="156"/>
        <v>10199.327404632179</v>
      </c>
      <c r="M160" s="69">
        <f t="shared" ca="1" si="156"/>
        <v>10961.829252625375</v>
      </c>
      <c r="N160" s="69">
        <f t="shared" ca="1" si="156"/>
        <v>10677.251074136806</v>
      </c>
      <c r="O160" s="69">
        <f t="shared" ca="1" si="156"/>
        <v>10638.148104137001</v>
      </c>
    </row>
    <row r="161" spans="2:15" x14ac:dyDescent="0.2">
      <c r="B161">
        <v>146</v>
      </c>
      <c r="C161" s="69">
        <f t="shared" ca="1" si="138"/>
        <v>10213.537730271049</v>
      </c>
      <c r="E161">
        <v>146</v>
      </c>
      <c r="F161" s="69">
        <f t="shared" ca="1" si="139"/>
        <v>9675.9661148439554</v>
      </c>
      <c r="G161" s="69">
        <f t="shared" ca="1" si="141"/>
        <v>9268.7827453115406</v>
      </c>
      <c r="H161" s="69">
        <f t="shared" ca="1" si="141"/>
        <v>8922.519285401213</v>
      </c>
      <c r="I161" s="69">
        <f t="shared" ca="1" si="141"/>
        <v>9369.6371186360229</v>
      </c>
      <c r="J161" s="69">
        <f t="shared" ca="1" si="141"/>
        <v>9055.3830975980272</v>
      </c>
      <c r="K161" s="69">
        <f t="shared" ref="K161:O161" ca="1" si="157">J161*(1+_xlfn.NORM.INV(RAND(),$C$3,$C$4))</f>
        <v>9565.3068653043483</v>
      </c>
      <c r="L161" s="69">
        <f t="shared" ca="1" si="157"/>
        <v>9589.3254786587895</v>
      </c>
      <c r="M161" s="69">
        <f t="shared" ca="1" si="157"/>
        <v>9385.6324403341769</v>
      </c>
      <c r="N161" s="69">
        <f t="shared" ca="1" si="157"/>
        <v>9513.4970408421214</v>
      </c>
      <c r="O161" s="69">
        <f t="shared" ca="1" si="157"/>
        <v>9358.3371293478522</v>
      </c>
    </row>
    <row r="162" spans="2:15" x14ac:dyDescent="0.2">
      <c r="B162">
        <v>147</v>
      </c>
      <c r="C162" s="69">
        <f t="shared" ca="1" si="138"/>
        <v>10748.840897255652</v>
      </c>
      <c r="E162">
        <v>147</v>
      </c>
      <c r="F162" s="69">
        <f t="shared" ca="1" si="139"/>
        <v>9988.223326071613</v>
      </c>
      <c r="G162" s="69">
        <f t="shared" ca="1" si="141"/>
        <v>9947.5125802633647</v>
      </c>
      <c r="H162" s="69">
        <f t="shared" ca="1" si="141"/>
        <v>10128.337363676623</v>
      </c>
      <c r="I162" s="69">
        <f t="shared" ca="1" si="141"/>
        <v>9740.7384107460875</v>
      </c>
      <c r="J162" s="69">
        <f t="shared" ca="1" si="141"/>
        <v>9573.9278676408758</v>
      </c>
      <c r="K162" s="69">
        <f t="shared" ref="K162:O162" ca="1" si="158">J162*(1+_xlfn.NORM.INV(RAND(),$C$3,$C$4))</f>
        <v>9252.9362965257988</v>
      </c>
      <c r="L162" s="69">
        <f t="shared" ca="1" si="158"/>
        <v>8995.3653980829786</v>
      </c>
      <c r="M162" s="69">
        <f t="shared" ca="1" si="158"/>
        <v>8984.9144320215419</v>
      </c>
      <c r="N162" s="69">
        <f t="shared" ca="1" si="158"/>
        <v>9455.5249081115799</v>
      </c>
      <c r="O162" s="69">
        <f t="shared" ca="1" si="158"/>
        <v>9276.0132131880564</v>
      </c>
    </row>
    <row r="163" spans="2:15" x14ac:dyDescent="0.2">
      <c r="B163">
        <v>148</v>
      </c>
      <c r="C163" s="69">
        <f t="shared" ca="1" si="138"/>
        <v>9523.0841758141887</v>
      </c>
      <c r="E163">
        <v>148</v>
      </c>
      <c r="F163" s="69">
        <f t="shared" ca="1" si="139"/>
        <v>10046.463391900596</v>
      </c>
      <c r="G163" s="69">
        <f t="shared" ca="1" si="141"/>
        <v>10282.21666092452</v>
      </c>
      <c r="H163" s="69">
        <f t="shared" ca="1" si="141"/>
        <v>10764.36646486107</v>
      </c>
      <c r="I163" s="69">
        <f t="shared" ca="1" si="141"/>
        <v>11522.170184667724</v>
      </c>
      <c r="J163" s="69">
        <f t="shared" ca="1" si="141"/>
        <v>11567.965231795413</v>
      </c>
      <c r="K163" s="69">
        <f t="shared" ref="K163:O163" ca="1" si="159">J163*(1+_xlfn.NORM.INV(RAND(),$C$3,$C$4))</f>
        <v>10714.148291438298</v>
      </c>
      <c r="L163" s="69">
        <f t="shared" ca="1" si="159"/>
        <v>10471.780480461308</v>
      </c>
      <c r="M163" s="69">
        <f t="shared" ca="1" si="159"/>
        <v>9899.8297512858808</v>
      </c>
      <c r="N163" s="69">
        <f t="shared" ca="1" si="159"/>
        <v>9007.6917011355436</v>
      </c>
      <c r="O163" s="69">
        <f t="shared" ca="1" si="159"/>
        <v>8819.5985336055819</v>
      </c>
    </row>
    <row r="164" spans="2:15" x14ac:dyDescent="0.2">
      <c r="B164">
        <v>149</v>
      </c>
      <c r="C164" s="69">
        <f t="shared" ca="1" si="138"/>
        <v>8717.045835335819</v>
      </c>
      <c r="E164">
        <v>149</v>
      </c>
      <c r="F164" s="69">
        <f t="shared" ca="1" si="139"/>
        <v>10745.298483593311</v>
      </c>
      <c r="G164" s="69">
        <f t="shared" ca="1" si="141"/>
        <v>10683.106208341536</v>
      </c>
      <c r="H164" s="69">
        <f t="shared" ca="1" si="141"/>
        <v>10196.694672270069</v>
      </c>
      <c r="I164" s="69">
        <f t="shared" ca="1" si="141"/>
        <v>9045.0027141020655</v>
      </c>
      <c r="J164" s="69">
        <f t="shared" ca="1" si="141"/>
        <v>9568.9625363081304</v>
      </c>
      <c r="K164" s="69">
        <f t="shared" ref="K164:O164" ca="1" si="160">J164*(1+_xlfn.NORM.INV(RAND(),$C$3,$C$4))</f>
        <v>9145.5408322823496</v>
      </c>
      <c r="L164" s="69">
        <f t="shared" ca="1" si="160"/>
        <v>9322.1760941631328</v>
      </c>
      <c r="M164" s="69">
        <f t="shared" ca="1" si="160"/>
        <v>9447.2914828405901</v>
      </c>
      <c r="N164" s="69">
        <f t="shared" ca="1" si="160"/>
        <v>9589.0238321233992</v>
      </c>
      <c r="O164" s="69">
        <f t="shared" ca="1" si="160"/>
        <v>9209.9410333572887</v>
      </c>
    </row>
    <row r="165" spans="2:15" x14ac:dyDescent="0.2">
      <c r="B165">
        <v>150</v>
      </c>
      <c r="C165" s="69">
        <f t="shared" ca="1" si="138"/>
        <v>9643.9777310693808</v>
      </c>
      <c r="E165">
        <v>150</v>
      </c>
      <c r="F165" s="69">
        <f t="shared" ca="1" si="139"/>
        <v>9390.791247896701</v>
      </c>
      <c r="G165" s="69">
        <f t="shared" ca="1" si="141"/>
        <v>9758.5783797680051</v>
      </c>
      <c r="H165" s="69">
        <f t="shared" ca="1" si="141"/>
        <v>9477.4850045365783</v>
      </c>
      <c r="I165" s="69">
        <f t="shared" ca="1" si="141"/>
        <v>9557.4013318445377</v>
      </c>
      <c r="J165" s="69">
        <f t="shared" ca="1" si="141"/>
        <v>10308.03810127098</v>
      </c>
      <c r="K165" s="69">
        <f t="shared" ref="K165:O165" ca="1" si="161">J165*(1+_xlfn.NORM.INV(RAND(),$C$3,$C$4))</f>
        <v>11235.84548547669</v>
      </c>
      <c r="L165" s="69">
        <f t="shared" ca="1" si="161"/>
        <v>11870.245835787717</v>
      </c>
      <c r="M165" s="69">
        <f t="shared" ca="1" si="161"/>
        <v>11806.561857964734</v>
      </c>
      <c r="N165" s="69">
        <f t="shared" ca="1" si="161"/>
        <v>11667.441472553895</v>
      </c>
      <c r="O165" s="69">
        <f t="shared" ca="1" si="161"/>
        <v>11915.734532249733</v>
      </c>
    </row>
    <row r="166" spans="2:15" x14ac:dyDescent="0.2">
      <c r="B166">
        <v>151</v>
      </c>
      <c r="C166" s="69">
        <f t="shared" ca="1" si="138"/>
        <v>9484.6423124327957</v>
      </c>
      <c r="E166">
        <v>151</v>
      </c>
      <c r="F166" s="69">
        <f t="shared" ca="1" si="139"/>
        <v>9542.9610715252165</v>
      </c>
      <c r="G166" s="69">
        <f t="shared" ca="1" si="141"/>
        <v>9412.3406461279719</v>
      </c>
      <c r="H166" s="69">
        <f t="shared" ca="1" si="141"/>
        <v>9349.1484098010569</v>
      </c>
      <c r="I166" s="69">
        <f t="shared" ca="1" si="141"/>
        <v>9279.4243554064578</v>
      </c>
      <c r="J166" s="69">
        <f t="shared" ca="1" si="141"/>
        <v>9486.3867722969335</v>
      </c>
      <c r="K166" s="69">
        <f t="shared" ref="K166:O166" ca="1" si="162">J166*(1+_xlfn.NORM.INV(RAND(),$C$3,$C$4))</f>
        <v>9316.6659353651048</v>
      </c>
      <c r="L166" s="69">
        <f t="shared" ca="1" si="162"/>
        <v>9275.7788622114203</v>
      </c>
      <c r="M166" s="69">
        <f t="shared" ca="1" si="162"/>
        <v>10141.922988333674</v>
      </c>
      <c r="N166" s="69">
        <f t="shared" ca="1" si="162"/>
        <v>10124.170771506313</v>
      </c>
      <c r="O166" s="69">
        <f t="shared" ca="1" si="162"/>
        <v>10764.880139403089</v>
      </c>
    </row>
    <row r="167" spans="2:15" x14ac:dyDescent="0.2">
      <c r="B167">
        <v>152</v>
      </c>
      <c r="C167" s="69">
        <f t="shared" ca="1" si="138"/>
        <v>9509.3696700267446</v>
      </c>
      <c r="E167">
        <v>152</v>
      </c>
      <c r="F167" s="69">
        <f t="shared" ca="1" si="139"/>
        <v>9819.6625084089137</v>
      </c>
      <c r="G167" s="69">
        <f t="shared" ca="1" si="141"/>
        <v>10129.646907134562</v>
      </c>
      <c r="H167" s="69">
        <f t="shared" ca="1" si="141"/>
        <v>10900.634902659005</v>
      </c>
      <c r="I167" s="69">
        <f t="shared" ca="1" si="141"/>
        <v>10680.188510869244</v>
      </c>
      <c r="J167" s="69">
        <f t="shared" ca="1" si="141"/>
        <v>10582.858395800975</v>
      </c>
      <c r="K167" s="69">
        <f t="shared" ref="K167:O167" ca="1" si="163">J167*(1+_xlfn.NORM.INV(RAND(),$C$3,$C$4))</f>
        <v>10553.677070698035</v>
      </c>
      <c r="L167" s="69">
        <f t="shared" ca="1" si="163"/>
        <v>10513.389605823366</v>
      </c>
      <c r="M167" s="69">
        <f t="shared" ca="1" si="163"/>
        <v>10643.802330097717</v>
      </c>
      <c r="N167" s="69">
        <f t="shared" ca="1" si="163"/>
        <v>10554.347400254224</v>
      </c>
      <c r="O167" s="69">
        <f t="shared" ca="1" si="163"/>
        <v>10464.591450224232</v>
      </c>
    </row>
    <row r="168" spans="2:15" x14ac:dyDescent="0.2">
      <c r="B168">
        <v>153</v>
      </c>
      <c r="C168" s="69">
        <f t="shared" ca="1" si="138"/>
        <v>10180.424687560269</v>
      </c>
      <c r="E168">
        <v>153</v>
      </c>
      <c r="F168" s="69">
        <f t="shared" ca="1" si="139"/>
        <v>9888.5479641651855</v>
      </c>
      <c r="G168" s="69">
        <f t="shared" ca="1" si="141"/>
        <v>10071.345167599318</v>
      </c>
      <c r="H168" s="69">
        <f t="shared" ca="1" si="141"/>
        <v>9754.1305086974407</v>
      </c>
      <c r="I168" s="69">
        <f t="shared" ca="1" si="141"/>
        <v>10305.025223452998</v>
      </c>
      <c r="J168" s="69">
        <f t="shared" ca="1" si="141"/>
        <v>10929.133631883127</v>
      </c>
      <c r="K168" s="69">
        <f t="shared" ref="K168:O168" ca="1" si="164">J168*(1+_xlfn.NORM.INV(RAND(),$C$3,$C$4))</f>
        <v>10958.995336918097</v>
      </c>
      <c r="L168" s="69">
        <f t="shared" ca="1" si="164"/>
        <v>12404.291050841952</v>
      </c>
      <c r="M168" s="69">
        <f t="shared" ca="1" si="164"/>
        <v>12058.968219510187</v>
      </c>
      <c r="N168" s="69">
        <f t="shared" ca="1" si="164"/>
        <v>12130.06204820934</v>
      </c>
      <c r="O168" s="69">
        <f t="shared" ca="1" si="164"/>
        <v>12348.824716589346</v>
      </c>
    </row>
    <row r="169" spans="2:15" x14ac:dyDescent="0.2">
      <c r="B169">
        <v>154</v>
      </c>
      <c r="C169" s="69">
        <f t="shared" ca="1" si="138"/>
        <v>9847.5976385341055</v>
      </c>
      <c r="E169">
        <v>154</v>
      </c>
      <c r="F169" s="69">
        <f t="shared" ca="1" si="139"/>
        <v>10535.459215717257</v>
      </c>
      <c r="G169" s="69">
        <f t="shared" ca="1" si="141"/>
        <v>10331.615748942144</v>
      </c>
      <c r="H169" s="69">
        <f t="shared" ca="1" si="141"/>
        <v>10121.667529037506</v>
      </c>
      <c r="I169" s="69">
        <f t="shared" ca="1" si="141"/>
        <v>10227.792984380256</v>
      </c>
      <c r="J169" s="69">
        <f t="shared" ca="1" si="141"/>
        <v>10827.579208234172</v>
      </c>
      <c r="K169" s="69">
        <f t="shared" ref="K169:O169" ca="1" si="165">J169*(1+_xlfn.NORM.INV(RAND(),$C$3,$C$4))</f>
        <v>11393.56747410286</v>
      </c>
      <c r="L169" s="69">
        <f t="shared" ca="1" si="165"/>
        <v>11759.574938997317</v>
      </c>
      <c r="M169" s="69">
        <f t="shared" ca="1" si="165"/>
        <v>11329.822933402804</v>
      </c>
      <c r="N169" s="69">
        <f t="shared" ca="1" si="165"/>
        <v>11880.05299797449</v>
      </c>
      <c r="O169" s="69">
        <f t="shared" ca="1" si="165"/>
        <v>12094.655855168719</v>
      </c>
    </row>
    <row r="170" spans="2:15" x14ac:dyDescent="0.2">
      <c r="B170">
        <v>155</v>
      </c>
      <c r="C170" s="69">
        <f t="shared" ca="1" si="138"/>
        <v>10604.796345911169</v>
      </c>
      <c r="E170">
        <v>155</v>
      </c>
      <c r="F170" s="69">
        <f t="shared" ca="1" si="139"/>
        <v>11170.789008877802</v>
      </c>
      <c r="G170" s="69">
        <f t="shared" ca="1" si="141"/>
        <v>11744.601825167716</v>
      </c>
      <c r="H170" s="69">
        <f t="shared" ca="1" si="141"/>
        <v>11521.042973265325</v>
      </c>
      <c r="I170" s="69">
        <f t="shared" ca="1" si="141"/>
        <v>11134.31075384008</v>
      </c>
      <c r="J170" s="69">
        <f t="shared" ca="1" si="141"/>
        <v>12172.935930381709</v>
      </c>
      <c r="K170" s="69">
        <f t="shared" ref="K170:O170" ca="1" si="166">J170*(1+_xlfn.NORM.INV(RAND(),$C$3,$C$4))</f>
        <v>12840.292033117261</v>
      </c>
      <c r="L170" s="69">
        <f t="shared" ca="1" si="166"/>
        <v>13381.338648518613</v>
      </c>
      <c r="M170" s="69">
        <f t="shared" ca="1" si="166"/>
        <v>13286.938623903543</v>
      </c>
      <c r="N170" s="69">
        <f t="shared" ca="1" si="166"/>
        <v>13399.705406815796</v>
      </c>
      <c r="O170" s="69">
        <f t="shared" ca="1" si="166"/>
        <v>13517.707185952579</v>
      </c>
    </row>
    <row r="171" spans="2:15" x14ac:dyDescent="0.2">
      <c r="B171">
        <v>156</v>
      </c>
      <c r="C171" s="69">
        <f t="shared" ca="1" si="138"/>
        <v>10585.000322078913</v>
      </c>
      <c r="E171">
        <v>156</v>
      </c>
      <c r="F171" s="69">
        <f t="shared" ca="1" si="139"/>
        <v>10685.29498552949</v>
      </c>
      <c r="G171" s="69">
        <f t="shared" ca="1" si="141"/>
        <v>10688.981103841252</v>
      </c>
      <c r="H171" s="69">
        <f t="shared" ca="1" si="141"/>
        <v>10087.248245137029</v>
      </c>
      <c r="I171" s="69">
        <f t="shared" ca="1" si="141"/>
        <v>10089.455291320417</v>
      </c>
      <c r="J171" s="69">
        <f t="shared" ca="1" si="141"/>
        <v>10792.317617761899</v>
      </c>
      <c r="K171" s="69">
        <f t="shared" ref="K171:O171" ca="1" si="167">J171*(1+_xlfn.NORM.INV(RAND(),$C$3,$C$4))</f>
        <v>10351.786486873427</v>
      </c>
      <c r="L171" s="69">
        <f t="shared" ca="1" si="167"/>
        <v>9738.5888170399176</v>
      </c>
      <c r="M171" s="69">
        <f t="shared" ca="1" si="167"/>
        <v>10061.240586306554</v>
      </c>
      <c r="N171" s="69">
        <f t="shared" ca="1" si="167"/>
        <v>9498.3857521085411</v>
      </c>
      <c r="O171" s="69">
        <f t="shared" ca="1" si="167"/>
        <v>9716.4555120366022</v>
      </c>
    </row>
    <row r="172" spans="2:15" x14ac:dyDescent="0.2">
      <c r="B172">
        <v>157</v>
      </c>
      <c r="C172" s="69">
        <f t="shared" ca="1" si="138"/>
        <v>9771.6386619818077</v>
      </c>
      <c r="E172">
        <v>157</v>
      </c>
      <c r="F172" s="69">
        <f t="shared" ca="1" si="139"/>
        <v>9909.6470720077195</v>
      </c>
      <c r="G172" s="69">
        <f t="shared" ca="1" si="141"/>
        <v>10704.059795384443</v>
      </c>
      <c r="H172" s="69">
        <f t="shared" ca="1" si="141"/>
        <v>9644.5711638755856</v>
      </c>
      <c r="I172" s="69">
        <f t="shared" ca="1" si="141"/>
        <v>9154.0059356406673</v>
      </c>
      <c r="J172" s="69">
        <f t="shared" ca="1" si="141"/>
        <v>8981.130926260339</v>
      </c>
      <c r="K172" s="69">
        <f t="shared" ref="K172:O172" ca="1" si="168">J172*(1+_xlfn.NORM.INV(RAND(),$C$3,$C$4))</f>
        <v>9409.5452270561273</v>
      </c>
      <c r="L172" s="69">
        <f t="shared" ca="1" si="168"/>
        <v>9820.8448649488291</v>
      </c>
      <c r="M172" s="69">
        <f t="shared" ca="1" si="168"/>
        <v>9493.1651568263205</v>
      </c>
      <c r="N172" s="69">
        <f t="shared" ca="1" si="168"/>
        <v>9499.1501326062626</v>
      </c>
      <c r="O172" s="69">
        <f t="shared" ca="1" si="168"/>
        <v>9125.9690545163267</v>
      </c>
    </row>
    <row r="173" spans="2:15" x14ac:dyDescent="0.2">
      <c r="B173">
        <v>158</v>
      </c>
      <c r="C173" s="69">
        <f t="shared" ca="1" si="138"/>
        <v>9679.3937816248927</v>
      </c>
      <c r="E173">
        <v>158</v>
      </c>
      <c r="F173" s="69">
        <f t="shared" ca="1" si="139"/>
        <v>10155.308414438467</v>
      </c>
      <c r="G173" s="69">
        <f t="shared" ca="1" si="141"/>
        <v>9850.0697610659954</v>
      </c>
      <c r="H173" s="69">
        <f t="shared" ca="1" si="141"/>
        <v>10109.393825732366</v>
      </c>
      <c r="I173" s="69">
        <f t="shared" ca="1" si="141"/>
        <v>9828.506061765218</v>
      </c>
      <c r="J173" s="69">
        <f t="shared" ca="1" si="141"/>
        <v>9719.1762196560085</v>
      </c>
      <c r="K173" s="69">
        <f t="shared" ref="K173:O173" ca="1" si="169">J173*(1+_xlfn.NORM.INV(RAND(),$C$3,$C$4))</f>
        <v>10292.131741338335</v>
      </c>
      <c r="L173" s="69">
        <f t="shared" ca="1" si="169"/>
        <v>10611.747098838634</v>
      </c>
      <c r="M173" s="69">
        <f t="shared" ca="1" si="169"/>
        <v>10678.043345264385</v>
      </c>
      <c r="N173" s="69">
        <f t="shared" ca="1" si="169"/>
        <v>11142.919835439234</v>
      </c>
      <c r="O173" s="69">
        <f t="shared" ca="1" si="169"/>
        <v>11914.278011540915</v>
      </c>
    </row>
    <row r="174" spans="2:15" x14ac:dyDescent="0.2">
      <c r="B174">
        <v>159</v>
      </c>
      <c r="C174" s="69">
        <f t="shared" ca="1" si="138"/>
        <v>10292.843217226909</v>
      </c>
      <c r="E174">
        <v>159</v>
      </c>
      <c r="F174" s="69">
        <f t="shared" ca="1" si="139"/>
        <v>10492.242662663592</v>
      </c>
      <c r="G174" s="69">
        <f t="shared" ca="1" si="141"/>
        <v>10820.336997543345</v>
      </c>
      <c r="H174" s="69">
        <f t="shared" ca="1" si="141"/>
        <v>10535.112120233811</v>
      </c>
      <c r="I174" s="69">
        <f t="shared" ca="1" si="141"/>
        <v>11395.777561642928</v>
      </c>
      <c r="J174" s="69">
        <f t="shared" ca="1" si="141"/>
        <v>10535.841547169362</v>
      </c>
      <c r="K174" s="69">
        <f t="shared" ref="K174:O174" ca="1" si="170">J174*(1+_xlfn.NORM.INV(RAND(),$C$3,$C$4))</f>
        <v>11000.236230620354</v>
      </c>
      <c r="L174" s="69">
        <f t="shared" ca="1" si="170"/>
        <v>10946.128345046263</v>
      </c>
      <c r="M174" s="69">
        <f t="shared" ca="1" si="170"/>
        <v>11468.554986373088</v>
      </c>
      <c r="N174" s="69">
        <f t="shared" ca="1" si="170"/>
        <v>11594.314093040977</v>
      </c>
      <c r="O174" s="69">
        <f t="shared" ca="1" si="170"/>
        <v>11953.953978372561</v>
      </c>
    </row>
    <row r="175" spans="2:15" x14ac:dyDescent="0.2">
      <c r="B175">
        <v>160</v>
      </c>
      <c r="C175" s="69">
        <f t="shared" ca="1" si="138"/>
        <v>10023.934729377461</v>
      </c>
      <c r="E175">
        <v>160</v>
      </c>
      <c r="F175" s="69">
        <f t="shared" ca="1" si="139"/>
        <v>10539.357914671262</v>
      </c>
      <c r="G175" s="69">
        <f t="shared" ca="1" si="141"/>
        <v>10582.898660302466</v>
      </c>
      <c r="H175" s="69">
        <f t="shared" ca="1" si="141"/>
        <v>10698.825804612838</v>
      </c>
      <c r="I175" s="69">
        <f t="shared" ca="1" si="141"/>
        <v>9867.3419618571115</v>
      </c>
      <c r="J175" s="69">
        <f t="shared" ca="1" si="141"/>
        <v>9707.2607638155332</v>
      </c>
      <c r="K175" s="69">
        <f t="shared" ref="K175:O175" ca="1" si="171">J175*(1+_xlfn.NORM.INV(RAND(),$C$3,$C$4))</f>
        <v>9451.0843640408548</v>
      </c>
      <c r="L175" s="69">
        <f t="shared" ca="1" si="171"/>
        <v>9838.1612202723591</v>
      </c>
      <c r="M175" s="69">
        <f t="shared" ca="1" si="171"/>
        <v>10208.518333832266</v>
      </c>
      <c r="N175" s="69">
        <f t="shared" ca="1" si="171"/>
        <v>9546.5046428445457</v>
      </c>
      <c r="O175" s="69">
        <f t="shared" ca="1" si="171"/>
        <v>9694.6550712963126</v>
      </c>
    </row>
    <row r="176" spans="2:15" x14ac:dyDescent="0.2">
      <c r="B176">
        <v>161</v>
      </c>
      <c r="C176" s="69">
        <f t="shared" ca="1" si="138"/>
        <v>10497.923713816903</v>
      </c>
      <c r="E176">
        <v>161</v>
      </c>
      <c r="F176" s="69">
        <f t="shared" ca="1" si="139"/>
        <v>10211.987830997299</v>
      </c>
      <c r="G176" s="69">
        <f t="shared" ca="1" si="141"/>
        <v>10661.165678989468</v>
      </c>
      <c r="H176" s="69">
        <f t="shared" ca="1" si="141"/>
        <v>10351.020576727913</v>
      </c>
      <c r="I176" s="69">
        <f t="shared" ca="1" si="141"/>
        <v>9467.6657782646016</v>
      </c>
      <c r="J176" s="69">
        <f t="shared" ca="1" si="141"/>
        <v>9384.1215361434952</v>
      </c>
      <c r="K176" s="69">
        <f t="shared" ref="K176:O176" ca="1" si="172">J176*(1+_xlfn.NORM.INV(RAND(),$C$3,$C$4))</f>
        <v>9162.9470817275633</v>
      </c>
      <c r="L176" s="69">
        <f t="shared" ca="1" si="172"/>
        <v>8881.5566931611884</v>
      </c>
      <c r="M176" s="69">
        <f t="shared" ca="1" si="172"/>
        <v>8633.5163116620497</v>
      </c>
      <c r="N176" s="69">
        <f t="shared" ca="1" si="172"/>
        <v>8981.6418272965202</v>
      </c>
      <c r="O176" s="69">
        <f t="shared" ca="1" si="172"/>
        <v>9688.1535078265133</v>
      </c>
    </row>
    <row r="177" spans="2:15" x14ac:dyDescent="0.2">
      <c r="B177">
        <v>162</v>
      </c>
      <c r="C177" s="69">
        <f t="shared" ca="1" si="138"/>
        <v>10546.029312102835</v>
      </c>
      <c r="E177">
        <v>162</v>
      </c>
      <c r="F177" s="69">
        <f t="shared" ca="1" si="139"/>
        <v>9966.5653483844744</v>
      </c>
      <c r="G177" s="69">
        <f t="shared" ca="1" si="141"/>
        <v>9608.2611543983458</v>
      </c>
      <c r="H177" s="69">
        <f t="shared" ca="1" si="141"/>
        <v>9062.6731338429618</v>
      </c>
      <c r="I177" s="69">
        <f t="shared" ca="1" si="141"/>
        <v>9176.8100225517846</v>
      </c>
      <c r="J177" s="69">
        <f t="shared" ca="1" si="141"/>
        <v>9181.5928516914573</v>
      </c>
      <c r="K177" s="69">
        <f t="shared" ref="K177:O177" ca="1" si="173">J177*(1+_xlfn.NORM.INV(RAND(),$C$3,$C$4))</f>
        <v>8813.958835146017</v>
      </c>
      <c r="L177" s="69">
        <f t="shared" ca="1" si="173"/>
        <v>8741.5594247339504</v>
      </c>
      <c r="M177" s="69">
        <f t="shared" ca="1" si="173"/>
        <v>9152.3538124521892</v>
      </c>
      <c r="N177" s="69">
        <f t="shared" ca="1" si="173"/>
        <v>9329.2121311544579</v>
      </c>
      <c r="O177" s="69">
        <f t="shared" ca="1" si="173"/>
        <v>9628.0322410530771</v>
      </c>
    </row>
    <row r="178" spans="2:15" x14ac:dyDescent="0.2">
      <c r="B178">
        <v>163</v>
      </c>
      <c r="C178" s="69">
        <f t="shared" ca="1" si="138"/>
        <v>9081.2456163251081</v>
      </c>
      <c r="E178">
        <v>163</v>
      </c>
      <c r="F178" s="69">
        <f t="shared" ca="1" si="139"/>
        <v>9991.8615710294325</v>
      </c>
      <c r="G178" s="69">
        <f t="shared" ca="1" si="141"/>
        <v>10102.188047257687</v>
      </c>
      <c r="H178" s="69">
        <f t="shared" ca="1" si="141"/>
        <v>10014.987093478268</v>
      </c>
      <c r="I178" s="69">
        <f t="shared" ca="1" si="141"/>
        <v>10065.398618848529</v>
      </c>
      <c r="J178" s="69">
        <f t="shared" ca="1" si="141"/>
        <v>9904.5666415238356</v>
      </c>
      <c r="K178" s="69">
        <f t="shared" ref="K178:O178" ca="1" si="174">J178*(1+_xlfn.NORM.INV(RAND(),$C$3,$C$4))</f>
        <v>9821.6003876492468</v>
      </c>
      <c r="L178" s="69">
        <f t="shared" ca="1" si="174"/>
        <v>9577.2881323490055</v>
      </c>
      <c r="M178" s="69">
        <f t="shared" ca="1" si="174"/>
        <v>9456.8648453188835</v>
      </c>
      <c r="N178" s="69">
        <f t="shared" ca="1" si="174"/>
        <v>8817.4623587631904</v>
      </c>
      <c r="O178" s="69">
        <f t="shared" ca="1" si="174"/>
        <v>8483.695600789215</v>
      </c>
    </row>
    <row r="179" spans="2:15" x14ac:dyDescent="0.2">
      <c r="B179">
        <v>164</v>
      </c>
      <c r="C179" s="69">
        <f t="shared" ca="1" si="138"/>
        <v>9860.029250823638</v>
      </c>
      <c r="E179">
        <v>164</v>
      </c>
      <c r="F179" s="69">
        <f t="shared" ca="1" si="139"/>
        <v>9935.7558445371633</v>
      </c>
      <c r="G179" s="69">
        <f t="shared" ca="1" si="141"/>
        <v>9543.5616430629598</v>
      </c>
      <c r="H179" s="69">
        <f t="shared" ca="1" si="141"/>
        <v>9883.4433365094847</v>
      </c>
      <c r="I179" s="69">
        <f t="shared" ca="1" si="141"/>
        <v>9942.8018535015144</v>
      </c>
      <c r="J179" s="69">
        <f t="shared" ca="1" si="141"/>
        <v>10527.171814253192</v>
      </c>
      <c r="K179" s="69">
        <f t="shared" ref="K179:O179" ca="1" si="175">J179*(1+_xlfn.NORM.INV(RAND(),$C$3,$C$4))</f>
        <v>9993.7545732077433</v>
      </c>
      <c r="L179" s="69">
        <f t="shared" ca="1" si="175"/>
        <v>10235.071378383886</v>
      </c>
      <c r="M179" s="69">
        <f t="shared" ca="1" si="175"/>
        <v>10941.871139448825</v>
      </c>
      <c r="N179" s="69">
        <f t="shared" ca="1" si="175"/>
        <v>11627.627329027484</v>
      </c>
      <c r="O179" s="69">
        <f t="shared" ca="1" si="175"/>
        <v>12108.118041688938</v>
      </c>
    </row>
    <row r="180" spans="2:15" x14ac:dyDescent="0.2">
      <c r="B180">
        <v>165</v>
      </c>
      <c r="C180" s="69">
        <f t="shared" ca="1" si="138"/>
        <v>10324.100573228112</v>
      </c>
      <c r="E180">
        <v>165</v>
      </c>
      <c r="F180" s="69">
        <f t="shared" ca="1" si="139"/>
        <v>10176.296045014533</v>
      </c>
      <c r="G180" s="69">
        <f t="shared" ca="1" si="141"/>
        <v>10557.054617282924</v>
      </c>
      <c r="H180" s="69">
        <f t="shared" ca="1" si="141"/>
        <v>10616.745512596517</v>
      </c>
      <c r="I180" s="69">
        <f t="shared" ca="1" si="141"/>
        <v>10690.54011213472</v>
      </c>
      <c r="J180" s="69">
        <f t="shared" ca="1" si="141"/>
        <v>9796.5576040180022</v>
      </c>
      <c r="K180" s="69">
        <f t="shared" ref="K180:O180" ca="1" si="176">J180*(1+_xlfn.NORM.INV(RAND(),$C$3,$C$4))</f>
        <v>8783.0444479259168</v>
      </c>
      <c r="L180" s="69">
        <f t="shared" ca="1" si="176"/>
        <v>8722.7499673295897</v>
      </c>
      <c r="M180" s="69">
        <f t="shared" ca="1" si="176"/>
        <v>8918.8932182229819</v>
      </c>
      <c r="N180" s="69">
        <f t="shared" ca="1" si="176"/>
        <v>9505.9121495358195</v>
      </c>
      <c r="O180" s="69">
        <f t="shared" ca="1" si="176"/>
        <v>9277.5382256489538</v>
      </c>
    </row>
    <row r="181" spans="2:15" x14ac:dyDescent="0.2">
      <c r="B181">
        <v>166</v>
      </c>
      <c r="C181" s="69">
        <f t="shared" ca="1" si="138"/>
        <v>9398.5779058235821</v>
      </c>
      <c r="E181">
        <v>166</v>
      </c>
      <c r="F181" s="69">
        <f t="shared" ca="1" si="139"/>
        <v>9855.0653108407987</v>
      </c>
      <c r="G181" s="69">
        <f t="shared" ca="1" si="141"/>
        <v>9270.1572726576615</v>
      </c>
      <c r="H181" s="69">
        <f t="shared" ca="1" si="141"/>
        <v>8798.4283903524447</v>
      </c>
      <c r="I181" s="69">
        <f t="shared" ca="1" si="141"/>
        <v>9204.9419030488334</v>
      </c>
      <c r="J181" s="69">
        <f t="shared" ca="1" si="141"/>
        <v>8603.7300196916822</v>
      </c>
      <c r="K181" s="69">
        <f t="shared" ref="K181:O181" ca="1" si="177">J181*(1+_xlfn.NORM.INV(RAND(),$C$3,$C$4))</f>
        <v>7529.7025384726503</v>
      </c>
      <c r="L181" s="69">
        <f t="shared" ca="1" si="177"/>
        <v>7215.3726273674665</v>
      </c>
      <c r="M181" s="69">
        <f t="shared" ca="1" si="177"/>
        <v>6672.6549093378899</v>
      </c>
      <c r="N181" s="69">
        <f t="shared" ca="1" si="177"/>
        <v>6711.9838807351807</v>
      </c>
      <c r="O181" s="69">
        <f t="shared" ca="1" si="177"/>
        <v>6630.1249445001467</v>
      </c>
    </row>
    <row r="182" spans="2:15" x14ac:dyDescent="0.2">
      <c r="B182">
        <v>167</v>
      </c>
      <c r="C182" s="69">
        <f t="shared" ca="1" si="138"/>
        <v>10337.46940390499</v>
      </c>
      <c r="E182">
        <v>167</v>
      </c>
      <c r="F182" s="69">
        <f t="shared" ca="1" si="139"/>
        <v>10779.234649132339</v>
      </c>
      <c r="G182" s="69">
        <f t="shared" ca="1" si="141"/>
        <v>10780.473860298371</v>
      </c>
      <c r="H182" s="69">
        <f t="shared" ca="1" si="141"/>
        <v>11041.884841343657</v>
      </c>
      <c r="I182" s="69">
        <f t="shared" ca="1" si="141"/>
        <v>11197.190676001686</v>
      </c>
      <c r="J182" s="69">
        <f t="shared" ca="1" si="141"/>
        <v>10778.292237505137</v>
      </c>
      <c r="K182" s="69">
        <f t="shared" ref="K182:O182" ca="1" si="178">J182*(1+_xlfn.NORM.INV(RAND(),$C$3,$C$4))</f>
        <v>11497.537338161928</v>
      </c>
      <c r="L182" s="69">
        <f t="shared" ca="1" si="178"/>
        <v>12112.232561683913</v>
      </c>
      <c r="M182" s="69">
        <f t="shared" ca="1" si="178"/>
        <v>12160.293103843276</v>
      </c>
      <c r="N182" s="69">
        <f t="shared" ca="1" si="178"/>
        <v>11363.874911650111</v>
      </c>
      <c r="O182" s="69">
        <f t="shared" ca="1" si="178"/>
        <v>11183.333366392133</v>
      </c>
    </row>
    <row r="183" spans="2:15" x14ac:dyDescent="0.2">
      <c r="B183">
        <v>168</v>
      </c>
      <c r="C183" s="69">
        <f t="shared" ca="1" si="138"/>
        <v>10427.192396521565</v>
      </c>
      <c r="E183">
        <v>168</v>
      </c>
      <c r="F183" s="69">
        <f t="shared" ca="1" si="139"/>
        <v>10247.07778538359</v>
      </c>
      <c r="G183" s="69">
        <f t="shared" ca="1" si="141"/>
        <v>10259.924229670347</v>
      </c>
      <c r="H183" s="69">
        <f t="shared" ca="1" si="141"/>
        <v>10246.412476266276</v>
      </c>
      <c r="I183" s="69">
        <f t="shared" ca="1" si="141"/>
        <v>10626.078234467537</v>
      </c>
      <c r="J183" s="69">
        <f t="shared" ca="1" si="141"/>
        <v>10277.005954264045</v>
      </c>
      <c r="K183" s="69">
        <f t="shared" ref="K183:O183" ca="1" si="179">J183*(1+_xlfn.NORM.INV(RAND(),$C$3,$C$4))</f>
        <v>9760.3429704432692</v>
      </c>
      <c r="L183" s="69">
        <f t="shared" ca="1" si="179"/>
        <v>9958.9367197042757</v>
      </c>
      <c r="M183" s="69">
        <f t="shared" ca="1" si="179"/>
        <v>9676.8292208323783</v>
      </c>
      <c r="N183" s="69">
        <f t="shared" ca="1" si="179"/>
        <v>9327.9291700050544</v>
      </c>
      <c r="O183" s="69">
        <f t="shared" ca="1" si="179"/>
        <v>9400.6551925208332</v>
      </c>
    </row>
    <row r="184" spans="2:15" x14ac:dyDescent="0.2">
      <c r="B184">
        <v>169</v>
      </c>
      <c r="C184" s="69">
        <f t="shared" ca="1" si="138"/>
        <v>10367.595714905836</v>
      </c>
      <c r="E184">
        <v>169</v>
      </c>
      <c r="F184" s="69">
        <f t="shared" ca="1" si="139"/>
        <v>10430.507692559062</v>
      </c>
      <c r="G184" s="69">
        <f t="shared" ca="1" si="141"/>
        <v>9815.2219793417844</v>
      </c>
      <c r="H184" s="69">
        <f t="shared" ca="1" si="141"/>
        <v>9991.7936239168648</v>
      </c>
      <c r="I184" s="69">
        <f t="shared" ca="1" si="141"/>
        <v>9719.9719675041488</v>
      </c>
      <c r="J184" s="69">
        <f t="shared" ca="1" si="141"/>
        <v>10431.81816620501</v>
      </c>
      <c r="K184" s="69">
        <f t="shared" ref="K184:O184" ca="1" si="180">J184*(1+_xlfn.NORM.INV(RAND(),$C$3,$C$4))</f>
        <v>9752.6302575329446</v>
      </c>
      <c r="L184" s="69">
        <f t="shared" ca="1" si="180"/>
        <v>9776.4141984787821</v>
      </c>
      <c r="M184" s="69">
        <f t="shared" ca="1" si="180"/>
        <v>10032.623447803015</v>
      </c>
      <c r="N184" s="69">
        <f t="shared" ca="1" si="180"/>
        <v>10163.485138894317</v>
      </c>
      <c r="O184" s="69">
        <f t="shared" ca="1" si="180"/>
        <v>9887.0810171687644</v>
      </c>
    </row>
    <row r="185" spans="2:15" x14ac:dyDescent="0.2">
      <c r="B185">
        <v>170</v>
      </c>
      <c r="C185" s="69">
        <f t="shared" ca="1" si="138"/>
        <v>9452.4775306771862</v>
      </c>
      <c r="E185">
        <v>170</v>
      </c>
      <c r="F185" s="69">
        <f t="shared" ca="1" si="139"/>
        <v>10417.231385757659</v>
      </c>
      <c r="G185" s="69">
        <f t="shared" ca="1" si="141"/>
        <v>10753.613567004106</v>
      </c>
      <c r="H185" s="69">
        <f t="shared" ca="1" si="141"/>
        <v>11365.572850465183</v>
      </c>
      <c r="I185" s="69">
        <f t="shared" ca="1" si="141"/>
        <v>11164.101803667767</v>
      </c>
      <c r="J185" s="69">
        <f t="shared" ca="1" si="141"/>
        <v>10715.677348395033</v>
      </c>
      <c r="K185" s="69">
        <f t="shared" ref="K185:O185" ca="1" si="181">J185*(1+_xlfn.NORM.INV(RAND(),$C$3,$C$4))</f>
        <v>10046.397398736006</v>
      </c>
      <c r="L185" s="69">
        <f t="shared" ca="1" si="181"/>
        <v>10216.526532308037</v>
      </c>
      <c r="M185" s="69">
        <f t="shared" ca="1" si="181"/>
        <v>10238.194903835278</v>
      </c>
      <c r="N185" s="69">
        <f t="shared" ca="1" si="181"/>
        <v>9905.4931844710536</v>
      </c>
      <c r="O185" s="69">
        <f t="shared" ca="1" si="181"/>
        <v>9927.523916423781</v>
      </c>
    </row>
    <row r="186" spans="2:15" x14ac:dyDescent="0.2">
      <c r="B186">
        <v>171</v>
      </c>
      <c r="C186" s="69">
        <f t="shared" ca="1" si="138"/>
        <v>10014.863427667722</v>
      </c>
      <c r="E186">
        <v>171</v>
      </c>
      <c r="F186" s="69">
        <f t="shared" ca="1" si="139"/>
        <v>10707.41093101737</v>
      </c>
      <c r="G186" s="69">
        <f t="shared" ca="1" si="141"/>
        <v>10070.195480075892</v>
      </c>
      <c r="H186" s="69">
        <f t="shared" ca="1" si="141"/>
        <v>9535.7086742197953</v>
      </c>
      <c r="I186" s="69">
        <f t="shared" ca="1" si="141"/>
        <v>9365.8261610101308</v>
      </c>
      <c r="J186" s="69">
        <f t="shared" ca="1" si="141"/>
        <v>10258.645402568169</v>
      </c>
      <c r="K186" s="69">
        <f t="shared" ref="K186:O186" ca="1" si="182">J186*(1+_xlfn.NORM.INV(RAND(),$C$3,$C$4))</f>
        <v>9823.9109930166778</v>
      </c>
      <c r="L186" s="69">
        <f t="shared" ca="1" si="182"/>
        <v>9202.8098609529261</v>
      </c>
      <c r="M186" s="69">
        <f t="shared" ca="1" si="182"/>
        <v>9726.4984268609078</v>
      </c>
      <c r="N186" s="69">
        <f t="shared" ca="1" si="182"/>
        <v>9193.6911971656882</v>
      </c>
      <c r="O186" s="69">
        <f t="shared" ca="1" si="182"/>
        <v>9240.2469974100768</v>
      </c>
    </row>
    <row r="187" spans="2:15" x14ac:dyDescent="0.2">
      <c r="B187">
        <v>172</v>
      </c>
      <c r="C187" s="69">
        <f t="shared" ca="1" si="138"/>
        <v>9751.2411599177667</v>
      </c>
      <c r="E187">
        <v>172</v>
      </c>
      <c r="F187" s="69">
        <f t="shared" ca="1" si="139"/>
        <v>10522.273674071046</v>
      </c>
      <c r="G187" s="69">
        <f t="shared" ca="1" si="141"/>
        <v>11102.623083097478</v>
      </c>
      <c r="H187" s="69">
        <f t="shared" ca="1" si="141"/>
        <v>10532.000936333026</v>
      </c>
      <c r="I187" s="69">
        <f t="shared" ca="1" si="141"/>
        <v>10671.168511139045</v>
      </c>
      <c r="J187" s="69">
        <f t="shared" ca="1" si="141"/>
        <v>11258.133797574221</v>
      </c>
      <c r="K187" s="69">
        <f t="shared" ref="K187:O187" ca="1" si="183">J187*(1+_xlfn.NORM.INV(RAND(),$C$3,$C$4))</f>
        <v>11819.808362651835</v>
      </c>
      <c r="L187" s="69">
        <f t="shared" ca="1" si="183"/>
        <v>10981.299799803695</v>
      </c>
      <c r="M187" s="69">
        <f t="shared" ca="1" si="183"/>
        <v>10441.142233528861</v>
      </c>
      <c r="N187" s="69">
        <f t="shared" ca="1" si="183"/>
        <v>9967.7188689591276</v>
      </c>
      <c r="O187" s="69">
        <f t="shared" ca="1" si="183"/>
        <v>9157.3455225824655</v>
      </c>
    </row>
    <row r="188" spans="2:15" x14ac:dyDescent="0.2">
      <c r="B188">
        <v>173</v>
      </c>
      <c r="C188" s="69">
        <f t="shared" ca="1" si="138"/>
        <v>9314.3751941295086</v>
      </c>
      <c r="E188">
        <v>173</v>
      </c>
      <c r="F188" s="69">
        <f t="shared" ca="1" si="139"/>
        <v>9729.6802312916861</v>
      </c>
      <c r="G188" s="69">
        <f t="shared" ca="1" si="141"/>
        <v>10238.409139622498</v>
      </c>
      <c r="H188" s="69">
        <f t="shared" ca="1" si="141"/>
        <v>10412.386375940818</v>
      </c>
      <c r="I188" s="69">
        <f t="shared" ca="1" si="141"/>
        <v>10979.930734646361</v>
      </c>
      <c r="J188" s="69">
        <f t="shared" ca="1" si="141"/>
        <v>10390.637327197572</v>
      </c>
      <c r="K188" s="69">
        <f t="shared" ref="K188:O188" ca="1" si="184">J188*(1+_xlfn.NORM.INV(RAND(),$C$3,$C$4))</f>
        <v>9557.3871266773567</v>
      </c>
      <c r="L188" s="69">
        <f t="shared" ca="1" si="184"/>
        <v>9058.1296935629507</v>
      </c>
      <c r="M188" s="69">
        <f t="shared" ca="1" si="184"/>
        <v>9006.0431434457023</v>
      </c>
      <c r="N188" s="69">
        <f t="shared" ca="1" si="184"/>
        <v>8377.2424408572151</v>
      </c>
      <c r="O188" s="69">
        <f t="shared" ca="1" si="184"/>
        <v>8627.2636416232272</v>
      </c>
    </row>
    <row r="189" spans="2:15" x14ac:dyDescent="0.2">
      <c r="B189">
        <v>174</v>
      </c>
      <c r="C189" s="69">
        <f t="shared" ca="1" si="138"/>
        <v>10251.944451243435</v>
      </c>
      <c r="E189">
        <v>174</v>
      </c>
      <c r="F189" s="69">
        <f t="shared" ca="1" si="139"/>
        <v>9884.6409845038615</v>
      </c>
      <c r="G189" s="69">
        <f t="shared" ca="1" si="141"/>
        <v>10456.529339330284</v>
      </c>
      <c r="H189" s="69">
        <f t="shared" ca="1" si="141"/>
        <v>10543.045158670773</v>
      </c>
      <c r="I189" s="69">
        <f t="shared" ca="1" si="141"/>
        <v>10192.137556127218</v>
      </c>
      <c r="J189" s="69">
        <f t="shared" ca="1" si="141"/>
        <v>9460.2996354525767</v>
      </c>
      <c r="K189" s="69">
        <f t="shared" ref="K189:O189" ca="1" si="185">J189*(1+_xlfn.NORM.INV(RAND(),$C$3,$C$4))</f>
        <v>9698.5457031038568</v>
      </c>
      <c r="L189" s="69">
        <f t="shared" ca="1" si="185"/>
        <v>9551.5673927455209</v>
      </c>
      <c r="M189" s="69">
        <f t="shared" ca="1" si="185"/>
        <v>9589.3900874226765</v>
      </c>
      <c r="N189" s="69">
        <f t="shared" ca="1" si="185"/>
        <v>10259.526608232623</v>
      </c>
      <c r="O189" s="69">
        <f t="shared" ca="1" si="185"/>
        <v>10012.466351215791</v>
      </c>
    </row>
    <row r="190" spans="2:15" x14ac:dyDescent="0.2">
      <c r="B190">
        <v>175</v>
      </c>
      <c r="C190" s="69">
        <f t="shared" ca="1" si="138"/>
        <v>9261.2527024799092</v>
      </c>
      <c r="E190">
        <v>175</v>
      </c>
      <c r="F190" s="69">
        <f t="shared" ca="1" si="139"/>
        <v>9999.9930501852014</v>
      </c>
      <c r="G190" s="69">
        <f t="shared" ca="1" si="141"/>
        <v>9439.0842129120501</v>
      </c>
      <c r="H190" s="69">
        <f t="shared" ca="1" si="141"/>
        <v>9657.1524425640873</v>
      </c>
      <c r="I190" s="69">
        <f t="shared" ca="1" si="141"/>
        <v>10076.611677040739</v>
      </c>
      <c r="J190" s="69">
        <f t="shared" ca="1" si="141"/>
        <v>9758.5077196709553</v>
      </c>
      <c r="K190" s="69">
        <f t="shared" ref="K190:O190" ca="1" si="186">J190*(1+_xlfn.NORM.INV(RAND(),$C$3,$C$4))</f>
        <v>9901.2879853523336</v>
      </c>
      <c r="L190" s="69">
        <f t="shared" ca="1" si="186"/>
        <v>9502.0682705931886</v>
      </c>
      <c r="M190" s="69">
        <f t="shared" ca="1" si="186"/>
        <v>9822.6683409301677</v>
      </c>
      <c r="N190" s="69">
        <f t="shared" ca="1" si="186"/>
        <v>9711.3960370490022</v>
      </c>
      <c r="O190" s="69">
        <f t="shared" ca="1" si="186"/>
        <v>9972.1569728379491</v>
      </c>
    </row>
    <row r="191" spans="2:15" x14ac:dyDescent="0.2">
      <c r="B191">
        <v>176</v>
      </c>
      <c r="C191" s="69">
        <f t="shared" ca="1" si="138"/>
        <v>10279.922902596212</v>
      </c>
      <c r="E191">
        <v>176</v>
      </c>
      <c r="F191" s="69">
        <f t="shared" ca="1" si="139"/>
        <v>10590.589961896267</v>
      </c>
      <c r="G191" s="69">
        <f t="shared" ca="1" si="141"/>
        <v>10023.204832184785</v>
      </c>
      <c r="H191" s="69">
        <f t="shared" ca="1" si="141"/>
        <v>9838.8608136969633</v>
      </c>
      <c r="I191" s="69">
        <f t="shared" ca="1" si="141"/>
        <v>9762.6713426157985</v>
      </c>
      <c r="J191" s="69">
        <f t="shared" ca="1" si="141"/>
        <v>10152.900124525713</v>
      </c>
      <c r="K191" s="69">
        <f t="shared" ref="K191:O191" ca="1" si="187">J191*(1+_xlfn.NORM.INV(RAND(),$C$3,$C$4))</f>
        <v>9995.1664650686762</v>
      </c>
      <c r="L191" s="69">
        <f t="shared" ca="1" si="187"/>
        <v>9154.0549067966131</v>
      </c>
      <c r="M191" s="69">
        <f t="shared" ca="1" si="187"/>
        <v>9231.2272720173787</v>
      </c>
      <c r="N191" s="69">
        <f t="shared" ca="1" si="187"/>
        <v>9161.8341214348056</v>
      </c>
      <c r="O191" s="69">
        <f t="shared" ca="1" si="187"/>
        <v>9428.7640120462165</v>
      </c>
    </row>
    <row r="192" spans="2:15" x14ac:dyDescent="0.2">
      <c r="B192">
        <v>177</v>
      </c>
      <c r="C192" s="69">
        <f t="shared" ca="1" si="138"/>
        <v>9958.8733095898024</v>
      </c>
      <c r="E192">
        <v>177</v>
      </c>
      <c r="F192" s="69">
        <f t="shared" ca="1" si="139"/>
        <v>9714.1958641470701</v>
      </c>
      <c r="G192" s="69">
        <f t="shared" ca="1" si="141"/>
        <v>9532.4058712881852</v>
      </c>
      <c r="H192" s="69">
        <f t="shared" ca="1" si="141"/>
        <v>9360.0403414610428</v>
      </c>
      <c r="I192" s="69">
        <f t="shared" ca="1" si="141"/>
        <v>9565.4513466605913</v>
      </c>
      <c r="J192" s="69">
        <f t="shared" ca="1" si="141"/>
        <v>9315.0009437277076</v>
      </c>
      <c r="K192" s="69">
        <f t="shared" ref="K192:O192" ca="1" si="188">J192*(1+_xlfn.NORM.INV(RAND(),$C$3,$C$4))</f>
        <v>9332.1404483519509</v>
      </c>
      <c r="L192" s="69">
        <f t="shared" ca="1" si="188"/>
        <v>9732.2794129925715</v>
      </c>
      <c r="M192" s="69">
        <f t="shared" ca="1" si="188"/>
        <v>9744.4634109248273</v>
      </c>
      <c r="N192" s="69">
        <f t="shared" ca="1" si="188"/>
        <v>9818.78530414938</v>
      </c>
      <c r="O192" s="69">
        <f t="shared" ca="1" si="188"/>
        <v>9615.9650118853715</v>
      </c>
    </row>
    <row r="193" spans="2:15" x14ac:dyDescent="0.2">
      <c r="B193">
        <v>178</v>
      </c>
      <c r="C193" s="69">
        <f t="shared" ca="1" si="138"/>
        <v>9779.983987841113</v>
      </c>
      <c r="E193">
        <v>178</v>
      </c>
      <c r="F193" s="69">
        <f t="shared" ca="1" si="139"/>
        <v>10110.70237745303</v>
      </c>
      <c r="G193" s="69">
        <f t="shared" ca="1" si="141"/>
        <v>10635.476253573117</v>
      </c>
      <c r="H193" s="69">
        <f t="shared" ca="1" si="141"/>
        <v>9902.5696248899767</v>
      </c>
      <c r="I193" s="69">
        <f t="shared" ca="1" si="141"/>
        <v>9625.7003343217966</v>
      </c>
      <c r="J193" s="69">
        <f t="shared" ca="1" si="141"/>
        <v>9452.5414244983785</v>
      </c>
      <c r="K193" s="69">
        <f t="shared" ref="K193:O193" ca="1" si="189">J193*(1+_xlfn.NORM.INV(RAND(),$C$3,$C$4))</f>
        <v>9886.2867588555873</v>
      </c>
      <c r="L193" s="69">
        <f t="shared" ca="1" si="189"/>
        <v>10267.804935515362</v>
      </c>
      <c r="M193" s="69">
        <f t="shared" ca="1" si="189"/>
        <v>10454.301014820647</v>
      </c>
      <c r="N193" s="69">
        <f t="shared" ca="1" si="189"/>
        <v>10573.306795317269</v>
      </c>
      <c r="O193" s="69">
        <f t="shared" ca="1" si="189"/>
        <v>9884.2134041667105</v>
      </c>
    </row>
    <row r="194" spans="2:15" x14ac:dyDescent="0.2">
      <c r="B194">
        <v>179</v>
      </c>
      <c r="C194" s="69">
        <f t="shared" ca="1" si="138"/>
        <v>9813.6167766844337</v>
      </c>
      <c r="E194">
        <v>179</v>
      </c>
      <c r="F194" s="69">
        <f t="shared" ca="1" si="139"/>
        <v>10281.969619402189</v>
      </c>
      <c r="G194" s="69">
        <f t="shared" ca="1" si="141"/>
        <v>10529.810020120742</v>
      </c>
      <c r="H194" s="69">
        <f t="shared" ca="1" si="141"/>
        <v>10398.065660070273</v>
      </c>
      <c r="I194" s="69">
        <f t="shared" ca="1" si="141"/>
        <v>9978.0122221056554</v>
      </c>
      <c r="J194" s="69">
        <f t="shared" ca="1" si="141"/>
        <v>9392.5371204364274</v>
      </c>
      <c r="K194" s="69">
        <f t="shared" ref="K194:O194" ca="1" si="190">J194*(1+_xlfn.NORM.INV(RAND(),$C$3,$C$4))</f>
        <v>9170.800636064936</v>
      </c>
      <c r="L194" s="69">
        <f t="shared" ca="1" si="190"/>
        <v>9064.2442952442998</v>
      </c>
      <c r="M194" s="69">
        <f t="shared" ca="1" si="190"/>
        <v>9677.0026401812411</v>
      </c>
      <c r="N194" s="69">
        <f t="shared" ca="1" si="190"/>
        <v>10083.117804700461</v>
      </c>
      <c r="O194" s="69">
        <f t="shared" ca="1" si="190"/>
        <v>9934.2803038094044</v>
      </c>
    </row>
    <row r="195" spans="2:15" x14ac:dyDescent="0.2">
      <c r="B195">
        <v>180</v>
      </c>
      <c r="C195" s="69">
        <f t="shared" ca="1" si="138"/>
        <v>9434.0743608407101</v>
      </c>
      <c r="E195">
        <v>180</v>
      </c>
      <c r="F195" s="69">
        <f t="shared" ca="1" si="139"/>
        <v>9240.780191864862</v>
      </c>
      <c r="G195" s="69">
        <f t="shared" ca="1" si="141"/>
        <v>9498.7720113581545</v>
      </c>
      <c r="H195" s="69">
        <f t="shared" ca="1" si="141"/>
        <v>8934.836867973816</v>
      </c>
      <c r="I195" s="69">
        <f t="shared" ca="1" si="141"/>
        <v>8403.7444649715417</v>
      </c>
      <c r="J195" s="69">
        <f t="shared" ca="1" si="141"/>
        <v>8275.5531393002639</v>
      </c>
      <c r="K195" s="69">
        <f t="shared" ref="K195:O195" ca="1" si="191">J195*(1+_xlfn.NORM.INV(RAND(),$C$3,$C$4))</f>
        <v>8025.5226590959719</v>
      </c>
      <c r="L195" s="69">
        <f t="shared" ca="1" si="191"/>
        <v>7859.7179220540966</v>
      </c>
      <c r="M195" s="69">
        <f t="shared" ca="1" si="191"/>
        <v>8109.771764179718</v>
      </c>
      <c r="N195" s="69">
        <f t="shared" ca="1" si="191"/>
        <v>7888.1541630569109</v>
      </c>
      <c r="O195" s="69">
        <f t="shared" ca="1" si="191"/>
        <v>7714.7808007975973</v>
      </c>
    </row>
    <row r="196" spans="2:15" x14ac:dyDescent="0.2">
      <c r="B196">
        <v>181</v>
      </c>
      <c r="C196" s="69">
        <f t="shared" ca="1" si="138"/>
        <v>9532.9896634156339</v>
      </c>
      <c r="E196">
        <v>181</v>
      </c>
      <c r="F196" s="69">
        <f t="shared" ca="1" si="139"/>
        <v>9753.2881455220886</v>
      </c>
      <c r="G196" s="69">
        <f t="shared" ca="1" si="141"/>
        <v>9026.7669679577612</v>
      </c>
      <c r="H196" s="69">
        <f t="shared" ca="1" si="141"/>
        <v>8762.9701246810855</v>
      </c>
      <c r="I196" s="69">
        <f t="shared" ca="1" si="141"/>
        <v>8777.2894244212148</v>
      </c>
      <c r="J196" s="69">
        <f t="shared" ca="1" si="141"/>
        <v>8543.6221974472701</v>
      </c>
      <c r="K196" s="69">
        <f t="shared" ref="K196:O196" ca="1" si="192">J196*(1+_xlfn.NORM.INV(RAND(),$C$3,$C$4))</f>
        <v>8520.4863106833163</v>
      </c>
      <c r="L196" s="69">
        <f t="shared" ca="1" si="192"/>
        <v>9040.683802036041</v>
      </c>
      <c r="M196" s="69">
        <f t="shared" ca="1" si="192"/>
        <v>9009.5101465352272</v>
      </c>
      <c r="N196" s="69">
        <f t="shared" ca="1" si="192"/>
        <v>8888.6443011448973</v>
      </c>
      <c r="O196" s="69">
        <f t="shared" ca="1" si="192"/>
        <v>8660.0323148565076</v>
      </c>
    </row>
    <row r="197" spans="2:15" x14ac:dyDescent="0.2">
      <c r="B197">
        <v>182</v>
      </c>
      <c r="C197" s="69">
        <f t="shared" ca="1" si="138"/>
        <v>9748.0117762288246</v>
      </c>
      <c r="E197">
        <v>182</v>
      </c>
      <c r="F197" s="69">
        <f t="shared" ca="1" si="139"/>
        <v>10385.787760878287</v>
      </c>
      <c r="G197" s="69">
        <f t="shared" ca="1" si="141"/>
        <v>10197.274490322941</v>
      </c>
      <c r="H197" s="69">
        <f t="shared" ca="1" si="141"/>
        <v>10087.869151144063</v>
      </c>
      <c r="I197" s="69">
        <f t="shared" ca="1" si="141"/>
        <v>9797.8754056104244</v>
      </c>
      <c r="J197" s="69">
        <f t="shared" ca="1" si="141"/>
        <v>10002.356916580216</v>
      </c>
      <c r="K197" s="69">
        <f t="shared" ref="K197:O197" ca="1" si="193">J197*(1+_xlfn.NORM.INV(RAND(),$C$3,$C$4))</f>
        <v>10399.1178600372</v>
      </c>
      <c r="L197" s="69">
        <f t="shared" ca="1" si="193"/>
        <v>9747.9974835640187</v>
      </c>
      <c r="M197" s="69">
        <f t="shared" ca="1" si="193"/>
        <v>9249.776244258921</v>
      </c>
      <c r="N197" s="69">
        <f t="shared" ca="1" si="193"/>
        <v>9485.8175415609876</v>
      </c>
      <c r="O197" s="69">
        <f t="shared" ca="1" si="193"/>
        <v>9489.9977341840022</v>
      </c>
    </row>
    <row r="198" spans="2:15" x14ac:dyDescent="0.2">
      <c r="B198">
        <v>183</v>
      </c>
      <c r="C198" s="69">
        <f t="shared" ca="1" si="138"/>
        <v>9724.9036489016889</v>
      </c>
      <c r="E198">
        <v>183</v>
      </c>
      <c r="F198" s="69">
        <f t="shared" ca="1" si="139"/>
        <v>9442.7386927108637</v>
      </c>
      <c r="G198" s="69">
        <f t="shared" ca="1" si="141"/>
        <v>9585.2489520544677</v>
      </c>
      <c r="H198" s="69">
        <f t="shared" ca="1" si="141"/>
        <v>10098.103628585577</v>
      </c>
      <c r="I198" s="69">
        <f t="shared" ca="1" si="141"/>
        <v>10771.056680833271</v>
      </c>
      <c r="J198" s="69">
        <f t="shared" ca="1" si="141"/>
        <v>10757.871973136671</v>
      </c>
      <c r="K198" s="69">
        <f t="shared" ref="K198:O198" ca="1" si="194">J198*(1+_xlfn.NORM.INV(RAND(),$C$3,$C$4))</f>
        <v>11245.145074081642</v>
      </c>
      <c r="L198" s="69">
        <f t="shared" ca="1" si="194"/>
        <v>11145.590841304036</v>
      </c>
      <c r="M198" s="69">
        <f t="shared" ca="1" si="194"/>
        <v>11113.996794990197</v>
      </c>
      <c r="N198" s="69">
        <f t="shared" ca="1" si="194"/>
        <v>10730.905831066211</v>
      </c>
      <c r="O198" s="69">
        <f t="shared" ca="1" si="194"/>
        <v>10943.329207924908</v>
      </c>
    </row>
    <row r="199" spans="2:15" x14ac:dyDescent="0.2">
      <c r="B199">
        <v>184</v>
      </c>
      <c r="C199" s="69">
        <f t="shared" ca="1" si="138"/>
        <v>10312.362492898457</v>
      </c>
      <c r="E199">
        <v>184</v>
      </c>
      <c r="F199" s="69">
        <f t="shared" ca="1" si="139"/>
        <v>10038.483913046732</v>
      </c>
      <c r="G199" s="69">
        <f t="shared" ca="1" si="141"/>
        <v>11085.430471202115</v>
      </c>
      <c r="H199" s="69">
        <f t="shared" ca="1" si="141"/>
        <v>10805.312295162914</v>
      </c>
      <c r="I199" s="69">
        <f t="shared" ca="1" si="141"/>
        <v>11020.832046668285</v>
      </c>
      <c r="J199" s="69">
        <f t="shared" ca="1" si="141"/>
        <v>11021.035468403383</v>
      </c>
      <c r="K199" s="69">
        <f t="shared" ref="K199:O199" ca="1" si="195">J199*(1+_xlfn.NORM.INV(RAND(),$C$3,$C$4))</f>
        <v>11487.794241059932</v>
      </c>
      <c r="L199" s="69">
        <f t="shared" ca="1" si="195"/>
        <v>12180.9273342162</v>
      </c>
      <c r="M199" s="69">
        <f t="shared" ca="1" si="195"/>
        <v>12039.911796623377</v>
      </c>
      <c r="N199" s="69">
        <f t="shared" ca="1" si="195"/>
        <v>12274.400979112386</v>
      </c>
      <c r="O199" s="69">
        <f t="shared" ca="1" si="195"/>
        <v>12669.615345174079</v>
      </c>
    </row>
    <row r="200" spans="2:15" x14ac:dyDescent="0.2">
      <c r="B200">
        <v>185</v>
      </c>
      <c r="C200" s="69">
        <f t="shared" ca="1" si="138"/>
        <v>9878.5071652172865</v>
      </c>
      <c r="E200">
        <v>185</v>
      </c>
      <c r="F200" s="69">
        <f t="shared" ca="1" si="139"/>
        <v>9824.5941504987477</v>
      </c>
      <c r="G200" s="69">
        <f t="shared" ca="1" si="141"/>
        <v>9570.3347691504023</v>
      </c>
      <c r="H200" s="69">
        <f t="shared" ca="1" si="141"/>
        <v>10700.95098161798</v>
      </c>
      <c r="I200" s="69">
        <f t="shared" ca="1" si="141"/>
        <v>10939.400444030098</v>
      </c>
      <c r="J200" s="69">
        <f t="shared" ca="1" si="141"/>
        <v>11308.465391985372</v>
      </c>
      <c r="K200" s="69">
        <f t="shared" ref="K200:O200" ca="1" si="196">J200*(1+_xlfn.NORM.INV(RAND(),$C$3,$C$4))</f>
        <v>10237.070909720154</v>
      </c>
      <c r="L200" s="69">
        <f t="shared" ca="1" si="196"/>
        <v>10302.293378876675</v>
      </c>
      <c r="M200" s="69">
        <f t="shared" ca="1" si="196"/>
        <v>10560.395510820124</v>
      </c>
      <c r="N200" s="69">
        <f t="shared" ca="1" si="196"/>
        <v>10454.041885689192</v>
      </c>
      <c r="O200" s="69">
        <f t="shared" ca="1" si="196"/>
        <v>9572.1049417293234</v>
      </c>
    </row>
    <row r="201" spans="2:15" x14ac:dyDescent="0.2">
      <c r="B201">
        <v>186</v>
      </c>
      <c r="C201" s="69">
        <f t="shared" ca="1" si="138"/>
        <v>9499.4299128183884</v>
      </c>
      <c r="E201">
        <v>186</v>
      </c>
      <c r="F201" s="69">
        <f t="shared" ca="1" si="139"/>
        <v>10394.576953981823</v>
      </c>
      <c r="G201" s="69">
        <f t="shared" ca="1" si="141"/>
        <v>10403.874605551644</v>
      </c>
      <c r="H201" s="69">
        <f t="shared" ca="1" si="141"/>
        <v>9731.3723606873646</v>
      </c>
      <c r="I201" s="69">
        <f t="shared" ca="1" si="141"/>
        <v>10093.163346372001</v>
      </c>
      <c r="J201" s="69">
        <f t="shared" ca="1" si="141"/>
        <v>9978.6987530340211</v>
      </c>
      <c r="K201" s="69">
        <f t="shared" ref="K201:O201" ca="1" si="197">J201*(1+_xlfn.NORM.INV(RAND(),$C$3,$C$4))</f>
        <v>10259.396461067321</v>
      </c>
      <c r="L201" s="69">
        <f t="shared" ca="1" si="197"/>
        <v>10383.048744773121</v>
      </c>
      <c r="M201" s="69">
        <f t="shared" ca="1" si="197"/>
        <v>10740.579400847244</v>
      </c>
      <c r="N201" s="69">
        <f t="shared" ca="1" si="197"/>
        <v>10619.959598686368</v>
      </c>
      <c r="O201" s="69">
        <f t="shared" ca="1" si="197"/>
        <v>10541.924778180412</v>
      </c>
    </row>
    <row r="202" spans="2:15" x14ac:dyDescent="0.2">
      <c r="B202">
        <v>187</v>
      </c>
      <c r="C202" s="69">
        <f t="shared" ca="1" si="138"/>
        <v>9961.2789586931631</v>
      </c>
      <c r="E202">
        <v>187</v>
      </c>
      <c r="F202" s="69">
        <f t="shared" ca="1" si="139"/>
        <v>9451.5646315987851</v>
      </c>
      <c r="G202" s="69">
        <f t="shared" ca="1" si="141"/>
        <v>9761.1149496565668</v>
      </c>
      <c r="H202" s="69">
        <f t="shared" ca="1" si="141"/>
        <v>9637.9218992518927</v>
      </c>
      <c r="I202" s="69">
        <f t="shared" ca="1" si="141"/>
        <v>9308.9155893789248</v>
      </c>
      <c r="J202" s="69">
        <f t="shared" ca="1" si="141"/>
        <v>9109.2950847974862</v>
      </c>
      <c r="K202" s="69">
        <f t="shared" ref="K202:O202" ca="1" si="198">J202*(1+_xlfn.NORM.INV(RAND(),$C$3,$C$4))</f>
        <v>9551.7942158198675</v>
      </c>
      <c r="L202" s="69">
        <f t="shared" ca="1" si="198"/>
        <v>10195.617991275718</v>
      </c>
      <c r="M202" s="69">
        <f t="shared" ca="1" si="198"/>
        <v>10055.813432830493</v>
      </c>
      <c r="N202" s="69">
        <f t="shared" ca="1" si="198"/>
        <v>10320.794512881257</v>
      </c>
      <c r="O202" s="69">
        <f t="shared" ca="1" si="198"/>
        <v>10474.089092589682</v>
      </c>
    </row>
    <row r="203" spans="2:15" x14ac:dyDescent="0.2">
      <c r="B203">
        <v>188</v>
      </c>
      <c r="C203" s="69">
        <f t="shared" ca="1" si="138"/>
        <v>10695.918185128423</v>
      </c>
      <c r="E203">
        <v>188</v>
      </c>
      <c r="F203" s="69">
        <f t="shared" ca="1" si="139"/>
        <v>9614.2016433187073</v>
      </c>
      <c r="G203" s="69">
        <f t="shared" ca="1" si="141"/>
        <v>9728.6509467138312</v>
      </c>
      <c r="H203" s="69">
        <f t="shared" ca="1" si="141"/>
        <v>9585.4723576331762</v>
      </c>
      <c r="I203" s="69">
        <f t="shared" ca="1" si="141"/>
        <v>10353.084827558914</v>
      </c>
      <c r="J203" s="69">
        <f t="shared" ca="1" si="141"/>
        <v>10413.171340827994</v>
      </c>
      <c r="K203" s="69">
        <f t="shared" ref="K203:O203" ca="1" si="199">J203*(1+_xlfn.NORM.INV(RAND(),$C$3,$C$4))</f>
        <v>10885.437156128284</v>
      </c>
      <c r="L203" s="69">
        <f t="shared" ca="1" si="199"/>
        <v>11519.460335039135</v>
      </c>
      <c r="M203" s="69">
        <f t="shared" ca="1" si="199"/>
        <v>11373.879432276322</v>
      </c>
      <c r="N203" s="69">
        <f t="shared" ca="1" si="199"/>
        <v>12617.451349833465</v>
      </c>
      <c r="O203" s="69">
        <f t="shared" ca="1" si="199"/>
        <v>11715.889994560996</v>
      </c>
    </row>
    <row r="204" spans="2:15" x14ac:dyDescent="0.2">
      <c r="B204">
        <v>189</v>
      </c>
      <c r="C204" s="69">
        <f t="shared" ca="1" si="138"/>
        <v>9440.7910697458374</v>
      </c>
      <c r="E204">
        <v>189</v>
      </c>
      <c r="F204" s="69">
        <f t="shared" ca="1" si="139"/>
        <v>9949.4697571198758</v>
      </c>
      <c r="G204" s="69">
        <f t="shared" ca="1" si="141"/>
        <v>10231.709264433739</v>
      </c>
      <c r="H204" s="69">
        <f t="shared" ca="1" si="141"/>
        <v>9848.4861018293814</v>
      </c>
      <c r="I204" s="69">
        <f t="shared" ca="1" si="141"/>
        <v>10050.511992625214</v>
      </c>
      <c r="J204" s="69">
        <f t="shared" ca="1" si="141"/>
        <v>9388.6811934304351</v>
      </c>
      <c r="K204" s="69">
        <f t="shared" ref="K204:O204" ca="1" si="200">J204*(1+_xlfn.NORM.INV(RAND(),$C$3,$C$4))</f>
        <v>9496.40902282559</v>
      </c>
      <c r="L204" s="69">
        <f t="shared" ca="1" si="200"/>
        <v>9958.7586516959636</v>
      </c>
      <c r="M204" s="69">
        <f t="shared" ca="1" si="200"/>
        <v>9817.8187624234979</v>
      </c>
      <c r="N204" s="69">
        <f t="shared" ca="1" si="200"/>
        <v>9899.1943272715271</v>
      </c>
      <c r="O204" s="69">
        <f t="shared" ca="1" si="200"/>
        <v>10110.572617750016</v>
      </c>
    </row>
    <row r="205" spans="2:15" x14ac:dyDescent="0.2">
      <c r="B205">
        <v>190</v>
      </c>
      <c r="C205" s="69">
        <f t="shared" ca="1" si="138"/>
        <v>10113.893319069522</v>
      </c>
      <c r="E205">
        <v>190</v>
      </c>
      <c r="F205" s="69">
        <f t="shared" ca="1" si="139"/>
        <v>10478.631699058744</v>
      </c>
      <c r="G205" s="69">
        <f t="shared" ca="1" si="141"/>
        <v>11439.712136307469</v>
      </c>
      <c r="H205" s="69">
        <f t="shared" ca="1" si="141"/>
        <v>12155.642276312718</v>
      </c>
      <c r="I205" s="69">
        <f t="shared" ca="1" si="141"/>
        <v>11711.74508033812</v>
      </c>
      <c r="J205" s="69">
        <f t="shared" ca="1" si="141"/>
        <v>11155.574644944225</v>
      </c>
      <c r="K205" s="69">
        <f t="shared" ref="K205:O205" ca="1" si="201">J205*(1+_xlfn.NORM.INV(RAND(),$C$3,$C$4))</f>
        <v>10564.266217999399</v>
      </c>
      <c r="L205" s="69">
        <f t="shared" ca="1" si="201"/>
        <v>10248.776602188707</v>
      </c>
      <c r="M205" s="69">
        <f t="shared" ca="1" si="201"/>
        <v>10108.661928701744</v>
      </c>
      <c r="N205" s="69">
        <f t="shared" ca="1" si="201"/>
        <v>10811.272005698642</v>
      </c>
      <c r="O205" s="69">
        <f t="shared" ca="1" si="201"/>
        <v>11575.279151636083</v>
      </c>
    </row>
    <row r="206" spans="2:15" x14ac:dyDescent="0.2">
      <c r="B206">
        <v>191</v>
      </c>
      <c r="C206" s="69">
        <f t="shared" ca="1" si="138"/>
        <v>9759.0534777110097</v>
      </c>
      <c r="E206">
        <v>191</v>
      </c>
      <c r="F206" s="69">
        <f t="shared" ca="1" si="139"/>
        <v>10235.654408656617</v>
      </c>
      <c r="G206" s="69">
        <f t="shared" ca="1" si="141"/>
        <v>9770.9758128941503</v>
      </c>
      <c r="H206" s="69">
        <f t="shared" ca="1" si="141"/>
        <v>10605.699727996236</v>
      </c>
      <c r="I206" s="69">
        <f t="shared" ca="1" si="141"/>
        <v>10821.136997770616</v>
      </c>
      <c r="J206" s="69">
        <f t="shared" ca="1" si="141"/>
        <v>10602.452652847745</v>
      </c>
      <c r="K206" s="69">
        <f t="shared" ref="K206:O206" ca="1" si="202">J206*(1+_xlfn.NORM.INV(RAND(),$C$3,$C$4))</f>
        <v>9946.0528707748726</v>
      </c>
      <c r="L206" s="69">
        <f t="shared" ca="1" si="202"/>
        <v>10132.463630713999</v>
      </c>
      <c r="M206" s="69">
        <f t="shared" ca="1" si="202"/>
        <v>10909.267681398114</v>
      </c>
      <c r="N206" s="69">
        <f t="shared" ca="1" si="202"/>
        <v>11286.19476627234</v>
      </c>
      <c r="O206" s="69">
        <f t="shared" ca="1" si="202"/>
        <v>10919.217899513469</v>
      </c>
    </row>
    <row r="207" spans="2:15" x14ac:dyDescent="0.2">
      <c r="B207">
        <v>192</v>
      </c>
      <c r="C207" s="69">
        <f t="shared" ca="1" si="138"/>
        <v>10170.565201004889</v>
      </c>
      <c r="E207">
        <v>192</v>
      </c>
      <c r="F207" s="69">
        <f t="shared" ca="1" si="139"/>
        <v>9980.2526164380415</v>
      </c>
      <c r="G207" s="69">
        <f t="shared" ca="1" si="141"/>
        <v>10432.748952168558</v>
      </c>
      <c r="H207" s="69">
        <f t="shared" ca="1" si="141"/>
        <v>9618.8565628609558</v>
      </c>
      <c r="I207" s="69">
        <f t="shared" ca="1" si="141"/>
        <v>8872.4469069149818</v>
      </c>
      <c r="J207" s="69">
        <f t="shared" ca="1" si="141"/>
        <v>9325.2749133439611</v>
      </c>
      <c r="K207" s="69">
        <f t="shared" ref="K207:O207" ca="1" si="203">J207*(1+_xlfn.NORM.INV(RAND(),$C$3,$C$4))</f>
        <v>8750.7170460902507</v>
      </c>
      <c r="L207" s="69">
        <f t="shared" ca="1" si="203"/>
        <v>8581.2263809919932</v>
      </c>
      <c r="M207" s="69">
        <f t="shared" ca="1" si="203"/>
        <v>8661.2831370780423</v>
      </c>
      <c r="N207" s="69">
        <f t="shared" ca="1" si="203"/>
        <v>8746.40515914159</v>
      </c>
      <c r="O207" s="69">
        <f t="shared" ca="1" si="203"/>
        <v>9336.6575040350144</v>
      </c>
    </row>
    <row r="208" spans="2:15" x14ac:dyDescent="0.2">
      <c r="B208">
        <v>193</v>
      </c>
      <c r="C208" s="69">
        <f t="shared" ca="1" si="138"/>
        <v>9504.9457229166292</v>
      </c>
      <c r="E208">
        <v>193</v>
      </c>
      <c r="F208" s="69">
        <f t="shared" ca="1" si="139"/>
        <v>10524.166215696383</v>
      </c>
      <c r="G208" s="69">
        <f t="shared" ca="1" si="141"/>
        <v>10804.9769638588</v>
      </c>
      <c r="H208" s="69">
        <f t="shared" ca="1" si="141"/>
        <v>11002.127440310505</v>
      </c>
      <c r="I208" s="69">
        <f t="shared" ca="1" si="141"/>
        <v>11499.729982210945</v>
      </c>
      <c r="J208" s="69">
        <f t="shared" ca="1" si="141"/>
        <v>11926.647158760827</v>
      </c>
      <c r="K208" s="69">
        <f t="shared" ref="K208:O208" ca="1" si="204">J208*(1+_xlfn.NORM.INV(RAND(),$C$3,$C$4))</f>
        <v>11759.501195527062</v>
      </c>
      <c r="L208" s="69">
        <f t="shared" ca="1" si="204"/>
        <v>10791.070305448711</v>
      </c>
      <c r="M208" s="69">
        <f t="shared" ca="1" si="204"/>
        <v>10253.187363021494</v>
      </c>
      <c r="N208" s="69">
        <f t="shared" ca="1" si="204"/>
        <v>10309.418550746481</v>
      </c>
      <c r="O208" s="69">
        <f t="shared" ca="1" si="204"/>
        <v>10112.634695787952</v>
      </c>
    </row>
    <row r="209" spans="2:15" x14ac:dyDescent="0.2">
      <c r="B209">
        <v>194</v>
      </c>
      <c r="C209" s="69">
        <f t="shared" ref="C209:C215" ca="1" si="205">$C$2*(1+_xlfn.NORM.INV(RAND(),$C$3,$C$4))</f>
        <v>10637.754446435043</v>
      </c>
      <c r="E209">
        <v>194</v>
      </c>
      <c r="F209" s="69">
        <f t="shared" ref="F209:F215" ca="1" si="206">$C$2*(1+_xlfn.NORM.INV(RAND(),$C$3,$C$4))</f>
        <v>10182.036817280989</v>
      </c>
      <c r="G209" s="69">
        <f t="shared" ca="1" si="141"/>
        <v>10904.023955548546</v>
      </c>
      <c r="H209" s="69">
        <f t="shared" ca="1" si="141"/>
        <v>10745.55054042502</v>
      </c>
      <c r="I209" s="69">
        <f t="shared" ca="1" si="141"/>
        <v>10509.636562213303</v>
      </c>
      <c r="J209" s="69">
        <f t="shared" ref="J209:O209" ca="1" si="207">I209*(1+_xlfn.NORM.INV(RAND(),$C$3,$C$4))</f>
        <v>10604.08916896761</v>
      </c>
      <c r="K209" s="69">
        <f t="shared" ca="1" si="207"/>
        <v>9926.849987087553</v>
      </c>
      <c r="L209" s="69">
        <f t="shared" ca="1" si="207"/>
        <v>9037.561648791394</v>
      </c>
      <c r="M209" s="69">
        <f t="shared" ca="1" si="207"/>
        <v>8365.8357566689156</v>
      </c>
      <c r="N209" s="69">
        <f t="shared" ca="1" si="207"/>
        <v>8523.9461721838961</v>
      </c>
      <c r="O209" s="69">
        <f t="shared" ca="1" si="207"/>
        <v>8473.4882953393826</v>
      </c>
    </row>
    <row r="210" spans="2:15" x14ac:dyDescent="0.2">
      <c r="B210">
        <v>195</v>
      </c>
      <c r="C210" s="69">
        <f t="shared" ca="1" si="205"/>
        <v>9901.0906197888835</v>
      </c>
      <c r="E210">
        <v>195</v>
      </c>
      <c r="F210" s="69">
        <f t="shared" ca="1" si="206"/>
        <v>10260.048818119467</v>
      </c>
      <c r="G210" s="69">
        <f t="shared" ref="G210:O215" ca="1" si="208">F210*(1+_xlfn.NORM.INV(RAND(),$C$3,$C$4))</f>
        <v>9640.0914393841285</v>
      </c>
      <c r="H210" s="69">
        <f t="shared" ca="1" si="208"/>
        <v>9596.2857887801019</v>
      </c>
      <c r="I210" s="69">
        <f t="shared" ca="1" si="208"/>
        <v>9116.5693183962085</v>
      </c>
      <c r="J210" s="69">
        <f t="shared" ca="1" si="208"/>
        <v>9085.9183775329348</v>
      </c>
      <c r="K210" s="69">
        <f t="shared" ca="1" si="208"/>
        <v>9143.4313056644023</v>
      </c>
      <c r="L210" s="69">
        <f t="shared" ca="1" si="208"/>
        <v>9900.5171393546061</v>
      </c>
      <c r="M210" s="69">
        <f t="shared" ca="1" si="208"/>
        <v>9992.4067923402654</v>
      </c>
      <c r="N210" s="69">
        <f t="shared" ca="1" si="208"/>
        <v>9636.1009332079466</v>
      </c>
      <c r="O210" s="69">
        <f t="shared" ca="1" si="208"/>
        <v>9074.7961481483799</v>
      </c>
    </row>
    <row r="211" spans="2:15" x14ac:dyDescent="0.2">
      <c r="B211">
        <v>196</v>
      </c>
      <c r="C211" s="69">
        <f t="shared" ca="1" si="205"/>
        <v>9929.6565271747186</v>
      </c>
      <c r="E211">
        <v>196</v>
      </c>
      <c r="F211" s="69">
        <f t="shared" ca="1" si="206"/>
        <v>9409.692726995152</v>
      </c>
      <c r="G211" s="69">
        <f t="shared" ca="1" si="208"/>
        <v>9568.7164645345747</v>
      </c>
      <c r="H211" s="69">
        <f t="shared" ca="1" si="208"/>
        <v>9273.7642040613009</v>
      </c>
      <c r="I211" s="69">
        <f t="shared" ca="1" si="208"/>
        <v>9034.2207548504703</v>
      </c>
      <c r="J211" s="69">
        <f t="shared" ca="1" si="208"/>
        <v>8692.8017287214934</v>
      </c>
      <c r="K211" s="69">
        <f t="shared" ca="1" si="208"/>
        <v>8169.8855362616669</v>
      </c>
      <c r="L211" s="69">
        <f t="shared" ca="1" si="208"/>
        <v>8205.2341982507878</v>
      </c>
      <c r="M211" s="69">
        <f t="shared" ca="1" si="208"/>
        <v>8288.2841374396266</v>
      </c>
      <c r="N211" s="69">
        <f t="shared" ca="1" si="208"/>
        <v>9085.8850475782256</v>
      </c>
      <c r="O211" s="69">
        <f t="shared" ca="1" si="208"/>
        <v>9027.6357103630762</v>
      </c>
    </row>
    <row r="212" spans="2:15" x14ac:dyDescent="0.2">
      <c r="B212">
        <v>197</v>
      </c>
      <c r="C212" s="69">
        <f t="shared" ca="1" si="205"/>
        <v>10074.33882050333</v>
      </c>
      <c r="E212">
        <v>197</v>
      </c>
      <c r="F212" s="69">
        <f t="shared" ca="1" si="206"/>
        <v>10157.152198294183</v>
      </c>
      <c r="G212" s="69">
        <f t="shared" ca="1" si="208"/>
        <v>10262.277308489975</v>
      </c>
      <c r="H212" s="69">
        <f t="shared" ca="1" si="208"/>
        <v>9573.1995653070044</v>
      </c>
      <c r="I212" s="69">
        <f t="shared" ca="1" si="208"/>
        <v>9948.3816592637559</v>
      </c>
      <c r="J212" s="69">
        <f t="shared" ca="1" si="208"/>
        <v>10777.931195585665</v>
      </c>
      <c r="K212" s="69">
        <f t="shared" ca="1" si="208"/>
        <v>10779.314955362144</v>
      </c>
      <c r="L212" s="69">
        <f t="shared" ca="1" si="208"/>
        <v>11572.579716473598</v>
      </c>
      <c r="M212" s="69">
        <f t="shared" ca="1" si="208"/>
        <v>11455.831252031126</v>
      </c>
      <c r="N212" s="69">
        <f t="shared" ca="1" si="208"/>
        <v>11880.081802692808</v>
      </c>
      <c r="O212" s="69">
        <f t="shared" ca="1" si="208"/>
        <v>12162.97912225308</v>
      </c>
    </row>
    <row r="213" spans="2:15" x14ac:dyDescent="0.2">
      <c r="B213">
        <v>198</v>
      </c>
      <c r="C213" s="69">
        <f t="shared" ca="1" si="205"/>
        <v>9970.1402584025782</v>
      </c>
      <c r="E213">
        <v>198</v>
      </c>
      <c r="F213" s="69">
        <f t="shared" ca="1" si="206"/>
        <v>9549.8139799255314</v>
      </c>
      <c r="G213" s="69">
        <f t="shared" ca="1" si="208"/>
        <v>9485.1336285784437</v>
      </c>
      <c r="H213" s="69">
        <f t="shared" ca="1" si="208"/>
        <v>9432.4814948098938</v>
      </c>
      <c r="I213" s="69">
        <f t="shared" ca="1" si="208"/>
        <v>9508.5193137318729</v>
      </c>
      <c r="J213" s="69">
        <f t="shared" ca="1" si="208"/>
        <v>9534.6093851822734</v>
      </c>
      <c r="K213" s="69">
        <f t="shared" ca="1" si="208"/>
        <v>8804.0118847725462</v>
      </c>
      <c r="L213" s="69">
        <f t="shared" ca="1" si="208"/>
        <v>8097.3144060848181</v>
      </c>
      <c r="M213" s="69">
        <f t="shared" ca="1" si="208"/>
        <v>8000.2629922006045</v>
      </c>
      <c r="N213" s="69">
        <f t="shared" ca="1" si="208"/>
        <v>8004.9081814727315</v>
      </c>
      <c r="O213" s="69">
        <f t="shared" ca="1" si="208"/>
        <v>7998.5653708759046</v>
      </c>
    </row>
    <row r="214" spans="2:15" x14ac:dyDescent="0.2">
      <c r="B214">
        <v>199</v>
      </c>
      <c r="C214" s="69">
        <f t="shared" ca="1" si="205"/>
        <v>10006.13108551818</v>
      </c>
      <c r="E214">
        <v>199</v>
      </c>
      <c r="F214" s="69">
        <f t="shared" ca="1" si="206"/>
        <v>9809.3004557945933</v>
      </c>
      <c r="G214" s="69">
        <f t="shared" ca="1" si="208"/>
        <v>9933.4645894126043</v>
      </c>
      <c r="H214" s="69">
        <f t="shared" ca="1" si="208"/>
        <v>10379.339614636941</v>
      </c>
      <c r="I214" s="69">
        <f t="shared" ca="1" si="208"/>
        <v>11328.69647125188</v>
      </c>
      <c r="J214" s="69">
        <f t="shared" ca="1" si="208"/>
        <v>11961.626755870961</v>
      </c>
      <c r="K214" s="69">
        <f t="shared" ca="1" si="208"/>
        <v>11747.42422542868</v>
      </c>
      <c r="L214" s="69">
        <f t="shared" ca="1" si="208"/>
        <v>12078.460078808574</v>
      </c>
      <c r="M214" s="69">
        <f t="shared" ca="1" si="208"/>
        <v>11567.323771937276</v>
      </c>
      <c r="N214" s="69">
        <f t="shared" ca="1" si="208"/>
        <v>12273.21291177063</v>
      </c>
      <c r="O214" s="69">
        <f t="shared" ca="1" si="208"/>
        <v>11941.230846255416</v>
      </c>
    </row>
    <row r="215" spans="2:15" x14ac:dyDescent="0.2">
      <c r="B215">
        <v>200</v>
      </c>
      <c r="C215" s="69">
        <f t="shared" ca="1" si="205"/>
        <v>9802.7197236983739</v>
      </c>
      <c r="E215">
        <v>200</v>
      </c>
      <c r="F215" s="69">
        <f t="shared" ca="1" si="206"/>
        <v>9448.6667723341252</v>
      </c>
      <c r="G215" s="69">
        <f t="shared" ca="1" si="208"/>
        <v>9387.6669626521671</v>
      </c>
      <c r="H215" s="69">
        <f t="shared" ca="1" si="208"/>
        <v>9741.4622025106401</v>
      </c>
      <c r="I215" s="69">
        <f t="shared" ca="1" si="208"/>
        <v>9400.4599927158906</v>
      </c>
      <c r="J215" s="69">
        <f t="shared" ca="1" si="208"/>
        <v>9401.8842941652583</v>
      </c>
      <c r="K215" s="69">
        <f t="shared" ca="1" si="208"/>
        <v>9384.6478970100743</v>
      </c>
      <c r="L215" s="69">
        <f t="shared" ca="1" si="208"/>
        <v>8909.4630001921469</v>
      </c>
      <c r="M215" s="69">
        <f t="shared" ca="1" si="208"/>
        <v>9117.6170304581865</v>
      </c>
      <c r="N215" s="69">
        <f t="shared" ca="1" si="208"/>
        <v>10049.535830757603</v>
      </c>
      <c r="O215" s="69">
        <f t="shared" ca="1" si="208"/>
        <v>8870.2409654350049</v>
      </c>
    </row>
    <row r="216" spans="2:15" x14ac:dyDescent="0.2">
      <c r="C216" s="69"/>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2"/>
  <sheetViews>
    <sheetView workbookViewId="0">
      <selection activeCell="K23" sqref="K23"/>
    </sheetView>
  </sheetViews>
  <sheetFormatPr baseColWidth="10" defaultRowHeight="16" x14ac:dyDescent="0.2"/>
  <sheetData>
    <row r="1" spans="1:7" x14ac:dyDescent="0.2">
      <c r="A1" t="s">
        <v>0</v>
      </c>
      <c r="B1" t="s">
        <v>1</v>
      </c>
      <c r="C1" t="s">
        <v>2</v>
      </c>
      <c r="D1" t="s">
        <v>3</v>
      </c>
      <c r="E1" t="s">
        <v>4</v>
      </c>
      <c r="F1" t="s">
        <v>5</v>
      </c>
      <c r="G1" t="s">
        <v>6</v>
      </c>
    </row>
    <row r="2" spans="1:7" x14ac:dyDescent="0.2">
      <c r="A2" s="1" t="d">
        <v>2022-02-07</v>
      </c>
      <c r="B2">
        <v>61.889999000000003</v>
      </c>
      <c r="C2">
        <v>65.900002000000001</v>
      </c>
      <c r="D2">
        <v>61.689999</v>
      </c>
      <c r="E2">
        <v>62.360000999999997</v>
      </c>
      <c r="F2">
        <v>62.360000999999997</v>
      </c>
      <c r="G2">
        <v>1239300</v>
      </c>
    </row>
    <row r="3" spans="1:7" x14ac:dyDescent="0.2">
      <c r="A3" s="1" t="d">
        <v>2022-02-08</v>
      </c>
      <c r="B3">
        <v>61.810001</v>
      </c>
      <c r="C3">
        <v>62.889999000000003</v>
      </c>
      <c r="D3">
        <v>60.029998999999997</v>
      </c>
      <c r="E3">
        <v>61.040000999999997</v>
      </c>
      <c r="F3">
        <v>61.040000999999997</v>
      </c>
      <c r="G3">
        <v>1234700</v>
      </c>
    </row>
    <row r="4" spans="1:7" x14ac:dyDescent="0.2">
      <c r="A4" s="1" t="d">
        <v>2022-02-09</v>
      </c>
      <c r="B4">
        <v>62.049999</v>
      </c>
      <c r="C4">
        <v>65.889999000000003</v>
      </c>
      <c r="D4">
        <v>62.049999</v>
      </c>
      <c r="E4">
        <v>65.040001000000004</v>
      </c>
      <c r="F4">
        <v>65.040001000000004</v>
      </c>
      <c r="G4">
        <v>1239500</v>
      </c>
    </row>
    <row r="5" spans="1:7" x14ac:dyDescent="0.2">
      <c r="A5" s="1" t="d">
        <v>2022-02-10</v>
      </c>
      <c r="B5">
        <v>63.5</v>
      </c>
      <c r="C5">
        <v>66.5</v>
      </c>
      <c r="D5">
        <v>61.299999</v>
      </c>
      <c r="E5">
        <v>61.900002000000001</v>
      </c>
      <c r="F5">
        <v>61.900002000000001</v>
      </c>
      <c r="G5">
        <v>1420300</v>
      </c>
    </row>
    <row r="6" spans="1:7" x14ac:dyDescent="0.2">
      <c r="A6" s="1" t="d">
        <v>2022-02-11</v>
      </c>
      <c r="B6">
        <v>62.599997999999999</v>
      </c>
      <c r="C6">
        <v>63.880001</v>
      </c>
      <c r="D6">
        <v>58.98</v>
      </c>
      <c r="E6">
        <v>59.400002000000001</v>
      </c>
      <c r="F6">
        <v>59.400002000000001</v>
      </c>
      <c r="G6">
        <v>1387000</v>
      </c>
    </row>
    <row r="7" spans="1:7" x14ac:dyDescent="0.2">
      <c r="A7" s="1" t="d">
        <v>2022-02-14</v>
      </c>
      <c r="B7">
        <v>59.509998000000003</v>
      </c>
      <c r="C7">
        <v>61.046000999999997</v>
      </c>
      <c r="D7">
        <v>58.310001</v>
      </c>
      <c r="E7">
        <v>58.610000999999997</v>
      </c>
      <c r="F7">
        <v>58.610000999999997</v>
      </c>
      <c r="G7">
        <v>2152900</v>
      </c>
    </row>
    <row r="8" spans="1:7" x14ac:dyDescent="0.2">
      <c r="A8" s="1" t="d">
        <v>2022-02-15</v>
      </c>
      <c r="B8">
        <v>60</v>
      </c>
      <c r="C8">
        <v>61.360000999999997</v>
      </c>
      <c r="D8">
        <v>58.849997999999999</v>
      </c>
      <c r="E8">
        <v>60.970001000000003</v>
      </c>
      <c r="F8">
        <v>60.970001000000003</v>
      </c>
      <c r="G8">
        <v>1678400</v>
      </c>
    </row>
    <row r="9" spans="1:7" x14ac:dyDescent="0.2">
      <c r="A9" s="1" t="d">
        <v>2022-02-16</v>
      </c>
      <c r="B9">
        <v>59.639999000000003</v>
      </c>
      <c r="C9">
        <v>62.299999</v>
      </c>
      <c r="D9">
        <v>59.599997999999999</v>
      </c>
      <c r="E9">
        <v>61.970001000000003</v>
      </c>
      <c r="F9">
        <v>61.970001000000003</v>
      </c>
      <c r="G9">
        <v>1578400</v>
      </c>
    </row>
    <row r="10" spans="1:7" x14ac:dyDescent="0.2">
      <c r="A10" s="1" t="d">
        <v>2022-02-17</v>
      </c>
      <c r="B10">
        <v>60.860000999999997</v>
      </c>
      <c r="C10">
        <v>62.310001</v>
      </c>
      <c r="D10">
        <v>58.405997999999997</v>
      </c>
      <c r="E10">
        <v>58.610000999999997</v>
      </c>
      <c r="F10">
        <v>58.610000999999997</v>
      </c>
      <c r="G10">
        <v>1310500</v>
      </c>
    </row>
    <row r="11" spans="1:7" x14ac:dyDescent="0.2">
      <c r="A11" s="1" t="d">
        <v>2022-02-18</v>
      </c>
      <c r="B11">
        <v>58.610000999999997</v>
      </c>
      <c r="C11">
        <v>60.027999999999999</v>
      </c>
      <c r="D11">
        <v>57.389999000000003</v>
      </c>
      <c r="E11">
        <v>58.290000999999997</v>
      </c>
      <c r="F11">
        <v>58.290000999999997</v>
      </c>
      <c r="G11">
        <v>1182900</v>
      </c>
    </row>
    <row r="12" spans="1:7" x14ac:dyDescent="0.2">
      <c r="A12" s="1" t="d">
        <v>2022-02-22</v>
      </c>
      <c r="B12">
        <v>57.09</v>
      </c>
      <c r="C12">
        <v>58.939999</v>
      </c>
      <c r="D12">
        <v>55.169998</v>
      </c>
      <c r="E12">
        <v>55.66</v>
      </c>
      <c r="F12">
        <v>55.66</v>
      </c>
      <c r="G12">
        <v>1633300</v>
      </c>
    </row>
    <row r="13" spans="1:7" x14ac:dyDescent="0.2">
      <c r="A13" s="1" t="d">
        <v>2022-02-23</v>
      </c>
      <c r="B13">
        <v>56.57</v>
      </c>
      <c r="C13">
        <v>57</v>
      </c>
      <c r="D13">
        <v>53.040000999999997</v>
      </c>
      <c r="E13">
        <v>53.25</v>
      </c>
      <c r="F13">
        <v>53.25</v>
      </c>
      <c r="G13">
        <v>1337000</v>
      </c>
    </row>
    <row r="14" spans="1:7" x14ac:dyDescent="0.2">
      <c r="A14" s="1" t="d">
        <v>2022-02-24</v>
      </c>
      <c r="B14">
        <v>50.860000999999997</v>
      </c>
      <c r="C14">
        <v>57.68</v>
      </c>
      <c r="D14">
        <v>50.542000000000002</v>
      </c>
      <c r="E14">
        <v>57.16</v>
      </c>
      <c r="F14">
        <v>57.16</v>
      </c>
      <c r="G14">
        <v>1878600</v>
      </c>
    </row>
    <row r="15" spans="1:7" x14ac:dyDescent="0.2">
      <c r="A15" s="1" t="d">
        <v>2022-02-25</v>
      </c>
      <c r="B15">
        <v>57.509998000000003</v>
      </c>
      <c r="C15">
        <v>59.939999</v>
      </c>
      <c r="D15">
        <v>55.705002</v>
      </c>
      <c r="E15">
        <v>59.73</v>
      </c>
      <c r="F15">
        <v>59.73</v>
      </c>
      <c r="G15">
        <v>1605500</v>
      </c>
    </row>
    <row r="16" spans="1:7" x14ac:dyDescent="0.2">
      <c r="A16" s="1" t="d">
        <v>2022-02-28</v>
      </c>
      <c r="B16">
        <v>59.57</v>
      </c>
      <c r="C16">
        <v>62.619999</v>
      </c>
      <c r="D16">
        <v>58.900002000000001</v>
      </c>
      <c r="E16">
        <v>61.369999</v>
      </c>
      <c r="F16">
        <v>61.369999</v>
      </c>
      <c r="G16">
        <v>1447100</v>
      </c>
    </row>
    <row r="17" spans="1:7" x14ac:dyDescent="0.2">
      <c r="A17" s="1" t="d">
        <v>2022-03-01</v>
      </c>
      <c r="B17">
        <v>60.41</v>
      </c>
      <c r="C17">
        <v>61.615001999999997</v>
      </c>
      <c r="D17">
        <v>56.810001</v>
      </c>
      <c r="E17">
        <v>57.439999</v>
      </c>
      <c r="F17">
        <v>57.439999</v>
      </c>
      <c r="G17">
        <v>2258500</v>
      </c>
    </row>
    <row r="18" spans="1:7" x14ac:dyDescent="0.2">
      <c r="A18" s="1" t="d">
        <v>2022-03-02</v>
      </c>
      <c r="B18">
        <v>57.57</v>
      </c>
      <c r="C18">
        <v>59.470001000000003</v>
      </c>
      <c r="D18">
        <v>55.470001000000003</v>
      </c>
      <c r="E18">
        <v>58.779998999999997</v>
      </c>
      <c r="F18">
        <v>58.779998999999997</v>
      </c>
      <c r="G18">
        <v>1100700</v>
      </c>
    </row>
    <row r="19" spans="1:7" x14ac:dyDescent="0.2">
      <c r="A19" s="1" t="d">
        <v>2022-03-03</v>
      </c>
      <c r="B19">
        <v>58.779998999999997</v>
      </c>
      <c r="C19">
        <v>58.98</v>
      </c>
      <c r="D19">
        <v>53.610000999999997</v>
      </c>
      <c r="E19">
        <v>54.189999</v>
      </c>
      <c r="F19">
        <v>54.189999</v>
      </c>
      <c r="G19">
        <v>1440800</v>
      </c>
    </row>
    <row r="20" spans="1:7" x14ac:dyDescent="0.2">
      <c r="A20" s="1" t="d">
        <v>2022-03-04</v>
      </c>
      <c r="B20">
        <v>53.73</v>
      </c>
      <c r="C20">
        <v>55.75</v>
      </c>
      <c r="D20">
        <v>52.43</v>
      </c>
      <c r="E20">
        <v>53.189999</v>
      </c>
      <c r="F20">
        <v>53.189999</v>
      </c>
      <c r="G20">
        <v>972000</v>
      </c>
    </row>
    <row r="21" spans="1:7" x14ac:dyDescent="0.2">
      <c r="A21" s="1" t="d">
        <v>2022-03-07</v>
      </c>
      <c r="B21">
        <v>54.150002000000001</v>
      </c>
      <c r="C21">
        <v>56.84</v>
      </c>
      <c r="D21">
        <v>53.700001</v>
      </c>
      <c r="E21">
        <v>55.200001</v>
      </c>
      <c r="F21">
        <v>55.200001</v>
      </c>
      <c r="G21">
        <v>2226300</v>
      </c>
    </row>
    <row r="22" spans="1:7" x14ac:dyDescent="0.2">
      <c r="A22" s="1" t="d">
        <v>2022-03-08</v>
      </c>
      <c r="B22">
        <v>54.27</v>
      </c>
      <c r="C22">
        <v>62.619999</v>
      </c>
      <c r="D22">
        <v>53.779998999999997</v>
      </c>
      <c r="E22">
        <v>60.349997999999999</v>
      </c>
      <c r="F22">
        <v>60.349997999999999</v>
      </c>
      <c r="G22">
        <v>2582800</v>
      </c>
    </row>
    <row r="23" spans="1:7" x14ac:dyDescent="0.2">
      <c r="A23" s="1" t="d">
        <v>2022-03-09</v>
      </c>
      <c r="B23">
        <v>60.84</v>
      </c>
      <c r="C23">
        <v>63.189999</v>
      </c>
      <c r="D23">
        <v>60.84</v>
      </c>
      <c r="E23">
        <v>62.419998</v>
      </c>
      <c r="F23">
        <v>62.419998</v>
      </c>
      <c r="G23">
        <v>1554100</v>
      </c>
    </row>
    <row r="24" spans="1:7" x14ac:dyDescent="0.2">
      <c r="A24" s="1" t="d">
        <v>2022-03-10</v>
      </c>
      <c r="B24">
        <v>60.720001000000003</v>
      </c>
      <c r="C24">
        <v>62.98</v>
      </c>
      <c r="D24">
        <v>59.580002</v>
      </c>
      <c r="E24">
        <v>62.43</v>
      </c>
      <c r="F24">
        <v>62.43</v>
      </c>
      <c r="G24">
        <v>1003800</v>
      </c>
    </row>
    <row r="25" spans="1:7" x14ac:dyDescent="0.2">
      <c r="A25" s="1" t="d">
        <v>2022-03-11</v>
      </c>
      <c r="B25">
        <v>62.990001999999997</v>
      </c>
      <c r="C25">
        <v>64.809997999999993</v>
      </c>
      <c r="D25">
        <v>61.330002</v>
      </c>
      <c r="E25">
        <v>61.419998</v>
      </c>
      <c r="F25">
        <v>61.419998</v>
      </c>
      <c r="G25">
        <v>1176300</v>
      </c>
    </row>
    <row r="26" spans="1:7" x14ac:dyDescent="0.2">
      <c r="A26" s="1" t="d">
        <v>2022-03-14</v>
      </c>
      <c r="B26">
        <v>60.66</v>
      </c>
      <c r="C26">
        <v>63.380001</v>
      </c>
      <c r="D26">
        <v>57.57</v>
      </c>
      <c r="E26">
        <v>58.060001</v>
      </c>
      <c r="F26">
        <v>58.060001</v>
      </c>
      <c r="G26">
        <v>1404400</v>
      </c>
    </row>
    <row r="27" spans="1:7" x14ac:dyDescent="0.2">
      <c r="A27" s="1" t="d">
        <v>2022-03-15</v>
      </c>
      <c r="B27">
        <v>58.040000999999997</v>
      </c>
      <c r="C27">
        <v>60.77</v>
      </c>
      <c r="D27">
        <v>57.779998999999997</v>
      </c>
      <c r="E27">
        <v>60.040000999999997</v>
      </c>
      <c r="F27">
        <v>60.040000999999997</v>
      </c>
      <c r="G27">
        <v>1228700</v>
      </c>
    </row>
    <row r="28" spans="1:7" x14ac:dyDescent="0.2">
      <c r="A28" s="1" t="d">
        <v>2022-03-16</v>
      </c>
      <c r="B28">
        <v>61.439999</v>
      </c>
      <c r="C28">
        <v>65.650002000000001</v>
      </c>
      <c r="D28">
        <v>60.77</v>
      </c>
      <c r="E28">
        <v>65.540001000000004</v>
      </c>
      <c r="F28">
        <v>65.540001000000004</v>
      </c>
      <c r="G28">
        <v>2093300</v>
      </c>
    </row>
    <row r="29" spans="1:7" x14ac:dyDescent="0.2">
      <c r="A29" s="1" t="d">
        <v>2022-03-17</v>
      </c>
      <c r="B29">
        <v>64.870002999999997</v>
      </c>
      <c r="C29">
        <v>68.389999000000003</v>
      </c>
      <c r="D29">
        <v>63.830002</v>
      </c>
      <c r="E29">
        <v>67.459998999999996</v>
      </c>
      <c r="F29">
        <v>67.459998999999996</v>
      </c>
      <c r="G29">
        <v>1762000</v>
      </c>
    </row>
    <row r="30" spans="1:7" x14ac:dyDescent="0.2">
      <c r="A30" s="1" t="d">
        <v>2022-03-18</v>
      </c>
      <c r="B30">
        <v>66.809997999999993</v>
      </c>
      <c r="C30">
        <v>70.940002000000007</v>
      </c>
      <c r="D30">
        <v>66.620002999999997</v>
      </c>
      <c r="E30">
        <v>67.889999000000003</v>
      </c>
      <c r="F30">
        <v>67.889999000000003</v>
      </c>
      <c r="G30">
        <v>6620400</v>
      </c>
    </row>
    <row r="31" spans="1:7" x14ac:dyDescent="0.2">
      <c r="A31" s="1" t="d">
        <v>2022-03-21</v>
      </c>
      <c r="B31">
        <v>68.014999000000003</v>
      </c>
      <c r="C31">
        <v>68.014999000000003</v>
      </c>
      <c r="D31">
        <v>64.379997000000003</v>
      </c>
      <c r="E31">
        <v>65.660004000000001</v>
      </c>
      <c r="F31">
        <v>65.660004000000001</v>
      </c>
      <c r="G31">
        <v>1105600</v>
      </c>
    </row>
    <row r="32" spans="1:7" x14ac:dyDescent="0.2">
      <c r="A32" s="1" t="d">
        <v>2022-03-22</v>
      </c>
      <c r="B32">
        <v>65.930000000000007</v>
      </c>
      <c r="C32">
        <v>68.260002</v>
      </c>
      <c r="D32">
        <v>64.709998999999996</v>
      </c>
      <c r="E32">
        <v>67.5</v>
      </c>
      <c r="F32">
        <v>67.5</v>
      </c>
      <c r="G32">
        <v>899500</v>
      </c>
    </row>
    <row r="33" spans="1:7" x14ac:dyDescent="0.2">
      <c r="A33" s="1" t="d">
        <v>2022-03-23</v>
      </c>
      <c r="B33">
        <v>67.050003000000004</v>
      </c>
      <c r="C33">
        <v>67.050003000000004</v>
      </c>
      <c r="D33">
        <v>63.52</v>
      </c>
      <c r="E33">
        <v>63.57</v>
      </c>
      <c r="F33">
        <v>63.57</v>
      </c>
      <c r="G33">
        <v>1082300</v>
      </c>
    </row>
    <row r="34" spans="1:7" x14ac:dyDescent="0.2">
      <c r="A34" s="1" t="d">
        <v>2022-03-24</v>
      </c>
      <c r="B34">
        <v>64.139999000000003</v>
      </c>
      <c r="C34">
        <v>64.550003000000004</v>
      </c>
      <c r="D34">
        <v>61.560001</v>
      </c>
      <c r="E34">
        <v>64.400002000000001</v>
      </c>
      <c r="F34">
        <v>64.400002000000001</v>
      </c>
      <c r="G34">
        <v>998300</v>
      </c>
    </row>
    <row r="35" spans="1:7" x14ac:dyDescent="0.2">
      <c r="A35" s="1" t="d">
        <v>2022-03-25</v>
      </c>
      <c r="B35">
        <v>64.430000000000007</v>
      </c>
      <c r="C35">
        <v>64.540001000000004</v>
      </c>
      <c r="D35">
        <v>61.549999</v>
      </c>
      <c r="E35">
        <v>62.139999000000003</v>
      </c>
      <c r="F35">
        <v>62.139999000000003</v>
      </c>
      <c r="G35">
        <v>898000</v>
      </c>
    </row>
    <row r="36" spans="1:7" x14ac:dyDescent="0.2">
      <c r="A36" s="1" t="d">
        <v>2022-03-28</v>
      </c>
      <c r="B36">
        <v>62.200001</v>
      </c>
      <c r="C36">
        <v>64</v>
      </c>
      <c r="D36">
        <v>60.560001</v>
      </c>
      <c r="E36">
        <v>62.830002</v>
      </c>
      <c r="F36">
        <v>62.830002</v>
      </c>
      <c r="G36">
        <v>998100</v>
      </c>
    </row>
    <row r="37" spans="1:7" x14ac:dyDescent="0.2">
      <c r="A37" s="1" t="d">
        <v>2022-03-29</v>
      </c>
      <c r="B37">
        <v>64.309997999999993</v>
      </c>
      <c r="C37">
        <v>67.260002</v>
      </c>
      <c r="D37">
        <v>63.66</v>
      </c>
      <c r="E37">
        <v>65.949996999999996</v>
      </c>
      <c r="F37">
        <v>65.949996999999996</v>
      </c>
      <c r="G37">
        <v>1646000</v>
      </c>
    </row>
    <row r="38" spans="1:7" x14ac:dyDescent="0.2">
      <c r="A38" s="1" t="d">
        <v>2022-03-30</v>
      </c>
      <c r="B38">
        <v>65.949996999999996</v>
      </c>
      <c r="C38">
        <v>67.865996999999993</v>
      </c>
      <c r="D38">
        <v>63.720001000000003</v>
      </c>
      <c r="E38">
        <v>64.080001999999993</v>
      </c>
      <c r="F38">
        <v>64.080001999999993</v>
      </c>
      <c r="G38">
        <v>1097100</v>
      </c>
    </row>
    <row r="39" spans="1:7" x14ac:dyDescent="0.2">
      <c r="A39" s="1" t="d">
        <v>2022-03-31</v>
      </c>
      <c r="B39">
        <v>64.599997999999999</v>
      </c>
      <c r="C39">
        <v>65</v>
      </c>
      <c r="D39">
        <v>62.52</v>
      </c>
      <c r="E39">
        <v>62.77</v>
      </c>
      <c r="F39">
        <v>62.77</v>
      </c>
      <c r="G39">
        <v>721600</v>
      </c>
    </row>
    <row r="40" spans="1:7" x14ac:dyDescent="0.2">
      <c r="A40" s="1" t="d">
        <v>2022-04-01</v>
      </c>
      <c r="B40">
        <v>63.549999</v>
      </c>
      <c r="C40">
        <v>68.75</v>
      </c>
      <c r="D40">
        <v>63.299999</v>
      </c>
      <c r="E40">
        <v>66.150002000000001</v>
      </c>
      <c r="F40">
        <v>66.150002000000001</v>
      </c>
      <c r="G40">
        <v>1564300</v>
      </c>
    </row>
    <row r="41" spans="1:7" x14ac:dyDescent="0.2">
      <c r="A41" s="1" t="d">
        <v>2022-04-04</v>
      </c>
      <c r="B41">
        <v>66.809997999999993</v>
      </c>
      <c r="C41">
        <v>70.180000000000007</v>
      </c>
      <c r="D41">
        <v>66.809997999999993</v>
      </c>
      <c r="E41">
        <v>69.510002</v>
      </c>
      <c r="F41">
        <v>69.510002</v>
      </c>
      <c r="G41">
        <v>1269400</v>
      </c>
    </row>
    <row r="42" spans="1:7" x14ac:dyDescent="0.2">
      <c r="A42" s="1" t="d">
        <v>2022-04-05</v>
      </c>
      <c r="B42">
        <v>69.5</v>
      </c>
      <c r="C42">
        <v>70.400002000000001</v>
      </c>
      <c r="D42">
        <v>67.069999999999993</v>
      </c>
      <c r="E42">
        <v>67.480002999999996</v>
      </c>
      <c r="F42">
        <v>67.480002999999996</v>
      </c>
      <c r="G42">
        <v>1188000</v>
      </c>
    </row>
    <row r="43" spans="1:7" x14ac:dyDescent="0.2">
      <c r="A43" s="1" t="d">
        <v>2022-04-06</v>
      </c>
      <c r="B43">
        <v>65.319999999999993</v>
      </c>
      <c r="C43">
        <v>67.150002000000001</v>
      </c>
      <c r="D43">
        <v>63.858001999999999</v>
      </c>
      <c r="E43">
        <v>66.120002999999997</v>
      </c>
      <c r="F43">
        <v>66.120002999999997</v>
      </c>
      <c r="G43">
        <v>1105400</v>
      </c>
    </row>
    <row r="44" spans="1:7" x14ac:dyDescent="0.2">
      <c r="A44" s="1" t="d">
        <v>2022-04-07</v>
      </c>
      <c r="B44">
        <v>65.449996999999996</v>
      </c>
      <c r="C44">
        <v>66.930000000000007</v>
      </c>
      <c r="D44">
        <v>62.43</v>
      </c>
      <c r="E44">
        <v>63.939999</v>
      </c>
      <c r="F44">
        <v>63.939999</v>
      </c>
      <c r="G44">
        <v>1045500</v>
      </c>
    </row>
    <row r="45" spans="1:7" x14ac:dyDescent="0.2">
      <c r="A45" s="1" t="d">
        <v>2022-04-08</v>
      </c>
      <c r="B45">
        <v>64.059997999999993</v>
      </c>
      <c r="C45">
        <v>64.400002000000001</v>
      </c>
      <c r="D45">
        <v>61.009998000000003</v>
      </c>
      <c r="E45">
        <v>61.619999</v>
      </c>
      <c r="F45">
        <v>61.619999</v>
      </c>
      <c r="G45">
        <v>775300</v>
      </c>
    </row>
    <row r="46" spans="1:7" x14ac:dyDescent="0.2">
      <c r="A46" s="1" t="d">
        <v>2022-04-11</v>
      </c>
      <c r="B46">
        <v>60.52</v>
      </c>
      <c r="C46">
        <v>62.025002000000001</v>
      </c>
      <c r="D46">
        <v>59.134998000000003</v>
      </c>
      <c r="E46">
        <v>61.450001</v>
      </c>
      <c r="F46">
        <v>61.450001</v>
      </c>
      <c r="G46">
        <v>1104200</v>
      </c>
    </row>
    <row r="47" spans="1:7" x14ac:dyDescent="0.2">
      <c r="A47" s="1" t="d">
        <v>2022-04-12</v>
      </c>
      <c r="B47">
        <v>62.5</v>
      </c>
      <c r="C47">
        <v>66.069999999999993</v>
      </c>
      <c r="D47">
        <v>62.48</v>
      </c>
      <c r="E47">
        <v>64.550003000000004</v>
      </c>
      <c r="F47">
        <v>64.550003000000004</v>
      </c>
      <c r="G47">
        <v>1280000</v>
      </c>
    </row>
    <row r="48" spans="1:7" x14ac:dyDescent="0.2">
      <c r="A48" s="1" t="d">
        <v>2022-04-13</v>
      </c>
      <c r="B48">
        <v>64.099997999999999</v>
      </c>
      <c r="C48">
        <v>66.550003000000004</v>
      </c>
      <c r="D48">
        <v>63.470001000000003</v>
      </c>
      <c r="E48">
        <v>65.839995999999999</v>
      </c>
      <c r="F48">
        <v>65.839995999999999</v>
      </c>
      <c r="G48">
        <v>957400</v>
      </c>
    </row>
    <row r="49" spans="1:7" x14ac:dyDescent="0.2">
      <c r="A49" s="1" t="d">
        <v>2022-04-14</v>
      </c>
      <c r="B49">
        <v>65.370002999999997</v>
      </c>
      <c r="C49">
        <v>65.470000999999996</v>
      </c>
      <c r="D49">
        <v>61.59</v>
      </c>
      <c r="E49">
        <v>62.189999</v>
      </c>
      <c r="F49">
        <v>62.189999</v>
      </c>
      <c r="G49">
        <v>1052400</v>
      </c>
    </row>
    <row r="50" spans="1:7" x14ac:dyDescent="0.2">
      <c r="A50" s="1" t="d">
        <v>2022-04-18</v>
      </c>
      <c r="B50">
        <v>61.509998000000003</v>
      </c>
      <c r="C50">
        <v>61.849997999999999</v>
      </c>
      <c r="D50">
        <v>58.43</v>
      </c>
      <c r="E50">
        <v>58.740001999999997</v>
      </c>
      <c r="F50">
        <v>58.740001999999997</v>
      </c>
      <c r="G50">
        <v>1025400</v>
      </c>
    </row>
    <row r="51" spans="1:7" x14ac:dyDescent="0.2">
      <c r="A51" s="1" t="d">
        <v>2022-04-19</v>
      </c>
      <c r="B51">
        <v>58.57</v>
      </c>
      <c r="C51">
        <v>60.599997999999999</v>
      </c>
      <c r="D51">
        <v>57.866000999999997</v>
      </c>
      <c r="E51">
        <v>58.959999000000003</v>
      </c>
      <c r="F51">
        <v>58.959999000000003</v>
      </c>
      <c r="G51">
        <v>1009200</v>
      </c>
    </row>
    <row r="52" spans="1:7" x14ac:dyDescent="0.2">
      <c r="A52" s="1" t="d">
        <v>2022-04-20</v>
      </c>
      <c r="B52">
        <v>59.549999</v>
      </c>
      <c r="C52">
        <v>59.549999</v>
      </c>
      <c r="D52">
        <v>56.799999</v>
      </c>
      <c r="E52">
        <v>57.580002</v>
      </c>
      <c r="F52">
        <v>57.580002</v>
      </c>
      <c r="G52">
        <v>868000</v>
      </c>
    </row>
    <row r="53" spans="1:7" x14ac:dyDescent="0.2">
      <c r="A53" s="1" t="d">
        <v>2022-04-21</v>
      </c>
      <c r="B53">
        <v>58.509998000000003</v>
      </c>
      <c r="C53">
        <v>60.419998</v>
      </c>
      <c r="D53">
        <v>55.080002</v>
      </c>
      <c r="E53">
        <v>55.529998999999997</v>
      </c>
      <c r="F53">
        <v>55.529998999999997</v>
      </c>
      <c r="G53">
        <v>1195800</v>
      </c>
    </row>
    <row r="54" spans="1:7" x14ac:dyDescent="0.2">
      <c r="A54" s="1" t="d">
        <v>2022-04-22</v>
      </c>
      <c r="B54">
        <v>55.43</v>
      </c>
      <c r="C54">
        <v>57.040000999999997</v>
      </c>
      <c r="D54">
        <v>54.779998999999997</v>
      </c>
      <c r="E54">
        <v>55.68</v>
      </c>
      <c r="F54">
        <v>55.68</v>
      </c>
      <c r="G54">
        <v>796700</v>
      </c>
    </row>
    <row r="55" spans="1:7" x14ac:dyDescent="0.2">
      <c r="A55" s="1" t="d">
        <v>2022-04-25</v>
      </c>
      <c r="B55">
        <v>55.34</v>
      </c>
      <c r="C55">
        <v>57.490001999999997</v>
      </c>
      <c r="D55">
        <v>55.014000000000003</v>
      </c>
      <c r="E55">
        <v>57.27</v>
      </c>
      <c r="F55">
        <v>57.27</v>
      </c>
      <c r="G55">
        <v>1134400</v>
      </c>
    </row>
    <row r="56" spans="1:7" x14ac:dyDescent="0.2">
      <c r="A56" s="1" t="d">
        <v>2022-04-26</v>
      </c>
      <c r="B56">
        <v>56.48</v>
      </c>
      <c r="C56">
        <v>57.566001999999997</v>
      </c>
      <c r="D56">
        <v>52.790000999999997</v>
      </c>
      <c r="E56">
        <v>52.799999</v>
      </c>
      <c r="F56">
        <v>52.799999</v>
      </c>
      <c r="G56">
        <v>1138400</v>
      </c>
    </row>
    <row r="57" spans="1:7" x14ac:dyDescent="0.2">
      <c r="A57" s="1" t="d">
        <v>2022-04-27</v>
      </c>
      <c r="B57">
        <v>52.540000999999997</v>
      </c>
      <c r="C57">
        <v>53.900002000000001</v>
      </c>
      <c r="D57">
        <v>51.099997999999999</v>
      </c>
      <c r="E57">
        <v>51.959999000000003</v>
      </c>
      <c r="F57">
        <v>51.959999000000003</v>
      </c>
      <c r="G57">
        <v>926500</v>
      </c>
    </row>
    <row r="58" spans="1:7" x14ac:dyDescent="0.2">
      <c r="A58" s="1" t="d">
        <v>2022-04-28</v>
      </c>
      <c r="B58">
        <v>52.029998999999997</v>
      </c>
      <c r="C58">
        <v>53.209999000000003</v>
      </c>
      <c r="D58">
        <v>48.380001</v>
      </c>
      <c r="E58">
        <v>51.619999</v>
      </c>
      <c r="F58">
        <v>51.619999</v>
      </c>
      <c r="G58">
        <v>1872900</v>
      </c>
    </row>
    <row r="59" spans="1:7" x14ac:dyDescent="0.2">
      <c r="A59" s="1" t="d">
        <v>2022-04-29</v>
      </c>
      <c r="B59">
        <v>51.630001</v>
      </c>
      <c r="C59">
        <v>53.900002000000001</v>
      </c>
      <c r="D59">
        <v>49.529998999999997</v>
      </c>
      <c r="E59">
        <v>49.619999</v>
      </c>
      <c r="F59">
        <v>49.619999</v>
      </c>
      <c r="G59">
        <v>974500</v>
      </c>
    </row>
    <row r="60" spans="1:7" x14ac:dyDescent="0.2">
      <c r="A60" s="1" t="d">
        <v>2022-05-02</v>
      </c>
      <c r="B60">
        <v>49.580002</v>
      </c>
      <c r="C60">
        <v>52.040000999999997</v>
      </c>
      <c r="D60">
        <v>48.400002000000001</v>
      </c>
      <c r="E60">
        <v>51.98</v>
      </c>
      <c r="F60">
        <v>51.98</v>
      </c>
      <c r="G60">
        <v>1300100</v>
      </c>
    </row>
    <row r="61" spans="1:7" x14ac:dyDescent="0.2">
      <c r="A61" s="1" t="d">
        <v>2022-05-03</v>
      </c>
      <c r="B61">
        <v>52.389999000000003</v>
      </c>
      <c r="C61">
        <v>54.150002000000001</v>
      </c>
      <c r="D61">
        <v>51.380001</v>
      </c>
      <c r="E61">
        <v>52.619999</v>
      </c>
      <c r="F61">
        <v>52.619999</v>
      </c>
      <c r="G61">
        <v>878800</v>
      </c>
    </row>
    <row r="62" spans="1:7" x14ac:dyDescent="0.2">
      <c r="A62" s="1" t="d">
        <v>2022-05-04</v>
      </c>
      <c r="B62">
        <v>52.540000999999997</v>
      </c>
      <c r="C62">
        <v>56.459999000000003</v>
      </c>
      <c r="D62">
        <v>50.509998000000003</v>
      </c>
      <c r="E62">
        <v>55.619999</v>
      </c>
      <c r="F62">
        <v>55.619999</v>
      </c>
      <c r="G62">
        <v>1505800</v>
      </c>
    </row>
    <row r="63" spans="1:7" x14ac:dyDescent="0.2">
      <c r="A63" s="1" t="d">
        <v>2022-05-05</v>
      </c>
      <c r="B63">
        <v>54.169998</v>
      </c>
      <c r="C63">
        <v>54.849997999999999</v>
      </c>
      <c r="D63">
        <v>50.279998999999997</v>
      </c>
      <c r="E63">
        <v>51.34</v>
      </c>
      <c r="F63">
        <v>51.34</v>
      </c>
      <c r="G63">
        <v>1267700</v>
      </c>
    </row>
    <row r="64" spans="1:7" x14ac:dyDescent="0.2">
      <c r="A64" s="1" t="d">
        <v>2022-05-06</v>
      </c>
      <c r="B64">
        <v>50.73</v>
      </c>
      <c r="C64">
        <v>50.990001999999997</v>
      </c>
      <c r="D64">
        <v>46.580002</v>
      </c>
      <c r="E64">
        <v>48.009998000000003</v>
      </c>
      <c r="F64">
        <v>48.009998000000003</v>
      </c>
      <c r="G64">
        <v>1746100</v>
      </c>
    </row>
    <row r="65" spans="1:7" x14ac:dyDescent="0.2">
      <c r="A65" s="1" t="d">
        <v>2022-05-09</v>
      </c>
      <c r="B65">
        <v>46.200001</v>
      </c>
      <c r="C65">
        <v>47.299999</v>
      </c>
      <c r="D65">
        <v>43.049999</v>
      </c>
      <c r="E65">
        <v>43.23</v>
      </c>
      <c r="F65">
        <v>43.23</v>
      </c>
      <c r="G65">
        <v>2208100</v>
      </c>
    </row>
    <row r="66" spans="1:7" x14ac:dyDescent="0.2">
      <c r="A66" s="1" t="d">
        <v>2022-05-10</v>
      </c>
      <c r="B66">
        <v>44.48</v>
      </c>
      <c r="C66">
        <v>49.02</v>
      </c>
      <c r="D66">
        <v>43.549999</v>
      </c>
      <c r="E66">
        <v>47.310001</v>
      </c>
      <c r="F66">
        <v>47.310001</v>
      </c>
      <c r="G66">
        <v>2325400</v>
      </c>
    </row>
    <row r="67" spans="1:7" x14ac:dyDescent="0.2">
      <c r="A67" s="1" t="d">
        <v>2022-05-11</v>
      </c>
      <c r="B67">
        <v>45.43</v>
      </c>
      <c r="C67">
        <v>48.549999</v>
      </c>
      <c r="D67">
        <v>42.990001999999997</v>
      </c>
      <c r="E67">
        <v>43.669998</v>
      </c>
      <c r="F67">
        <v>43.669998</v>
      </c>
      <c r="G67">
        <v>2535900</v>
      </c>
    </row>
    <row r="68" spans="1:7" x14ac:dyDescent="0.2">
      <c r="A68" s="1" t="d">
        <v>2022-05-12</v>
      </c>
      <c r="B68">
        <v>42.599997999999999</v>
      </c>
      <c r="C68">
        <v>48.700001</v>
      </c>
      <c r="D68">
        <v>42.511001999999998</v>
      </c>
      <c r="E68">
        <v>46.540000999999997</v>
      </c>
      <c r="F68">
        <v>46.540000999999997</v>
      </c>
      <c r="G68">
        <v>2279700</v>
      </c>
    </row>
    <row r="69" spans="1:7" x14ac:dyDescent="0.2">
      <c r="A69" s="1" t="d">
        <v>2022-05-13</v>
      </c>
      <c r="B69">
        <v>48.189999</v>
      </c>
      <c r="C69">
        <v>52.799999</v>
      </c>
      <c r="D69">
        <v>48.189999</v>
      </c>
      <c r="E69">
        <v>52.23</v>
      </c>
      <c r="F69">
        <v>52.23</v>
      </c>
      <c r="G69">
        <v>1569300</v>
      </c>
    </row>
    <row r="70" spans="1:7" x14ac:dyDescent="0.2">
      <c r="A70" s="1" t="d">
        <v>2022-05-16</v>
      </c>
      <c r="B70">
        <v>52.27</v>
      </c>
      <c r="C70">
        <v>53.139999000000003</v>
      </c>
      <c r="D70">
        <v>50.48</v>
      </c>
      <c r="E70">
        <v>51.540000999999997</v>
      </c>
      <c r="F70">
        <v>51.540000999999997</v>
      </c>
      <c r="G70">
        <v>1276500</v>
      </c>
    </row>
    <row r="71" spans="1:7" x14ac:dyDescent="0.2">
      <c r="A71" s="1" t="d">
        <v>2022-05-17</v>
      </c>
      <c r="B71">
        <v>52.68</v>
      </c>
      <c r="C71">
        <v>54.869999</v>
      </c>
      <c r="D71">
        <v>51.689999</v>
      </c>
      <c r="E71">
        <v>54.360000999999997</v>
      </c>
      <c r="F71">
        <v>54.360000999999997</v>
      </c>
      <c r="G71">
        <v>1379300</v>
      </c>
    </row>
    <row r="72" spans="1:7" x14ac:dyDescent="0.2">
      <c r="A72" s="1" t="d">
        <v>2022-05-18</v>
      </c>
      <c r="B72">
        <v>53.009998000000003</v>
      </c>
      <c r="C72">
        <v>56.27</v>
      </c>
      <c r="D72">
        <v>52.849997999999999</v>
      </c>
      <c r="E72">
        <v>54.759998000000003</v>
      </c>
      <c r="F72">
        <v>54.759998000000003</v>
      </c>
      <c r="G72">
        <v>1291700</v>
      </c>
    </row>
    <row r="73" spans="1:7" x14ac:dyDescent="0.2">
      <c r="A73" s="1" t="d">
        <v>2022-05-19</v>
      </c>
      <c r="B73">
        <v>54.639999000000003</v>
      </c>
      <c r="C73">
        <v>57.945</v>
      </c>
      <c r="D73">
        <v>53.619999</v>
      </c>
      <c r="E73">
        <v>56.490001999999997</v>
      </c>
      <c r="F73">
        <v>56.490001999999997</v>
      </c>
      <c r="G73">
        <v>1318200</v>
      </c>
    </row>
    <row r="74" spans="1:7" x14ac:dyDescent="0.2">
      <c r="A74" s="1" t="d">
        <v>2022-05-20</v>
      </c>
      <c r="B74">
        <v>56.650002000000001</v>
      </c>
      <c r="C74">
        <v>58.080002</v>
      </c>
      <c r="D74">
        <v>52.73</v>
      </c>
      <c r="E74">
        <v>56.34</v>
      </c>
      <c r="F74">
        <v>56.34</v>
      </c>
      <c r="G74">
        <v>1339800</v>
      </c>
    </row>
    <row r="75" spans="1:7" x14ac:dyDescent="0.2">
      <c r="A75" s="1" t="d">
        <v>2022-05-23</v>
      </c>
      <c r="B75">
        <v>55.939999</v>
      </c>
      <c r="C75">
        <v>57.25</v>
      </c>
      <c r="D75">
        <v>53.959999000000003</v>
      </c>
      <c r="E75">
        <v>54.709999000000003</v>
      </c>
      <c r="F75">
        <v>54.709999000000003</v>
      </c>
      <c r="G75">
        <v>925100</v>
      </c>
    </row>
    <row r="76" spans="1:7" x14ac:dyDescent="0.2">
      <c r="A76" s="1" t="d">
        <v>2022-05-24</v>
      </c>
      <c r="B76">
        <v>53.419998</v>
      </c>
      <c r="C76">
        <v>53.91</v>
      </c>
      <c r="D76">
        <v>51.459999000000003</v>
      </c>
      <c r="E76">
        <v>52.380001</v>
      </c>
      <c r="F76">
        <v>52.380001</v>
      </c>
      <c r="G76">
        <v>1096500</v>
      </c>
    </row>
    <row r="77" spans="1:7" x14ac:dyDescent="0.2">
      <c r="A77" s="1" t="d">
        <v>2022-05-25</v>
      </c>
      <c r="B77">
        <v>51.759998000000003</v>
      </c>
      <c r="C77">
        <v>54.938000000000002</v>
      </c>
      <c r="D77">
        <v>51.549999</v>
      </c>
      <c r="E77">
        <v>54.549999</v>
      </c>
      <c r="F77">
        <v>54.549999</v>
      </c>
      <c r="G77">
        <v>1101400</v>
      </c>
    </row>
    <row r="78" spans="1:7" x14ac:dyDescent="0.2">
      <c r="A78" s="1" t="d">
        <v>2022-05-26</v>
      </c>
      <c r="B78">
        <v>54.669998</v>
      </c>
      <c r="C78">
        <v>56.720001000000003</v>
      </c>
      <c r="D78">
        <v>53.889999000000003</v>
      </c>
      <c r="E78">
        <v>55.23</v>
      </c>
      <c r="F78">
        <v>55.23</v>
      </c>
      <c r="G78">
        <v>987800</v>
      </c>
    </row>
    <row r="79" spans="1:7" x14ac:dyDescent="0.2">
      <c r="A79" s="1" t="d">
        <v>2022-05-27</v>
      </c>
      <c r="B79">
        <v>56.009998000000003</v>
      </c>
      <c r="C79">
        <v>58.560001</v>
      </c>
      <c r="D79">
        <v>54.485000999999997</v>
      </c>
      <c r="E79">
        <v>58.34</v>
      </c>
      <c r="F79">
        <v>58.34</v>
      </c>
      <c r="G79">
        <v>1112400</v>
      </c>
    </row>
    <row r="80" spans="1:7" x14ac:dyDescent="0.2">
      <c r="A80" s="1" t="d">
        <v>2022-05-31</v>
      </c>
      <c r="B80">
        <v>57.689999</v>
      </c>
      <c r="C80">
        <v>59.419998</v>
      </c>
      <c r="D80">
        <v>56.419998</v>
      </c>
      <c r="E80">
        <v>58.049999</v>
      </c>
      <c r="F80">
        <v>58.049999</v>
      </c>
      <c r="G80">
        <v>1460600</v>
      </c>
    </row>
    <row r="81" spans="1:7" x14ac:dyDescent="0.2">
      <c r="A81" s="1" t="d">
        <v>2022-06-01</v>
      </c>
      <c r="B81">
        <v>58.07</v>
      </c>
      <c r="C81">
        <v>59.330002</v>
      </c>
      <c r="D81">
        <v>56.599997999999999</v>
      </c>
      <c r="E81">
        <v>57.869999</v>
      </c>
      <c r="F81">
        <v>57.869999</v>
      </c>
      <c r="G81">
        <v>1206800</v>
      </c>
    </row>
    <row r="82" spans="1:7" x14ac:dyDescent="0.2">
      <c r="A82" s="1" t="d">
        <v>2022-06-02</v>
      </c>
      <c r="B82">
        <v>57.529998999999997</v>
      </c>
      <c r="C82">
        <v>62.200001</v>
      </c>
      <c r="D82">
        <v>56.849997999999999</v>
      </c>
      <c r="E82">
        <v>61</v>
      </c>
      <c r="F82">
        <v>61</v>
      </c>
      <c r="G82">
        <v>1552200</v>
      </c>
    </row>
    <row r="83" spans="1:7" x14ac:dyDescent="0.2">
      <c r="A83" s="1" t="d">
        <v>2022-06-03</v>
      </c>
      <c r="B83">
        <v>59.700001</v>
      </c>
      <c r="C83">
        <v>65.580001999999993</v>
      </c>
      <c r="D83">
        <v>59.52</v>
      </c>
      <c r="E83">
        <v>64.209998999999996</v>
      </c>
      <c r="F83">
        <v>64.209998999999996</v>
      </c>
      <c r="G83">
        <v>1999200</v>
      </c>
    </row>
    <row r="84" spans="1:7" x14ac:dyDescent="0.2">
      <c r="A84" s="1" t="d">
        <v>2022-06-06</v>
      </c>
      <c r="B84">
        <v>65.699996999999996</v>
      </c>
      <c r="C84">
        <v>66.389999000000003</v>
      </c>
      <c r="D84">
        <v>63.380001</v>
      </c>
      <c r="E84">
        <v>64.220000999999996</v>
      </c>
      <c r="F84">
        <v>64.220000999999996</v>
      </c>
      <c r="G84">
        <v>1219400</v>
      </c>
    </row>
    <row r="85" spans="1:7" x14ac:dyDescent="0.2">
      <c r="A85" s="1" t="d">
        <v>2022-06-07</v>
      </c>
      <c r="B85">
        <v>63.150002000000001</v>
      </c>
      <c r="C85">
        <v>69.050003000000004</v>
      </c>
      <c r="D85">
        <v>63.150002000000001</v>
      </c>
      <c r="E85">
        <v>69.040001000000004</v>
      </c>
      <c r="F85">
        <v>69.040001000000004</v>
      </c>
      <c r="G85">
        <v>1392500</v>
      </c>
    </row>
    <row r="86" spans="1:7" x14ac:dyDescent="0.2">
      <c r="A86" s="1" t="d">
        <v>2022-06-08</v>
      </c>
      <c r="B86">
        <v>68.870002999999997</v>
      </c>
      <c r="C86">
        <v>74.589995999999999</v>
      </c>
      <c r="D86">
        <v>68.440002000000007</v>
      </c>
      <c r="E86">
        <v>73.830001999999993</v>
      </c>
      <c r="F86">
        <v>73.830001999999993</v>
      </c>
      <c r="G86">
        <v>2577800</v>
      </c>
    </row>
    <row r="87" spans="1:7" x14ac:dyDescent="0.2">
      <c r="A87" s="1" t="d">
        <v>2022-06-09</v>
      </c>
      <c r="B87">
        <v>72.839995999999999</v>
      </c>
      <c r="C87">
        <v>75.419998000000007</v>
      </c>
      <c r="D87">
        <v>71.690002000000007</v>
      </c>
      <c r="E87">
        <v>71.699996999999996</v>
      </c>
      <c r="F87">
        <v>71.699996999999996</v>
      </c>
      <c r="G87">
        <v>1305700</v>
      </c>
    </row>
    <row r="88" spans="1:7" x14ac:dyDescent="0.2">
      <c r="A88" s="1" t="d">
        <v>2022-06-10</v>
      </c>
      <c r="B88">
        <v>67.830001999999993</v>
      </c>
      <c r="C88">
        <v>69.285004000000001</v>
      </c>
      <c r="D88">
        <v>63.110000999999997</v>
      </c>
      <c r="E88">
        <v>63.759998000000003</v>
      </c>
      <c r="F88">
        <v>63.759998000000003</v>
      </c>
      <c r="G88">
        <v>1887000</v>
      </c>
    </row>
    <row r="89" spans="1:7" x14ac:dyDescent="0.2">
      <c r="A89" s="1" t="d">
        <v>2022-06-13</v>
      </c>
      <c r="B89">
        <v>59.259998000000003</v>
      </c>
      <c r="C89">
        <v>59.709999000000003</v>
      </c>
      <c r="D89">
        <v>53.360000999999997</v>
      </c>
      <c r="E89">
        <v>55.27</v>
      </c>
      <c r="F89">
        <v>55.27</v>
      </c>
      <c r="G89">
        <v>3761200</v>
      </c>
    </row>
    <row r="90" spans="1:7" x14ac:dyDescent="0.2">
      <c r="A90" s="1" t="d">
        <v>2022-06-14</v>
      </c>
      <c r="B90">
        <v>55.740001999999997</v>
      </c>
      <c r="C90">
        <v>58.130001</v>
      </c>
      <c r="D90">
        <v>53.52</v>
      </c>
      <c r="E90">
        <v>58.110000999999997</v>
      </c>
      <c r="F90">
        <v>58.110000999999997</v>
      </c>
      <c r="G90">
        <v>1531600</v>
      </c>
    </row>
    <row r="91" spans="1:7" x14ac:dyDescent="0.2">
      <c r="A91" s="1" t="d">
        <v>2022-06-15</v>
      </c>
      <c r="B91">
        <v>58.900002000000001</v>
      </c>
      <c r="C91">
        <v>63.080002</v>
      </c>
      <c r="D91">
        <v>58.900002000000001</v>
      </c>
      <c r="E91">
        <v>62.66</v>
      </c>
      <c r="F91">
        <v>62.66</v>
      </c>
      <c r="G91">
        <v>2082300</v>
      </c>
    </row>
    <row r="92" spans="1:7" x14ac:dyDescent="0.2">
      <c r="A92" s="1" t="d">
        <v>2022-06-16</v>
      </c>
      <c r="B92">
        <v>59.990001999999997</v>
      </c>
      <c r="C92">
        <v>65.519997000000004</v>
      </c>
      <c r="D92">
        <v>59.720001000000003</v>
      </c>
      <c r="E92">
        <v>64.639999000000003</v>
      </c>
      <c r="F92">
        <v>64.639999000000003</v>
      </c>
      <c r="G92">
        <v>2406600</v>
      </c>
    </row>
    <row r="93" spans="1:7" x14ac:dyDescent="0.2">
      <c r="A93" s="1" t="d">
        <v>2022-06-17</v>
      </c>
      <c r="B93">
        <v>66.449996999999996</v>
      </c>
      <c r="C93">
        <v>72.279999000000004</v>
      </c>
      <c r="D93">
        <v>66.25</v>
      </c>
      <c r="E93">
        <v>70</v>
      </c>
      <c r="F93">
        <v>70</v>
      </c>
      <c r="G93">
        <v>5962400</v>
      </c>
    </row>
    <row r="94" spans="1:7" x14ac:dyDescent="0.2">
      <c r="A94" s="1" t="d">
        <v>2022-06-21</v>
      </c>
      <c r="B94">
        <v>71.010002</v>
      </c>
      <c r="C94">
        <v>75.239998</v>
      </c>
      <c r="D94">
        <v>59.82</v>
      </c>
      <c r="E94">
        <v>64.669998000000007</v>
      </c>
      <c r="F94">
        <v>64.669998000000007</v>
      </c>
      <c r="G94">
        <v>7447200</v>
      </c>
    </row>
    <row r="95" spans="1:7" x14ac:dyDescent="0.2">
      <c r="A95" s="1" t="d">
        <v>2022-06-22</v>
      </c>
      <c r="B95">
        <v>63.009998000000003</v>
      </c>
      <c r="C95">
        <v>63.23</v>
      </c>
      <c r="D95">
        <v>56.34</v>
      </c>
      <c r="E95">
        <v>59.939999</v>
      </c>
      <c r="F95">
        <v>59.939999</v>
      </c>
      <c r="G95">
        <v>5836800</v>
      </c>
    </row>
    <row r="96" spans="1:7" x14ac:dyDescent="0.2">
      <c r="A96" s="1" t="d">
        <v>2022-06-23</v>
      </c>
      <c r="B96">
        <v>59.16</v>
      </c>
      <c r="C96">
        <v>65.949996999999996</v>
      </c>
      <c r="D96">
        <v>57.779998999999997</v>
      </c>
      <c r="E96">
        <v>65.150002000000001</v>
      </c>
      <c r="F96">
        <v>65.150002000000001</v>
      </c>
      <c r="G96">
        <v>3407500</v>
      </c>
    </row>
    <row r="97" spans="1:7" x14ac:dyDescent="0.2">
      <c r="A97" s="1" t="d">
        <v>2022-06-24</v>
      </c>
      <c r="B97">
        <v>66.569999999999993</v>
      </c>
      <c r="C97">
        <v>67.160004000000001</v>
      </c>
      <c r="D97">
        <v>61.060001</v>
      </c>
      <c r="E97">
        <v>66.959998999999996</v>
      </c>
      <c r="F97">
        <v>66.959998999999996</v>
      </c>
      <c r="G97">
        <v>2952400</v>
      </c>
    </row>
    <row r="98" spans="1:7" x14ac:dyDescent="0.2">
      <c r="A98" s="1" t="d">
        <v>2022-06-27</v>
      </c>
      <c r="B98">
        <v>67.059997999999993</v>
      </c>
      <c r="C98">
        <v>69.419998000000007</v>
      </c>
      <c r="D98">
        <v>63.619999</v>
      </c>
      <c r="E98">
        <v>66.900002000000001</v>
      </c>
      <c r="F98">
        <v>66.900002000000001</v>
      </c>
      <c r="G98">
        <v>2494100</v>
      </c>
    </row>
    <row r="99" spans="1:7" x14ac:dyDescent="0.2">
      <c r="A99" s="1" t="d">
        <v>2022-06-28</v>
      </c>
      <c r="B99">
        <v>66.480002999999996</v>
      </c>
      <c r="C99">
        <v>67.699996999999996</v>
      </c>
      <c r="D99">
        <v>62.560001</v>
      </c>
      <c r="E99">
        <v>63.279998999999997</v>
      </c>
      <c r="F99">
        <v>63.279998999999997</v>
      </c>
      <c r="G99">
        <v>1556100</v>
      </c>
    </row>
    <row r="100" spans="1:7" x14ac:dyDescent="0.2">
      <c r="A100" s="1" t="d">
        <v>2022-06-29</v>
      </c>
      <c r="B100">
        <v>62.759998000000003</v>
      </c>
      <c r="C100">
        <v>63.900002000000001</v>
      </c>
      <c r="D100">
        <v>60.990001999999997</v>
      </c>
      <c r="E100">
        <v>63</v>
      </c>
      <c r="F100">
        <v>63</v>
      </c>
      <c r="G100">
        <v>1714800</v>
      </c>
    </row>
    <row r="101" spans="1:7" x14ac:dyDescent="0.2">
      <c r="A101" s="1" t="d">
        <v>2022-06-30</v>
      </c>
      <c r="B101">
        <v>61.919998</v>
      </c>
      <c r="C101">
        <v>63.200001</v>
      </c>
      <c r="D101">
        <v>60.669998</v>
      </c>
      <c r="E101">
        <v>60.77</v>
      </c>
      <c r="F101">
        <v>60.77</v>
      </c>
      <c r="G101">
        <v>1376600</v>
      </c>
    </row>
    <row r="102" spans="1:7" x14ac:dyDescent="0.2">
      <c r="A102" s="1" t="d">
        <v>2022-07-01</v>
      </c>
      <c r="B102">
        <v>61.110000999999997</v>
      </c>
      <c r="C102">
        <v>64</v>
      </c>
      <c r="D102">
        <v>60.41</v>
      </c>
      <c r="E102">
        <v>63.790000999999997</v>
      </c>
      <c r="F102">
        <v>63.790000999999997</v>
      </c>
      <c r="G102">
        <v>947600</v>
      </c>
    </row>
    <row r="103" spans="1:7" x14ac:dyDescent="0.2">
      <c r="A103" s="1" t="d">
        <v>2022-07-05</v>
      </c>
      <c r="B103">
        <v>63.389999000000003</v>
      </c>
      <c r="C103">
        <v>71.639999000000003</v>
      </c>
      <c r="D103">
        <v>62.040000999999997</v>
      </c>
      <c r="E103">
        <v>70.599997999999999</v>
      </c>
      <c r="F103">
        <v>70.599997999999999</v>
      </c>
      <c r="G103">
        <v>3039600</v>
      </c>
    </row>
    <row r="104" spans="1:7" x14ac:dyDescent="0.2">
      <c r="A104" s="1" t="d">
        <v>2022-07-06</v>
      </c>
      <c r="B104">
        <v>70.699996999999996</v>
      </c>
      <c r="C104">
        <v>76.989998</v>
      </c>
      <c r="D104">
        <v>70.650002000000001</v>
      </c>
      <c r="E104">
        <v>72.699996999999996</v>
      </c>
      <c r="F104">
        <v>72.699996999999996</v>
      </c>
      <c r="G104">
        <v>4849800</v>
      </c>
    </row>
    <row r="105" spans="1:7" x14ac:dyDescent="0.2">
      <c r="A105" s="1" t="d">
        <v>2022-07-07</v>
      </c>
      <c r="B105">
        <v>72.059997999999993</v>
      </c>
      <c r="C105">
        <v>79.269997000000004</v>
      </c>
      <c r="D105">
        <v>72</v>
      </c>
      <c r="E105">
        <v>78.199996999999996</v>
      </c>
      <c r="F105">
        <v>78.199996999999996</v>
      </c>
      <c r="G105">
        <v>2789200</v>
      </c>
    </row>
    <row r="106" spans="1:7" x14ac:dyDescent="0.2">
      <c r="A106" s="1" t="d">
        <v>2022-07-08</v>
      </c>
      <c r="B106">
        <v>76.510002</v>
      </c>
      <c r="C106">
        <v>79.150002000000001</v>
      </c>
      <c r="D106">
        <v>75.650002000000001</v>
      </c>
      <c r="E106">
        <v>76.699996999999996</v>
      </c>
      <c r="F106">
        <v>76.699996999999996</v>
      </c>
      <c r="G106">
        <v>1727300</v>
      </c>
    </row>
    <row r="107" spans="1:7" x14ac:dyDescent="0.2">
      <c r="A107" s="1" t="d">
        <v>2022-07-11</v>
      </c>
      <c r="B107">
        <v>76.279999000000004</v>
      </c>
      <c r="C107">
        <v>77.349997999999999</v>
      </c>
      <c r="D107">
        <v>73.260002</v>
      </c>
      <c r="E107">
        <v>73.709998999999996</v>
      </c>
      <c r="F107">
        <v>73.709998999999996</v>
      </c>
      <c r="G107">
        <v>1898900</v>
      </c>
    </row>
    <row r="108" spans="1:7" x14ac:dyDescent="0.2">
      <c r="A108" s="1" t="d">
        <v>2022-07-12</v>
      </c>
      <c r="B108">
        <v>74.709998999999996</v>
      </c>
      <c r="C108">
        <v>79.779999000000004</v>
      </c>
      <c r="D108">
        <v>72.410004000000001</v>
      </c>
      <c r="E108">
        <v>79.050003000000004</v>
      </c>
      <c r="F108">
        <v>79.050003000000004</v>
      </c>
      <c r="G108">
        <v>2552600</v>
      </c>
    </row>
    <row r="109" spans="1:7" x14ac:dyDescent="0.2">
      <c r="A109" s="1" t="d">
        <v>2022-07-13</v>
      </c>
      <c r="B109">
        <v>75.559997999999993</v>
      </c>
      <c r="C109">
        <v>82.68</v>
      </c>
      <c r="D109">
        <v>75.043998999999999</v>
      </c>
      <c r="E109">
        <v>80.699996999999996</v>
      </c>
      <c r="F109">
        <v>80.699996999999996</v>
      </c>
      <c r="G109">
        <v>3271000</v>
      </c>
    </row>
    <row r="110" spans="1:7" x14ac:dyDescent="0.2">
      <c r="A110" s="1" t="d">
        <v>2022-07-14</v>
      </c>
      <c r="B110">
        <v>80.620002999999997</v>
      </c>
      <c r="C110">
        <v>83.5</v>
      </c>
      <c r="D110">
        <v>80.019997000000004</v>
      </c>
      <c r="E110">
        <v>81.910004000000001</v>
      </c>
      <c r="F110">
        <v>81.910004000000001</v>
      </c>
      <c r="G110">
        <v>2131100</v>
      </c>
    </row>
    <row r="111" spans="1:7" x14ac:dyDescent="0.2">
      <c r="A111" s="1" t="d">
        <v>2022-07-15</v>
      </c>
      <c r="B111">
        <v>81.910004000000001</v>
      </c>
      <c r="C111">
        <v>83.389999000000003</v>
      </c>
      <c r="D111">
        <v>77.819999999999993</v>
      </c>
      <c r="E111">
        <v>83.389999000000003</v>
      </c>
      <c r="F111">
        <v>83.389999000000003</v>
      </c>
      <c r="G111">
        <v>1541800</v>
      </c>
    </row>
    <row r="112" spans="1:7" x14ac:dyDescent="0.2">
      <c r="A112" s="1" t="d">
        <v>2022-07-18</v>
      </c>
      <c r="B112">
        <v>84.559997999999993</v>
      </c>
      <c r="C112">
        <v>85.860000999999997</v>
      </c>
      <c r="D112">
        <v>79.360000999999997</v>
      </c>
      <c r="E112">
        <v>79.360000999999997</v>
      </c>
      <c r="F112">
        <v>79.360000999999997</v>
      </c>
      <c r="G112">
        <v>1720600</v>
      </c>
    </row>
    <row r="113" spans="1:7" x14ac:dyDescent="0.2">
      <c r="A113" s="1" t="d">
        <v>2022-07-19</v>
      </c>
      <c r="B113">
        <v>80.910004000000001</v>
      </c>
      <c r="C113">
        <v>83.949996999999996</v>
      </c>
      <c r="D113">
        <v>78.599997999999999</v>
      </c>
      <c r="E113">
        <v>83.779999000000004</v>
      </c>
      <c r="F113">
        <v>83.779999000000004</v>
      </c>
      <c r="G113">
        <v>1305500</v>
      </c>
    </row>
    <row r="114" spans="1:7" x14ac:dyDescent="0.2">
      <c r="A114" s="1" t="d">
        <v>2022-07-20</v>
      </c>
      <c r="B114">
        <v>83.550003000000004</v>
      </c>
      <c r="C114">
        <v>86.949996999999996</v>
      </c>
      <c r="D114">
        <v>81.559997999999993</v>
      </c>
      <c r="E114">
        <v>82.339995999999999</v>
      </c>
      <c r="F114">
        <v>82.339995999999999</v>
      </c>
      <c r="G114">
        <v>2214400</v>
      </c>
    </row>
    <row r="115" spans="1:7" x14ac:dyDescent="0.2">
      <c r="A115" s="1" t="d">
        <v>2022-07-21</v>
      </c>
      <c r="B115">
        <v>82.160004000000001</v>
      </c>
      <c r="C115">
        <v>82.339995999999999</v>
      </c>
      <c r="D115">
        <v>78.519997000000004</v>
      </c>
      <c r="E115">
        <v>79.949996999999996</v>
      </c>
      <c r="F115">
        <v>79.949996999999996</v>
      </c>
      <c r="G115">
        <v>1465000</v>
      </c>
    </row>
    <row r="116" spans="1:7" x14ac:dyDescent="0.2">
      <c r="A116" s="1" t="d">
        <v>2022-07-22</v>
      </c>
      <c r="B116">
        <v>80.559997999999993</v>
      </c>
      <c r="C116">
        <v>80.694999999999993</v>
      </c>
      <c r="D116">
        <v>75.099997999999999</v>
      </c>
      <c r="E116">
        <v>75.819999999999993</v>
      </c>
      <c r="F116">
        <v>75.819999999999993</v>
      </c>
      <c r="G116">
        <v>1532900</v>
      </c>
    </row>
    <row r="117" spans="1:7" x14ac:dyDescent="0.2">
      <c r="A117" s="1" t="d">
        <v>2022-07-25</v>
      </c>
      <c r="B117">
        <v>75.230002999999996</v>
      </c>
      <c r="C117">
        <v>76.879997000000003</v>
      </c>
      <c r="D117">
        <v>72.709998999999996</v>
      </c>
      <c r="E117">
        <v>76.5</v>
      </c>
      <c r="F117">
        <v>76.5</v>
      </c>
      <c r="G117">
        <v>1187600</v>
      </c>
    </row>
    <row r="118" spans="1:7" x14ac:dyDescent="0.2">
      <c r="A118" s="1" t="d">
        <v>2022-07-26</v>
      </c>
      <c r="B118">
        <v>76.269997000000004</v>
      </c>
      <c r="C118">
        <v>79.855002999999996</v>
      </c>
      <c r="D118">
        <v>75.147002999999998</v>
      </c>
      <c r="E118">
        <v>77.120002999999997</v>
      </c>
      <c r="F118">
        <v>77.120002999999997</v>
      </c>
      <c r="G118">
        <v>1237500</v>
      </c>
    </row>
    <row r="119" spans="1:7" x14ac:dyDescent="0.2">
      <c r="A119" s="1" t="d">
        <v>2022-07-27</v>
      </c>
      <c r="B119">
        <v>77.760002</v>
      </c>
      <c r="C119">
        <v>79.209998999999996</v>
      </c>
      <c r="D119">
        <v>75.129997000000003</v>
      </c>
      <c r="E119">
        <v>78.930000000000007</v>
      </c>
      <c r="F119">
        <v>78.930000000000007</v>
      </c>
      <c r="G119">
        <v>845500</v>
      </c>
    </row>
    <row r="120" spans="1:7" x14ac:dyDescent="0.2">
      <c r="A120" s="1" t="d">
        <v>2022-07-28</v>
      </c>
      <c r="B120">
        <v>79.260002</v>
      </c>
      <c r="C120">
        <v>80.910004000000001</v>
      </c>
      <c r="D120">
        <v>74.319999999999993</v>
      </c>
      <c r="E120">
        <v>75.900002000000001</v>
      </c>
      <c r="F120">
        <v>75.900002000000001</v>
      </c>
      <c r="G120">
        <v>1202000</v>
      </c>
    </row>
    <row r="121" spans="1:7" x14ac:dyDescent="0.2">
      <c r="A121" s="1" t="d">
        <v>2022-07-29</v>
      </c>
      <c r="B121">
        <v>75</v>
      </c>
      <c r="C121">
        <v>75.739998</v>
      </c>
      <c r="D121">
        <v>73.029999000000004</v>
      </c>
      <c r="E121">
        <v>75</v>
      </c>
      <c r="F121">
        <v>75</v>
      </c>
      <c r="G121">
        <v>1013900</v>
      </c>
    </row>
    <row r="122" spans="1:7" x14ac:dyDescent="0.2">
      <c r="A122" s="1" t="d">
        <v>2022-08-01</v>
      </c>
      <c r="B122">
        <v>74</v>
      </c>
      <c r="C122">
        <v>76.754997000000003</v>
      </c>
      <c r="D122">
        <v>72.900002000000001</v>
      </c>
      <c r="E122">
        <v>74.010002</v>
      </c>
      <c r="F122">
        <v>74.010002</v>
      </c>
      <c r="G122">
        <v>958100</v>
      </c>
    </row>
    <row r="123" spans="1:7" x14ac:dyDescent="0.2">
      <c r="A123" s="1" t="d">
        <v>2022-08-02</v>
      </c>
      <c r="B123">
        <v>73.379997000000003</v>
      </c>
      <c r="C123">
        <v>77.260002</v>
      </c>
      <c r="D123">
        <v>73.290001000000004</v>
      </c>
      <c r="E123">
        <v>76.339995999999999</v>
      </c>
      <c r="F123">
        <v>76.339995999999999</v>
      </c>
      <c r="G123">
        <v>935000</v>
      </c>
    </row>
    <row r="124" spans="1:7" x14ac:dyDescent="0.2">
      <c r="A124" s="1" t="d">
        <v>2022-08-03</v>
      </c>
      <c r="B124">
        <v>77.919998000000007</v>
      </c>
      <c r="C124">
        <v>83.050003000000004</v>
      </c>
      <c r="D124">
        <v>77.720000999999996</v>
      </c>
      <c r="E124">
        <v>78.580001999999993</v>
      </c>
      <c r="F124">
        <v>78.580001999999993</v>
      </c>
      <c r="G124">
        <v>1566500</v>
      </c>
    </row>
    <row r="125" spans="1:7" x14ac:dyDescent="0.2">
      <c r="A125" s="1" t="d">
        <v>2022-08-04</v>
      </c>
      <c r="B125">
        <v>79.510002</v>
      </c>
      <c r="C125">
        <v>80.5</v>
      </c>
      <c r="D125">
        <v>76.019997000000004</v>
      </c>
      <c r="E125">
        <v>78.910004000000001</v>
      </c>
      <c r="F125">
        <v>78.910004000000001</v>
      </c>
      <c r="G125">
        <v>1459800</v>
      </c>
    </row>
    <row r="126" spans="1:7" x14ac:dyDescent="0.2">
      <c r="A126" s="1" t="d">
        <v>2022-08-05</v>
      </c>
      <c r="B126">
        <v>76.440002000000007</v>
      </c>
      <c r="C126">
        <v>81.900002000000001</v>
      </c>
      <c r="D126">
        <v>75.139999000000003</v>
      </c>
      <c r="E126">
        <v>81.400002000000001</v>
      </c>
      <c r="F126">
        <v>81.400002000000001</v>
      </c>
      <c r="G126">
        <v>1643500</v>
      </c>
    </row>
    <row r="127" spans="1:7" x14ac:dyDescent="0.2">
      <c r="A127" s="1" t="d">
        <v>2022-08-08</v>
      </c>
      <c r="B127">
        <v>81</v>
      </c>
      <c r="C127">
        <v>84.099997999999999</v>
      </c>
      <c r="D127">
        <v>80.160004000000001</v>
      </c>
      <c r="E127">
        <v>81.389999000000003</v>
      </c>
      <c r="F127">
        <v>81.389999000000003</v>
      </c>
      <c r="G127">
        <v>1535900</v>
      </c>
    </row>
    <row r="128" spans="1:7" x14ac:dyDescent="0.2">
      <c r="A128" s="1" t="d">
        <v>2022-08-09</v>
      </c>
      <c r="B128">
        <v>78.550003000000004</v>
      </c>
      <c r="C128">
        <v>78.569999999999993</v>
      </c>
      <c r="D128">
        <v>74.569999999999993</v>
      </c>
      <c r="E128">
        <v>75.129997000000003</v>
      </c>
      <c r="F128">
        <v>75.129997000000003</v>
      </c>
      <c r="G128">
        <v>1579900</v>
      </c>
    </row>
    <row r="129" spans="1:7" x14ac:dyDescent="0.2">
      <c r="A129" s="1" t="d">
        <v>2022-08-10</v>
      </c>
      <c r="B129">
        <v>77.75</v>
      </c>
      <c r="C129">
        <v>79.269997000000004</v>
      </c>
      <c r="D129">
        <v>75.139999000000003</v>
      </c>
      <c r="E129">
        <v>78.870002999999997</v>
      </c>
      <c r="F129">
        <v>78.870002999999997</v>
      </c>
      <c r="G129">
        <v>1104400</v>
      </c>
    </row>
    <row r="130" spans="1:7" x14ac:dyDescent="0.2">
      <c r="A130" s="1" t="d">
        <v>2022-08-11</v>
      </c>
      <c r="B130">
        <v>80</v>
      </c>
      <c r="C130">
        <v>83.790001000000004</v>
      </c>
      <c r="D130">
        <v>77.271004000000005</v>
      </c>
      <c r="E130">
        <v>77.459998999999996</v>
      </c>
      <c r="F130">
        <v>77.459998999999996</v>
      </c>
      <c r="G130">
        <v>1451900</v>
      </c>
    </row>
    <row r="131" spans="1:7" x14ac:dyDescent="0.2">
      <c r="A131" s="1" t="d">
        <v>2022-08-12</v>
      </c>
      <c r="B131">
        <v>77.5</v>
      </c>
      <c r="C131">
        <v>80.110000999999997</v>
      </c>
      <c r="D131">
        <v>76.389999000000003</v>
      </c>
      <c r="E131">
        <v>78.660004000000001</v>
      </c>
      <c r="F131">
        <v>78.660004000000001</v>
      </c>
      <c r="G131">
        <v>902600</v>
      </c>
    </row>
    <row r="132" spans="1:7" x14ac:dyDescent="0.2">
      <c r="A132" s="1" t="d">
        <v>2022-08-15</v>
      </c>
      <c r="B132">
        <v>78.589995999999999</v>
      </c>
      <c r="C132">
        <v>80.599997999999999</v>
      </c>
      <c r="D132">
        <v>77.059997999999993</v>
      </c>
      <c r="E132">
        <v>80.139999000000003</v>
      </c>
      <c r="F132">
        <v>80.139999000000003</v>
      </c>
      <c r="G132">
        <v>855700</v>
      </c>
    </row>
    <row r="133" spans="1:7" x14ac:dyDescent="0.2">
      <c r="A133" s="1" t="d">
        <v>2022-08-16</v>
      </c>
      <c r="B133">
        <v>80.110000999999997</v>
      </c>
      <c r="C133">
        <v>80.459998999999996</v>
      </c>
      <c r="D133">
        <v>75.349997999999999</v>
      </c>
      <c r="E133">
        <v>75.849997999999999</v>
      </c>
      <c r="F133">
        <v>75.849997999999999</v>
      </c>
      <c r="G133">
        <v>1082000</v>
      </c>
    </row>
    <row r="134" spans="1:7" x14ac:dyDescent="0.2">
      <c r="A134" s="1" t="d">
        <v>2022-08-17</v>
      </c>
      <c r="B134">
        <v>73.930000000000007</v>
      </c>
      <c r="C134">
        <v>74.879997000000003</v>
      </c>
      <c r="D134">
        <v>71.010002</v>
      </c>
      <c r="E134">
        <v>71.739998</v>
      </c>
      <c r="F134">
        <v>71.739998</v>
      </c>
      <c r="G134">
        <v>1421100</v>
      </c>
    </row>
    <row r="135" spans="1:7" x14ac:dyDescent="0.2">
      <c r="A135" s="1" t="d">
        <v>2022-08-18</v>
      </c>
      <c r="B135">
        <v>71.839995999999999</v>
      </c>
      <c r="C135">
        <v>72.620002999999997</v>
      </c>
      <c r="D135">
        <v>69.769997000000004</v>
      </c>
      <c r="E135">
        <v>72.150002000000001</v>
      </c>
      <c r="F135">
        <v>72.150002000000001</v>
      </c>
      <c r="G135">
        <v>850500</v>
      </c>
    </row>
    <row r="136" spans="1:7" x14ac:dyDescent="0.2">
      <c r="A136" s="1" t="d">
        <v>2022-08-19</v>
      </c>
      <c r="B136">
        <v>71.650002000000001</v>
      </c>
      <c r="C136">
        <v>71.769997000000004</v>
      </c>
      <c r="D136">
        <v>68.209998999999996</v>
      </c>
      <c r="E136">
        <v>68.599997999999999</v>
      </c>
      <c r="F136">
        <v>68.599997999999999</v>
      </c>
      <c r="G136">
        <v>1446300</v>
      </c>
    </row>
    <row r="137" spans="1:7" x14ac:dyDescent="0.2">
      <c r="A137" s="1" t="d">
        <v>2022-08-22</v>
      </c>
      <c r="B137">
        <v>67</v>
      </c>
      <c r="C137">
        <v>68.910004000000001</v>
      </c>
      <c r="D137">
        <v>66.110000999999997</v>
      </c>
      <c r="E137">
        <v>66.349997999999999</v>
      </c>
      <c r="F137">
        <v>66.349997999999999</v>
      </c>
      <c r="G137">
        <v>1132900</v>
      </c>
    </row>
    <row r="138" spans="1:7" x14ac:dyDescent="0.2">
      <c r="A138" s="1" t="d">
        <v>2022-08-23</v>
      </c>
      <c r="B138">
        <v>66.870002999999997</v>
      </c>
      <c r="C138">
        <v>69.080001999999993</v>
      </c>
      <c r="D138">
        <v>65.169998000000007</v>
      </c>
      <c r="E138">
        <v>68.699996999999996</v>
      </c>
      <c r="F138">
        <v>68.699996999999996</v>
      </c>
      <c r="G138">
        <v>1203900</v>
      </c>
    </row>
    <row r="139" spans="1:7" x14ac:dyDescent="0.2">
      <c r="A139" s="1" t="d">
        <v>2022-08-24</v>
      </c>
      <c r="B139">
        <v>68.690002000000007</v>
      </c>
      <c r="C139">
        <v>72.160004000000001</v>
      </c>
      <c r="D139">
        <v>67.099997999999999</v>
      </c>
      <c r="E139">
        <v>71.970000999999996</v>
      </c>
      <c r="F139">
        <v>71.970000999999996</v>
      </c>
      <c r="G139">
        <v>885200</v>
      </c>
    </row>
    <row r="140" spans="1:7" x14ac:dyDescent="0.2">
      <c r="A140" s="1" t="d">
        <v>2022-08-25</v>
      </c>
      <c r="B140">
        <v>73.180000000000007</v>
      </c>
      <c r="C140">
        <v>73.779999000000004</v>
      </c>
      <c r="D140">
        <v>70.720000999999996</v>
      </c>
      <c r="E140">
        <v>72.440002000000007</v>
      </c>
      <c r="F140">
        <v>72.440002000000007</v>
      </c>
      <c r="G140">
        <v>1179400</v>
      </c>
    </row>
    <row r="141" spans="1:7" x14ac:dyDescent="0.2">
      <c r="A141" s="1" t="d">
        <v>2022-08-26</v>
      </c>
      <c r="B141">
        <v>71.889999000000003</v>
      </c>
      <c r="C141">
        <v>72.569999999999993</v>
      </c>
      <c r="D141">
        <v>67.046997000000005</v>
      </c>
      <c r="E141">
        <v>67.370002999999997</v>
      </c>
      <c r="F141">
        <v>67.370002999999997</v>
      </c>
      <c r="G141">
        <v>1141400</v>
      </c>
    </row>
    <row r="142" spans="1:7" x14ac:dyDescent="0.2">
      <c r="A142" s="1" t="d">
        <v>2022-08-29</v>
      </c>
      <c r="B142">
        <v>66.029999000000004</v>
      </c>
      <c r="C142">
        <v>67.739998</v>
      </c>
      <c r="D142">
        <v>65.230002999999996</v>
      </c>
      <c r="E142">
        <v>65.769997000000004</v>
      </c>
      <c r="F142">
        <v>65.769997000000004</v>
      </c>
      <c r="G142">
        <v>995100</v>
      </c>
    </row>
    <row r="143" spans="1:7" x14ac:dyDescent="0.2">
      <c r="A143" s="1" t="d">
        <v>2022-08-30</v>
      </c>
      <c r="B143">
        <v>66.629997000000003</v>
      </c>
      <c r="C143">
        <v>67.150002000000001</v>
      </c>
      <c r="D143">
        <v>64.160004000000001</v>
      </c>
      <c r="E143">
        <v>65.169998000000007</v>
      </c>
      <c r="F143">
        <v>65.169998000000007</v>
      </c>
      <c r="G143">
        <v>899500</v>
      </c>
    </row>
    <row r="144" spans="1:7" x14ac:dyDescent="0.2">
      <c r="A144" s="1" t="d">
        <v>2022-08-31</v>
      </c>
      <c r="B144">
        <v>66.699996999999996</v>
      </c>
      <c r="C144">
        <v>66.980002999999996</v>
      </c>
      <c r="D144">
        <v>64.169998000000007</v>
      </c>
      <c r="E144">
        <v>65.089995999999999</v>
      </c>
      <c r="F144">
        <v>65.089995999999999</v>
      </c>
      <c r="G144">
        <v>805200</v>
      </c>
    </row>
    <row r="145" spans="1:7" x14ac:dyDescent="0.2">
      <c r="A145" s="1" t="d">
        <v>2022-09-01</v>
      </c>
      <c r="B145">
        <v>64.019997000000004</v>
      </c>
      <c r="C145">
        <v>65.800003000000004</v>
      </c>
      <c r="D145">
        <v>62.759998000000003</v>
      </c>
      <c r="E145">
        <v>65.599997999999999</v>
      </c>
      <c r="F145">
        <v>65.599997999999999</v>
      </c>
      <c r="G145">
        <v>1112400</v>
      </c>
    </row>
    <row r="146" spans="1:7" x14ac:dyDescent="0.2">
      <c r="A146" s="1" t="d">
        <v>2022-09-02</v>
      </c>
      <c r="B146">
        <v>66.430000000000007</v>
      </c>
      <c r="C146">
        <v>66.644997000000004</v>
      </c>
      <c r="D146">
        <v>63.509998000000003</v>
      </c>
      <c r="E146">
        <v>63.740001999999997</v>
      </c>
      <c r="F146">
        <v>63.740001999999997</v>
      </c>
      <c r="G146">
        <v>983500</v>
      </c>
    </row>
    <row r="147" spans="1:7" x14ac:dyDescent="0.2">
      <c r="A147" s="1" t="d">
        <v>2022-09-06</v>
      </c>
      <c r="B147">
        <v>63.560001</v>
      </c>
      <c r="C147">
        <v>63.779998999999997</v>
      </c>
      <c r="D147">
        <v>62.099997999999999</v>
      </c>
      <c r="E147">
        <v>62.759998000000003</v>
      </c>
      <c r="F147">
        <v>62.759998000000003</v>
      </c>
      <c r="G147">
        <v>762600</v>
      </c>
    </row>
    <row r="148" spans="1:7" x14ac:dyDescent="0.2">
      <c r="A148" s="1" t="d">
        <v>2022-09-07</v>
      </c>
      <c r="B148">
        <v>63.02</v>
      </c>
      <c r="C148">
        <v>65.519997000000004</v>
      </c>
      <c r="D148">
        <v>62.834999000000003</v>
      </c>
      <c r="E148">
        <v>65.010002</v>
      </c>
      <c r="F148">
        <v>65.010002</v>
      </c>
      <c r="G148">
        <v>901600</v>
      </c>
    </row>
    <row r="149" spans="1:7" x14ac:dyDescent="0.2">
      <c r="A149" s="1" t="d">
        <v>2022-09-08</v>
      </c>
      <c r="B149">
        <v>64.069999999999993</v>
      </c>
      <c r="C149">
        <v>66.940002000000007</v>
      </c>
      <c r="D149">
        <v>63.77</v>
      </c>
      <c r="E149">
        <v>66.269997000000004</v>
      </c>
      <c r="F149">
        <v>66.269997000000004</v>
      </c>
      <c r="G149">
        <v>783000</v>
      </c>
    </row>
    <row r="150" spans="1:7" x14ac:dyDescent="0.2">
      <c r="A150" s="1" t="d">
        <v>2022-09-09</v>
      </c>
      <c r="B150">
        <v>66.919998000000007</v>
      </c>
      <c r="C150">
        <v>67.629997000000003</v>
      </c>
      <c r="D150">
        <v>66.190002000000007</v>
      </c>
      <c r="E150">
        <v>66.959998999999996</v>
      </c>
      <c r="F150">
        <v>66.959998999999996</v>
      </c>
      <c r="G150">
        <v>798700</v>
      </c>
    </row>
    <row r="151" spans="1:7" x14ac:dyDescent="0.2">
      <c r="A151" s="1" t="d">
        <v>2022-09-12</v>
      </c>
      <c r="B151">
        <v>67</v>
      </c>
      <c r="C151">
        <v>70.440002000000007</v>
      </c>
      <c r="D151">
        <v>66.489998</v>
      </c>
      <c r="E151">
        <v>69.819999999999993</v>
      </c>
      <c r="F151">
        <v>69.819999999999993</v>
      </c>
      <c r="G151">
        <v>1515600</v>
      </c>
    </row>
    <row r="152" spans="1:7" x14ac:dyDescent="0.2">
      <c r="A152" s="1" t="d">
        <v>2022-09-13</v>
      </c>
      <c r="B152">
        <v>66.510002</v>
      </c>
      <c r="C152">
        <v>68.449996999999996</v>
      </c>
      <c r="D152">
        <v>65.400002000000001</v>
      </c>
      <c r="E152">
        <v>67.550003000000004</v>
      </c>
      <c r="F152">
        <v>67.550003000000004</v>
      </c>
      <c r="G152">
        <v>1347900</v>
      </c>
    </row>
    <row r="153" spans="1:7" x14ac:dyDescent="0.2">
      <c r="A153" s="1" t="d">
        <v>2022-09-14</v>
      </c>
      <c r="B153">
        <v>68.180000000000007</v>
      </c>
      <c r="C153">
        <v>72.309997999999993</v>
      </c>
      <c r="D153">
        <v>67.129997000000003</v>
      </c>
      <c r="E153">
        <v>72.190002000000007</v>
      </c>
      <c r="F153">
        <v>72.190002000000007</v>
      </c>
      <c r="G153">
        <v>1215400</v>
      </c>
    </row>
    <row r="154" spans="1:7" x14ac:dyDescent="0.2">
      <c r="A154" s="1" t="d">
        <v>2022-09-15</v>
      </c>
      <c r="B154">
        <v>71.160004000000001</v>
      </c>
      <c r="C154">
        <v>75.178000999999995</v>
      </c>
      <c r="D154">
        <v>71.010002</v>
      </c>
      <c r="E154">
        <v>75.010002</v>
      </c>
      <c r="F154">
        <v>75.010002</v>
      </c>
      <c r="G154">
        <v>1680900</v>
      </c>
    </row>
    <row r="155" spans="1:7" x14ac:dyDescent="0.2">
      <c r="A155" s="1" t="d">
        <v>2022-09-16</v>
      </c>
      <c r="B155">
        <v>73.019997000000004</v>
      </c>
      <c r="C155">
        <v>73.620002999999997</v>
      </c>
      <c r="D155">
        <v>69.245002999999997</v>
      </c>
      <c r="E155">
        <v>70.529999000000004</v>
      </c>
      <c r="F155">
        <v>70.529999000000004</v>
      </c>
      <c r="G155">
        <v>2177100</v>
      </c>
    </row>
    <row r="156" spans="1:7" x14ac:dyDescent="0.2">
      <c r="A156" s="1" t="d">
        <v>2022-09-19</v>
      </c>
      <c r="B156">
        <v>69.260002</v>
      </c>
      <c r="C156">
        <v>69.959998999999996</v>
      </c>
      <c r="D156">
        <v>65.819999999999993</v>
      </c>
      <c r="E156">
        <v>68.819999999999993</v>
      </c>
      <c r="F156">
        <v>68.819999999999993</v>
      </c>
      <c r="G156">
        <v>1069200</v>
      </c>
    </row>
    <row r="157" spans="1:7" x14ac:dyDescent="0.2">
      <c r="A157" s="1" t="d">
        <v>2022-09-20</v>
      </c>
      <c r="B157">
        <v>68.050003000000004</v>
      </c>
      <c r="C157">
        <v>71.260002</v>
      </c>
      <c r="D157">
        <v>68</v>
      </c>
      <c r="E157">
        <v>70.129997000000003</v>
      </c>
      <c r="F157">
        <v>70.129997000000003</v>
      </c>
      <c r="G157">
        <v>769900</v>
      </c>
    </row>
    <row r="158" spans="1:7" x14ac:dyDescent="0.2">
      <c r="A158" s="1" t="d">
        <v>2022-09-21</v>
      </c>
      <c r="B158">
        <v>70.660004000000001</v>
      </c>
      <c r="C158">
        <v>70.819999999999993</v>
      </c>
      <c r="D158">
        <v>66.650002000000001</v>
      </c>
      <c r="E158">
        <v>66.650002000000001</v>
      </c>
      <c r="F158">
        <v>66.650002000000001</v>
      </c>
      <c r="G158">
        <v>1005400</v>
      </c>
    </row>
    <row r="159" spans="1:7" x14ac:dyDescent="0.2">
      <c r="A159" s="1" t="d">
        <v>2022-09-22</v>
      </c>
      <c r="B159">
        <v>66.150002000000001</v>
      </c>
      <c r="C159">
        <v>66.150002000000001</v>
      </c>
      <c r="D159">
        <v>64.010002</v>
      </c>
      <c r="E159">
        <v>64.900002000000001</v>
      </c>
      <c r="F159">
        <v>64.900002000000001</v>
      </c>
      <c r="G159">
        <v>936600</v>
      </c>
    </row>
    <row r="160" spans="1:7" x14ac:dyDescent="0.2">
      <c r="A160" s="1" t="d">
        <v>2022-09-23</v>
      </c>
      <c r="B160">
        <v>63.880001</v>
      </c>
      <c r="C160">
        <v>64.589995999999999</v>
      </c>
      <c r="D160">
        <v>61.779998999999997</v>
      </c>
      <c r="E160">
        <v>63.16</v>
      </c>
      <c r="F160">
        <v>63.16</v>
      </c>
      <c r="G160">
        <v>1089000</v>
      </c>
    </row>
    <row r="161" spans="1:7" x14ac:dyDescent="0.2">
      <c r="A161" s="1" t="d">
        <v>2022-09-26</v>
      </c>
      <c r="B161">
        <v>63.09</v>
      </c>
      <c r="C161">
        <v>64.434997999999993</v>
      </c>
      <c r="D161">
        <v>61.040000999999997</v>
      </c>
      <c r="E161">
        <v>61.099997999999999</v>
      </c>
      <c r="F161">
        <v>61.099997999999999</v>
      </c>
      <c r="G161">
        <v>808500</v>
      </c>
    </row>
    <row r="162" spans="1:7" x14ac:dyDescent="0.2">
      <c r="A162" s="1" t="d">
        <v>2022-09-27</v>
      </c>
      <c r="B162">
        <v>62.939999</v>
      </c>
      <c r="C162">
        <v>66.559997999999993</v>
      </c>
      <c r="D162">
        <v>62.41</v>
      </c>
      <c r="E162">
        <v>63.630001</v>
      </c>
      <c r="F162">
        <v>63.630001</v>
      </c>
      <c r="G162">
        <v>1667500</v>
      </c>
    </row>
    <row r="163" spans="1:7" x14ac:dyDescent="0.2">
      <c r="A163" s="1" t="d">
        <v>2022-09-28</v>
      </c>
      <c r="B163">
        <v>64.160004000000001</v>
      </c>
      <c r="C163">
        <v>67.430000000000007</v>
      </c>
      <c r="D163">
        <v>63.720001000000003</v>
      </c>
      <c r="E163">
        <v>66.940002000000007</v>
      </c>
      <c r="F163">
        <v>66.940002000000007</v>
      </c>
      <c r="G163">
        <v>1271200</v>
      </c>
    </row>
    <row r="164" spans="1:7" x14ac:dyDescent="0.2">
      <c r="A164" s="1" t="d">
        <v>2022-09-29</v>
      </c>
      <c r="B164">
        <v>66.419998000000007</v>
      </c>
      <c r="C164">
        <v>66.849997999999999</v>
      </c>
      <c r="D164">
        <v>62.84</v>
      </c>
      <c r="E164">
        <v>64.489998</v>
      </c>
      <c r="F164">
        <v>64.489998</v>
      </c>
      <c r="G164">
        <v>1347800</v>
      </c>
    </row>
    <row r="165" spans="1:7" x14ac:dyDescent="0.2">
      <c r="A165" s="1" t="d">
        <v>2022-09-30</v>
      </c>
      <c r="B165">
        <v>64.519997000000004</v>
      </c>
      <c r="C165">
        <v>68.059997999999993</v>
      </c>
      <c r="D165">
        <v>64.5</v>
      </c>
      <c r="E165">
        <v>65.349997999999999</v>
      </c>
      <c r="F165">
        <v>65.349997999999999</v>
      </c>
      <c r="G165">
        <v>1276300</v>
      </c>
    </row>
    <row r="166" spans="1:7" x14ac:dyDescent="0.2">
      <c r="A166" s="1" t="d">
        <v>2022-10-03</v>
      </c>
      <c r="B166">
        <v>66.019997000000004</v>
      </c>
      <c r="C166">
        <v>66.309997999999993</v>
      </c>
      <c r="D166">
        <v>61.744999</v>
      </c>
      <c r="E166">
        <v>63.099997999999999</v>
      </c>
      <c r="F166">
        <v>63.099997999999999</v>
      </c>
      <c r="G166">
        <v>1156000</v>
      </c>
    </row>
    <row r="167" spans="1:7" x14ac:dyDescent="0.2">
      <c r="A167" s="1" t="d">
        <v>2022-10-04</v>
      </c>
      <c r="B167">
        <v>64.400002000000001</v>
      </c>
      <c r="C167">
        <v>66.205001999999993</v>
      </c>
      <c r="D167">
        <v>64.389999000000003</v>
      </c>
      <c r="E167">
        <v>65.669998000000007</v>
      </c>
      <c r="F167">
        <v>65.669998000000007</v>
      </c>
      <c r="G167">
        <v>1364500</v>
      </c>
    </row>
    <row r="168" spans="1:7" x14ac:dyDescent="0.2">
      <c r="A168" s="1" t="d">
        <v>2022-10-05</v>
      </c>
      <c r="B168">
        <v>64.440002000000007</v>
      </c>
      <c r="C168">
        <v>65</v>
      </c>
      <c r="D168">
        <v>61.419998</v>
      </c>
      <c r="E168">
        <v>64.629997000000003</v>
      </c>
      <c r="F168">
        <v>64.629997000000003</v>
      </c>
      <c r="G168">
        <v>1554100</v>
      </c>
    </row>
    <row r="169" spans="1:7" x14ac:dyDescent="0.2">
      <c r="A169" s="1" t="d">
        <v>2022-10-06</v>
      </c>
      <c r="B169">
        <v>64.440002000000007</v>
      </c>
      <c r="C169">
        <v>66.129997000000003</v>
      </c>
      <c r="D169">
        <v>63.380001</v>
      </c>
      <c r="E169">
        <v>65.260002</v>
      </c>
      <c r="F169">
        <v>65.260002</v>
      </c>
      <c r="G169">
        <v>712100</v>
      </c>
    </row>
    <row r="170" spans="1:7" x14ac:dyDescent="0.2">
      <c r="A170" s="1" t="d">
        <v>2022-10-07</v>
      </c>
      <c r="B170">
        <v>63.880001</v>
      </c>
      <c r="C170">
        <v>64.190002000000007</v>
      </c>
      <c r="D170">
        <v>61.259998000000003</v>
      </c>
      <c r="E170">
        <v>61.650002000000001</v>
      </c>
      <c r="F170">
        <v>61.650002000000001</v>
      </c>
      <c r="G170">
        <v>775300</v>
      </c>
    </row>
    <row r="171" spans="1:7" x14ac:dyDescent="0.2">
      <c r="A171" s="1" t="d">
        <v>2022-10-10</v>
      </c>
      <c r="B171">
        <v>61.400002000000001</v>
      </c>
      <c r="C171">
        <v>61.490001999999997</v>
      </c>
      <c r="D171">
        <v>59.25</v>
      </c>
      <c r="E171">
        <v>60.82</v>
      </c>
      <c r="F171">
        <v>60.82</v>
      </c>
      <c r="G171">
        <v>753400</v>
      </c>
    </row>
    <row r="172" spans="1:7" x14ac:dyDescent="0.2">
      <c r="A172" s="1" t="d">
        <v>2022-10-11</v>
      </c>
      <c r="B172">
        <v>58.900002000000001</v>
      </c>
      <c r="C172">
        <v>61.150002000000001</v>
      </c>
      <c r="D172">
        <v>57.099997999999999</v>
      </c>
      <c r="E172">
        <v>58.509998000000003</v>
      </c>
      <c r="F172">
        <v>58.509998000000003</v>
      </c>
      <c r="G172">
        <v>1424100</v>
      </c>
    </row>
    <row r="173" spans="1:7" x14ac:dyDescent="0.2">
      <c r="A173" s="1" t="d">
        <v>2022-10-12</v>
      </c>
      <c r="B173">
        <v>58.349997999999999</v>
      </c>
      <c r="C173">
        <v>59.459999000000003</v>
      </c>
      <c r="D173">
        <v>57.310001</v>
      </c>
      <c r="E173">
        <v>58.509998000000003</v>
      </c>
      <c r="F173">
        <v>58.509998000000003</v>
      </c>
      <c r="G173">
        <v>606100</v>
      </c>
    </row>
    <row r="174" spans="1:7" x14ac:dyDescent="0.2">
      <c r="A174" s="1" t="d">
        <v>2022-10-13</v>
      </c>
      <c r="B174">
        <v>56.009998000000003</v>
      </c>
      <c r="C174">
        <v>58.990001999999997</v>
      </c>
      <c r="D174">
        <v>55.380001</v>
      </c>
      <c r="E174">
        <v>58.060001</v>
      </c>
      <c r="F174">
        <v>58.060001</v>
      </c>
      <c r="G174">
        <v>1005900</v>
      </c>
    </row>
    <row r="175" spans="1:7" x14ac:dyDescent="0.2">
      <c r="A175" s="1" t="d">
        <v>2022-10-14</v>
      </c>
      <c r="B175">
        <v>58.790000999999997</v>
      </c>
      <c r="C175">
        <v>59.529998999999997</v>
      </c>
      <c r="D175">
        <v>53.98</v>
      </c>
      <c r="E175">
        <v>54.07</v>
      </c>
      <c r="F175">
        <v>54.07</v>
      </c>
      <c r="G175">
        <v>1125700</v>
      </c>
    </row>
    <row r="176" spans="1:7" x14ac:dyDescent="0.2">
      <c r="A176" s="1" t="d">
        <v>2022-10-17</v>
      </c>
      <c r="B176">
        <v>54.75</v>
      </c>
      <c r="C176">
        <v>56.654998999999997</v>
      </c>
      <c r="D176">
        <v>54.383999000000003</v>
      </c>
      <c r="E176">
        <v>56.330002</v>
      </c>
      <c r="F176">
        <v>56.330002</v>
      </c>
      <c r="G176">
        <v>918700</v>
      </c>
    </row>
    <row r="177" spans="1:7" x14ac:dyDescent="0.2">
      <c r="A177" s="1" t="d">
        <v>2022-10-18</v>
      </c>
      <c r="B177">
        <v>58.110000999999997</v>
      </c>
      <c r="C177">
        <v>59.5</v>
      </c>
      <c r="D177">
        <v>55.419998</v>
      </c>
      <c r="E177">
        <v>56.900002000000001</v>
      </c>
      <c r="F177">
        <v>56.900002000000001</v>
      </c>
      <c r="G177">
        <v>828200</v>
      </c>
    </row>
    <row r="178" spans="1:7" x14ac:dyDescent="0.2">
      <c r="A178" s="1" t="d">
        <v>2022-10-19</v>
      </c>
      <c r="B178">
        <v>56.200001</v>
      </c>
      <c r="C178">
        <v>56.459999000000003</v>
      </c>
      <c r="D178">
        <v>53.558998000000003</v>
      </c>
      <c r="E178">
        <v>54.07</v>
      </c>
      <c r="F178">
        <v>54.07</v>
      </c>
      <c r="G178">
        <v>898600</v>
      </c>
    </row>
    <row r="179" spans="1:7" x14ac:dyDescent="0.2">
      <c r="A179" s="1" t="d">
        <v>2022-10-20</v>
      </c>
      <c r="B179">
        <v>53.689999</v>
      </c>
      <c r="C179">
        <v>54.68</v>
      </c>
      <c r="D179">
        <v>51</v>
      </c>
      <c r="E179">
        <v>51.290000999999997</v>
      </c>
      <c r="F179">
        <v>51.290000999999997</v>
      </c>
      <c r="G179">
        <v>1191200</v>
      </c>
    </row>
    <row r="180" spans="1:7" x14ac:dyDescent="0.2">
      <c r="A180" s="1" t="d">
        <v>2022-10-21</v>
      </c>
      <c r="B180">
        <v>51.52</v>
      </c>
      <c r="C180">
        <v>51.950001</v>
      </c>
      <c r="D180">
        <v>50.200001</v>
      </c>
      <c r="E180">
        <v>50.84</v>
      </c>
      <c r="F180">
        <v>50.84</v>
      </c>
      <c r="G180">
        <v>1384100</v>
      </c>
    </row>
    <row r="181" spans="1:7" x14ac:dyDescent="0.2">
      <c r="A181" s="1" t="d">
        <v>2022-10-24</v>
      </c>
      <c r="B181">
        <v>50.849997999999999</v>
      </c>
      <c r="C181">
        <v>50.849997999999999</v>
      </c>
      <c r="D181">
        <v>48.490001999999997</v>
      </c>
      <c r="E181">
        <v>50.400002000000001</v>
      </c>
      <c r="F181">
        <v>50.400002000000001</v>
      </c>
      <c r="G181">
        <v>962200</v>
      </c>
    </row>
    <row r="182" spans="1:7" x14ac:dyDescent="0.2">
      <c r="A182" s="1" t="d">
        <v>2022-10-25</v>
      </c>
      <c r="B182">
        <v>50.950001</v>
      </c>
      <c r="C182">
        <v>52.945</v>
      </c>
      <c r="D182">
        <v>50.950001</v>
      </c>
      <c r="E182">
        <v>52.450001</v>
      </c>
      <c r="F182">
        <v>52.450001</v>
      </c>
      <c r="G182">
        <v>1012200</v>
      </c>
    </row>
    <row r="183" spans="1:7" x14ac:dyDescent="0.2">
      <c r="A183" s="1" t="d">
        <v>2022-10-26</v>
      </c>
      <c r="B183">
        <v>52.18</v>
      </c>
      <c r="C183">
        <v>57.889999000000003</v>
      </c>
      <c r="D183">
        <v>52.150002000000001</v>
      </c>
      <c r="E183">
        <v>55.200001</v>
      </c>
      <c r="F183">
        <v>55.200001</v>
      </c>
      <c r="G183">
        <v>1092400</v>
      </c>
    </row>
    <row r="184" spans="1:7" x14ac:dyDescent="0.2">
      <c r="A184" s="1" t="d">
        <v>2022-10-27</v>
      </c>
      <c r="B184">
        <v>55.610000999999997</v>
      </c>
      <c r="C184">
        <v>55.685001</v>
      </c>
      <c r="D184">
        <v>52.32</v>
      </c>
      <c r="E184">
        <v>52.360000999999997</v>
      </c>
      <c r="F184">
        <v>52.360000999999997</v>
      </c>
      <c r="G184">
        <v>965600</v>
      </c>
    </row>
    <row r="185" spans="1:7" x14ac:dyDescent="0.2">
      <c r="A185" s="1" t="d">
        <v>2022-10-28</v>
      </c>
      <c r="B185">
        <v>52.18</v>
      </c>
      <c r="C185">
        <v>54.375</v>
      </c>
      <c r="D185">
        <v>51.5</v>
      </c>
      <c r="E185">
        <v>54.290000999999997</v>
      </c>
      <c r="F185">
        <v>54.290000999999997</v>
      </c>
      <c r="G185">
        <v>935200</v>
      </c>
    </row>
    <row r="186" spans="1:7" x14ac:dyDescent="0.2">
      <c r="A186" s="1" t="d">
        <v>2022-10-31</v>
      </c>
      <c r="B186">
        <v>53.950001</v>
      </c>
      <c r="C186">
        <v>54.630001</v>
      </c>
      <c r="D186">
        <v>51.830002</v>
      </c>
      <c r="E186">
        <v>52.34</v>
      </c>
      <c r="F186">
        <v>52.34</v>
      </c>
      <c r="G186">
        <v>934200</v>
      </c>
    </row>
    <row r="187" spans="1:7" x14ac:dyDescent="0.2">
      <c r="A187" s="1" t="d">
        <v>2022-11-01</v>
      </c>
      <c r="B187">
        <v>53.810001</v>
      </c>
      <c r="C187">
        <v>54.150002000000001</v>
      </c>
      <c r="D187">
        <v>51.950001</v>
      </c>
      <c r="E187">
        <v>52.02</v>
      </c>
      <c r="F187">
        <v>52.02</v>
      </c>
      <c r="G187">
        <v>683700</v>
      </c>
    </row>
    <row r="188" spans="1:7" x14ac:dyDescent="0.2">
      <c r="A188" s="1" t="d">
        <v>2022-11-02</v>
      </c>
      <c r="B188">
        <v>51.990001999999997</v>
      </c>
      <c r="C188">
        <v>56.700001</v>
      </c>
      <c r="D188">
        <v>51.84</v>
      </c>
      <c r="E188">
        <v>54.68</v>
      </c>
      <c r="F188">
        <v>54.68</v>
      </c>
      <c r="G188">
        <v>1532100</v>
      </c>
    </row>
    <row r="189" spans="1:7" x14ac:dyDescent="0.2">
      <c r="A189" s="1" t="d">
        <v>2022-11-03</v>
      </c>
      <c r="B189">
        <v>54.389999000000003</v>
      </c>
      <c r="C189">
        <v>54.459999000000003</v>
      </c>
      <c r="D189">
        <v>53.200001</v>
      </c>
      <c r="E189">
        <v>53.240001999999997</v>
      </c>
      <c r="F189">
        <v>53.240001999999997</v>
      </c>
      <c r="G189">
        <v>940800</v>
      </c>
    </row>
    <row r="190" spans="1:7" x14ac:dyDescent="0.2">
      <c r="A190" s="1" t="d">
        <v>2022-11-04</v>
      </c>
      <c r="B190">
        <v>54.299999</v>
      </c>
      <c r="C190">
        <v>54.450001</v>
      </c>
      <c r="D190">
        <v>49.709999000000003</v>
      </c>
      <c r="E190">
        <v>51.18</v>
      </c>
      <c r="F190">
        <v>51.18</v>
      </c>
      <c r="G190">
        <v>1135100</v>
      </c>
    </row>
    <row r="191" spans="1:7" x14ac:dyDescent="0.2">
      <c r="A191" s="1" t="d">
        <v>2022-11-07</v>
      </c>
      <c r="B191">
        <v>50.630001</v>
      </c>
      <c r="C191">
        <v>51.25</v>
      </c>
      <c r="D191">
        <v>48.494999</v>
      </c>
      <c r="E191">
        <v>49.700001</v>
      </c>
      <c r="F191">
        <v>49.700001</v>
      </c>
      <c r="G191">
        <v>1100000</v>
      </c>
    </row>
    <row r="192" spans="1:7" x14ac:dyDescent="0.2">
      <c r="A192" s="1" t="d">
        <v>2022-11-08</v>
      </c>
      <c r="B192">
        <v>49.5</v>
      </c>
      <c r="C192">
        <v>52.540000999999997</v>
      </c>
      <c r="D192">
        <v>49.189999</v>
      </c>
      <c r="E192">
        <v>50.73</v>
      </c>
      <c r="F192">
        <v>50.73</v>
      </c>
      <c r="G192">
        <v>825200</v>
      </c>
    </row>
    <row r="193" spans="1:7" x14ac:dyDescent="0.2">
      <c r="A193" s="1" t="d">
        <v>2022-11-09</v>
      </c>
      <c r="B193">
        <v>50.259998000000003</v>
      </c>
      <c r="C193">
        <v>51.040000999999997</v>
      </c>
      <c r="D193">
        <v>48.77</v>
      </c>
      <c r="E193">
        <v>48.93</v>
      </c>
      <c r="F193">
        <v>48.93</v>
      </c>
      <c r="G193">
        <v>870900</v>
      </c>
    </row>
    <row r="194" spans="1:7" x14ac:dyDescent="0.2">
      <c r="A194" s="1" t="d">
        <v>2022-11-10</v>
      </c>
      <c r="B194">
        <v>52.349997999999999</v>
      </c>
      <c r="C194">
        <v>55</v>
      </c>
      <c r="D194">
        <v>51.310001</v>
      </c>
      <c r="E194">
        <v>54.689999</v>
      </c>
      <c r="F194">
        <v>54.689999</v>
      </c>
      <c r="G194">
        <v>1390700</v>
      </c>
    </row>
    <row r="195" spans="1:7" x14ac:dyDescent="0.2">
      <c r="A195" s="1" t="d">
        <v>2022-11-11</v>
      </c>
      <c r="B195">
        <v>54.139999000000003</v>
      </c>
      <c r="C195">
        <v>62.224997999999999</v>
      </c>
      <c r="D195">
        <v>54.139999000000003</v>
      </c>
      <c r="E195">
        <v>60.349997999999999</v>
      </c>
      <c r="F195">
        <v>60.349997999999999</v>
      </c>
      <c r="G195">
        <v>2402900</v>
      </c>
    </row>
    <row r="196" spans="1:7" x14ac:dyDescent="0.2">
      <c r="A196" s="1" t="d">
        <v>2022-11-14</v>
      </c>
      <c r="B196">
        <v>60</v>
      </c>
      <c r="C196">
        <v>62.220001000000003</v>
      </c>
      <c r="D196">
        <v>59.144001000000003</v>
      </c>
      <c r="E196">
        <v>59.779998999999997</v>
      </c>
      <c r="F196">
        <v>59.779998999999997</v>
      </c>
      <c r="G196">
        <v>1183900</v>
      </c>
    </row>
    <row r="197" spans="1:7" x14ac:dyDescent="0.2">
      <c r="A197" s="1" t="d">
        <v>2022-11-15</v>
      </c>
      <c r="B197">
        <v>63.52</v>
      </c>
      <c r="C197">
        <v>64.220000999999996</v>
      </c>
      <c r="D197">
        <v>60.32</v>
      </c>
      <c r="E197">
        <v>61.009998000000003</v>
      </c>
      <c r="F197">
        <v>61.009998000000003</v>
      </c>
      <c r="G197">
        <v>1249500</v>
      </c>
    </row>
    <row r="198" spans="1:7" x14ac:dyDescent="0.2">
      <c r="A198" s="1" t="d">
        <v>2022-11-16</v>
      </c>
      <c r="B198">
        <v>60.880001</v>
      </c>
      <c r="C198">
        <v>61.130001</v>
      </c>
      <c r="D198">
        <v>57.967998999999999</v>
      </c>
      <c r="E198">
        <v>58.759998000000003</v>
      </c>
      <c r="F198">
        <v>58.759998000000003</v>
      </c>
      <c r="G198">
        <v>1057100</v>
      </c>
    </row>
    <row r="199" spans="1:7" x14ac:dyDescent="0.2">
      <c r="A199" s="1" t="d">
        <v>2022-11-17</v>
      </c>
      <c r="B199">
        <v>56.93</v>
      </c>
      <c r="C199">
        <v>58.23</v>
      </c>
      <c r="D199">
        <v>56.145000000000003</v>
      </c>
      <c r="E199">
        <v>57.639999000000003</v>
      </c>
      <c r="F199">
        <v>57.639999000000003</v>
      </c>
      <c r="G199">
        <v>780400</v>
      </c>
    </row>
    <row r="200" spans="1:7" x14ac:dyDescent="0.2">
      <c r="A200" s="1" t="d">
        <v>2022-11-18</v>
      </c>
      <c r="B200">
        <v>58.709999000000003</v>
      </c>
      <c r="C200">
        <v>62.119999</v>
      </c>
      <c r="D200">
        <v>57.255001</v>
      </c>
      <c r="E200">
        <v>57.740001999999997</v>
      </c>
      <c r="F200">
        <v>57.740001999999997</v>
      </c>
      <c r="G200">
        <v>992700</v>
      </c>
    </row>
    <row r="201" spans="1:7" x14ac:dyDescent="0.2">
      <c r="A201" s="1" t="d">
        <v>2022-11-21</v>
      </c>
      <c r="B201">
        <v>57.580002</v>
      </c>
      <c r="C201">
        <v>58.330002</v>
      </c>
      <c r="D201">
        <v>54.367001000000002</v>
      </c>
      <c r="E201">
        <v>55.540000999999997</v>
      </c>
      <c r="F201">
        <v>55.540000999999997</v>
      </c>
      <c r="G201">
        <v>799000</v>
      </c>
    </row>
    <row r="202" spans="1:7" x14ac:dyDescent="0.2">
      <c r="A202" s="1" t="d">
        <v>2022-11-22</v>
      </c>
      <c r="B202">
        <v>55.380001</v>
      </c>
      <c r="C202">
        <v>55.52</v>
      </c>
      <c r="D202">
        <v>53.915000999999997</v>
      </c>
      <c r="E202">
        <v>55.459999000000003</v>
      </c>
      <c r="F202">
        <v>55.459999000000003</v>
      </c>
      <c r="G202">
        <v>602500</v>
      </c>
    </row>
    <row r="203" spans="1:7" x14ac:dyDescent="0.2">
      <c r="A203" s="1" t="d">
        <v>2022-11-23</v>
      </c>
      <c r="B203">
        <v>55.549999</v>
      </c>
      <c r="C203">
        <v>56.799999</v>
      </c>
      <c r="D203">
        <v>54.84</v>
      </c>
      <c r="E203">
        <v>55.029998999999997</v>
      </c>
      <c r="F203">
        <v>55.029998999999997</v>
      </c>
      <c r="G203">
        <v>632500</v>
      </c>
    </row>
    <row r="204" spans="1:7" x14ac:dyDescent="0.2">
      <c r="A204" s="1" t="d">
        <v>2022-11-25</v>
      </c>
      <c r="B204">
        <v>54.459999000000003</v>
      </c>
      <c r="C204">
        <v>55.029998999999997</v>
      </c>
      <c r="D204">
        <v>53.34</v>
      </c>
      <c r="E204">
        <v>54.990001999999997</v>
      </c>
      <c r="F204">
        <v>54.990001999999997</v>
      </c>
      <c r="G204">
        <v>323000</v>
      </c>
    </row>
    <row r="205" spans="1:7" x14ac:dyDescent="0.2">
      <c r="A205" s="1" t="d">
        <v>2022-11-28</v>
      </c>
      <c r="B205">
        <v>54.970001000000003</v>
      </c>
      <c r="C205">
        <v>55.599997999999999</v>
      </c>
      <c r="D205">
        <v>53.02</v>
      </c>
      <c r="E205">
        <v>53.34</v>
      </c>
      <c r="F205">
        <v>53.34</v>
      </c>
      <c r="G205">
        <v>692100</v>
      </c>
    </row>
    <row r="206" spans="1:7" x14ac:dyDescent="0.2">
      <c r="A206" s="1" t="d">
        <v>2022-11-29</v>
      </c>
      <c r="B206">
        <v>53.639999000000003</v>
      </c>
      <c r="C206">
        <v>54.349997999999999</v>
      </c>
      <c r="D206">
        <v>52.52</v>
      </c>
      <c r="E206">
        <v>52.880001</v>
      </c>
      <c r="F206">
        <v>52.880001</v>
      </c>
      <c r="G206">
        <v>646800</v>
      </c>
    </row>
    <row r="207" spans="1:7" x14ac:dyDescent="0.2">
      <c r="A207" s="1" t="d">
        <v>2022-11-30</v>
      </c>
      <c r="B207">
        <v>53.5</v>
      </c>
      <c r="C207">
        <v>54.889999000000003</v>
      </c>
      <c r="D207">
        <v>51.459999000000003</v>
      </c>
      <c r="E207">
        <v>54.790000999999997</v>
      </c>
      <c r="F207">
        <v>54.790000999999997</v>
      </c>
      <c r="G207">
        <v>1144100</v>
      </c>
    </row>
    <row r="208" spans="1:7" x14ac:dyDescent="0.2">
      <c r="A208" s="1" t="d">
        <v>2022-12-01</v>
      </c>
      <c r="B208">
        <v>54.18</v>
      </c>
      <c r="C208">
        <v>55.34</v>
      </c>
      <c r="D208">
        <v>53.366000999999997</v>
      </c>
      <c r="E208">
        <v>54.34</v>
      </c>
      <c r="F208">
        <v>54.34</v>
      </c>
      <c r="G208">
        <v>668200</v>
      </c>
    </row>
    <row r="209" spans="1:7" x14ac:dyDescent="0.2">
      <c r="A209" s="1" t="d">
        <v>2022-12-02</v>
      </c>
      <c r="B209">
        <v>53.330002</v>
      </c>
      <c r="C209">
        <v>54.68</v>
      </c>
      <c r="D209">
        <v>52.630001</v>
      </c>
      <c r="E209">
        <v>54.5</v>
      </c>
      <c r="F209">
        <v>54.5</v>
      </c>
      <c r="G209">
        <v>742100</v>
      </c>
    </row>
    <row r="210" spans="1:7" x14ac:dyDescent="0.2">
      <c r="A210" s="1" t="d">
        <v>2022-12-05</v>
      </c>
      <c r="B210">
        <v>54.07</v>
      </c>
      <c r="C210">
        <v>54.389999000000003</v>
      </c>
      <c r="D210">
        <v>51.189999</v>
      </c>
      <c r="E210">
        <v>52.110000999999997</v>
      </c>
      <c r="F210">
        <v>52.110000999999997</v>
      </c>
      <c r="G210">
        <v>1045300</v>
      </c>
    </row>
    <row r="211" spans="1:7" x14ac:dyDescent="0.2">
      <c r="A211" s="1" t="d">
        <v>2022-12-06</v>
      </c>
      <c r="B211">
        <v>52.119999</v>
      </c>
      <c r="C211">
        <v>52.18</v>
      </c>
      <c r="D211">
        <v>50.080002</v>
      </c>
      <c r="E211">
        <v>50.779998999999997</v>
      </c>
      <c r="F211">
        <v>50.779998999999997</v>
      </c>
      <c r="G211">
        <v>731300</v>
      </c>
    </row>
    <row r="212" spans="1:7" x14ac:dyDescent="0.2">
      <c r="A212" s="1" t="d">
        <v>2022-12-07</v>
      </c>
      <c r="B212">
        <v>50.490001999999997</v>
      </c>
      <c r="C212">
        <v>51.540000999999997</v>
      </c>
      <c r="D212">
        <v>49.799999</v>
      </c>
      <c r="E212">
        <v>50.610000999999997</v>
      </c>
      <c r="F212">
        <v>50.610000999999997</v>
      </c>
      <c r="G212">
        <v>1252300</v>
      </c>
    </row>
    <row r="213" spans="1:7" x14ac:dyDescent="0.2">
      <c r="A213" s="1" t="d">
        <v>2022-12-08</v>
      </c>
      <c r="B213">
        <v>50.779998999999997</v>
      </c>
      <c r="C213">
        <v>51.259998000000003</v>
      </c>
      <c r="D213">
        <v>49.130001</v>
      </c>
      <c r="E213">
        <v>50.5</v>
      </c>
      <c r="F213">
        <v>50.5</v>
      </c>
      <c r="G213">
        <v>730800</v>
      </c>
    </row>
    <row r="214" spans="1:7" x14ac:dyDescent="0.2">
      <c r="A214" s="1" t="d">
        <v>2022-12-09</v>
      </c>
      <c r="B214">
        <v>50.23</v>
      </c>
      <c r="C214">
        <v>50.740001999999997</v>
      </c>
      <c r="D214">
        <v>48.990001999999997</v>
      </c>
      <c r="E214">
        <v>48.990001999999997</v>
      </c>
      <c r="F214">
        <v>48.990001999999997</v>
      </c>
      <c r="G214">
        <v>1131700</v>
      </c>
    </row>
    <row r="215" spans="1:7" x14ac:dyDescent="0.2">
      <c r="A215" s="1" t="d">
        <v>2022-12-12</v>
      </c>
      <c r="B215">
        <v>49.23</v>
      </c>
      <c r="C215">
        <v>51.259998000000003</v>
      </c>
      <c r="D215">
        <v>47.130001</v>
      </c>
      <c r="E215">
        <v>51.060001</v>
      </c>
      <c r="F215">
        <v>51.060001</v>
      </c>
      <c r="G215">
        <v>1582100</v>
      </c>
    </row>
    <row r="216" spans="1:7" x14ac:dyDescent="0.2">
      <c r="A216" s="1" t="d">
        <v>2022-12-13</v>
      </c>
      <c r="B216">
        <v>53.404998999999997</v>
      </c>
      <c r="C216">
        <v>54.16</v>
      </c>
      <c r="D216">
        <v>48.470001000000003</v>
      </c>
      <c r="E216">
        <v>50.700001</v>
      </c>
      <c r="F216">
        <v>50.700001</v>
      </c>
      <c r="G216">
        <v>1816200</v>
      </c>
    </row>
    <row r="217" spans="1:7" x14ac:dyDescent="0.2">
      <c r="A217" s="1" t="d">
        <v>2022-12-14</v>
      </c>
      <c r="B217">
        <v>50.700001</v>
      </c>
      <c r="C217">
        <v>52.220001000000003</v>
      </c>
      <c r="D217">
        <v>49.529998999999997</v>
      </c>
      <c r="E217">
        <v>50.189999</v>
      </c>
      <c r="F217">
        <v>50.189999</v>
      </c>
      <c r="G217">
        <v>985000</v>
      </c>
    </row>
    <row r="218" spans="1:7" x14ac:dyDescent="0.2">
      <c r="A218" s="1" t="d">
        <v>2022-12-15</v>
      </c>
      <c r="B218">
        <v>49.07</v>
      </c>
      <c r="C218">
        <v>50.380001</v>
      </c>
      <c r="D218">
        <v>47.34</v>
      </c>
      <c r="E218">
        <v>47.5</v>
      </c>
      <c r="F218">
        <v>47.5</v>
      </c>
      <c r="G218">
        <v>948200</v>
      </c>
    </row>
    <row r="219" spans="1:7" x14ac:dyDescent="0.2">
      <c r="A219" s="1" t="d">
        <v>2022-12-16</v>
      </c>
      <c r="B219">
        <v>47.279998999999997</v>
      </c>
      <c r="C219">
        <v>47.279998999999997</v>
      </c>
      <c r="D219">
        <v>44.84</v>
      </c>
      <c r="E219">
        <v>46.41</v>
      </c>
      <c r="F219">
        <v>46.41</v>
      </c>
      <c r="G219">
        <v>2114200</v>
      </c>
    </row>
    <row r="220" spans="1:7" x14ac:dyDescent="0.2">
      <c r="A220" s="1" t="d">
        <v>2022-12-19</v>
      </c>
      <c r="B220">
        <v>46.5</v>
      </c>
      <c r="C220">
        <v>46.5</v>
      </c>
      <c r="D220">
        <v>43.610000999999997</v>
      </c>
      <c r="E220">
        <v>44.060001</v>
      </c>
      <c r="F220">
        <v>44.060001</v>
      </c>
      <c r="G220">
        <v>1178300</v>
      </c>
    </row>
    <row r="221" spans="1:7" x14ac:dyDescent="0.2">
      <c r="A221" s="1" t="d">
        <v>2022-12-20</v>
      </c>
      <c r="B221">
        <v>43.75</v>
      </c>
      <c r="C221">
        <v>44.77</v>
      </c>
      <c r="D221">
        <v>43.582000999999998</v>
      </c>
      <c r="E221">
        <v>44.310001</v>
      </c>
      <c r="F221">
        <v>44.310001</v>
      </c>
      <c r="G221">
        <v>955300</v>
      </c>
    </row>
    <row r="222" spans="1:7" x14ac:dyDescent="0.2">
      <c r="A222" s="1" t="d">
        <v>2022-12-21</v>
      </c>
      <c r="B222">
        <v>44.389999000000003</v>
      </c>
      <c r="C222">
        <v>45.689999</v>
      </c>
      <c r="D222">
        <v>43.880001</v>
      </c>
      <c r="E222">
        <v>45.419998</v>
      </c>
      <c r="F222">
        <v>45.419998</v>
      </c>
      <c r="G222">
        <v>1090600</v>
      </c>
    </row>
    <row r="223" spans="1:7" x14ac:dyDescent="0.2">
      <c r="A223" s="1" t="d">
        <v>2022-12-22</v>
      </c>
      <c r="B223">
        <v>44.939999</v>
      </c>
      <c r="C223">
        <v>46.150002000000001</v>
      </c>
      <c r="D223">
        <v>44.720001000000003</v>
      </c>
      <c r="E223">
        <v>46.080002</v>
      </c>
      <c r="F223">
        <v>46.080002</v>
      </c>
      <c r="G223">
        <v>1093100</v>
      </c>
    </row>
    <row r="224" spans="1:7" x14ac:dyDescent="0.2">
      <c r="A224" s="1" t="d">
        <v>2022-12-23</v>
      </c>
      <c r="B224">
        <v>46.150002000000001</v>
      </c>
      <c r="C224">
        <v>46.880001</v>
      </c>
      <c r="D224">
        <v>43.93</v>
      </c>
      <c r="E224">
        <v>44.09</v>
      </c>
      <c r="F224">
        <v>44.09</v>
      </c>
      <c r="G224">
        <v>987700</v>
      </c>
    </row>
    <row r="225" spans="1:7" x14ac:dyDescent="0.2">
      <c r="A225" s="1" t="d">
        <v>2022-12-27</v>
      </c>
      <c r="B225">
        <v>43.700001</v>
      </c>
      <c r="C225">
        <v>43.889999000000003</v>
      </c>
      <c r="D225">
        <v>40.790000999999997</v>
      </c>
      <c r="E225">
        <v>41.009998000000003</v>
      </c>
      <c r="F225">
        <v>41.009998000000003</v>
      </c>
      <c r="G225">
        <v>1289500</v>
      </c>
    </row>
    <row r="226" spans="1:7" x14ac:dyDescent="0.2">
      <c r="A226" s="1" t="d">
        <v>2022-12-28</v>
      </c>
      <c r="B226">
        <v>40.990001999999997</v>
      </c>
      <c r="C226">
        <v>41.869999</v>
      </c>
      <c r="D226">
        <v>39.049999</v>
      </c>
      <c r="E226">
        <v>39.189999</v>
      </c>
      <c r="F226">
        <v>39.189999</v>
      </c>
      <c r="G226">
        <v>1297700</v>
      </c>
    </row>
    <row r="227" spans="1:7" x14ac:dyDescent="0.2">
      <c r="A227" s="1" t="d">
        <v>2022-12-29</v>
      </c>
      <c r="B227">
        <v>39.75</v>
      </c>
      <c r="C227">
        <v>41.23</v>
      </c>
      <c r="D227">
        <v>39.340000000000003</v>
      </c>
      <c r="E227">
        <v>40.330002</v>
      </c>
      <c r="F227">
        <v>40.330002</v>
      </c>
      <c r="G227">
        <v>1361300</v>
      </c>
    </row>
    <row r="228" spans="1:7" x14ac:dyDescent="0.2">
      <c r="A228" s="1" t="d">
        <v>2022-12-30</v>
      </c>
      <c r="B228">
        <v>39.82</v>
      </c>
      <c r="C228">
        <v>40.68</v>
      </c>
      <c r="D228">
        <v>38.939999</v>
      </c>
      <c r="E228">
        <v>40.650002000000001</v>
      </c>
      <c r="F228">
        <v>40.650002000000001</v>
      </c>
      <c r="G228">
        <v>1147200</v>
      </c>
    </row>
    <row r="229" spans="1:7" x14ac:dyDescent="0.2">
      <c r="A229" s="1" t="d">
        <v>2023-01-03</v>
      </c>
      <c r="B229">
        <v>41.189999</v>
      </c>
      <c r="C229">
        <v>41.645000000000003</v>
      </c>
      <c r="D229">
        <v>39.879002</v>
      </c>
      <c r="E229">
        <v>41</v>
      </c>
      <c r="F229">
        <v>41</v>
      </c>
      <c r="G229">
        <v>1364900</v>
      </c>
    </row>
    <row r="230" spans="1:7" x14ac:dyDescent="0.2">
      <c r="A230" s="1" t="d">
        <v>2023-01-04</v>
      </c>
      <c r="B230">
        <v>41.52</v>
      </c>
      <c r="C230">
        <v>45.009998000000003</v>
      </c>
      <c r="D230">
        <v>41.200001</v>
      </c>
      <c r="E230">
        <v>45</v>
      </c>
      <c r="F230">
        <v>45</v>
      </c>
      <c r="G230">
        <v>1258900</v>
      </c>
    </row>
    <row r="231" spans="1:7" x14ac:dyDescent="0.2">
      <c r="A231" s="1" t="d">
        <v>2023-01-05</v>
      </c>
      <c r="B231">
        <v>45.970001000000003</v>
      </c>
      <c r="C231">
        <v>47.860000999999997</v>
      </c>
      <c r="D231">
        <v>45.029998999999997</v>
      </c>
      <c r="E231">
        <v>47.450001</v>
      </c>
      <c r="F231">
        <v>47.450001</v>
      </c>
      <c r="G231">
        <v>1416000</v>
      </c>
    </row>
    <row r="232" spans="1:7" x14ac:dyDescent="0.2">
      <c r="A232" s="1" t="d">
        <v>2023-01-06</v>
      </c>
      <c r="B232">
        <v>47.560001</v>
      </c>
      <c r="C232">
        <v>48.470001000000003</v>
      </c>
      <c r="D232">
        <v>46.298000000000002</v>
      </c>
      <c r="E232">
        <v>47.209999000000003</v>
      </c>
      <c r="F232">
        <v>47.209999000000003</v>
      </c>
      <c r="G232">
        <v>1475500</v>
      </c>
    </row>
    <row r="233" spans="1:7" x14ac:dyDescent="0.2">
      <c r="A233" s="1" t="d">
        <v>2023-01-09</v>
      </c>
      <c r="B233">
        <v>47.939999</v>
      </c>
      <c r="C233">
        <v>48.73</v>
      </c>
      <c r="D233">
        <v>46.560001</v>
      </c>
      <c r="E233">
        <v>46.68</v>
      </c>
      <c r="F233">
        <v>46.68</v>
      </c>
      <c r="G233">
        <v>1006700</v>
      </c>
    </row>
    <row r="234" spans="1:7" x14ac:dyDescent="0.2">
      <c r="A234" s="1" t="d">
        <v>2023-01-10</v>
      </c>
      <c r="B234">
        <v>46.689999</v>
      </c>
      <c r="C234">
        <v>48.259998000000003</v>
      </c>
      <c r="D234">
        <v>46.689999</v>
      </c>
      <c r="E234">
        <v>48.240001999999997</v>
      </c>
      <c r="F234">
        <v>48.240001999999997</v>
      </c>
      <c r="G234">
        <v>700000</v>
      </c>
    </row>
    <row r="235" spans="1:7" x14ac:dyDescent="0.2">
      <c r="A235" s="1" t="d">
        <v>2023-01-11</v>
      </c>
      <c r="B235">
        <v>48.59</v>
      </c>
      <c r="C235">
        <v>49.389999000000003</v>
      </c>
      <c r="D235">
        <v>47.16</v>
      </c>
      <c r="E235">
        <v>48.349997999999999</v>
      </c>
      <c r="F235">
        <v>48.349997999999999</v>
      </c>
      <c r="G235">
        <v>936800</v>
      </c>
    </row>
    <row r="236" spans="1:7" x14ac:dyDescent="0.2">
      <c r="A236" s="1" t="d">
        <v>2023-01-12</v>
      </c>
      <c r="B236">
        <v>48.419998</v>
      </c>
      <c r="C236">
        <v>49.700001</v>
      </c>
      <c r="D236">
        <v>45.77</v>
      </c>
      <c r="E236">
        <v>49.66</v>
      </c>
      <c r="F236">
        <v>49.66</v>
      </c>
      <c r="G236">
        <v>914000</v>
      </c>
    </row>
    <row r="237" spans="1:7" x14ac:dyDescent="0.2">
      <c r="A237" s="1" t="d">
        <v>2023-01-13</v>
      </c>
      <c r="B237">
        <v>48.98</v>
      </c>
      <c r="C237">
        <v>50.889999000000003</v>
      </c>
      <c r="D237">
        <v>48.950001</v>
      </c>
      <c r="E237">
        <v>49.939999</v>
      </c>
      <c r="F237">
        <v>49.939999</v>
      </c>
      <c r="G237">
        <v>1397600</v>
      </c>
    </row>
    <row r="238" spans="1:7" x14ac:dyDescent="0.2">
      <c r="A238" s="1" t="d">
        <v>2023-01-17</v>
      </c>
      <c r="B238">
        <v>49.93</v>
      </c>
      <c r="C238">
        <v>52.330002</v>
      </c>
      <c r="D238">
        <v>48.82</v>
      </c>
      <c r="E238">
        <v>51.77</v>
      </c>
      <c r="F238">
        <v>51.77</v>
      </c>
      <c r="G238">
        <v>1057700</v>
      </c>
    </row>
    <row r="239" spans="1:7" x14ac:dyDescent="0.2">
      <c r="A239" s="1" t="d">
        <v>2023-01-18</v>
      </c>
      <c r="B239">
        <v>52.130001</v>
      </c>
      <c r="C239">
        <v>54.18</v>
      </c>
      <c r="D239">
        <v>50.18</v>
      </c>
      <c r="E239">
        <v>50.549999</v>
      </c>
      <c r="F239">
        <v>50.549999</v>
      </c>
      <c r="G239">
        <v>1316800</v>
      </c>
    </row>
    <row r="240" spans="1:7" x14ac:dyDescent="0.2">
      <c r="A240" s="1" t="d">
        <v>2023-01-19</v>
      </c>
      <c r="B240">
        <v>49.630001</v>
      </c>
      <c r="C240">
        <v>49.700001</v>
      </c>
      <c r="D240">
        <v>46.91</v>
      </c>
      <c r="E240">
        <v>47.669998</v>
      </c>
      <c r="F240">
        <v>47.669998</v>
      </c>
      <c r="G240">
        <v>1004800</v>
      </c>
    </row>
    <row r="241" spans="1:7" x14ac:dyDescent="0.2">
      <c r="A241" s="1" t="d">
        <v>2023-01-20</v>
      </c>
      <c r="B241">
        <v>48.139999000000003</v>
      </c>
      <c r="C241">
        <v>50.040000999999997</v>
      </c>
      <c r="D241">
        <v>47.5</v>
      </c>
      <c r="E241">
        <v>49.610000999999997</v>
      </c>
      <c r="F241">
        <v>49.610000999999997</v>
      </c>
      <c r="G241">
        <v>899100</v>
      </c>
    </row>
    <row r="242" spans="1:7" x14ac:dyDescent="0.2">
      <c r="A242" s="1" t="d">
        <v>2023-01-23</v>
      </c>
      <c r="B242">
        <v>49.68</v>
      </c>
      <c r="C242">
        <v>51.395000000000003</v>
      </c>
      <c r="D242">
        <v>49.134998000000003</v>
      </c>
      <c r="E242">
        <v>51.32</v>
      </c>
      <c r="F242">
        <v>51.32</v>
      </c>
      <c r="G242">
        <v>790300</v>
      </c>
    </row>
    <row r="243" spans="1:7" x14ac:dyDescent="0.2">
      <c r="A243" s="1" t="d">
        <v>2023-01-24</v>
      </c>
      <c r="B243">
        <v>50.950001</v>
      </c>
      <c r="C243">
        <v>52.310001</v>
      </c>
      <c r="D243">
        <v>50.639999000000003</v>
      </c>
      <c r="E243">
        <v>51.959999000000003</v>
      </c>
      <c r="F243">
        <v>51.959999000000003</v>
      </c>
      <c r="G243">
        <v>797100</v>
      </c>
    </row>
    <row r="244" spans="1:7" x14ac:dyDescent="0.2">
      <c r="A244" s="1" t="d">
        <v>2023-01-25</v>
      </c>
      <c r="B244">
        <v>50.700001</v>
      </c>
      <c r="C244">
        <v>51.200001</v>
      </c>
      <c r="D244">
        <v>49.294998</v>
      </c>
      <c r="E244">
        <v>50.75</v>
      </c>
      <c r="F244">
        <v>50.75</v>
      </c>
      <c r="G244">
        <v>1010500</v>
      </c>
    </row>
    <row r="245" spans="1:7" x14ac:dyDescent="0.2">
      <c r="A245" s="1" t="d">
        <v>2023-01-26</v>
      </c>
      <c r="B245">
        <v>51.5</v>
      </c>
      <c r="C245">
        <v>52</v>
      </c>
      <c r="D245">
        <v>49.410998999999997</v>
      </c>
      <c r="E245">
        <v>50.470001000000003</v>
      </c>
      <c r="F245">
        <v>50.470001000000003</v>
      </c>
      <c r="G245">
        <v>906000</v>
      </c>
    </row>
    <row r="246" spans="1:7" x14ac:dyDescent="0.2">
      <c r="A246" s="1" t="d">
        <v>2023-01-27</v>
      </c>
      <c r="B246">
        <v>50.16</v>
      </c>
      <c r="C246">
        <v>53.189999</v>
      </c>
      <c r="D246">
        <v>50</v>
      </c>
      <c r="E246">
        <v>52.779998999999997</v>
      </c>
      <c r="F246">
        <v>52.779998999999997</v>
      </c>
      <c r="G246">
        <v>879900</v>
      </c>
    </row>
    <row r="247" spans="1:7" x14ac:dyDescent="0.2">
      <c r="A247" s="1" t="d">
        <v>2023-01-30</v>
      </c>
      <c r="B247">
        <v>52.099997999999999</v>
      </c>
      <c r="C247">
        <v>52.369999</v>
      </c>
      <c r="D247">
        <v>49.860000999999997</v>
      </c>
      <c r="E247">
        <v>49.959999000000003</v>
      </c>
      <c r="F247">
        <v>49.959999000000003</v>
      </c>
      <c r="G247">
        <v>1180600</v>
      </c>
    </row>
    <row r="248" spans="1:7" x14ac:dyDescent="0.2">
      <c r="A248" s="1" t="d">
        <v>2023-01-31</v>
      </c>
      <c r="B248">
        <v>50.099997999999999</v>
      </c>
      <c r="C248">
        <v>51.900002000000001</v>
      </c>
      <c r="D248">
        <v>50.099997999999999</v>
      </c>
      <c r="E248">
        <v>51.02</v>
      </c>
      <c r="F248">
        <v>51.02</v>
      </c>
      <c r="G248">
        <v>725400</v>
      </c>
    </row>
    <row r="249" spans="1:7" x14ac:dyDescent="0.2">
      <c r="A249" s="1" t="d">
        <v>2023-02-01</v>
      </c>
      <c r="B249">
        <v>51.57</v>
      </c>
      <c r="C249">
        <v>53.040000999999997</v>
      </c>
      <c r="D249">
        <v>50.34</v>
      </c>
      <c r="E249">
        <v>52.330002</v>
      </c>
      <c r="F249">
        <v>52.330002</v>
      </c>
      <c r="G249">
        <v>1076100</v>
      </c>
    </row>
    <row r="250" spans="1:7" x14ac:dyDescent="0.2">
      <c r="A250" s="1" t="d">
        <v>2023-02-02</v>
      </c>
      <c r="B250">
        <v>54.25</v>
      </c>
      <c r="C250">
        <v>58.5</v>
      </c>
      <c r="D250">
        <v>52.759998000000003</v>
      </c>
      <c r="E250">
        <v>56.119999</v>
      </c>
      <c r="F250">
        <v>56.119999</v>
      </c>
      <c r="G250">
        <v>2088700</v>
      </c>
    </row>
    <row r="251" spans="1:7" x14ac:dyDescent="0.2">
      <c r="A251" s="1" t="d">
        <v>2023-02-03</v>
      </c>
      <c r="B251">
        <v>54.119999</v>
      </c>
      <c r="C251">
        <v>56.110000999999997</v>
      </c>
      <c r="D251">
        <v>53.380001</v>
      </c>
      <c r="E251">
        <v>55.27</v>
      </c>
      <c r="F251">
        <v>55.27</v>
      </c>
      <c r="G251">
        <v>1166700</v>
      </c>
    </row>
    <row r="252" spans="1:7" x14ac:dyDescent="0.2">
      <c r="A252" s="1" t="d">
        <v>2023-02-06</v>
      </c>
      <c r="B252">
        <v>55.150002000000001</v>
      </c>
      <c r="C252">
        <v>56.52</v>
      </c>
      <c r="D252">
        <v>54.419998</v>
      </c>
      <c r="E252">
        <v>55.509998000000003</v>
      </c>
      <c r="F252">
        <v>55.509998000000003</v>
      </c>
      <c r="G252">
        <v>871200</v>
      </c>
    </row>
    <row r="253" spans="1:7" x14ac:dyDescent="0.2">
      <c r="A253" s="1" t="d">
        <v>2023-02-07</v>
      </c>
      <c r="B253">
        <v>56.049999</v>
      </c>
      <c r="C253">
        <v>57.220001000000003</v>
      </c>
      <c r="D253">
        <v>53.5</v>
      </c>
      <c r="E253">
        <v>55.665000999999997</v>
      </c>
      <c r="F253">
        <v>55.665000999999997</v>
      </c>
      <c r="G253">
        <v>1320700</v>
      </c>
    </row>
    <row r="254" spans="1:7" x14ac:dyDescent="0.2">
      <c r="A254" s="1" t="d">
        <v>2023-02-08</v>
      </c>
      <c r="B254">
        <v>55.669998</v>
      </c>
      <c r="C254">
        <v>56.16</v>
      </c>
      <c r="D254">
        <v>53.27</v>
      </c>
      <c r="E254">
        <v>53.389999000000003</v>
      </c>
      <c r="F254">
        <v>53.389999000000003</v>
      </c>
      <c r="G254">
        <v>801500</v>
      </c>
    </row>
    <row r="255" spans="1:7" x14ac:dyDescent="0.2">
      <c r="A255" s="1" t="d">
        <v>2023-02-09</v>
      </c>
      <c r="B255">
        <v>54</v>
      </c>
      <c r="C255">
        <v>54.41</v>
      </c>
      <c r="D255">
        <v>50.715000000000003</v>
      </c>
      <c r="E255">
        <v>51.080002</v>
      </c>
      <c r="F255">
        <v>51.080002</v>
      </c>
      <c r="G255">
        <v>1027400</v>
      </c>
    </row>
    <row r="256" spans="1:7" x14ac:dyDescent="0.2">
      <c r="A256" s="1" t="d">
        <v>2023-02-10</v>
      </c>
      <c r="B256">
        <v>50.389999000000003</v>
      </c>
      <c r="C256">
        <v>50.509998000000003</v>
      </c>
      <c r="D256">
        <v>49.169998</v>
      </c>
      <c r="E256">
        <v>49.779998999999997</v>
      </c>
      <c r="F256">
        <v>49.779998999999997</v>
      </c>
      <c r="G256">
        <v>1232000</v>
      </c>
    </row>
    <row r="257" spans="1:7" x14ac:dyDescent="0.2">
      <c r="A257" s="1" t="d">
        <v>2023-02-13</v>
      </c>
      <c r="B257">
        <v>49.830002</v>
      </c>
      <c r="C257">
        <v>51.709999000000003</v>
      </c>
      <c r="D257">
        <v>48.830002</v>
      </c>
      <c r="E257">
        <v>51.509998000000003</v>
      </c>
      <c r="F257">
        <v>51.509998000000003</v>
      </c>
      <c r="G257">
        <v>894300</v>
      </c>
    </row>
    <row r="258" spans="1:7" x14ac:dyDescent="0.2">
      <c r="A258" s="1" t="d">
        <v>2023-02-14</v>
      </c>
      <c r="B258">
        <v>50.84</v>
      </c>
      <c r="C258">
        <v>52.48</v>
      </c>
      <c r="D258">
        <v>49.634998000000003</v>
      </c>
      <c r="E258">
        <v>50.869999</v>
      </c>
      <c r="F258">
        <v>50.869999</v>
      </c>
      <c r="G258">
        <v>986100</v>
      </c>
    </row>
    <row r="259" spans="1:7" x14ac:dyDescent="0.2">
      <c r="A259" s="1" t="d">
        <v>2023-02-15</v>
      </c>
      <c r="B259">
        <v>50.689999</v>
      </c>
      <c r="C259">
        <v>52.259998000000003</v>
      </c>
      <c r="D259">
        <v>49.810001</v>
      </c>
      <c r="E259">
        <v>52.169998</v>
      </c>
      <c r="F259">
        <v>52.169998</v>
      </c>
      <c r="G259">
        <v>688000</v>
      </c>
    </row>
    <row r="260" spans="1:7" x14ac:dyDescent="0.2">
      <c r="A260" s="1" t="d">
        <v>2023-02-16</v>
      </c>
      <c r="B260">
        <v>50.950001</v>
      </c>
      <c r="C260">
        <v>52.07</v>
      </c>
      <c r="D260">
        <v>49.709999000000003</v>
      </c>
      <c r="E260">
        <v>50.540000999999997</v>
      </c>
      <c r="F260">
        <v>50.540000999999997</v>
      </c>
      <c r="G260">
        <v>1051900</v>
      </c>
    </row>
    <row r="261" spans="1:7" x14ac:dyDescent="0.2">
      <c r="A261" s="1" t="d">
        <v>2023-02-17</v>
      </c>
      <c r="B261">
        <v>49.990001999999997</v>
      </c>
      <c r="C261">
        <v>50.919998</v>
      </c>
      <c r="D261">
        <v>48.23</v>
      </c>
      <c r="E261">
        <v>50.889999000000003</v>
      </c>
      <c r="F261">
        <v>50.889999000000003</v>
      </c>
      <c r="G261">
        <v>1138800</v>
      </c>
    </row>
    <row r="262" spans="1:7" x14ac:dyDescent="0.2">
      <c r="A262" s="1" t="d">
        <v>2023-02-21</v>
      </c>
      <c r="B262">
        <v>49.459999000000003</v>
      </c>
      <c r="C262">
        <v>49.599997999999999</v>
      </c>
      <c r="D262">
        <v>46.52</v>
      </c>
      <c r="E262">
        <v>46.630001</v>
      </c>
      <c r="F262">
        <v>46.630001</v>
      </c>
      <c r="G262">
        <v>1445500</v>
      </c>
    </row>
    <row r="263" spans="1:7" x14ac:dyDescent="0.2">
      <c r="A263" s="1" t="d">
        <v>2023-02-22</v>
      </c>
      <c r="B263">
        <v>47.799999</v>
      </c>
      <c r="C263">
        <v>53.5</v>
      </c>
      <c r="D263">
        <v>47.330002</v>
      </c>
      <c r="E263">
        <v>50.380001</v>
      </c>
      <c r="F263">
        <v>50.380001</v>
      </c>
      <c r="G263">
        <v>2728400</v>
      </c>
    </row>
    <row r="264" spans="1:7" x14ac:dyDescent="0.2">
      <c r="A264" s="1" t="d">
        <v>2023-02-23</v>
      </c>
      <c r="B264">
        <v>51.639999000000003</v>
      </c>
      <c r="C264">
        <v>51.658000999999999</v>
      </c>
      <c r="D264">
        <v>47.779998999999997</v>
      </c>
      <c r="E264">
        <v>50.040000999999997</v>
      </c>
      <c r="F264">
        <v>50.040000999999997</v>
      </c>
      <c r="G264">
        <v>1312500</v>
      </c>
    </row>
    <row r="265" spans="1:7" x14ac:dyDescent="0.2">
      <c r="A265" s="1" t="d">
        <v>2023-02-24</v>
      </c>
      <c r="B265">
        <v>48.919998</v>
      </c>
      <c r="C265">
        <v>49.419998</v>
      </c>
      <c r="D265">
        <v>47.299999</v>
      </c>
      <c r="E265">
        <v>48.02</v>
      </c>
      <c r="F265">
        <v>48.02</v>
      </c>
      <c r="G265">
        <v>1229100</v>
      </c>
    </row>
    <row r="266" spans="1:7" x14ac:dyDescent="0.2">
      <c r="A266" s="1" t="d">
        <v>2023-02-27</v>
      </c>
      <c r="B266">
        <v>49.189999</v>
      </c>
      <c r="C266">
        <v>49.52</v>
      </c>
      <c r="D266">
        <v>47.150002000000001</v>
      </c>
      <c r="E266">
        <v>49.16</v>
      </c>
      <c r="F266">
        <v>49.16</v>
      </c>
      <c r="G266">
        <v>1093400</v>
      </c>
    </row>
    <row r="267" spans="1:7" x14ac:dyDescent="0.2">
      <c r="A267" s="1" t="d">
        <v>2023-02-28</v>
      </c>
      <c r="B267">
        <v>49.09</v>
      </c>
      <c r="C267">
        <v>50.115001999999997</v>
      </c>
      <c r="D267">
        <v>48.75</v>
      </c>
      <c r="E267">
        <v>49.32</v>
      </c>
      <c r="F267">
        <v>49.32</v>
      </c>
      <c r="G267">
        <v>1168400</v>
      </c>
    </row>
    <row r="268" spans="1:7" x14ac:dyDescent="0.2">
      <c r="A268" s="1" t="d">
        <v>2023-03-01</v>
      </c>
      <c r="B268">
        <v>49.209999000000003</v>
      </c>
      <c r="C268">
        <v>49.48</v>
      </c>
      <c r="D268">
        <v>47.599997999999999</v>
      </c>
      <c r="E268">
        <v>47.720001000000003</v>
      </c>
      <c r="F268">
        <v>47.720001000000003</v>
      </c>
      <c r="G268">
        <v>797800</v>
      </c>
    </row>
    <row r="269" spans="1:7" x14ac:dyDescent="0.2">
      <c r="A269" s="1" t="d">
        <v>2023-03-02</v>
      </c>
      <c r="B269">
        <v>47.48</v>
      </c>
      <c r="C269">
        <v>49.439999</v>
      </c>
      <c r="D269">
        <v>46.849997999999999</v>
      </c>
      <c r="E269">
        <v>49.189999</v>
      </c>
      <c r="F269">
        <v>49.189999</v>
      </c>
      <c r="G269">
        <v>817500</v>
      </c>
    </row>
    <row r="270" spans="1:7" x14ac:dyDescent="0.2">
      <c r="A270" s="1" t="d">
        <v>2023-03-03</v>
      </c>
      <c r="B270">
        <v>49.810001</v>
      </c>
      <c r="C270">
        <v>51.189999</v>
      </c>
      <c r="D270">
        <v>48.68</v>
      </c>
      <c r="E270">
        <v>50.84</v>
      </c>
      <c r="F270">
        <v>50.84</v>
      </c>
      <c r="G270">
        <v>883900</v>
      </c>
    </row>
    <row r="271" spans="1:7" x14ac:dyDescent="0.2">
      <c r="A271" s="1" t="d">
        <v>2023-03-06</v>
      </c>
      <c r="B271">
        <v>51.419998</v>
      </c>
      <c r="C271">
        <v>51.558998000000003</v>
      </c>
      <c r="D271">
        <v>49.060001</v>
      </c>
      <c r="E271">
        <v>49.330002</v>
      </c>
      <c r="F271">
        <v>49.330002</v>
      </c>
      <c r="G271">
        <v>748800</v>
      </c>
    </row>
    <row r="272" spans="1:7" x14ac:dyDescent="0.2">
      <c r="A272" s="1" t="d">
        <v>2023-03-07</v>
      </c>
      <c r="B272">
        <v>48.869999</v>
      </c>
      <c r="C272">
        <v>49.099997999999999</v>
      </c>
      <c r="D272">
        <v>47.664000999999999</v>
      </c>
      <c r="E272">
        <v>47.84</v>
      </c>
      <c r="F272">
        <v>47.84</v>
      </c>
      <c r="G272">
        <v>762300</v>
      </c>
    </row>
    <row r="273" spans="1:7" x14ac:dyDescent="0.2">
      <c r="A273" s="1" t="d">
        <v>2023-03-08</v>
      </c>
      <c r="B273">
        <v>47.650002000000001</v>
      </c>
      <c r="C273">
        <v>48.5</v>
      </c>
      <c r="D273">
        <v>47.099997999999999</v>
      </c>
      <c r="E273">
        <v>47.93</v>
      </c>
      <c r="F273">
        <v>47.93</v>
      </c>
      <c r="G273">
        <v>669500</v>
      </c>
    </row>
    <row r="274" spans="1:7" x14ac:dyDescent="0.2">
      <c r="A274" s="1" t="d">
        <v>2023-03-09</v>
      </c>
      <c r="B274">
        <v>47.830002</v>
      </c>
      <c r="C274">
        <v>48.34</v>
      </c>
      <c r="D274">
        <v>45.720001000000003</v>
      </c>
      <c r="E274">
        <v>45.790000999999997</v>
      </c>
      <c r="F274">
        <v>45.790000999999997</v>
      </c>
      <c r="G274">
        <v>784500</v>
      </c>
    </row>
    <row r="275" spans="1:7" x14ac:dyDescent="0.2">
      <c r="A275" s="1" t="d">
        <v>2023-03-10</v>
      </c>
      <c r="B275">
        <v>45.470001000000003</v>
      </c>
      <c r="C275">
        <v>45.73</v>
      </c>
      <c r="D275">
        <v>42.009998000000003</v>
      </c>
      <c r="E275">
        <v>43.220001000000003</v>
      </c>
      <c r="F275">
        <v>43.220001000000003</v>
      </c>
      <c r="G275">
        <v>1762500</v>
      </c>
    </row>
    <row r="276" spans="1:7" x14ac:dyDescent="0.2">
      <c r="A276" s="1" t="d">
        <v>2023-03-13</v>
      </c>
      <c r="B276">
        <v>42.75</v>
      </c>
      <c r="C276">
        <v>46.360000999999997</v>
      </c>
      <c r="D276">
        <v>42.57</v>
      </c>
      <c r="E276">
        <v>45.720001000000003</v>
      </c>
      <c r="F276">
        <v>45.720001000000003</v>
      </c>
      <c r="G276">
        <v>1363400</v>
      </c>
    </row>
    <row r="277" spans="1:7" x14ac:dyDescent="0.2">
      <c r="A277" s="1" t="d">
        <v>2023-03-14</v>
      </c>
      <c r="B277">
        <v>46.66</v>
      </c>
      <c r="C277">
        <v>47.346001000000001</v>
      </c>
      <c r="D277">
        <v>44.610000999999997</v>
      </c>
      <c r="E277">
        <v>45.150002000000001</v>
      </c>
      <c r="F277">
        <v>45.150002000000001</v>
      </c>
      <c r="G277">
        <v>1015900</v>
      </c>
    </row>
    <row r="278" spans="1:7" x14ac:dyDescent="0.2">
      <c r="A278" s="1" t="d">
        <v>2023-03-15</v>
      </c>
      <c r="B278">
        <v>44.630001</v>
      </c>
      <c r="C278">
        <v>45.459000000000003</v>
      </c>
      <c r="D278">
        <v>43.889999000000003</v>
      </c>
      <c r="E278">
        <v>44.919998</v>
      </c>
      <c r="F278">
        <v>44.919998</v>
      </c>
      <c r="G278">
        <v>866900</v>
      </c>
    </row>
    <row r="279" spans="1:7" x14ac:dyDescent="0.2">
      <c r="A279" s="1" t="d">
        <v>2023-03-16</v>
      </c>
      <c r="B279">
        <v>44.869999</v>
      </c>
      <c r="C279">
        <v>46.150002000000001</v>
      </c>
      <c r="D279">
        <v>43.75</v>
      </c>
      <c r="E279">
        <v>45.389999000000003</v>
      </c>
      <c r="F279">
        <v>45.389999000000003</v>
      </c>
      <c r="G279">
        <v>755800</v>
      </c>
    </row>
    <row r="280" spans="1:7" x14ac:dyDescent="0.2">
      <c r="A280" s="1" t="d">
        <v>2023-03-17</v>
      </c>
      <c r="B280">
        <v>45.630001</v>
      </c>
      <c r="C280">
        <v>45.950001</v>
      </c>
      <c r="D280">
        <v>44.25</v>
      </c>
      <c r="E280">
        <v>45.740001999999997</v>
      </c>
      <c r="F280">
        <v>45.740001999999997</v>
      </c>
      <c r="G280">
        <v>957900</v>
      </c>
    </row>
    <row r="281" spans="1:7" x14ac:dyDescent="0.2">
      <c r="A281" s="1" t="d">
        <v>2023-03-20</v>
      </c>
      <c r="B281">
        <v>45.540000999999997</v>
      </c>
      <c r="C281">
        <v>46.049999</v>
      </c>
      <c r="D281">
        <v>44.080002</v>
      </c>
      <c r="E281">
        <v>44.459999000000003</v>
      </c>
      <c r="F281">
        <v>44.459999000000003</v>
      </c>
      <c r="G281">
        <v>832400</v>
      </c>
    </row>
    <row r="282" spans="1:7" x14ac:dyDescent="0.2">
      <c r="A282" s="1" t="d">
        <v>2023-03-21</v>
      </c>
      <c r="B282">
        <v>44.32</v>
      </c>
      <c r="C282">
        <v>45.299999</v>
      </c>
      <c r="D282">
        <v>43.41</v>
      </c>
      <c r="E282">
        <v>45.060001</v>
      </c>
      <c r="F282">
        <v>45.060001</v>
      </c>
      <c r="G282">
        <v>1055700</v>
      </c>
    </row>
    <row r="283" spans="1:7" x14ac:dyDescent="0.2">
      <c r="A283" s="1" t="d">
        <v>2023-03-22</v>
      </c>
      <c r="B283">
        <v>45.169998</v>
      </c>
      <c r="C283">
        <v>45.66</v>
      </c>
      <c r="D283">
        <v>43.540000999999997</v>
      </c>
      <c r="E283">
        <v>43.540000999999997</v>
      </c>
      <c r="F283">
        <v>43.540000999999997</v>
      </c>
      <c r="G283">
        <v>973300</v>
      </c>
    </row>
    <row r="284" spans="1:7" x14ac:dyDescent="0.2">
      <c r="A284" s="1" t="d">
        <v>2023-03-23</v>
      </c>
      <c r="B284">
        <v>44.34</v>
      </c>
      <c r="C284">
        <v>45.040000999999997</v>
      </c>
      <c r="D284">
        <v>42.41</v>
      </c>
      <c r="E284">
        <v>43.139999000000003</v>
      </c>
      <c r="F284">
        <v>43.139999000000003</v>
      </c>
      <c r="G284">
        <v>920500</v>
      </c>
    </row>
    <row r="285" spans="1:7" x14ac:dyDescent="0.2">
      <c r="A285" s="1" t="d">
        <v>2023-03-24</v>
      </c>
      <c r="B285">
        <v>42.830002</v>
      </c>
      <c r="C285">
        <v>43.860000999999997</v>
      </c>
      <c r="D285">
        <v>42</v>
      </c>
      <c r="E285">
        <v>43.43</v>
      </c>
      <c r="F285">
        <v>43.43</v>
      </c>
      <c r="G285">
        <v>889900</v>
      </c>
    </row>
    <row r="286" spans="1:7" x14ac:dyDescent="0.2">
      <c r="A286" s="1" t="d">
        <v>2023-03-27</v>
      </c>
      <c r="B286">
        <v>45.509998000000003</v>
      </c>
      <c r="C286">
        <v>46.119999</v>
      </c>
      <c r="D286">
        <v>43.93</v>
      </c>
      <c r="E286">
        <v>44.349997999999999</v>
      </c>
      <c r="F286">
        <v>44.349997999999999</v>
      </c>
      <c r="G286">
        <v>1393700</v>
      </c>
    </row>
    <row r="287" spans="1:7" x14ac:dyDescent="0.2">
      <c r="A287" s="1" t="d">
        <v>2023-03-28</v>
      </c>
      <c r="B287">
        <v>44.119999</v>
      </c>
      <c r="C287">
        <v>44.743000000000002</v>
      </c>
      <c r="D287">
        <v>43.365001999999997</v>
      </c>
      <c r="E287">
        <v>43.849997999999999</v>
      </c>
      <c r="F287">
        <v>43.849997999999999</v>
      </c>
      <c r="G287">
        <v>702400</v>
      </c>
    </row>
    <row r="288" spans="1:7" x14ac:dyDescent="0.2">
      <c r="A288" s="1" t="d">
        <v>2023-03-29</v>
      </c>
      <c r="B288">
        <v>44.360000999999997</v>
      </c>
      <c r="C288">
        <v>45.5</v>
      </c>
      <c r="D288">
        <v>43.529998999999997</v>
      </c>
      <c r="E288">
        <v>45.18</v>
      </c>
      <c r="F288">
        <v>45.18</v>
      </c>
      <c r="G288">
        <v>913500</v>
      </c>
    </row>
    <row r="289" spans="1:7" x14ac:dyDescent="0.2">
      <c r="A289" s="1" t="d">
        <v>2023-03-30</v>
      </c>
      <c r="B289">
        <v>45.560001</v>
      </c>
      <c r="C289">
        <v>45.700001</v>
      </c>
      <c r="D289">
        <v>44.009998000000003</v>
      </c>
      <c r="E289">
        <v>44.16</v>
      </c>
      <c r="F289">
        <v>44.16</v>
      </c>
      <c r="G289">
        <v>822200</v>
      </c>
    </row>
    <row r="290" spans="1:7" x14ac:dyDescent="0.2">
      <c r="A290" s="1" t="d">
        <v>2023-03-31</v>
      </c>
      <c r="B290">
        <v>44.419998</v>
      </c>
      <c r="C290">
        <v>45.689999</v>
      </c>
      <c r="D290">
        <v>44.07</v>
      </c>
      <c r="E290">
        <v>45.23</v>
      </c>
      <c r="F290">
        <v>45.23</v>
      </c>
      <c r="G290">
        <v>1178400</v>
      </c>
    </row>
    <row r="291" spans="1:7" x14ac:dyDescent="0.2">
      <c r="A291" s="1" t="d">
        <v>2023-04-03</v>
      </c>
      <c r="B291">
        <v>45.290000999999997</v>
      </c>
      <c r="C291">
        <v>46.279998999999997</v>
      </c>
      <c r="D291">
        <v>44.57</v>
      </c>
      <c r="E291">
        <v>45.279998999999997</v>
      </c>
      <c r="F291">
        <v>45.279998999999997</v>
      </c>
      <c r="G291">
        <v>931600</v>
      </c>
    </row>
    <row r="292" spans="1:7" x14ac:dyDescent="0.2">
      <c r="A292" s="1" t="d">
        <v>2023-04-04</v>
      </c>
      <c r="B292">
        <v>45.330002</v>
      </c>
      <c r="C292">
        <v>45.419998</v>
      </c>
      <c r="D292">
        <v>43.099997999999999</v>
      </c>
      <c r="E292">
        <v>43.709999000000003</v>
      </c>
      <c r="F292">
        <v>43.709999000000003</v>
      </c>
      <c r="G292">
        <v>945000</v>
      </c>
    </row>
    <row r="293" spans="1:7" x14ac:dyDescent="0.2">
      <c r="A293" s="1" t="d">
        <v>2023-04-05</v>
      </c>
      <c r="B293">
        <v>43.68</v>
      </c>
      <c r="C293">
        <v>45</v>
      </c>
      <c r="D293">
        <v>43.139999000000003</v>
      </c>
      <c r="E293">
        <v>44.799999</v>
      </c>
      <c r="F293">
        <v>44.799999</v>
      </c>
      <c r="G293">
        <v>1189600</v>
      </c>
    </row>
    <row r="294" spans="1:7" x14ac:dyDescent="0.2">
      <c r="A294" s="1" t="d">
        <v>2023-04-06</v>
      </c>
      <c r="B294">
        <v>44.880001</v>
      </c>
      <c r="C294">
        <v>45.709999000000003</v>
      </c>
      <c r="D294">
        <v>44.025002000000001</v>
      </c>
      <c r="E294">
        <v>45.400002000000001</v>
      </c>
      <c r="F294">
        <v>45.400002000000001</v>
      </c>
      <c r="G294">
        <v>886800</v>
      </c>
    </row>
    <row r="295" spans="1:7" x14ac:dyDescent="0.2">
      <c r="A295" s="1" t="d">
        <v>2023-04-10</v>
      </c>
      <c r="B295">
        <v>44.990001999999997</v>
      </c>
      <c r="C295">
        <v>45.209999000000003</v>
      </c>
      <c r="D295">
        <v>44.5</v>
      </c>
      <c r="E295">
        <v>45.09</v>
      </c>
      <c r="F295">
        <v>45.09</v>
      </c>
      <c r="G295">
        <v>746800</v>
      </c>
    </row>
    <row r="296" spans="1:7" x14ac:dyDescent="0.2">
      <c r="A296" s="1" t="d">
        <v>2023-04-11</v>
      </c>
      <c r="B296">
        <v>45.130001</v>
      </c>
      <c r="C296">
        <v>45.939999</v>
      </c>
      <c r="D296">
        <v>45.110000999999997</v>
      </c>
      <c r="E296">
        <v>45.41</v>
      </c>
      <c r="F296">
        <v>45.41</v>
      </c>
      <c r="G296">
        <v>739900</v>
      </c>
    </row>
    <row r="297" spans="1:7" x14ac:dyDescent="0.2">
      <c r="A297" s="1" t="d">
        <v>2023-04-12</v>
      </c>
      <c r="B297">
        <v>46.5</v>
      </c>
      <c r="C297">
        <v>47.139999000000003</v>
      </c>
      <c r="D297">
        <v>43.400002000000001</v>
      </c>
      <c r="E297">
        <v>43.470001000000003</v>
      </c>
      <c r="F297">
        <v>43.470001000000003</v>
      </c>
      <c r="G297">
        <v>1400000</v>
      </c>
    </row>
    <row r="298" spans="1:7" x14ac:dyDescent="0.2">
      <c r="A298" s="1" t="d">
        <v>2023-04-13</v>
      </c>
      <c r="B298">
        <v>44.240001999999997</v>
      </c>
      <c r="C298">
        <v>50.779998999999997</v>
      </c>
      <c r="D298">
        <v>44</v>
      </c>
      <c r="E298">
        <v>50.560001</v>
      </c>
      <c r="F298">
        <v>50.560001</v>
      </c>
      <c r="G298">
        <v>4384800</v>
      </c>
    </row>
    <row r="299" spans="1:7" x14ac:dyDescent="0.2">
      <c r="A299" s="1" t="d">
        <v>2023-04-14</v>
      </c>
      <c r="B299">
        <v>50.560001</v>
      </c>
      <c r="C299">
        <v>51.470001000000003</v>
      </c>
      <c r="D299">
        <v>49.584999000000003</v>
      </c>
      <c r="E299">
        <v>50.310001</v>
      </c>
      <c r="F299">
        <v>50.310001</v>
      </c>
      <c r="G299">
        <v>2282200</v>
      </c>
    </row>
    <row r="300" spans="1:7" x14ac:dyDescent="0.2">
      <c r="A300" s="1" t="d">
        <v>2023-04-17</v>
      </c>
      <c r="B300">
        <v>50.82</v>
      </c>
      <c r="C300">
        <v>55.360000999999997</v>
      </c>
      <c r="D300">
        <v>50.5</v>
      </c>
      <c r="E300">
        <v>54.290000999999997</v>
      </c>
      <c r="F300">
        <v>54.290000999999997</v>
      </c>
      <c r="G300">
        <v>2601400</v>
      </c>
    </row>
    <row r="301" spans="1:7" x14ac:dyDescent="0.2">
      <c r="A301" s="1" t="d">
        <v>2023-04-18</v>
      </c>
      <c r="B301">
        <v>54.790000999999997</v>
      </c>
      <c r="C301">
        <v>54.900002000000001</v>
      </c>
      <c r="D301">
        <v>51.794998</v>
      </c>
      <c r="E301">
        <v>51.919998</v>
      </c>
      <c r="F301">
        <v>51.919998</v>
      </c>
      <c r="G301">
        <v>1388900</v>
      </c>
    </row>
    <row r="302" spans="1:7" x14ac:dyDescent="0.2">
      <c r="A302" s="1" t="d">
        <v>2023-04-19</v>
      </c>
      <c r="B302">
        <v>51.580002</v>
      </c>
      <c r="C302">
        <v>54.439999</v>
      </c>
      <c r="D302">
        <v>50.950001</v>
      </c>
      <c r="E302">
        <v>53.48</v>
      </c>
      <c r="F302">
        <v>53.48</v>
      </c>
      <c r="G302">
        <v>1198300</v>
      </c>
    </row>
    <row r="303" spans="1:7" x14ac:dyDescent="0.2">
      <c r="A303" s="1" t="d">
        <v>2023-04-20</v>
      </c>
      <c r="B303">
        <v>52.529998999999997</v>
      </c>
      <c r="C303">
        <v>52.98</v>
      </c>
      <c r="D303">
        <v>49.669998</v>
      </c>
      <c r="E303">
        <v>49.889999000000003</v>
      </c>
      <c r="F303">
        <v>49.889999000000003</v>
      </c>
      <c r="G303">
        <v>1478000</v>
      </c>
    </row>
    <row r="304" spans="1:7" x14ac:dyDescent="0.2">
      <c r="A304" s="1" t="d">
        <v>2023-04-21</v>
      </c>
      <c r="B304">
        <v>49.889999000000003</v>
      </c>
      <c r="C304">
        <v>52.389999000000003</v>
      </c>
      <c r="D304">
        <v>49.610000999999997</v>
      </c>
      <c r="E304">
        <v>52.009998000000003</v>
      </c>
      <c r="F304">
        <v>52.009998000000003</v>
      </c>
      <c r="G304">
        <v>1194400</v>
      </c>
    </row>
    <row r="305" spans="1:7" x14ac:dyDescent="0.2">
      <c r="A305" s="1" t="d">
        <v>2023-04-24</v>
      </c>
      <c r="B305">
        <v>52.209999000000003</v>
      </c>
      <c r="C305">
        <v>52.259998000000003</v>
      </c>
      <c r="D305">
        <v>50</v>
      </c>
      <c r="E305">
        <v>51.080002</v>
      </c>
      <c r="F305">
        <v>51.080002</v>
      </c>
      <c r="G305">
        <v>900200</v>
      </c>
    </row>
    <row r="306" spans="1:7" x14ac:dyDescent="0.2">
      <c r="A306" s="1" t="d">
        <v>2023-04-25</v>
      </c>
      <c r="B306">
        <v>50.970001000000003</v>
      </c>
      <c r="C306">
        <v>51.700001</v>
      </c>
      <c r="D306">
        <v>49.049999</v>
      </c>
      <c r="E306">
        <v>49.43</v>
      </c>
      <c r="F306">
        <v>49.43</v>
      </c>
      <c r="G306">
        <v>886700</v>
      </c>
    </row>
    <row r="307" spans="1:7" x14ac:dyDescent="0.2">
      <c r="A307" s="1" t="d">
        <v>2023-04-26</v>
      </c>
      <c r="B307">
        <v>49.599997999999999</v>
      </c>
      <c r="C307">
        <v>50</v>
      </c>
      <c r="D307">
        <v>48.549999</v>
      </c>
      <c r="E307">
        <v>48.650002000000001</v>
      </c>
      <c r="F307">
        <v>48.650002000000001</v>
      </c>
      <c r="G307">
        <v>1085500</v>
      </c>
    </row>
    <row r="308" spans="1:7" x14ac:dyDescent="0.2">
      <c r="A308" s="1" t="d">
        <v>2023-04-27</v>
      </c>
      <c r="B308">
        <v>48.849997999999999</v>
      </c>
      <c r="C308">
        <v>50.650002000000001</v>
      </c>
      <c r="D308">
        <v>48.099997999999999</v>
      </c>
      <c r="E308">
        <v>49.110000999999997</v>
      </c>
      <c r="F308">
        <v>49.110000999999997</v>
      </c>
      <c r="G308">
        <v>939700</v>
      </c>
    </row>
    <row r="309" spans="1:7" x14ac:dyDescent="0.2">
      <c r="A309" s="1" t="d">
        <v>2023-04-28</v>
      </c>
      <c r="B309">
        <v>48.959999000000003</v>
      </c>
      <c r="C309">
        <v>49.959999000000003</v>
      </c>
      <c r="D309">
        <v>47.810001</v>
      </c>
      <c r="E309">
        <v>48.939999</v>
      </c>
      <c r="F309">
        <v>48.939999</v>
      </c>
      <c r="G309">
        <v>603900</v>
      </c>
    </row>
    <row r="310" spans="1:7" x14ac:dyDescent="0.2">
      <c r="A310" s="1" t="d">
        <v>2023-05-01</v>
      </c>
      <c r="B310">
        <v>48.650002000000001</v>
      </c>
      <c r="C310">
        <v>50.130001</v>
      </c>
      <c r="D310">
        <v>48.400002000000001</v>
      </c>
      <c r="E310">
        <v>49.080002</v>
      </c>
      <c r="F310">
        <v>49.080002</v>
      </c>
      <c r="G310">
        <v>716800</v>
      </c>
    </row>
    <row r="311" spans="1:7" x14ac:dyDescent="0.2">
      <c r="A311" s="1" t="d">
        <v>2023-05-02</v>
      </c>
      <c r="B311">
        <v>49.07</v>
      </c>
      <c r="C311">
        <v>49.32</v>
      </c>
      <c r="D311">
        <v>47.84</v>
      </c>
      <c r="E311">
        <v>48.049999</v>
      </c>
      <c r="F311">
        <v>48.049999</v>
      </c>
      <c r="G311">
        <v>750900</v>
      </c>
    </row>
    <row r="312" spans="1:7" x14ac:dyDescent="0.2">
      <c r="A312" s="1" t="d">
        <v>2023-05-03</v>
      </c>
      <c r="B312">
        <v>48.169998</v>
      </c>
      <c r="C312">
        <v>50</v>
      </c>
      <c r="D312">
        <v>47.599997999999999</v>
      </c>
      <c r="E312">
        <v>49.189999</v>
      </c>
      <c r="F312">
        <v>49.189999</v>
      </c>
      <c r="G312">
        <v>1088000</v>
      </c>
    </row>
    <row r="313" spans="1:7" x14ac:dyDescent="0.2">
      <c r="A313" s="1" t="d">
        <v>2023-05-04</v>
      </c>
      <c r="B313">
        <v>48.689999</v>
      </c>
      <c r="C313">
        <v>53.849997999999999</v>
      </c>
      <c r="D313">
        <v>48.639999000000003</v>
      </c>
      <c r="E313">
        <v>53.119999</v>
      </c>
      <c r="F313">
        <v>53.119999</v>
      </c>
      <c r="G313">
        <v>1666800</v>
      </c>
    </row>
    <row r="314" spans="1:7" x14ac:dyDescent="0.2">
      <c r="A314" s="1" t="d">
        <v>2023-05-05</v>
      </c>
      <c r="B314">
        <v>54.119999</v>
      </c>
      <c r="C314">
        <v>57.889999000000003</v>
      </c>
      <c r="D314">
        <v>53.884998000000003</v>
      </c>
      <c r="E314">
        <v>55.790000999999997</v>
      </c>
      <c r="F314">
        <v>55.790000999999997</v>
      </c>
      <c r="G314">
        <v>1871800</v>
      </c>
    </row>
    <row r="315" spans="1:7" x14ac:dyDescent="0.2">
      <c r="A315" s="1" t="d">
        <v>2023-05-08</v>
      </c>
      <c r="B315">
        <v>55.939999</v>
      </c>
      <c r="C315">
        <v>56.200001</v>
      </c>
      <c r="D315">
        <v>54.029998999999997</v>
      </c>
      <c r="E315">
        <v>55.959999000000003</v>
      </c>
      <c r="F315">
        <v>55.959999000000003</v>
      </c>
      <c r="G315">
        <v>998000</v>
      </c>
    </row>
    <row r="316" spans="1:7" x14ac:dyDescent="0.2">
      <c r="A316" s="1" t="d">
        <v>2023-05-09</v>
      </c>
      <c r="B316">
        <v>56.470001000000003</v>
      </c>
      <c r="C316">
        <v>64.25</v>
      </c>
      <c r="D316">
        <v>55.720001000000003</v>
      </c>
      <c r="E316">
        <v>63.419998</v>
      </c>
      <c r="F316">
        <v>63.419998</v>
      </c>
      <c r="G316">
        <v>3428600</v>
      </c>
    </row>
    <row r="317" spans="1:7" x14ac:dyDescent="0.2">
      <c r="A317" s="1" t="d">
        <v>2023-05-10</v>
      </c>
      <c r="B317">
        <v>64.480002999999996</v>
      </c>
      <c r="C317">
        <v>71.199996999999996</v>
      </c>
      <c r="D317">
        <v>63.639999000000003</v>
      </c>
      <c r="E317">
        <v>67.769997000000004</v>
      </c>
      <c r="F317">
        <v>67.769997000000004</v>
      </c>
      <c r="G317">
        <v>4342300</v>
      </c>
    </row>
    <row r="318" spans="1:7" x14ac:dyDescent="0.2">
      <c r="A318" s="1" t="d">
        <v>2023-05-11</v>
      </c>
      <c r="B318">
        <v>68</v>
      </c>
      <c r="C318">
        <v>68.809997999999993</v>
      </c>
      <c r="D318">
        <v>65.120002999999997</v>
      </c>
      <c r="E318">
        <v>66.010002</v>
      </c>
      <c r="F318">
        <v>66.010002</v>
      </c>
      <c r="G318">
        <v>2010100</v>
      </c>
    </row>
    <row r="319" spans="1:7" x14ac:dyDescent="0.2">
      <c r="A319" s="1" t="d">
        <v>2023-05-12</v>
      </c>
      <c r="B319">
        <v>66.339995999999999</v>
      </c>
      <c r="C319">
        <v>67.080001999999993</v>
      </c>
      <c r="D319">
        <v>63.52</v>
      </c>
      <c r="E319">
        <v>63.900002000000001</v>
      </c>
      <c r="F319">
        <v>63.900002000000001</v>
      </c>
      <c r="G319">
        <v>1897800</v>
      </c>
    </row>
    <row r="320" spans="1:7" x14ac:dyDescent="0.2">
      <c r="A320" s="1" t="d">
        <v>2023-05-15</v>
      </c>
      <c r="B320">
        <v>64.120002999999997</v>
      </c>
      <c r="C320">
        <v>68.959998999999996</v>
      </c>
      <c r="D320">
        <v>63.849997999999999</v>
      </c>
      <c r="E320">
        <v>65.949996999999996</v>
      </c>
      <c r="F320">
        <v>65.949996999999996</v>
      </c>
      <c r="G320">
        <v>1666600</v>
      </c>
    </row>
    <row r="321" spans="1:7" x14ac:dyDescent="0.2">
      <c r="A321" s="1" t="d">
        <v>2023-05-16</v>
      </c>
      <c r="B321">
        <v>65</v>
      </c>
      <c r="C321">
        <v>65</v>
      </c>
      <c r="D321">
        <v>61.102001000000001</v>
      </c>
      <c r="E321">
        <v>61.700001</v>
      </c>
      <c r="F321">
        <v>61.700001</v>
      </c>
      <c r="G321">
        <v>1746400</v>
      </c>
    </row>
    <row r="322" spans="1:7" x14ac:dyDescent="0.2">
      <c r="A322" s="1" t="d">
        <v>2023-05-17</v>
      </c>
      <c r="B322">
        <v>62.07</v>
      </c>
      <c r="C322">
        <v>64.699996999999996</v>
      </c>
      <c r="D322">
        <v>60.68</v>
      </c>
      <c r="E322">
        <v>64.410004000000001</v>
      </c>
      <c r="F322">
        <v>64.410004000000001</v>
      </c>
      <c r="G322">
        <v>1177000</v>
      </c>
    </row>
    <row r="323" spans="1:7" x14ac:dyDescent="0.2">
      <c r="A323" s="1" t="d">
        <v>2023-05-18</v>
      </c>
      <c r="B323">
        <v>64.230002999999996</v>
      </c>
      <c r="C323">
        <v>64.970000999999996</v>
      </c>
      <c r="D323">
        <v>62.380001</v>
      </c>
      <c r="E323">
        <v>63.450001</v>
      </c>
      <c r="F323">
        <v>63.450001</v>
      </c>
      <c r="G323">
        <v>1051000</v>
      </c>
    </row>
    <row r="324" spans="1:7" x14ac:dyDescent="0.2">
      <c r="A324" s="1" t="d">
        <v>2023-05-19</v>
      </c>
      <c r="B324">
        <v>63.849997999999999</v>
      </c>
      <c r="C324">
        <v>65.25</v>
      </c>
      <c r="D324">
        <v>61.580002</v>
      </c>
      <c r="E324">
        <v>62.130001</v>
      </c>
      <c r="F324">
        <v>62.130001</v>
      </c>
      <c r="G324">
        <v>999600</v>
      </c>
    </row>
    <row r="325" spans="1:7" x14ac:dyDescent="0.2">
      <c r="A325" s="1" t="d">
        <v>2023-05-22</v>
      </c>
      <c r="B325">
        <v>62.860000999999997</v>
      </c>
      <c r="C325">
        <v>66.400002000000001</v>
      </c>
      <c r="D325">
        <v>62.220001000000003</v>
      </c>
      <c r="E325">
        <v>65.800003000000004</v>
      </c>
      <c r="F325">
        <v>65.800003000000004</v>
      </c>
      <c r="G325">
        <v>1208400</v>
      </c>
    </row>
    <row r="326" spans="1:7" x14ac:dyDescent="0.2">
      <c r="A326" s="1" t="d">
        <v>2023-05-23</v>
      </c>
      <c r="B326">
        <v>65.720000999999996</v>
      </c>
      <c r="C326">
        <v>72</v>
      </c>
      <c r="D326">
        <v>65.569999999999993</v>
      </c>
      <c r="E326">
        <v>67.199996999999996</v>
      </c>
      <c r="F326">
        <v>67.199996999999996</v>
      </c>
      <c r="G326">
        <v>2014000</v>
      </c>
    </row>
    <row r="327" spans="1:7" x14ac:dyDescent="0.2">
      <c r="A327" s="1" t="d">
        <v>2023-05-24</v>
      </c>
      <c r="B327">
        <v>66.349997999999999</v>
      </c>
      <c r="C327">
        <v>66.75</v>
      </c>
      <c r="D327">
        <v>64.300003000000004</v>
      </c>
      <c r="E327">
        <v>65.879997000000003</v>
      </c>
      <c r="F327">
        <v>65.879997000000003</v>
      </c>
      <c r="G327">
        <v>1187000</v>
      </c>
    </row>
    <row r="328" spans="1:7" x14ac:dyDescent="0.2">
      <c r="A328" s="1" t="d">
        <v>2023-05-25</v>
      </c>
      <c r="B328">
        <v>66.260002</v>
      </c>
      <c r="C328">
        <v>66.499001000000007</v>
      </c>
      <c r="D328">
        <v>62.16</v>
      </c>
      <c r="E328">
        <v>63.849997999999999</v>
      </c>
      <c r="F328">
        <v>63.849997999999999</v>
      </c>
      <c r="G328">
        <v>997400</v>
      </c>
    </row>
    <row r="329" spans="1:7" x14ac:dyDescent="0.2">
      <c r="A329" s="1" t="d">
        <v>2023-05-26</v>
      </c>
      <c r="B329">
        <v>63.779998999999997</v>
      </c>
      <c r="C329">
        <v>65.5</v>
      </c>
      <c r="D329">
        <v>62.900002000000001</v>
      </c>
      <c r="E329">
        <v>64.660004000000001</v>
      </c>
      <c r="F329">
        <v>64.660004000000001</v>
      </c>
      <c r="G329">
        <v>1015800</v>
      </c>
    </row>
    <row r="330" spans="1:7" x14ac:dyDescent="0.2">
      <c r="A330" s="1" t="d">
        <v>2023-05-30</v>
      </c>
      <c r="B330">
        <v>65</v>
      </c>
      <c r="C330">
        <v>66.970000999999996</v>
      </c>
      <c r="D330">
        <v>62.75</v>
      </c>
      <c r="E330">
        <v>64.629997000000003</v>
      </c>
      <c r="F330">
        <v>64.629997000000003</v>
      </c>
      <c r="G330">
        <v>990900</v>
      </c>
    </row>
    <row r="331" spans="1:7" x14ac:dyDescent="0.2">
      <c r="A331" s="1" t="d">
        <v>2023-05-31</v>
      </c>
      <c r="B331">
        <v>65.150002000000001</v>
      </c>
      <c r="C331">
        <v>67.260002</v>
      </c>
      <c r="D331">
        <v>63.02</v>
      </c>
      <c r="E331">
        <v>64.040001000000004</v>
      </c>
      <c r="F331">
        <v>64.040001000000004</v>
      </c>
      <c r="G331">
        <v>1324400</v>
      </c>
    </row>
    <row r="332" spans="1:7" x14ac:dyDescent="0.2">
      <c r="A332" s="1" t="d">
        <v>2023-06-01</v>
      </c>
      <c r="B332">
        <v>64.059997999999993</v>
      </c>
      <c r="C332">
        <v>65.599997999999999</v>
      </c>
      <c r="D332">
        <v>62.834999000000003</v>
      </c>
      <c r="E332">
        <v>64.519997000000004</v>
      </c>
      <c r="F332">
        <v>64.519997000000004</v>
      </c>
      <c r="G332">
        <v>1260500</v>
      </c>
    </row>
    <row r="333" spans="1:7" x14ac:dyDescent="0.2">
      <c r="A333" s="1" t="d">
        <v>2023-06-02</v>
      </c>
      <c r="B333">
        <v>65.370002999999997</v>
      </c>
      <c r="C333">
        <v>65.919998000000007</v>
      </c>
      <c r="D333">
        <v>63.380001</v>
      </c>
      <c r="E333">
        <v>65</v>
      </c>
      <c r="F333">
        <v>65</v>
      </c>
      <c r="G333">
        <v>987000</v>
      </c>
    </row>
    <row r="334" spans="1:7" x14ac:dyDescent="0.2">
      <c r="A334" s="1" t="d">
        <v>2023-06-05</v>
      </c>
      <c r="B334">
        <v>65.220000999999996</v>
      </c>
      <c r="C334">
        <v>65.5</v>
      </c>
      <c r="D334">
        <v>62.950001</v>
      </c>
      <c r="E334">
        <v>63.040000999999997</v>
      </c>
      <c r="F334">
        <v>63.040000999999997</v>
      </c>
      <c r="G334">
        <v>1070000</v>
      </c>
    </row>
    <row r="335" spans="1:7" x14ac:dyDescent="0.2">
      <c r="A335" s="1" t="d">
        <v>2023-06-06</v>
      </c>
      <c r="B335">
        <v>63.040000999999997</v>
      </c>
      <c r="C335">
        <v>65.688004000000006</v>
      </c>
      <c r="D335">
        <v>61.66</v>
      </c>
      <c r="E335">
        <v>64.580001999999993</v>
      </c>
      <c r="F335">
        <v>64.580001999999993</v>
      </c>
      <c r="G335">
        <v>1514400</v>
      </c>
    </row>
    <row r="336" spans="1:7" x14ac:dyDescent="0.2">
      <c r="A336" s="1" t="d">
        <v>2023-06-07</v>
      </c>
      <c r="B336">
        <v>64.529999000000004</v>
      </c>
      <c r="C336">
        <v>65.279999000000004</v>
      </c>
      <c r="D336">
        <v>60.330002</v>
      </c>
      <c r="E336">
        <v>62.779998999999997</v>
      </c>
      <c r="F336">
        <v>62.779998999999997</v>
      </c>
      <c r="G336">
        <v>1460600</v>
      </c>
    </row>
    <row r="337" spans="1:7" x14ac:dyDescent="0.2">
      <c r="A337" s="1" t="d">
        <v>2023-06-08</v>
      </c>
      <c r="B337">
        <v>62.5</v>
      </c>
      <c r="C337">
        <v>63.700001</v>
      </c>
      <c r="D337">
        <v>61.009998000000003</v>
      </c>
      <c r="E337">
        <v>62.59</v>
      </c>
      <c r="F337">
        <v>62.59</v>
      </c>
      <c r="G337">
        <v>1040500</v>
      </c>
    </row>
    <row r="338" spans="1:7" x14ac:dyDescent="0.2">
      <c r="A338" s="1" t="d">
        <v>2023-06-09</v>
      </c>
      <c r="B338">
        <v>67.910004000000001</v>
      </c>
      <c r="C338">
        <v>68.260002</v>
      </c>
      <c r="D338">
        <v>60.68</v>
      </c>
      <c r="E338">
        <v>61.240001999999997</v>
      </c>
      <c r="F338">
        <v>61.240001999999997</v>
      </c>
      <c r="G338">
        <v>2739500</v>
      </c>
    </row>
    <row r="339" spans="1:7" x14ac:dyDescent="0.2">
      <c r="A339" s="1" t="d">
        <v>2023-06-12</v>
      </c>
      <c r="B339">
        <v>61.799999</v>
      </c>
      <c r="C339">
        <v>63.209000000000003</v>
      </c>
      <c r="D339">
        <v>59.43</v>
      </c>
      <c r="E339">
        <v>59.900002000000001</v>
      </c>
      <c r="F339">
        <v>59.900002000000001</v>
      </c>
      <c r="G339">
        <v>1902700</v>
      </c>
    </row>
    <row r="340" spans="1:7" x14ac:dyDescent="0.2">
      <c r="A340" s="1" t="d">
        <v>2023-06-13</v>
      </c>
      <c r="B340">
        <v>60</v>
      </c>
      <c r="C340">
        <v>61.599997999999999</v>
      </c>
      <c r="D340">
        <v>59.200001</v>
      </c>
      <c r="E340">
        <v>60.790000999999997</v>
      </c>
      <c r="F340">
        <v>60.790000999999997</v>
      </c>
      <c r="G340">
        <v>1485300</v>
      </c>
    </row>
    <row r="341" spans="1:7" x14ac:dyDescent="0.2">
      <c r="A341" s="1" t="d">
        <v>2023-06-14</v>
      </c>
      <c r="B341">
        <v>61.310001</v>
      </c>
      <c r="C341">
        <v>61.428001000000002</v>
      </c>
      <c r="D341">
        <v>58.450001</v>
      </c>
      <c r="E341">
        <v>58.959999000000003</v>
      </c>
      <c r="F341">
        <v>58.959999000000003</v>
      </c>
      <c r="G341">
        <v>1543700</v>
      </c>
    </row>
    <row r="342" spans="1:7" x14ac:dyDescent="0.2">
      <c r="A342" s="1" t="d">
        <v>2023-06-15</v>
      </c>
      <c r="B342">
        <v>58.599997999999999</v>
      </c>
      <c r="C342">
        <v>59.470001000000003</v>
      </c>
      <c r="D342">
        <v>58.099997999999999</v>
      </c>
      <c r="E342">
        <v>58.939999</v>
      </c>
      <c r="F342">
        <v>58.939999</v>
      </c>
      <c r="G342">
        <v>963100</v>
      </c>
    </row>
    <row r="343" spans="1:7" x14ac:dyDescent="0.2">
      <c r="A343" s="1" t="d">
        <v>2023-06-16</v>
      </c>
      <c r="B343">
        <v>59.400002000000001</v>
      </c>
      <c r="C343">
        <v>59.810001</v>
      </c>
      <c r="D343">
        <v>57.610000999999997</v>
      </c>
      <c r="E343">
        <v>57.75</v>
      </c>
      <c r="F343">
        <v>57.75</v>
      </c>
      <c r="G343">
        <v>2055000</v>
      </c>
    </row>
    <row r="344" spans="1:7" x14ac:dyDescent="0.2">
      <c r="A344" s="1" t="d">
        <v>2023-06-20</v>
      </c>
      <c r="B344">
        <v>57.610000999999997</v>
      </c>
      <c r="C344">
        <v>57.799999</v>
      </c>
      <c r="D344">
        <v>56.07</v>
      </c>
      <c r="E344">
        <v>56.889999000000003</v>
      </c>
      <c r="F344">
        <v>56.889999000000003</v>
      </c>
      <c r="G344">
        <v>1093500</v>
      </c>
    </row>
    <row r="345" spans="1:7" x14ac:dyDescent="0.2">
      <c r="A345" s="1" t="d">
        <v>2023-06-21</v>
      </c>
      <c r="B345">
        <v>56.41</v>
      </c>
      <c r="C345">
        <v>57.470001000000003</v>
      </c>
      <c r="D345">
        <v>55.009998000000003</v>
      </c>
      <c r="E345">
        <v>56.970001000000003</v>
      </c>
      <c r="F345">
        <v>56.970001000000003</v>
      </c>
      <c r="G345">
        <v>1159800</v>
      </c>
    </row>
    <row r="346" spans="1:7" x14ac:dyDescent="0.2">
      <c r="A346" s="1" t="d">
        <v>2023-06-22</v>
      </c>
      <c r="B346">
        <v>56.880001</v>
      </c>
      <c r="C346">
        <v>57.32</v>
      </c>
      <c r="D346">
        <v>56.005001</v>
      </c>
      <c r="E346">
        <v>56.939999</v>
      </c>
      <c r="F346">
        <v>56.939999</v>
      </c>
      <c r="G346">
        <v>723400</v>
      </c>
    </row>
    <row r="347" spans="1:7" x14ac:dyDescent="0.2">
      <c r="A347" s="1" t="d">
        <v>2023-06-23</v>
      </c>
      <c r="B347">
        <v>56</v>
      </c>
      <c r="C347">
        <v>56.689999</v>
      </c>
      <c r="D347">
        <v>55.240001999999997</v>
      </c>
      <c r="E347">
        <v>56.029998999999997</v>
      </c>
      <c r="F347">
        <v>56.029998999999997</v>
      </c>
      <c r="G347">
        <v>1153400</v>
      </c>
    </row>
    <row r="348" spans="1:7" x14ac:dyDescent="0.2">
      <c r="A348" s="1" t="d">
        <v>2023-06-26</v>
      </c>
      <c r="B348">
        <v>56.009998000000003</v>
      </c>
      <c r="C348">
        <v>56.939999</v>
      </c>
      <c r="D348">
        <v>55.310001</v>
      </c>
      <c r="E348">
        <v>56.23</v>
      </c>
      <c r="F348">
        <v>56.23</v>
      </c>
      <c r="G348">
        <v>949400</v>
      </c>
    </row>
    <row r="349" spans="1:7" x14ac:dyDescent="0.2">
      <c r="A349" s="1" t="d">
        <v>2023-06-27</v>
      </c>
      <c r="B349">
        <v>56.709999000000003</v>
      </c>
      <c r="C349">
        <v>56.709999000000003</v>
      </c>
      <c r="D349">
        <v>55.23</v>
      </c>
      <c r="E349">
        <v>55.82</v>
      </c>
      <c r="F349">
        <v>55.82</v>
      </c>
      <c r="G349">
        <v>1011900</v>
      </c>
    </row>
    <row r="350" spans="1:7" x14ac:dyDescent="0.2">
      <c r="A350" s="1" t="d">
        <v>2023-06-28</v>
      </c>
      <c r="B350">
        <v>55.830002</v>
      </c>
      <c r="C350">
        <v>57.782001000000001</v>
      </c>
      <c r="D350">
        <v>55.290000999999997</v>
      </c>
      <c r="E350">
        <v>57.16</v>
      </c>
      <c r="F350">
        <v>57.16</v>
      </c>
      <c r="G350">
        <v>854000</v>
      </c>
    </row>
    <row r="351" spans="1:7" x14ac:dyDescent="0.2">
      <c r="A351" s="1" t="d">
        <v>2023-06-29</v>
      </c>
      <c r="B351">
        <v>57.099997999999999</v>
      </c>
      <c r="C351">
        <v>57.470001000000003</v>
      </c>
      <c r="D351">
        <v>56.040000999999997</v>
      </c>
      <c r="E351">
        <v>57.02</v>
      </c>
      <c r="F351">
        <v>57.02</v>
      </c>
      <c r="G351">
        <v>830700</v>
      </c>
    </row>
    <row r="352" spans="1:7" x14ac:dyDescent="0.2">
      <c r="A352" s="1" t="d">
        <v>2023-06-30</v>
      </c>
      <c r="B352">
        <v>57.720001000000003</v>
      </c>
      <c r="C352">
        <v>58</v>
      </c>
      <c r="D352">
        <v>55.830002</v>
      </c>
      <c r="E352">
        <v>56.139999000000003</v>
      </c>
      <c r="F352">
        <v>56.139999000000003</v>
      </c>
      <c r="G352">
        <v>1098800</v>
      </c>
    </row>
    <row r="353" spans="1:7" x14ac:dyDescent="0.2">
      <c r="A353" s="1" t="d">
        <v>2023-07-03</v>
      </c>
      <c r="B353">
        <v>56.169998</v>
      </c>
      <c r="C353">
        <v>57.080002</v>
      </c>
      <c r="D353">
        <v>56.169998</v>
      </c>
      <c r="E353">
        <v>56.25</v>
      </c>
      <c r="F353">
        <v>56.25</v>
      </c>
      <c r="G353">
        <v>550400</v>
      </c>
    </row>
    <row r="354" spans="1:7" x14ac:dyDescent="0.2">
      <c r="A354" s="1" t="d">
        <v>2023-07-05</v>
      </c>
      <c r="B354">
        <v>56.209999000000003</v>
      </c>
      <c r="C354">
        <v>57.139999000000003</v>
      </c>
      <c r="D354">
        <v>55.91</v>
      </c>
      <c r="E354">
        <v>56.779998999999997</v>
      </c>
      <c r="F354">
        <v>56.779998999999997</v>
      </c>
      <c r="G354">
        <v>645200</v>
      </c>
    </row>
    <row r="355" spans="1:7" x14ac:dyDescent="0.2">
      <c r="A355" s="1" t="d">
        <v>2023-07-06</v>
      </c>
      <c r="B355">
        <v>56.07</v>
      </c>
      <c r="C355">
        <v>56.490001999999997</v>
      </c>
      <c r="D355">
        <v>53.200001</v>
      </c>
      <c r="E355">
        <v>54.02</v>
      </c>
      <c r="F355">
        <v>54.02</v>
      </c>
      <c r="G355">
        <v>1243000</v>
      </c>
    </row>
    <row r="356" spans="1:7" x14ac:dyDescent="0.2">
      <c r="A356" s="1" t="d">
        <v>2023-07-07</v>
      </c>
      <c r="B356">
        <v>54.02</v>
      </c>
      <c r="C356">
        <v>55.080002</v>
      </c>
      <c r="D356">
        <v>53.847999999999999</v>
      </c>
      <c r="E356">
        <v>54.369999</v>
      </c>
      <c r="F356">
        <v>54.369999</v>
      </c>
      <c r="G356">
        <v>686000</v>
      </c>
    </row>
    <row r="357" spans="1:7" x14ac:dyDescent="0.2">
      <c r="A357" s="1" t="d">
        <v>2023-07-10</v>
      </c>
      <c r="B357">
        <v>54.41</v>
      </c>
      <c r="C357">
        <v>58.380001</v>
      </c>
      <c r="D357">
        <v>53.93</v>
      </c>
      <c r="E357">
        <v>57.66</v>
      </c>
      <c r="F357">
        <v>57.66</v>
      </c>
      <c r="G357">
        <v>1288500</v>
      </c>
    </row>
    <row r="358" spans="1:7" x14ac:dyDescent="0.2">
      <c r="A358" s="1" t="d">
        <v>2023-07-11</v>
      </c>
      <c r="B358">
        <v>58.134998000000003</v>
      </c>
      <c r="C358">
        <v>58.134998000000003</v>
      </c>
      <c r="D358">
        <v>56.82</v>
      </c>
      <c r="E358">
        <v>57.619999</v>
      </c>
      <c r="F358">
        <v>57.619999</v>
      </c>
      <c r="G358">
        <v>784600</v>
      </c>
    </row>
    <row r="359" spans="1:7" x14ac:dyDescent="0.2">
      <c r="A359" s="1" t="d">
        <v>2023-07-12</v>
      </c>
      <c r="B359">
        <v>58.529998999999997</v>
      </c>
      <c r="C359">
        <v>59.110000999999997</v>
      </c>
      <c r="D359">
        <v>56.990001999999997</v>
      </c>
      <c r="E359">
        <v>57.48</v>
      </c>
      <c r="F359">
        <v>57.48</v>
      </c>
      <c r="G359">
        <v>812500</v>
      </c>
    </row>
    <row r="360" spans="1:7" x14ac:dyDescent="0.2">
      <c r="A360" s="1" t="d">
        <v>2023-07-13</v>
      </c>
      <c r="B360">
        <v>57.75</v>
      </c>
      <c r="C360">
        <v>59.669998</v>
      </c>
      <c r="D360">
        <v>57.150002000000001</v>
      </c>
      <c r="E360">
        <v>59</v>
      </c>
      <c r="F360">
        <v>59</v>
      </c>
      <c r="G360">
        <v>1030900</v>
      </c>
    </row>
    <row r="361" spans="1:7" x14ac:dyDescent="0.2">
      <c r="A361" s="1" t="d">
        <v>2023-07-14</v>
      </c>
      <c r="B361">
        <v>59.290000999999997</v>
      </c>
      <c r="C361">
        <v>59.57</v>
      </c>
      <c r="D361">
        <v>56.5</v>
      </c>
      <c r="E361">
        <v>56.91</v>
      </c>
      <c r="F361">
        <v>56.91</v>
      </c>
      <c r="G361">
        <v>1002300</v>
      </c>
    </row>
    <row r="362" spans="1:7" x14ac:dyDescent="0.2">
      <c r="A362" s="1" t="d">
        <v>2023-07-17</v>
      </c>
      <c r="B362">
        <v>56.790000999999997</v>
      </c>
      <c r="C362">
        <v>59.165000999999997</v>
      </c>
      <c r="D362">
        <v>56.560001</v>
      </c>
      <c r="E362">
        <v>58.220001000000003</v>
      </c>
      <c r="F362">
        <v>58.220001000000003</v>
      </c>
      <c r="G362">
        <v>779600</v>
      </c>
    </row>
    <row r="363" spans="1:7" x14ac:dyDescent="0.2">
      <c r="A363" s="1" t="d">
        <v>2023-07-18</v>
      </c>
      <c r="B363">
        <v>58.75</v>
      </c>
      <c r="C363">
        <v>58.91</v>
      </c>
      <c r="D363">
        <v>57.009998000000003</v>
      </c>
      <c r="E363">
        <v>57.75</v>
      </c>
      <c r="F363">
        <v>57.75</v>
      </c>
      <c r="G363">
        <v>614800</v>
      </c>
    </row>
    <row r="364" spans="1:7" x14ac:dyDescent="0.2">
      <c r="A364" s="1" t="d">
        <v>2023-07-19</v>
      </c>
      <c r="B364">
        <v>58.389999000000003</v>
      </c>
      <c r="C364">
        <v>59.400002000000001</v>
      </c>
      <c r="D364">
        <v>57.700001</v>
      </c>
      <c r="E364">
        <v>58.119999</v>
      </c>
      <c r="F364">
        <v>58.119999</v>
      </c>
      <c r="G364">
        <v>1539600</v>
      </c>
    </row>
    <row r="365" spans="1:7" x14ac:dyDescent="0.2">
      <c r="A365" s="1" t="d">
        <v>2023-07-20</v>
      </c>
      <c r="B365">
        <v>57.200001</v>
      </c>
      <c r="C365">
        <v>57.75</v>
      </c>
      <c r="D365">
        <v>56.110000999999997</v>
      </c>
      <c r="E365">
        <v>56.540000999999997</v>
      </c>
      <c r="F365">
        <v>56.540000999999997</v>
      </c>
      <c r="G365">
        <v>915400</v>
      </c>
    </row>
    <row r="366" spans="1:7" x14ac:dyDescent="0.2">
      <c r="A366" s="1" t="d">
        <v>2023-07-21</v>
      </c>
      <c r="B366">
        <v>57.049999</v>
      </c>
      <c r="C366">
        <v>57.705002</v>
      </c>
      <c r="D366">
        <v>56.110000999999997</v>
      </c>
      <c r="E366">
        <v>56.73</v>
      </c>
      <c r="F366">
        <v>56.73</v>
      </c>
      <c r="G366">
        <v>1027200</v>
      </c>
    </row>
    <row r="367" spans="1:7" x14ac:dyDescent="0.2">
      <c r="A367" s="1" t="d">
        <v>2023-07-24</v>
      </c>
      <c r="B367">
        <v>56.73</v>
      </c>
      <c r="C367">
        <v>57.27</v>
      </c>
      <c r="D367">
        <v>55.445999</v>
      </c>
      <c r="E367">
        <v>55.52</v>
      </c>
      <c r="F367">
        <v>55.52</v>
      </c>
      <c r="G367">
        <v>775800</v>
      </c>
    </row>
    <row r="368" spans="1:7" x14ac:dyDescent="0.2">
      <c r="A368" s="1" t="d">
        <v>2023-07-25</v>
      </c>
      <c r="B368">
        <v>55.73</v>
      </c>
      <c r="C368">
        <v>56.380001</v>
      </c>
      <c r="D368">
        <v>55.25</v>
      </c>
      <c r="E368">
        <v>55.439999</v>
      </c>
      <c r="F368">
        <v>55.439999</v>
      </c>
      <c r="G368">
        <v>1025300</v>
      </c>
    </row>
    <row r="369" spans="1:7" x14ac:dyDescent="0.2">
      <c r="A369" s="1" t="d">
        <v>2023-07-26</v>
      </c>
      <c r="B369">
        <v>55.330002</v>
      </c>
      <c r="C369">
        <v>57.990001999999997</v>
      </c>
      <c r="D369">
        <v>55.200001</v>
      </c>
      <c r="E369">
        <v>57.279998999999997</v>
      </c>
      <c r="F369">
        <v>57.279998999999997</v>
      </c>
      <c r="G369">
        <v>1174100</v>
      </c>
    </row>
    <row r="370" spans="1:7" x14ac:dyDescent="0.2">
      <c r="A370" s="1" t="d">
        <v>2023-07-27</v>
      </c>
      <c r="B370">
        <v>58.119999</v>
      </c>
      <c r="C370">
        <v>58.200001</v>
      </c>
      <c r="D370">
        <v>55.16</v>
      </c>
      <c r="E370">
        <v>55.439999</v>
      </c>
      <c r="F370">
        <v>55.439999</v>
      </c>
      <c r="G370">
        <v>1100000</v>
      </c>
    </row>
    <row r="371" spans="1:7" x14ac:dyDescent="0.2">
      <c r="A371" s="1" t="d">
        <v>2023-07-28</v>
      </c>
      <c r="B371">
        <v>55.990001999999997</v>
      </c>
      <c r="C371">
        <v>57.5</v>
      </c>
      <c r="D371">
        <v>55.990001999999997</v>
      </c>
      <c r="E371">
        <v>56.889999000000003</v>
      </c>
      <c r="F371">
        <v>56.889999000000003</v>
      </c>
      <c r="G371">
        <v>705200</v>
      </c>
    </row>
    <row r="372" spans="1:7" x14ac:dyDescent="0.2">
      <c r="A372" s="1" t="d">
        <v>2023-07-31</v>
      </c>
      <c r="B372">
        <v>57.02</v>
      </c>
      <c r="C372">
        <v>58.02</v>
      </c>
      <c r="D372">
        <v>56.740001999999997</v>
      </c>
      <c r="E372">
        <v>57.330002</v>
      </c>
      <c r="F372">
        <v>57.330002</v>
      </c>
      <c r="G372">
        <v>594800</v>
      </c>
    </row>
    <row r="373" spans="1:7" x14ac:dyDescent="0.2">
      <c r="A373" s="1" t="d">
        <v>2023-08-01</v>
      </c>
      <c r="B373">
        <v>56.950001</v>
      </c>
      <c r="C373">
        <v>56.950001</v>
      </c>
      <c r="D373">
        <v>55.580002</v>
      </c>
      <c r="E373">
        <v>56.41</v>
      </c>
      <c r="F373">
        <v>56.41</v>
      </c>
      <c r="G373">
        <v>756800</v>
      </c>
    </row>
    <row r="374" spans="1:7" x14ac:dyDescent="0.2">
      <c r="A374" s="1" t="d">
        <v>2023-08-02</v>
      </c>
      <c r="B374">
        <v>55.200001</v>
      </c>
      <c r="C374">
        <v>55.419998</v>
      </c>
      <c r="D374">
        <v>52.880001</v>
      </c>
      <c r="E374">
        <v>53.009998000000003</v>
      </c>
      <c r="F374">
        <v>53.009998000000003</v>
      </c>
      <c r="G374">
        <v>1473300</v>
      </c>
    </row>
    <row r="375" spans="1:7" x14ac:dyDescent="0.2">
      <c r="A375" s="1" t="d">
        <v>2023-08-03</v>
      </c>
      <c r="B375">
        <v>52.470001000000003</v>
      </c>
      <c r="C375">
        <v>52.807999000000002</v>
      </c>
      <c r="D375">
        <v>51.240001999999997</v>
      </c>
      <c r="E375">
        <v>51.349997999999999</v>
      </c>
      <c r="F375">
        <v>51.349997999999999</v>
      </c>
      <c r="G375">
        <v>1146100</v>
      </c>
    </row>
    <row r="376" spans="1:7" x14ac:dyDescent="0.2">
      <c r="A376" s="1" t="d">
        <v>2023-08-04</v>
      </c>
      <c r="B376">
        <v>51.610000999999997</v>
      </c>
      <c r="C376">
        <v>52.240001999999997</v>
      </c>
      <c r="D376">
        <v>50.700001</v>
      </c>
      <c r="E376">
        <v>50.959999000000003</v>
      </c>
      <c r="F376">
        <v>50.959999000000003</v>
      </c>
      <c r="G376">
        <v>934700</v>
      </c>
    </row>
    <row r="377" spans="1:7" x14ac:dyDescent="0.2">
      <c r="A377" s="1" t="d">
        <v>2023-08-07</v>
      </c>
      <c r="B377">
        <v>50.75</v>
      </c>
      <c r="C377">
        <v>50.990001999999997</v>
      </c>
      <c r="D377">
        <v>48.25</v>
      </c>
      <c r="E377">
        <v>48.34</v>
      </c>
      <c r="F377">
        <v>48.34</v>
      </c>
      <c r="G377">
        <v>1748800</v>
      </c>
    </row>
    <row r="378" spans="1:7" x14ac:dyDescent="0.2">
      <c r="A378" s="1" t="d">
        <v>2023-08-08</v>
      </c>
      <c r="B378">
        <v>49.27</v>
      </c>
      <c r="C378">
        <v>54.610000999999997</v>
      </c>
      <c r="D378">
        <v>48.950001</v>
      </c>
      <c r="E378">
        <v>53.049999</v>
      </c>
      <c r="F378">
        <v>53.049999</v>
      </c>
      <c r="G378">
        <v>2390300</v>
      </c>
    </row>
    <row r="379" spans="1:7" x14ac:dyDescent="0.2">
      <c r="A379" s="1" t="d">
        <v>2023-08-09</v>
      </c>
      <c r="B379">
        <v>53.279998999999997</v>
      </c>
      <c r="C379">
        <v>53.48</v>
      </c>
      <c r="D379">
        <v>50.537998000000002</v>
      </c>
      <c r="E379">
        <v>50.950001</v>
      </c>
      <c r="F379">
        <v>50.950001</v>
      </c>
      <c r="G379">
        <v>1131300</v>
      </c>
    </row>
    <row r="380" spans="1:7" x14ac:dyDescent="0.2">
      <c r="A380" s="1" t="d">
        <v>2023-08-10</v>
      </c>
      <c r="B380">
        <v>51.419998</v>
      </c>
      <c r="C380">
        <v>51.630001</v>
      </c>
      <c r="D380">
        <v>49.529998999999997</v>
      </c>
      <c r="E380">
        <v>50.07</v>
      </c>
      <c r="F380">
        <v>50.07</v>
      </c>
      <c r="G380">
        <v>1099400</v>
      </c>
    </row>
    <row r="381" spans="1:7" x14ac:dyDescent="0.2">
      <c r="A381" s="1" t="d">
        <v>2023-08-11</v>
      </c>
      <c r="B381">
        <v>49.950001</v>
      </c>
      <c r="C381">
        <v>50.619999</v>
      </c>
      <c r="D381">
        <v>49.34</v>
      </c>
      <c r="E381">
        <v>49.650002000000001</v>
      </c>
      <c r="F381">
        <v>49.650002000000001</v>
      </c>
      <c r="G381">
        <v>703400</v>
      </c>
    </row>
    <row r="382" spans="1:7" x14ac:dyDescent="0.2">
      <c r="A382" s="1" t="d">
        <v>2023-08-14</v>
      </c>
      <c r="B382">
        <v>49.150002000000001</v>
      </c>
      <c r="C382">
        <v>49.369999</v>
      </c>
      <c r="D382">
        <v>47.200001</v>
      </c>
      <c r="E382">
        <v>48.419998</v>
      </c>
      <c r="F382">
        <v>48.419998</v>
      </c>
      <c r="G382">
        <v>1224100</v>
      </c>
    </row>
    <row r="383" spans="1:7" x14ac:dyDescent="0.2">
      <c r="A383" s="1" t="d">
        <v>2023-08-15</v>
      </c>
      <c r="B383">
        <v>48.029998999999997</v>
      </c>
      <c r="C383">
        <v>49.189999</v>
      </c>
      <c r="D383">
        <v>47.830002</v>
      </c>
      <c r="E383">
        <v>48.68</v>
      </c>
      <c r="F383">
        <v>48.68</v>
      </c>
      <c r="G383">
        <v>955300</v>
      </c>
    </row>
    <row r="384" spans="1:7" x14ac:dyDescent="0.2">
      <c r="A384" s="1" t="d">
        <v>2023-08-16</v>
      </c>
      <c r="B384">
        <v>48.5</v>
      </c>
      <c r="C384">
        <v>48.68</v>
      </c>
      <c r="D384">
        <v>47</v>
      </c>
      <c r="E384">
        <v>47.200001</v>
      </c>
      <c r="F384">
        <v>47.200001</v>
      </c>
      <c r="G384">
        <v>1084300</v>
      </c>
    </row>
    <row r="385" spans="1:7" x14ac:dyDescent="0.2">
      <c r="A385" s="1" t="d">
        <v>2023-08-17</v>
      </c>
      <c r="B385">
        <v>47.209999000000003</v>
      </c>
      <c r="C385">
        <v>48.720001000000003</v>
      </c>
      <c r="D385">
        <v>46.049999</v>
      </c>
      <c r="E385">
        <v>47.09</v>
      </c>
      <c r="F385">
        <v>47.09</v>
      </c>
      <c r="G385">
        <v>1618200</v>
      </c>
    </row>
    <row r="386" spans="1:7" x14ac:dyDescent="0.2">
      <c r="A386" s="1" t="d">
        <v>2023-08-18</v>
      </c>
      <c r="B386">
        <v>46.66</v>
      </c>
      <c r="C386">
        <v>49.18</v>
      </c>
      <c r="D386">
        <v>46.549999</v>
      </c>
      <c r="E386">
        <v>48.139999000000003</v>
      </c>
      <c r="F386">
        <v>48.139999000000003</v>
      </c>
      <c r="G386">
        <v>1204000</v>
      </c>
    </row>
    <row r="387" spans="1:7" x14ac:dyDescent="0.2">
      <c r="A387" s="1" t="d">
        <v>2023-08-21</v>
      </c>
      <c r="B387">
        <v>48.049999</v>
      </c>
      <c r="C387">
        <v>48.220001000000003</v>
      </c>
      <c r="D387">
        <v>47.209999000000003</v>
      </c>
      <c r="E387">
        <v>47.93</v>
      </c>
      <c r="F387">
        <v>47.93</v>
      </c>
      <c r="G387">
        <v>768200</v>
      </c>
    </row>
    <row r="388" spans="1:7" x14ac:dyDescent="0.2">
      <c r="A388" s="1" t="d">
        <v>2023-08-22</v>
      </c>
      <c r="B388">
        <v>48.360000999999997</v>
      </c>
      <c r="C388">
        <v>49.25</v>
      </c>
      <c r="D388">
        <v>47.84</v>
      </c>
      <c r="E388">
        <v>48.970001000000003</v>
      </c>
      <c r="F388">
        <v>48.970001000000003</v>
      </c>
      <c r="G388">
        <v>959400</v>
      </c>
    </row>
    <row r="389" spans="1:7" x14ac:dyDescent="0.2">
      <c r="A389" s="1" t="d">
        <v>2023-08-23</v>
      </c>
      <c r="B389">
        <v>49.064999</v>
      </c>
      <c r="C389">
        <v>50.709999000000003</v>
      </c>
      <c r="D389">
        <v>49.064999</v>
      </c>
      <c r="E389">
        <v>50.5</v>
      </c>
      <c r="F389">
        <v>50.5</v>
      </c>
      <c r="G389">
        <v>1029400</v>
      </c>
    </row>
    <row r="390" spans="1:7" x14ac:dyDescent="0.2">
      <c r="A390" s="1" t="d">
        <v>2023-08-24</v>
      </c>
      <c r="B390">
        <v>50.59</v>
      </c>
      <c r="C390">
        <v>50.68</v>
      </c>
      <c r="D390">
        <v>49.178001000000002</v>
      </c>
      <c r="E390">
        <v>49.650002000000001</v>
      </c>
      <c r="F390">
        <v>49.650002000000001</v>
      </c>
      <c r="G390">
        <v>728900</v>
      </c>
    </row>
    <row r="391" spans="1:7" x14ac:dyDescent="0.2">
      <c r="A391" s="1" t="d">
        <v>2023-08-25</v>
      </c>
      <c r="B391">
        <v>49.82</v>
      </c>
      <c r="C391">
        <v>50.900002000000001</v>
      </c>
      <c r="D391">
        <v>49.110000999999997</v>
      </c>
      <c r="E391">
        <v>49.689999</v>
      </c>
      <c r="F391">
        <v>49.689999</v>
      </c>
      <c r="G391">
        <v>957500</v>
      </c>
    </row>
    <row r="392" spans="1:7" x14ac:dyDescent="0.2">
      <c r="A392" s="1" t="d">
        <v>2023-08-28</v>
      </c>
      <c r="B392">
        <v>50.080002</v>
      </c>
      <c r="C392">
        <v>50.5</v>
      </c>
      <c r="D392">
        <v>49.030997999999997</v>
      </c>
      <c r="E392">
        <v>49.959999000000003</v>
      </c>
      <c r="F392">
        <v>49.959999000000003</v>
      </c>
      <c r="G392">
        <v>528200</v>
      </c>
    </row>
    <row r="393" spans="1:7" x14ac:dyDescent="0.2">
      <c r="A393" s="1" t="d">
        <v>2023-08-29</v>
      </c>
      <c r="B393">
        <v>49.93</v>
      </c>
      <c r="C393">
        <v>51.386001999999998</v>
      </c>
      <c r="D393">
        <v>49.509998000000003</v>
      </c>
      <c r="E393">
        <v>50.57</v>
      </c>
      <c r="F393">
        <v>50.57</v>
      </c>
      <c r="G393">
        <v>637600</v>
      </c>
    </row>
    <row r="394" spans="1:7" x14ac:dyDescent="0.2">
      <c r="A394" s="1" t="d">
        <v>2023-08-30</v>
      </c>
      <c r="B394">
        <v>50.560001</v>
      </c>
      <c r="C394">
        <v>50.650002000000001</v>
      </c>
      <c r="D394">
        <v>49.740001999999997</v>
      </c>
      <c r="E394">
        <v>50.52</v>
      </c>
      <c r="F394">
        <v>50.52</v>
      </c>
      <c r="G394">
        <v>562800</v>
      </c>
    </row>
    <row r="395" spans="1:7" x14ac:dyDescent="0.2">
      <c r="A395" s="1" t="d">
        <v>2023-08-31</v>
      </c>
      <c r="B395">
        <v>50.68</v>
      </c>
      <c r="C395">
        <v>50.990001999999997</v>
      </c>
      <c r="D395">
        <v>49.73</v>
      </c>
      <c r="E395">
        <v>50.009998000000003</v>
      </c>
      <c r="F395">
        <v>50.009998000000003</v>
      </c>
      <c r="G395">
        <v>616600</v>
      </c>
    </row>
    <row r="396" spans="1:7" x14ac:dyDescent="0.2">
      <c r="A396" s="1" t="d">
        <v>2023-09-01</v>
      </c>
      <c r="B396">
        <v>50.66</v>
      </c>
      <c r="C396">
        <v>51.68</v>
      </c>
      <c r="D396">
        <v>50.439999</v>
      </c>
      <c r="E396">
        <v>50.529998999999997</v>
      </c>
      <c r="F396">
        <v>50.529998999999997</v>
      </c>
      <c r="G396">
        <v>728700</v>
      </c>
    </row>
    <row r="397" spans="1:7" x14ac:dyDescent="0.2">
      <c r="A397" s="1" t="d">
        <v>2023-09-05</v>
      </c>
      <c r="B397">
        <v>50.299999</v>
      </c>
      <c r="C397">
        <v>51.259998000000003</v>
      </c>
      <c r="D397">
        <v>49.93</v>
      </c>
      <c r="E397">
        <v>50.259998000000003</v>
      </c>
      <c r="F397">
        <v>50.259998000000003</v>
      </c>
      <c r="G397">
        <v>623500</v>
      </c>
    </row>
    <row r="398" spans="1:7" x14ac:dyDescent="0.2">
      <c r="A398" s="1" t="d">
        <v>2023-09-06</v>
      </c>
      <c r="B398">
        <v>50.299999</v>
      </c>
      <c r="C398">
        <v>51.360000999999997</v>
      </c>
      <c r="D398">
        <v>50.029998999999997</v>
      </c>
      <c r="E398">
        <v>51.09</v>
      </c>
      <c r="F398">
        <v>51.09</v>
      </c>
      <c r="G398">
        <v>550500</v>
      </c>
    </row>
    <row r="399" spans="1:7" x14ac:dyDescent="0.2">
      <c r="A399" s="1" t="d">
        <v>2023-09-07</v>
      </c>
      <c r="B399">
        <v>48.990001999999997</v>
      </c>
      <c r="C399">
        <v>50.290000999999997</v>
      </c>
      <c r="D399">
        <v>47.580002</v>
      </c>
      <c r="E399">
        <v>49.34</v>
      </c>
      <c r="F399">
        <v>49.34</v>
      </c>
      <c r="G399">
        <v>1309800</v>
      </c>
    </row>
    <row r="400" spans="1:7" x14ac:dyDescent="0.2">
      <c r="A400" s="1" t="d">
        <v>2023-09-08</v>
      </c>
      <c r="B400">
        <v>49.389999000000003</v>
      </c>
      <c r="C400">
        <v>50.044998</v>
      </c>
      <c r="D400">
        <v>48.68</v>
      </c>
      <c r="E400">
        <v>49.939999</v>
      </c>
      <c r="F400">
        <v>49.939999</v>
      </c>
      <c r="G400">
        <v>559400</v>
      </c>
    </row>
    <row r="401" spans="1:7" x14ac:dyDescent="0.2">
      <c r="A401" s="1" t="d">
        <v>2023-09-11</v>
      </c>
      <c r="B401">
        <v>50.060001</v>
      </c>
      <c r="C401">
        <v>51.509998000000003</v>
      </c>
      <c r="D401">
        <v>49.93</v>
      </c>
      <c r="E401">
        <v>51.07</v>
      </c>
      <c r="F401">
        <v>51.07</v>
      </c>
      <c r="G401">
        <v>717500</v>
      </c>
    </row>
    <row r="402" spans="1:7" x14ac:dyDescent="0.2">
      <c r="A402" s="1" t="d">
        <v>2023-09-12</v>
      </c>
      <c r="B402">
        <v>51.27</v>
      </c>
      <c r="C402">
        <v>51.603999999999999</v>
      </c>
      <c r="D402">
        <v>50.25</v>
      </c>
      <c r="E402">
        <v>50.369999</v>
      </c>
      <c r="F402">
        <v>50.369999</v>
      </c>
      <c r="G402">
        <v>510700</v>
      </c>
    </row>
    <row r="403" spans="1:7" x14ac:dyDescent="0.2">
      <c r="A403" s="1" t="d">
        <v>2023-09-13</v>
      </c>
      <c r="B403">
        <v>50.200001</v>
      </c>
      <c r="C403">
        <v>51.126998999999998</v>
      </c>
      <c r="D403">
        <v>49.290000999999997</v>
      </c>
      <c r="E403">
        <v>49.360000999999997</v>
      </c>
      <c r="F403">
        <v>49.360000999999997</v>
      </c>
      <c r="G403">
        <v>565600</v>
      </c>
    </row>
    <row r="404" spans="1:7" x14ac:dyDescent="0.2">
      <c r="A404" s="1" t="d">
        <v>2023-09-14</v>
      </c>
      <c r="B404">
        <v>49.700001</v>
      </c>
      <c r="C404">
        <v>51.529998999999997</v>
      </c>
      <c r="D404">
        <v>49.110000999999997</v>
      </c>
      <c r="E404">
        <v>51.279998999999997</v>
      </c>
      <c r="F404">
        <v>51.279998999999997</v>
      </c>
      <c r="G404">
        <v>1004200</v>
      </c>
    </row>
    <row r="405" spans="1:7" x14ac:dyDescent="0.2">
      <c r="A405" s="1" t="d">
        <v>2023-09-15</v>
      </c>
      <c r="B405">
        <v>51.389999000000003</v>
      </c>
      <c r="C405">
        <v>51.919998</v>
      </c>
      <c r="D405">
        <v>50.52</v>
      </c>
      <c r="E405">
        <v>50.580002</v>
      </c>
      <c r="F405">
        <v>50.580002</v>
      </c>
      <c r="G405">
        <v>1428400</v>
      </c>
    </row>
    <row r="406" spans="1:7" x14ac:dyDescent="0.2">
      <c r="A406" s="1" t="d">
        <v>2023-09-18</v>
      </c>
      <c r="B406">
        <v>50.330002</v>
      </c>
      <c r="C406">
        <v>50.580002</v>
      </c>
      <c r="D406">
        <v>47.459999000000003</v>
      </c>
      <c r="E406">
        <v>47.639999000000003</v>
      </c>
      <c r="F406">
        <v>47.639999000000003</v>
      </c>
      <c r="G406">
        <v>1304000</v>
      </c>
    </row>
    <row r="407" spans="1:7" x14ac:dyDescent="0.2">
      <c r="A407" s="1" t="d">
        <v>2023-09-19</v>
      </c>
      <c r="B407">
        <v>47.75</v>
      </c>
      <c r="C407">
        <v>48.345001000000003</v>
      </c>
      <c r="D407">
        <v>47.25</v>
      </c>
      <c r="E407">
        <v>47.419998</v>
      </c>
      <c r="F407">
        <v>47.419998</v>
      </c>
      <c r="G407">
        <v>740400</v>
      </c>
    </row>
    <row r="408" spans="1:7" x14ac:dyDescent="0.2">
      <c r="A408" s="1" t="d">
        <v>2023-09-20</v>
      </c>
      <c r="B408">
        <v>47.43</v>
      </c>
      <c r="C408">
        <v>48.18</v>
      </c>
      <c r="D408">
        <v>46.509998000000003</v>
      </c>
      <c r="E408">
        <v>46.560001</v>
      </c>
      <c r="F408">
        <v>46.560001</v>
      </c>
      <c r="G408">
        <v>717200</v>
      </c>
    </row>
    <row r="409" spans="1:7" x14ac:dyDescent="0.2">
      <c r="A409" s="1" t="d">
        <v>2023-09-21</v>
      </c>
      <c r="B409">
        <v>45.931998999999998</v>
      </c>
      <c r="C409">
        <v>46.610000999999997</v>
      </c>
      <c r="D409">
        <v>45.18</v>
      </c>
      <c r="E409">
        <v>46.060001</v>
      </c>
      <c r="F409">
        <v>46.060001</v>
      </c>
      <c r="G409">
        <v>1056300</v>
      </c>
    </row>
    <row r="410" spans="1:7" x14ac:dyDescent="0.2">
      <c r="A410" s="1" t="d">
        <v>2023-09-22</v>
      </c>
      <c r="B410">
        <v>46.605998999999997</v>
      </c>
      <c r="C410">
        <v>46.950001</v>
      </c>
      <c r="D410">
        <v>45.470001000000003</v>
      </c>
      <c r="E410">
        <v>45.490001999999997</v>
      </c>
      <c r="F410">
        <v>45.490001999999997</v>
      </c>
      <c r="G410">
        <v>659800</v>
      </c>
    </row>
    <row r="411" spans="1:7" x14ac:dyDescent="0.2">
      <c r="A411" s="1" t="d">
        <v>2023-09-25</v>
      </c>
      <c r="B411">
        <v>45.18</v>
      </c>
      <c r="C411">
        <v>46.119999</v>
      </c>
      <c r="D411">
        <v>44.527999999999999</v>
      </c>
      <c r="E411">
        <v>45.860000999999997</v>
      </c>
      <c r="F411">
        <v>45.860000999999997</v>
      </c>
      <c r="G411">
        <v>801100</v>
      </c>
    </row>
    <row r="412" spans="1:7" x14ac:dyDescent="0.2">
      <c r="A412" s="1" t="d">
        <v>2023-09-26</v>
      </c>
      <c r="B412">
        <v>45.779998999999997</v>
      </c>
      <c r="C412">
        <v>47.087001999999998</v>
      </c>
      <c r="D412">
        <v>45.619999</v>
      </c>
      <c r="E412">
        <v>46.110000999999997</v>
      </c>
      <c r="F412">
        <v>46.110000999999997</v>
      </c>
      <c r="G412">
        <v>706400</v>
      </c>
    </row>
    <row r="413" spans="1:7" x14ac:dyDescent="0.2">
      <c r="A413" s="1" t="d">
        <v>2023-09-27</v>
      </c>
      <c r="B413">
        <v>46.860000999999997</v>
      </c>
      <c r="C413">
        <v>47.790000999999997</v>
      </c>
      <c r="D413">
        <v>46.68</v>
      </c>
      <c r="E413">
        <v>47.130001</v>
      </c>
      <c r="F413">
        <v>47.130001</v>
      </c>
      <c r="G413">
        <v>839400</v>
      </c>
    </row>
    <row r="414" spans="1:7" x14ac:dyDescent="0.2">
      <c r="A414" s="1" t="d">
        <v>2023-09-28</v>
      </c>
      <c r="B414">
        <v>47.099997999999999</v>
      </c>
      <c r="C414">
        <v>47.099997999999999</v>
      </c>
      <c r="D414">
        <v>44.900002000000001</v>
      </c>
      <c r="E414">
        <v>45.740001999999997</v>
      </c>
      <c r="F414">
        <v>45.740001999999997</v>
      </c>
      <c r="G414">
        <v>819800</v>
      </c>
    </row>
    <row r="415" spans="1:7" x14ac:dyDescent="0.2">
      <c r="A415" s="1" t="d">
        <v>2023-09-29</v>
      </c>
      <c r="B415">
        <v>46.540000999999997</v>
      </c>
      <c r="C415">
        <v>46.970001000000003</v>
      </c>
      <c r="D415">
        <v>45.220001000000003</v>
      </c>
      <c r="E415">
        <v>45.389999000000003</v>
      </c>
      <c r="F415">
        <v>45.389999000000003</v>
      </c>
      <c r="G415">
        <v>845600</v>
      </c>
    </row>
    <row r="416" spans="1:7" x14ac:dyDescent="0.2">
      <c r="A416" s="1" t="d">
        <v>2023-10-02</v>
      </c>
      <c r="B416">
        <v>45.25</v>
      </c>
      <c r="C416">
        <v>45.349997999999999</v>
      </c>
      <c r="D416">
        <v>42.349997999999999</v>
      </c>
      <c r="E416">
        <v>42.41</v>
      </c>
      <c r="F416">
        <v>42.41</v>
      </c>
      <c r="G416">
        <v>1888700</v>
      </c>
    </row>
    <row r="417" spans="1:7" x14ac:dyDescent="0.2">
      <c r="A417" s="1" t="d">
        <v>2023-10-03</v>
      </c>
      <c r="B417">
        <v>42.189999</v>
      </c>
      <c r="C417">
        <v>43.32</v>
      </c>
      <c r="D417">
        <v>41.459999000000003</v>
      </c>
      <c r="E417">
        <v>42.939999</v>
      </c>
      <c r="F417">
        <v>42.939999</v>
      </c>
      <c r="G417">
        <v>1497200</v>
      </c>
    </row>
    <row r="418" spans="1:7" x14ac:dyDescent="0.2">
      <c r="A418" s="1" t="d">
        <v>2023-10-04</v>
      </c>
      <c r="B418">
        <v>42.950001</v>
      </c>
      <c r="C418">
        <v>43</v>
      </c>
      <c r="D418">
        <v>40.715000000000003</v>
      </c>
      <c r="E418">
        <v>41.619999</v>
      </c>
      <c r="F418">
        <v>41.619999</v>
      </c>
      <c r="G418">
        <v>1534100</v>
      </c>
    </row>
    <row r="419" spans="1:7" x14ac:dyDescent="0.2">
      <c r="A419" s="1" t="d">
        <v>2023-10-05</v>
      </c>
      <c r="B419">
        <v>41.389999000000003</v>
      </c>
      <c r="C419">
        <v>43.259998000000003</v>
      </c>
      <c r="D419">
        <v>41.195999</v>
      </c>
      <c r="E419">
        <v>43</v>
      </c>
      <c r="F419">
        <v>43</v>
      </c>
      <c r="G419">
        <v>1028800</v>
      </c>
    </row>
    <row r="420" spans="1:7" x14ac:dyDescent="0.2">
      <c r="A420" s="1" t="d">
        <v>2023-10-06</v>
      </c>
      <c r="B420">
        <v>43</v>
      </c>
      <c r="C420">
        <v>43.619999</v>
      </c>
      <c r="D420">
        <v>42.360000999999997</v>
      </c>
      <c r="E420">
        <v>43.060001</v>
      </c>
      <c r="F420">
        <v>43.060001</v>
      </c>
      <c r="G420">
        <v>1010100</v>
      </c>
    </row>
    <row r="421" spans="1:7" x14ac:dyDescent="0.2">
      <c r="A421" s="1" t="d">
        <v>2023-10-09</v>
      </c>
      <c r="B421">
        <v>42.43</v>
      </c>
      <c r="C421">
        <v>42.529998999999997</v>
      </c>
      <c r="D421">
        <v>41.32</v>
      </c>
      <c r="E421">
        <v>42.509998000000003</v>
      </c>
      <c r="F421">
        <v>42.509998000000003</v>
      </c>
      <c r="G421">
        <v>930800</v>
      </c>
    </row>
    <row r="422" spans="1:7" x14ac:dyDescent="0.2">
      <c r="A422" s="1" t="d">
        <v>2023-10-10</v>
      </c>
      <c r="B422">
        <v>42.630001</v>
      </c>
      <c r="C422">
        <v>44.34</v>
      </c>
      <c r="D422">
        <v>42.25</v>
      </c>
      <c r="E422">
        <v>43.84</v>
      </c>
      <c r="F422">
        <v>43.84</v>
      </c>
      <c r="G422">
        <v>806200</v>
      </c>
    </row>
    <row r="423" spans="1:7" x14ac:dyDescent="0.2">
      <c r="A423" s="1" t="d">
        <v>2023-10-11</v>
      </c>
      <c r="B423">
        <v>44.259998000000003</v>
      </c>
      <c r="C423">
        <v>45.549999</v>
      </c>
      <c r="D423">
        <v>43.669998</v>
      </c>
      <c r="E423">
        <v>44.73</v>
      </c>
      <c r="F423">
        <v>44.73</v>
      </c>
      <c r="G423">
        <v>962700</v>
      </c>
    </row>
    <row r="424" spans="1:7" x14ac:dyDescent="0.2">
      <c r="A424" s="1" t="d">
        <v>2023-10-12</v>
      </c>
      <c r="B424">
        <v>44.82</v>
      </c>
      <c r="C424">
        <v>44.82</v>
      </c>
      <c r="D424">
        <v>42.654998999999997</v>
      </c>
      <c r="E424">
        <v>43.029998999999997</v>
      </c>
      <c r="F424">
        <v>43.029998999999997</v>
      </c>
      <c r="G424">
        <v>901000</v>
      </c>
    </row>
    <row r="425" spans="1:7" x14ac:dyDescent="0.2">
      <c r="A425" s="1" t="d">
        <v>2023-10-13</v>
      </c>
      <c r="B425">
        <v>43.009998000000003</v>
      </c>
      <c r="C425">
        <v>44.5</v>
      </c>
      <c r="D425">
        <v>42.630001</v>
      </c>
      <c r="E425">
        <v>44.310001</v>
      </c>
      <c r="F425">
        <v>44.310001</v>
      </c>
      <c r="G425">
        <v>1001000</v>
      </c>
    </row>
    <row r="426" spans="1:7" x14ac:dyDescent="0.2">
      <c r="A426" s="1" t="d">
        <v>2023-10-16</v>
      </c>
      <c r="B426">
        <v>44.310001</v>
      </c>
      <c r="C426">
        <v>45.049999</v>
      </c>
      <c r="D426">
        <v>43.610000999999997</v>
      </c>
      <c r="E426">
        <v>44.810001</v>
      </c>
      <c r="F426">
        <v>44.810001</v>
      </c>
      <c r="G426">
        <v>711000</v>
      </c>
    </row>
    <row r="427" spans="1:7" x14ac:dyDescent="0.2">
      <c r="A427" s="1" t="d">
        <v>2023-10-17</v>
      </c>
      <c r="B427">
        <v>43.389999000000003</v>
      </c>
      <c r="C427">
        <v>44.439999</v>
      </c>
      <c r="D427">
        <v>42.509998000000003</v>
      </c>
      <c r="E427">
        <v>43.66</v>
      </c>
      <c r="F427">
        <v>43.66</v>
      </c>
      <c r="G427">
        <v>1235500</v>
      </c>
    </row>
    <row r="428" spans="1:7" x14ac:dyDescent="0.2">
      <c r="A428" s="1" t="d">
        <v>2023-10-18</v>
      </c>
      <c r="B428">
        <v>43.43</v>
      </c>
      <c r="C428">
        <v>43.43</v>
      </c>
      <c r="D428">
        <v>40.200001</v>
      </c>
      <c r="E428">
        <v>40.43</v>
      </c>
      <c r="F428">
        <v>40.43</v>
      </c>
      <c r="G428">
        <v>1434700</v>
      </c>
    </row>
    <row r="429" spans="1:7" x14ac:dyDescent="0.2">
      <c r="A429" s="1" t="d">
        <v>2023-10-19</v>
      </c>
      <c r="B429">
        <v>40.459999000000003</v>
      </c>
      <c r="C429">
        <v>41.02</v>
      </c>
      <c r="D429">
        <v>39.689999</v>
      </c>
      <c r="E429">
        <v>39.779998999999997</v>
      </c>
      <c r="F429">
        <v>39.779998999999997</v>
      </c>
      <c r="G429">
        <v>1285300</v>
      </c>
    </row>
    <row r="430" spans="1:7" x14ac:dyDescent="0.2">
      <c r="A430" s="1" t="d">
        <v>2023-10-20</v>
      </c>
      <c r="B430">
        <v>39.5</v>
      </c>
      <c r="C430">
        <v>39.650002000000001</v>
      </c>
      <c r="D430">
        <v>38.240001999999997</v>
      </c>
      <c r="E430">
        <v>38.619999</v>
      </c>
      <c r="F430">
        <v>38.619999</v>
      </c>
      <c r="G430">
        <v>1501500</v>
      </c>
    </row>
    <row r="431" spans="1:7" x14ac:dyDescent="0.2">
      <c r="A431" s="1" t="d">
        <v>2023-10-23</v>
      </c>
      <c r="B431">
        <v>38.310001</v>
      </c>
      <c r="C431">
        <v>40.555</v>
      </c>
      <c r="D431">
        <v>37.549999</v>
      </c>
      <c r="E431">
        <v>40.099997999999999</v>
      </c>
      <c r="F431">
        <v>40.099997999999999</v>
      </c>
      <c r="G431">
        <v>1765400</v>
      </c>
    </row>
    <row r="432" spans="1:7" x14ac:dyDescent="0.2">
      <c r="A432" s="1" t="d">
        <v>2023-10-24</v>
      </c>
      <c r="B432">
        <v>40.75</v>
      </c>
      <c r="C432">
        <v>42.709999000000003</v>
      </c>
      <c r="D432">
        <v>40.75</v>
      </c>
      <c r="E432">
        <v>41.509998000000003</v>
      </c>
      <c r="F432">
        <v>41.509998000000003</v>
      </c>
      <c r="G432">
        <v>1651900</v>
      </c>
    </row>
    <row r="433" spans="1:7" x14ac:dyDescent="0.2">
      <c r="A433" s="1" t="d">
        <v>2023-10-25</v>
      </c>
      <c r="B433">
        <v>41</v>
      </c>
      <c r="C433">
        <v>41.294998</v>
      </c>
      <c r="D433">
        <v>38.904998999999997</v>
      </c>
      <c r="E433">
        <v>39.18</v>
      </c>
      <c r="F433">
        <v>39.18</v>
      </c>
      <c r="G433">
        <v>1229500</v>
      </c>
    </row>
    <row r="434" spans="1:7" x14ac:dyDescent="0.2">
      <c r="A434" s="1" t="d">
        <v>2023-10-26</v>
      </c>
      <c r="B434">
        <v>39.18</v>
      </c>
      <c r="C434">
        <v>40.419998</v>
      </c>
      <c r="D434">
        <v>38.400002000000001</v>
      </c>
      <c r="E434">
        <v>39.110000999999997</v>
      </c>
      <c r="F434">
        <v>39.110000999999997</v>
      </c>
      <c r="G434">
        <v>1919400</v>
      </c>
    </row>
    <row r="435" spans="1:7" x14ac:dyDescent="0.2">
      <c r="A435" s="1" t="d">
        <v>2023-10-27</v>
      </c>
      <c r="B435">
        <v>42.5</v>
      </c>
      <c r="C435">
        <v>43.115001999999997</v>
      </c>
      <c r="D435">
        <v>38.286999000000002</v>
      </c>
      <c r="E435">
        <v>38.740001999999997</v>
      </c>
      <c r="F435">
        <v>38.740001999999997</v>
      </c>
      <c r="G435">
        <v>3692100</v>
      </c>
    </row>
    <row r="436" spans="1:7" x14ac:dyDescent="0.2">
      <c r="A436" s="1" t="d">
        <v>2023-10-30</v>
      </c>
      <c r="B436">
        <v>38.959999000000003</v>
      </c>
      <c r="C436">
        <v>40</v>
      </c>
      <c r="D436">
        <v>38.158000999999999</v>
      </c>
      <c r="E436">
        <v>38.93</v>
      </c>
      <c r="F436">
        <v>38.93</v>
      </c>
      <c r="G436">
        <v>1883500</v>
      </c>
    </row>
    <row r="437" spans="1:7" x14ac:dyDescent="0.2">
      <c r="A437" s="1" t="d">
        <v>2023-10-31</v>
      </c>
      <c r="B437">
        <v>38.93</v>
      </c>
      <c r="C437">
        <v>38.93</v>
      </c>
      <c r="D437">
        <v>38.93</v>
      </c>
      <c r="E437">
        <v>38.93</v>
      </c>
      <c r="F437">
        <v>38.93</v>
      </c>
      <c r="G437">
        <v>71600</v>
      </c>
    </row>
    <row r="438" spans="1:7" x14ac:dyDescent="0.2">
      <c r="A438" s="1" t="d">
        <v>2023-11-01</v>
      </c>
      <c r="B438">
        <v>43.450001</v>
      </c>
      <c r="C438">
        <v>44.16</v>
      </c>
      <c r="D438">
        <v>39.759998000000003</v>
      </c>
      <c r="E438">
        <v>43.75</v>
      </c>
      <c r="F438">
        <v>43.75</v>
      </c>
      <c r="G438">
        <v>4750100</v>
      </c>
    </row>
    <row r="439" spans="1:7" x14ac:dyDescent="0.2">
      <c r="A439" s="1" t="d">
        <v>2023-11-02</v>
      </c>
      <c r="B439">
        <v>45.299999</v>
      </c>
      <c r="C439">
        <v>48.82</v>
      </c>
      <c r="D439">
        <v>44.044998</v>
      </c>
      <c r="E439">
        <v>46.18</v>
      </c>
      <c r="F439">
        <v>46.18</v>
      </c>
      <c r="G439">
        <v>3067400</v>
      </c>
    </row>
    <row r="440" spans="1:7" x14ac:dyDescent="0.2">
      <c r="A440" s="1" t="d">
        <v>2023-11-03</v>
      </c>
      <c r="B440">
        <v>47.759998000000003</v>
      </c>
      <c r="C440">
        <v>52.354999999999997</v>
      </c>
      <c r="D440">
        <v>47.5</v>
      </c>
      <c r="E440">
        <v>50.990001999999997</v>
      </c>
      <c r="F440">
        <v>50.990001999999997</v>
      </c>
      <c r="G440">
        <v>3067900</v>
      </c>
    </row>
    <row r="441" spans="1:7" x14ac:dyDescent="0.2">
      <c r="A441" s="1" t="d">
        <v>2023-11-06</v>
      </c>
      <c r="B441">
        <v>53.200001</v>
      </c>
      <c r="C441">
        <v>53.943001000000002</v>
      </c>
      <c r="D441">
        <v>51.25</v>
      </c>
      <c r="E441">
        <v>51.580002</v>
      </c>
      <c r="F441">
        <v>51.580002</v>
      </c>
      <c r="G441">
        <v>2819000</v>
      </c>
    </row>
    <row r="442" spans="1:7" x14ac:dyDescent="0.2">
      <c r="A442" s="1" t="d">
        <v>2023-11-07</v>
      </c>
      <c r="B442">
        <v>52.439999</v>
      </c>
      <c r="C442">
        <v>58.810001</v>
      </c>
      <c r="D442">
        <v>51.799999</v>
      </c>
      <c r="E442">
        <v>58.580002</v>
      </c>
      <c r="F442">
        <v>58.580002</v>
      </c>
      <c r="G442">
        <v>3867100</v>
      </c>
    </row>
    <row r="443" spans="1:7" x14ac:dyDescent="0.2">
      <c r="A443" s="1" t="d">
        <v>2023-11-08</v>
      </c>
      <c r="B443">
        <v>58.32</v>
      </c>
      <c r="C443">
        <v>58.32</v>
      </c>
      <c r="D443">
        <v>54.240001999999997</v>
      </c>
      <c r="E443">
        <v>54.720001000000003</v>
      </c>
      <c r="F443">
        <v>54.720001000000003</v>
      </c>
      <c r="G443">
        <v>3057500</v>
      </c>
    </row>
    <row r="444" spans="1:7" x14ac:dyDescent="0.2">
      <c r="A444" s="1" t="d">
        <v>2023-11-09</v>
      </c>
      <c r="B444">
        <v>55.09</v>
      </c>
      <c r="C444">
        <v>55.93</v>
      </c>
      <c r="D444">
        <v>50.77</v>
      </c>
      <c r="E444">
        <v>51.259998000000003</v>
      </c>
      <c r="F444">
        <v>51.259998000000003</v>
      </c>
      <c r="G444">
        <v>2470600</v>
      </c>
    </row>
    <row r="445" spans="1:7" x14ac:dyDescent="0.2">
      <c r="A445" s="1" t="d">
        <v>2023-11-10</v>
      </c>
      <c r="B445">
        <v>51.419998</v>
      </c>
      <c r="C445">
        <v>53.610000999999997</v>
      </c>
      <c r="D445">
        <v>49.540000999999997</v>
      </c>
      <c r="E445">
        <v>53.16</v>
      </c>
      <c r="F445">
        <v>53.16</v>
      </c>
      <c r="G445">
        <v>2255300</v>
      </c>
    </row>
    <row r="446" spans="1:7" x14ac:dyDescent="0.2">
      <c r="A446" s="1" t="d">
        <v>2023-11-13</v>
      </c>
      <c r="B446">
        <v>52.029998999999997</v>
      </c>
      <c r="C446">
        <v>52.419998</v>
      </c>
      <c r="D446">
        <v>48.549999</v>
      </c>
      <c r="E446">
        <v>52.009998000000003</v>
      </c>
      <c r="F446">
        <v>52.009998000000003</v>
      </c>
      <c r="G446">
        <v>2855200</v>
      </c>
    </row>
    <row r="447" spans="1:7" x14ac:dyDescent="0.2">
      <c r="A447" s="1" t="d">
        <v>2023-11-14</v>
      </c>
      <c r="B447">
        <v>55.380001</v>
      </c>
      <c r="C447">
        <v>56.784999999999997</v>
      </c>
      <c r="D447">
        <v>53.599997999999999</v>
      </c>
      <c r="E447">
        <v>55.299999</v>
      </c>
      <c r="F447">
        <v>55.299999</v>
      </c>
      <c r="G447">
        <v>1993000</v>
      </c>
    </row>
    <row r="448" spans="1:7" x14ac:dyDescent="0.2">
      <c r="A448" s="1" t="d">
        <v>2023-11-15</v>
      </c>
      <c r="B448">
        <v>55.68</v>
      </c>
      <c r="C448">
        <v>57.099997999999999</v>
      </c>
      <c r="D448">
        <v>54.27</v>
      </c>
      <c r="E448">
        <v>56.23</v>
      </c>
      <c r="F448">
        <v>56.23</v>
      </c>
      <c r="G448">
        <v>1808400</v>
      </c>
    </row>
    <row r="449" spans="1:7" x14ac:dyDescent="0.2">
      <c r="A449" s="1" t="d">
        <v>2023-11-16</v>
      </c>
      <c r="B449">
        <v>58.060001</v>
      </c>
      <c r="C449">
        <v>60.41</v>
      </c>
      <c r="D449">
        <v>55.759998000000003</v>
      </c>
      <c r="E449">
        <v>59.220001000000003</v>
      </c>
      <c r="F449">
        <v>59.220001000000003</v>
      </c>
      <c r="G449">
        <v>3379600</v>
      </c>
    </row>
    <row r="450" spans="1:7" x14ac:dyDescent="0.2">
      <c r="A450" s="1" t="d">
        <v>2023-11-17</v>
      </c>
      <c r="B450">
        <v>61.18</v>
      </c>
      <c r="C450">
        <v>68.934997999999993</v>
      </c>
      <c r="D450">
        <v>60.799999</v>
      </c>
      <c r="E450">
        <v>67.889999000000003</v>
      </c>
      <c r="F450">
        <v>67.889999000000003</v>
      </c>
      <c r="G450">
        <v>6521200</v>
      </c>
    </row>
    <row r="451" spans="1:7" x14ac:dyDescent="0.2">
      <c r="A451" s="1" t="d">
        <v>2023-11-20</v>
      </c>
      <c r="B451">
        <v>69.569999999999993</v>
      </c>
      <c r="C451">
        <v>76.190002000000007</v>
      </c>
      <c r="D451">
        <v>68.099997999999999</v>
      </c>
      <c r="E451">
        <v>72.180000000000007</v>
      </c>
      <c r="F451">
        <v>72.180000000000007</v>
      </c>
      <c r="G451">
        <v>8009600</v>
      </c>
    </row>
    <row r="452" spans="1:7" x14ac:dyDescent="0.2">
      <c r="A452" s="1" t="d">
        <v>2023-11-21</v>
      </c>
      <c r="B452">
        <v>71.440002000000007</v>
      </c>
      <c r="C452">
        <v>71.699996999999996</v>
      </c>
      <c r="D452">
        <v>67.180000000000007</v>
      </c>
      <c r="E452">
        <v>67.569999999999993</v>
      </c>
      <c r="F452">
        <v>67.569999999999993</v>
      </c>
      <c r="G452">
        <v>3992900</v>
      </c>
    </row>
    <row r="453" spans="1:7" x14ac:dyDescent="0.2">
      <c r="A453" s="1" t="d">
        <v>2023-11-22</v>
      </c>
      <c r="B453">
        <v>68.690002000000007</v>
      </c>
      <c r="C453">
        <v>71.180000000000007</v>
      </c>
      <c r="D453">
        <v>68</v>
      </c>
      <c r="E453">
        <v>70.489998</v>
      </c>
      <c r="F453">
        <v>70.489998</v>
      </c>
      <c r="G453">
        <v>2573400</v>
      </c>
    </row>
    <row r="454" spans="1:7" x14ac:dyDescent="0.2">
      <c r="A454" s="1" t="d">
        <v>2023-11-24</v>
      </c>
      <c r="B454">
        <v>70.489998</v>
      </c>
      <c r="C454">
        <v>73.400002000000001</v>
      </c>
      <c r="D454">
        <v>69.650002000000001</v>
      </c>
      <c r="E454">
        <v>69.970000999999996</v>
      </c>
      <c r="F454">
        <v>69.970000999999996</v>
      </c>
      <c r="G454">
        <v>1887000</v>
      </c>
    </row>
    <row r="455" spans="1:7" x14ac:dyDescent="0.2">
      <c r="A455" s="1" t="d">
        <v>2023-11-27</v>
      </c>
      <c r="B455">
        <v>69.75</v>
      </c>
      <c r="C455">
        <v>71.849997999999999</v>
      </c>
      <c r="D455">
        <v>67.819999999999993</v>
      </c>
      <c r="E455">
        <v>71.610000999999997</v>
      </c>
      <c r="F455">
        <v>71.610000999999997</v>
      </c>
      <c r="G455">
        <v>2162700</v>
      </c>
    </row>
    <row r="456" spans="1:7" x14ac:dyDescent="0.2">
      <c r="A456" s="1" t="d">
        <v>2023-11-28</v>
      </c>
      <c r="B456">
        <v>71.169998000000007</v>
      </c>
      <c r="C456">
        <v>71.739998</v>
      </c>
      <c r="D456">
        <v>69.440002000000007</v>
      </c>
      <c r="E456">
        <v>70.660004000000001</v>
      </c>
      <c r="F456">
        <v>70.660004000000001</v>
      </c>
      <c r="G456">
        <v>1861200</v>
      </c>
    </row>
    <row r="457" spans="1:7" x14ac:dyDescent="0.2">
      <c r="A457" s="1" t="d">
        <v>2023-11-29</v>
      </c>
      <c r="B457">
        <v>71.379997000000003</v>
      </c>
      <c r="C457">
        <v>73.550003000000004</v>
      </c>
      <c r="D457">
        <v>68.930000000000007</v>
      </c>
      <c r="E457">
        <v>69.089995999999999</v>
      </c>
      <c r="F457">
        <v>69.089995999999999</v>
      </c>
      <c r="G457">
        <v>2215100</v>
      </c>
    </row>
    <row r="458" spans="1:7" x14ac:dyDescent="0.2">
      <c r="A458" s="1" t="d">
        <v>2023-11-30</v>
      </c>
      <c r="B458">
        <v>70.489998</v>
      </c>
      <c r="C458">
        <v>71.180000000000007</v>
      </c>
      <c r="D458">
        <v>66.510002</v>
      </c>
      <c r="E458">
        <v>66.730002999999996</v>
      </c>
      <c r="F458">
        <v>66.730002999999996</v>
      </c>
      <c r="G458">
        <v>2515800</v>
      </c>
    </row>
    <row r="459" spans="1:7" x14ac:dyDescent="0.2">
      <c r="A459" s="1" t="d">
        <v>2023-12-01</v>
      </c>
      <c r="B459">
        <v>66.220000999999996</v>
      </c>
      <c r="C459">
        <v>68.699996999999996</v>
      </c>
      <c r="D459">
        <v>63.389999000000003</v>
      </c>
      <c r="E459">
        <v>68.650002000000001</v>
      </c>
      <c r="F459">
        <v>68.650002000000001</v>
      </c>
      <c r="G459">
        <v>3671600</v>
      </c>
    </row>
    <row r="460" spans="1:7" x14ac:dyDescent="0.2">
      <c r="A460" s="1" t="d">
        <v>2023-12-04</v>
      </c>
      <c r="B460">
        <v>69.099997999999999</v>
      </c>
      <c r="C460">
        <v>72.970000999999996</v>
      </c>
      <c r="D460">
        <v>68.550003000000004</v>
      </c>
      <c r="E460">
        <v>71.510002</v>
      </c>
      <c r="F460">
        <v>71.510002</v>
      </c>
      <c r="G460">
        <v>2815400</v>
      </c>
    </row>
    <row r="461" spans="1:7" x14ac:dyDescent="0.2">
      <c r="A461" s="1" t="d">
        <v>2023-12-05</v>
      </c>
      <c r="B461">
        <v>70.650002000000001</v>
      </c>
      <c r="C461">
        <v>72.690002000000007</v>
      </c>
      <c r="D461">
        <v>68.300003000000004</v>
      </c>
      <c r="E461">
        <v>70.599997999999999</v>
      </c>
      <c r="F461">
        <v>70.599997999999999</v>
      </c>
      <c r="G461">
        <v>1863900</v>
      </c>
    </row>
    <row r="462" spans="1:7" x14ac:dyDescent="0.2">
      <c r="A462" s="1" t="d">
        <v>2023-12-06</v>
      </c>
      <c r="B462">
        <v>71.449996999999996</v>
      </c>
      <c r="C462">
        <v>74.421997000000005</v>
      </c>
      <c r="D462">
        <v>70.059997999999993</v>
      </c>
      <c r="E462">
        <v>71.139999000000003</v>
      </c>
      <c r="F462">
        <v>71.139999000000003</v>
      </c>
      <c r="G462">
        <v>2461500</v>
      </c>
    </row>
    <row r="463" spans="1:7" x14ac:dyDescent="0.2">
      <c r="A463" s="1" t="d">
        <v>2023-12-07</v>
      </c>
      <c r="B463">
        <v>70.739998</v>
      </c>
      <c r="C463">
        <v>71</v>
      </c>
      <c r="D463">
        <v>69.089995999999999</v>
      </c>
      <c r="E463">
        <v>70.209998999999996</v>
      </c>
      <c r="F463">
        <v>70.209998999999996</v>
      </c>
      <c r="G463">
        <v>2145000</v>
      </c>
    </row>
    <row r="464" spans="1:7" x14ac:dyDescent="0.2">
      <c r="A464" s="1" t="d">
        <v>2023-12-08</v>
      </c>
      <c r="B464">
        <v>71.069999999999993</v>
      </c>
      <c r="C464">
        <v>76.970000999999996</v>
      </c>
      <c r="D464">
        <v>61.549999</v>
      </c>
      <c r="E464">
        <v>64.540001000000004</v>
      </c>
      <c r="F464">
        <v>64.540001000000004</v>
      </c>
      <c r="G464">
        <v>17192200</v>
      </c>
    </row>
    <row r="465" spans="1:7" x14ac:dyDescent="0.2">
      <c r="A465" s="1" t="d">
        <v>2023-12-11</v>
      </c>
      <c r="B465">
        <v>62.950001</v>
      </c>
      <c r="C465">
        <v>63</v>
      </c>
      <c r="D465">
        <v>56.080002</v>
      </c>
      <c r="E465">
        <v>60.279998999999997</v>
      </c>
      <c r="F465">
        <v>60.279998999999997</v>
      </c>
      <c r="G465">
        <v>8818300</v>
      </c>
    </row>
    <row r="466" spans="1:7" x14ac:dyDescent="0.2">
      <c r="A466" s="1" t="d">
        <v>2023-12-12</v>
      </c>
      <c r="B466">
        <v>60.509998000000003</v>
      </c>
      <c r="C466">
        <v>60.700001</v>
      </c>
      <c r="D466">
        <v>57.580002</v>
      </c>
      <c r="E466">
        <v>58.119999</v>
      </c>
      <c r="F466">
        <v>58.119999</v>
      </c>
      <c r="G466">
        <v>3655900</v>
      </c>
    </row>
    <row r="467" spans="1:7" x14ac:dyDescent="0.2">
      <c r="A467" s="1" t="d">
        <v>2023-12-13</v>
      </c>
      <c r="B467">
        <v>57.700001</v>
      </c>
      <c r="C467">
        <v>61.490001999999997</v>
      </c>
      <c r="D467">
        <v>55.213000999999998</v>
      </c>
      <c r="E467">
        <v>61.43</v>
      </c>
      <c r="F467">
        <v>61.43</v>
      </c>
      <c r="G467">
        <v>4654700</v>
      </c>
    </row>
    <row r="468" spans="1:7" x14ac:dyDescent="0.2">
      <c r="A468" s="1" t="d">
        <v>2023-12-14</v>
      </c>
      <c r="B468">
        <v>62.84</v>
      </c>
      <c r="C468">
        <v>63.900002000000001</v>
      </c>
      <c r="D468">
        <v>59.860000999999997</v>
      </c>
      <c r="E468">
        <v>62.939999</v>
      </c>
      <c r="F468">
        <v>62.939999</v>
      </c>
      <c r="G468">
        <v>3475500</v>
      </c>
    </row>
    <row r="469" spans="1:7" x14ac:dyDescent="0.2">
      <c r="A469" s="1" t="d">
        <v>2023-12-15</v>
      </c>
      <c r="B469">
        <v>63.470001000000003</v>
      </c>
      <c r="C469">
        <v>64.279999000000004</v>
      </c>
      <c r="D469">
        <v>61.549999</v>
      </c>
      <c r="E469">
        <v>62.080002</v>
      </c>
      <c r="F469">
        <v>62.080002</v>
      </c>
      <c r="G469">
        <v>2625800</v>
      </c>
    </row>
    <row r="470" spans="1:7" x14ac:dyDescent="0.2">
      <c r="A470" s="1" t="d">
        <v>2023-12-18</v>
      </c>
      <c r="B470">
        <v>62.540000999999997</v>
      </c>
      <c r="C470">
        <v>63.580002</v>
      </c>
      <c r="D470">
        <v>61.27</v>
      </c>
      <c r="E470">
        <v>61.400002000000001</v>
      </c>
      <c r="F470">
        <v>61.400002000000001</v>
      </c>
      <c r="G470">
        <v>1646200</v>
      </c>
    </row>
    <row r="471" spans="1:7" x14ac:dyDescent="0.2">
      <c r="A471" s="1" t="d">
        <v>2023-12-19</v>
      </c>
      <c r="B471">
        <v>61.59</v>
      </c>
      <c r="C471">
        <v>67.470000999999996</v>
      </c>
      <c r="D471">
        <v>61.59</v>
      </c>
      <c r="E471">
        <v>66.830001999999993</v>
      </c>
      <c r="F471">
        <v>66.830001999999993</v>
      </c>
      <c r="G471">
        <v>3917700</v>
      </c>
    </row>
    <row r="472" spans="1:7" x14ac:dyDescent="0.2">
      <c r="A472" s="1" t="d">
        <v>2023-12-20</v>
      </c>
      <c r="B472">
        <v>66.430000000000007</v>
      </c>
      <c r="C472">
        <v>66.430000000000007</v>
      </c>
      <c r="D472">
        <v>60.740001999999997</v>
      </c>
      <c r="E472">
        <v>60.810001</v>
      </c>
      <c r="F472">
        <v>60.810001</v>
      </c>
      <c r="G472">
        <v>3763400</v>
      </c>
    </row>
    <row r="473" spans="1:7" x14ac:dyDescent="0.2">
      <c r="A473" s="1" t="d">
        <v>2023-12-21</v>
      </c>
      <c r="B473">
        <v>61.650002000000001</v>
      </c>
      <c r="C473">
        <v>62.68</v>
      </c>
      <c r="D473">
        <v>59.290000999999997</v>
      </c>
      <c r="E473">
        <v>60.599997999999999</v>
      </c>
      <c r="F473">
        <v>60.599997999999999</v>
      </c>
      <c r="G473">
        <v>2542300</v>
      </c>
    </row>
    <row r="474" spans="1:7" x14ac:dyDescent="0.2">
      <c r="A474" s="1" t="d">
        <v>2023-12-22</v>
      </c>
      <c r="B474">
        <v>61.009998000000003</v>
      </c>
      <c r="C474">
        <v>64.779999000000004</v>
      </c>
      <c r="D474">
        <v>60.75</v>
      </c>
      <c r="E474">
        <v>63.669998</v>
      </c>
      <c r="F474">
        <v>63.669998</v>
      </c>
      <c r="G474">
        <v>2840800</v>
      </c>
    </row>
    <row r="475" spans="1:7" x14ac:dyDescent="0.2">
      <c r="A475" s="1" t="d">
        <v>2023-12-26</v>
      </c>
      <c r="B475">
        <v>64.830001999999993</v>
      </c>
      <c r="C475">
        <v>65.889999000000003</v>
      </c>
      <c r="D475">
        <v>64.029999000000004</v>
      </c>
      <c r="E475">
        <v>65.330001999999993</v>
      </c>
      <c r="F475">
        <v>65.330001999999993</v>
      </c>
      <c r="G475">
        <v>1724200</v>
      </c>
    </row>
    <row r="476" spans="1:7" x14ac:dyDescent="0.2">
      <c r="A476" s="1" t="d">
        <v>2023-12-27</v>
      </c>
      <c r="B476">
        <v>66.400002000000001</v>
      </c>
      <c r="C476">
        <v>67.160004000000001</v>
      </c>
      <c r="D476">
        <v>63.799999</v>
      </c>
      <c r="E476">
        <v>64.959998999999996</v>
      </c>
      <c r="F476">
        <v>64.959998999999996</v>
      </c>
      <c r="G476">
        <v>1609400</v>
      </c>
    </row>
    <row r="477" spans="1:7" x14ac:dyDescent="0.2">
      <c r="A477" s="1" t="d">
        <v>2023-12-28</v>
      </c>
      <c r="B477">
        <v>65.449996999999996</v>
      </c>
      <c r="C477">
        <v>65.760002</v>
      </c>
      <c r="D477">
        <v>63.41</v>
      </c>
      <c r="E477">
        <v>64.300003000000004</v>
      </c>
      <c r="F477">
        <v>64.300003000000004</v>
      </c>
      <c r="G477">
        <v>1801200</v>
      </c>
    </row>
    <row r="478" spans="1:7" x14ac:dyDescent="0.2">
      <c r="A478" s="1" t="d">
        <v>2023-12-29</v>
      </c>
      <c r="B478">
        <v>64.160004000000001</v>
      </c>
      <c r="C478">
        <v>64.599997999999999</v>
      </c>
      <c r="D478">
        <v>62.580002</v>
      </c>
      <c r="E478">
        <v>62.599997999999999</v>
      </c>
      <c r="F478">
        <v>62.599997999999999</v>
      </c>
      <c r="G478">
        <v>1872400</v>
      </c>
    </row>
    <row r="479" spans="1:7" x14ac:dyDescent="0.2">
      <c r="A479" s="1" t="d">
        <v>2024-01-02</v>
      </c>
      <c r="B479">
        <v>61.84</v>
      </c>
      <c r="C479">
        <v>68.480002999999996</v>
      </c>
      <c r="D479">
        <v>61.5</v>
      </c>
      <c r="E479">
        <v>66.059997999999993</v>
      </c>
      <c r="F479">
        <v>66.059997999999993</v>
      </c>
      <c r="G479">
        <v>3632700</v>
      </c>
    </row>
    <row r="480" spans="1:7" x14ac:dyDescent="0.2">
      <c r="A480" s="1" t="d">
        <v>2024-01-03</v>
      </c>
      <c r="B480">
        <v>64.580001999999993</v>
      </c>
      <c r="C480">
        <v>65.268996999999999</v>
      </c>
      <c r="D480">
        <v>62.150002000000001</v>
      </c>
      <c r="E480">
        <v>62.560001</v>
      </c>
      <c r="F480">
        <v>62.560001</v>
      </c>
      <c r="G480">
        <v>1992600</v>
      </c>
    </row>
    <row r="481" spans="1:7" x14ac:dyDescent="0.2">
      <c r="A481" s="1" t="d">
        <v>2024-01-04</v>
      </c>
      <c r="B481">
        <v>62.419998</v>
      </c>
      <c r="C481">
        <v>63.421000999999997</v>
      </c>
      <c r="D481">
        <v>61.830002</v>
      </c>
      <c r="E481">
        <v>61.939999</v>
      </c>
      <c r="F481">
        <v>61.939999</v>
      </c>
      <c r="G481">
        <v>1489800</v>
      </c>
    </row>
    <row r="482" spans="1:7" x14ac:dyDescent="0.2">
      <c r="A482" s="1" t="d">
        <v>2024-01-05</v>
      </c>
      <c r="B482">
        <v>60.91</v>
      </c>
      <c r="C482">
        <v>61.41</v>
      </c>
      <c r="D482">
        <v>59.349997999999999</v>
      </c>
      <c r="E482">
        <v>60.669998</v>
      </c>
      <c r="F482">
        <v>60.669998</v>
      </c>
      <c r="G482">
        <v>2040200</v>
      </c>
    </row>
    <row r="483" spans="1:7" x14ac:dyDescent="0.2">
      <c r="A483" s="1" t="d">
        <v>2024-01-08</v>
      </c>
      <c r="B483">
        <v>60.549999</v>
      </c>
      <c r="C483">
        <v>62.799999</v>
      </c>
      <c r="D483">
        <v>58.290000999999997</v>
      </c>
      <c r="E483">
        <v>62.689999</v>
      </c>
      <c r="F483">
        <v>62.689999</v>
      </c>
      <c r="G483">
        <v>2072300</v>
      </c>
    </row>
    <row r="484" spans="1:7" x14ac:dyDescent="0.2">
      <c r="A484" s="1" t="d">
        <v>2024-01-09</v>
      </c>
      <c r="B484">
        <v>61.549999</v>
      </c>
      <c r="C484">
        <v>63.709000000000003</v>
      </c>
      <c r="D484">
        <v>60.75</v>
      </c>
      <c r="E484">
        <v>62.630001</v>
      </c>
      <c r="F484">
        <v>62.630001</v>
      </c>
      <c r="G484">
        <v>1587300</v>
      </c>
    </row>
    <row r="485" spans="1:7" x14ac:dyDescent="0.2">
      <c r="A485" s="1" t="d">
        <v>2024-01-10</v>
      </c>
      <c r="B485">
        <v>62.57</v>
      </c>
      <c r="C485">
        <v>63.34</v>
      </c>
      <c r="D485">
        <v>60.610000999999997</v>
      </c>
      <c r="E485">
        <v>63.34</v>
      </c>
      <c r="F485">
        <v>63.34</v>
      </c>
      <c r="G485">
        <v>1967100</v>
      </c>
    </row>
    <row r="486" spans="1:7" x14ac:dyDescent="0.2">
      <c r="A486" s="1" t="d">
        <v>2024-01-11</v>
      </c>
      <c r="B486">
        <v>62.07</v>
      </c>
      <c r="C486">
        <v>65.860000999999997</v>
      </c>
      <c r="D486">
        <v>61.959999000000003</v>
      </c>
      <c r="E486">
        <v>64.839995999999999</v>
      </c>
      <c r="F486">
        <v>64.839995999999999</v>
      </c>
      <c r="G486">
        <v>3638600</v>
      </c>
    </row>
    <row r="487" spans="1:7" x14ac:dyDescent="0.2">
      <c r="A487" s="1" t="d">
        <v>2024-01-12</v>
      </c>
      <c r="B487">
        <v>65.150002000000001</v>
      </c>
      <c r="C487">
        <v>67.084998999999996</v>
      </c>
      <c r="D487">
        <v>63.599997999999999</v>
      </c>
      <c r="E487">
        <v>64.25</v>
      </c>
      <c r="F487">
        <v>64.25</v>
      </c>
      <c r="G487">
        <v>2096900</v>
      </c>
    </row>
    <row r="488" spans="1:7" x14ac:dyDescent="0.2">
      <c r="A488" s="1" t="d">
        <v>2024-01-16</v>
      </c>
      <c r="B488">
        <v>63.209999000000003</v>
      </c>
      <c r="C488">
        <v>63.580002</v>
      </c>
      <c r="D488">
        <v>62.02</v>
      </c>
      <c r="E488">
        <v>63.43</v>
      </c>
      <c r="F488">
        <v>63.43</v>
      </c>
      <c r="G488">
        <v>1751200</v>
      </c>
    </row>
    <row r="489" spans="1:7" x14ac:dyDescent="0.2">
      <c r="A489" s="1" t="d">
        <v>2024-01-17</v>
      </c>
      <c r="B489">
        <v>62.25</v>
      </c>
      <c r="C489">
        <v>63.095001000000003</v>
      </c>
      <c r="D489">
        <v>60.25</v>
      </c>
      <c r="E489">
        <v>60.860000999999997</v>
      </c>
      <c r="F489">
        <v>60.860000999999997</v>
      </c>
      <c r="G489">
        <v>2276300</v>
      </c>
    </row>
    <row r="490" spans="1:7" x14ac:dyDescent="0.2">
      <c r="A490" s="1" t="d">
        <v>2024-01-18</v>
      </c>
      <c r="B490">
        <v>61.099997999999999</v>
      </c>
      <c r="C490">
        <v>61.23</v>
      </c>
      <c r="D490">
        <v>59.700001</v>
      </c>
      <c r="E490">
        <v>60.98</v>
      </c>
      <c r="F490">
        <v>60.98</v>
      </c>
      <c r="G490">
        <v>1402800</v>
      </c>
    </row>
    <row r="491" spans="1:7" x14ac:dyDescent="0.2">
      <c r="A491" s="1" t="d">
        <v>2024-01-19</v>
      </c>
      <c r="B491">
        <v>61</v>
      </c>
      <c r="C491">
        <v>61.990001999999997</v>
      </c>
      <c r="D491">
        <v>60.134998000000003</v>
      </c>
      <c r="E491">
        <v>61.990001999999997</v>
      </c>
      <c r="F491">
        <v>61.990001999999997</v>
      </c>
      <c r="G491">
        <v>2104600</v>
      </c>
    </row>
    <row r="492" spans="1:7" x14ac:dyDescent="0.2">
      <c r="A492" s="1" t="d">
        <v>2024-01-22</v>
      </c>
      <c r="B492">
        <v>62.52</v>
      </c>
      <c r="C492">
        <v>65.800003000000004</v>
      </c>
      <c r="D492">
        <v>62.209999000000003</v>
      </c>
      <c r="E492">
        <v>65.260002</v>
      </c>
      <c r="F492">
        <v>65.260002</v>
      </c>
      <c r="G492">
        <v>2383900</v>
      </c>
    </row>
    <row r="493" spans="1:7" x14ac:dyDescent="0.2">
      <c r="A493" s="1" t="d">
        <v>2024-01-23</v>
      </c>
      <c r="B493">
        <v>66.230002999999996</v>
      </c>
      <c r="C493">
        <v>66.669998000000007</v>
      </c>
      <c r="D493">
        <v>64.300003000000004</v>
      </c>
      <c r="E493">
        <v>66.190002000000007</v>
      </c>
      <c r="F493">
        <v>66.190002000000007</v>
      </c>
      <c r="G493">
        <v>1631600</v>
      </c>
    </row>
    <row r="494" spans="1:7" x14ac:dyDescent="0.2">
      <c r="A494" s="1" t="d">
        <v>2024-01-24</v>
      </c>
      <c r="B494">
        <v>66.980002999999996</v>
      </c>
      <c r="C494">
        <v>67.330001999999993</v>
      </c>
      <c r="D494">
        <v>62.869999</v>
      </c>
      <c r="E494">
        <v>63.009998000000003</v>
      </c>
      <c r="F494">
        <v>63.009998000000003</v>
      </c>
      <c r="G494">
        <v>1960100</v>
      </c>
    </row>
    <row r="495" spans="1:7" x14ac:dyDescent="0.2">
      <c r="A495" s="1" t="d">
        <v>2024-01-25</v>
      </c>
      <c r="B495">
        <v>62.869999</v>
      </c>
      <c r="C495">
        <v>64.180000000000007</v>
      </c>
      <c r="D495">
        <v>62.450001</v>
      </c>
      <c r="E495">
        <v>62.869999</v>
      </c>
      <c r="F495">
        <v>62.869999</v>
      </c>
      <c r="G495">
        <v>1465500</v>
      </c>
    </row>
    <row r="496" spans="1:7" x14ac:dyDescent="0.2">
      <c r="A496" s="1" t="d">
        <v>2024-01-26</v>
      </c>
      <c r="B496">
        <v>63.41</v>
      </c>
      <c r="C496">
        <v>64.379997000000003</v>
      </c>
      <c r="D496">
        <v>60.810001</v>
      </c>
      <c r="E496">
        <v>61.009998000000003</v>
      </c>
      <c r="F496">
        <v>61.009998000000003</v>
      </c>
      <c r="G496">
        <v>1616600</v>
      </c>
    </row>
    <row r="497" spans="1:7" x14ac:dyDescent="0.2">
      <c r="A497" s="1" t="d">
        <v>2024-01-29</v>
      </c>
      <c r="B497">
        <v>61.080002</v>
      </c>
      <c r="C497">
        <v>65.959998999999996</v>
      </c>
      <c r="D497">
        <v>60.02</v>
      </c>
      <c r="E497">
        <v>65.779999000000004</v>
      </c>
      <c r="F497">
        <v>65.779999000000004</v>
      </c>
      <c r="G497">
        <v>2239600</v>
      </c>
    </row>
    <row r="498" spans="1:7" x14ac:dyDescent="0.2">
      <c r="A498" s="1" t="d">
        <v>2024-01-30</v>
      </c>
      <c r="B498">
        <v>65.080001999999993</v>
      </c>
      <c r="C498">
        <v>65.669998000000007</v>
      </c>
      <c r="D498">
        <v>63.900002000000001</v>
      </c>
      <c r="E498">
        <v>64.480002999999996</v>
      </c>
      <c r="F498">
        <v>64.480002999999996</v>
      </c>
      <c r="G498">
        <v>1200000</v>
      </c>
    </row>
    <row r="499" spans="1:7" x14ac:dyDescent="0.2">
      <c r="A499" s="1" t="d">
        <v>2024-01-31</v>
      </c>
      <c r="B499">
        <v>63.990001999999997</v>
      </c>
      <c r="C499">
        <v>66.239998</v>
      </c>
      <c r="D499">
        <v>62.75</v>
      </c>
      <c r="E499">
        <v>62.950001</v>
      </c>
      <c r="F499">
        <v>62.950001</v>
      </c>
      <c r="G499">
        <v>1359100</v>
      </c>
    </row>
    <row r="500" spans="1:7" x14ac:dyDescent="0.2">
      <c r="A500" s="1" t="d">
        <v>2024-02-01</v>
      </c>
      <c r="B500">
        <v>63.490001999999997</v>
      </c>
      <c r="C500">
        <v>65.800003000000004</v>
      </c>
      <c r="D500">
        <v>62.200001</v>
      </c>
      <c r="E500">
        <v>64.669998000000007</v>
      </c>
      <c r="F500">
        <v>64.669998000000007</v>
      </c>
      <c r="G500">
        <v>1449300</v>
      </c>
    </row>
    <row r="501" spans="1:7" x14ac:dyDescent="0.2">
      <c r="A501" s="1" t="d">
        <v>2024-02-02</v>
      </c>
      <c r="B501">
        <v>62.900002000000001</v>
      </c>
      <c r="C501">
        <v>65.129997000000003</v>
      </c>
      <c r="D501">
        <v>62.080002</v>
      </c>
      <c r="E501">
        <v>64.75</v>
      </c>
      <c r="F501">
        <v>64.75</v>
      </c>
      <c r="G501">
        <v>1487200</v>
      </c>
    </row>
    <row r="502" spans="1:7" x14ac:dyDescent="0.2">
      <c r="A502" s="1" t="d">
        <v>2024-02-05</v>
      </c>
      <c r="B502">
        <v>64</v>
      </c>
      <c r="C502">
        <v>64.819999999999993</v>
      </c>
      <c r="D502">
        <v>62.470001000000003</v>
      </c>
      <c r="E502">
        <v>64.430000000000007</v>
      </c>
      <c r="F502">
        <v>64.430000000000007</v>
      </c>
      <c r="G502">
        <v>804117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Stats Summary</vt:lpstr>
      <vt:lpstr>VaR Summary</vt:lpstr>
      <vt:lpstr>Vol-Weighted</vt:lpstr>
      <vt:lpstr>Age-Weighted </vt:lpstr>
      <vt:lpstr>Monte Carlo</vt:lpstr>
      <vt:lpstr>CRSP-Raw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刘智利</dc:creator>
  <cp:lastModifiedBy>ZHILI.LIU@baruchmail.cuny.edu</cp:lastModifiedBy>
  <dcterms:created xsi:type="dcterms:W3CDTF">2024-02-05T20:57:37Z</dcterms:created>
  <dcterms:modified xsi:type="dcterms:W3CDTF">2024-04-07T16:07:24Z</dcterms:modified>
</cp:coreProperties>
</file>