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 Distinta base e Ordini" sheetId="1" r:id="rId4"/>
    <sheet state="visible" name="Legenda" sheetId="2" r:id="rId5"/>
  </sheets>
  <definedNames/>
  <calcPr/>
</workbook>
</file>

<file path=xl/sharedStrings.xml><?xml version="1.0" encoding="utf-8"?>
<sst xmlns="http://schemas.openxmlformats.org/spreadsheetml/2006/main" count="150" uniqueCount="148">
  <si>
    <t>CTW</t>
  </si>
  <si>
    <t>FORNITORE</t>
  </si>
  <si>
    <t>Tutor ref.</t>
  </si>
  <si>
    <t>Sede</t>
  </si>
  <si>
    <t>06 - MESTRE</t>
  </si>
  <si>
    <t>Referente Gruppo</t>
  </si>
  <si>
    <t>Riccardo Grasso</t>
  </si>
  <si>
    <t>Tel.</t>
  </si>
  <si>
    <t>Supervisore</t>
  </si>
  <si>
    <t>Garofalo Antonio</t>
  </si>
  <si>
    <t>N° ordine</t>
  </si>
  <si>
    <t>Foglio</t>
  </si>
  <si>
    <t>01</t>
  </si>
  <si>
    <t>Ordini</t>
  </si>
  <si>
    <t>CODICE</t>
  </si>
  <si>
    <t>DESCRIZIONE ARTICOLO</t>
  </si>
  <si>
    <t>CODICE ARTICOLO (Fornitore)</t>
  </si>
  <si>
    <t>NOTE</t>
  </si>
  <si>
    <t>N° PEZZI</t>
  </si>
  <si>
    <t>COSTO UNITARIO         (NON IVATO)</t>
  </si>
  <si>
    <t>COSTO TOTALE             (NON IVATO)</t>
  </si>
  <si>
    <t>TOTALE                (IVATO)</t>
  </si>
  <si>
    <t>COSTO TRASPORTO</t>
  </si>
  <si>
    <t xml:space="preserve">06 02 MOT 20 001 </t>
  </si>
  <si>
    <t>Motore stepper 0,4Nm 2,5A max</t>
  </si>
  <si>
    <t>https://futuranet.it/prodotto/motore-passo-passo-bipolare-nema-17-25-a/</t>
  </si>
  <si>
    <t xml:space="preserve">06 02 ELE 30 001 </t>
  </si>
  <si>
    <t xml:space="preserve">Alimentatore In: 220V - Out: 12V – 10A </t>
  </si>
  <si>
    <t>https://www.leroymerlin.it/prodotti/elettricita-automazioni-e-smart-home/antenne-e-accessori-per-telefoni-video-e-pc/cavi-e-accessori-per-telefoni/trade-shop-driver-alimentatore-trasformatore-stabilizzato-switch-trimmer-220v-12v-10-ampere-85908990.html</t>
  </si>
  <si>
    <t xml:space="preserve">06 02 ELE 30 002 </t>
  </si>
  <si>
    <t>Convertitore DC-DC STEPUP 5 V</t>
  </si>
  <si>
    <t>SKU DFR0379</t>
  </si>
  <si>
    <t>https://robot-italy.com/products/dfr0379-20w-adjustable-dc-dc-buck-converter-with-digital-display?_pos=1&amp;_sid=1f2abcb15&amp;_ss=r&amp;variant=47885800046937</t>
  </si>
  <si>
    <t xml:space="preserve">06 02 ELE 30 003 </t>
  </si>
  <si>
    <t>Arduino Uno R4 Wi-Fi con Renesas RA4M1 e ESP32-S3 di Espressif</t>
  </si>
  <si>
    <t>266-2937</t>
  </si>
  <si>
    <t>https://it.rs-online.com/web/p/arduino/2662937?srsltid=AfmBOoo2siyGACMx00brDT5fklWIKqk0sW1qvrGufKofhJEvcRAVwk48</t>
  </si>
  <si>
    <t xml:space="preserve">06 02 TRS 30 004 </t>
  </si>
  <si>
    <t>Camera 5 Mpx per Raspberry Pi</t>
  </si>
  <si>
    <t>8300 - YG016</t>
  </si>
  <si>
    <t>https://futuranet.it/prodotto/camera-per-raspberry-pi-3/</t>
  </si>
  <si>
    <t xml:space="preserve">06 02 ELE 30 006 </t>
  </si>
  <si>
    <t xml:space="preserve">Driver motori passo passo </t>
  </si>
  <si>
    <t>303-86-234</t>
  </si>
  <si>
    <t>https://www.distrelec.it/it/modulo-driver-motore-passo-passo-v1-m5stack-m039-v11/p/30386234?queryFromSuggest=true&amp;itemList=suggested_search</t>
  </si>
  <si>
    <t xml:space="preserve">06 02 ELE 20 002 </t>
  </si>
  <si>
    <t>Spinotto</t>
  </si>
  <si>
    <t>301-41-761</t>
  </si>
  <si>
    <t>https://www.distrelec.it/it/spina-dc-spina-dritto-1x5-5x9-5mm-rnd-rnd-205-00925/p/30141761</t>
  </si>
  <si>
    <t>06 02 STR 50 001</t>
  </si>
  <si>
    <t>Cinghia GT2 neoprene H 6mm</t>
  </si>
  <si>
    <t>SKU 2846-BELT3D4040</t>
  </si>
  <si>
    <t>https://futuranet.it/prodotto/cinghia-dentata-in-gomma-per-3d4040-1-metro/</t>
  </si>
  <si>
    <t>06 02 STR 10 001</t>
  </si>
  <si>
    <t>Staffa a scomparsa 90° T slot per profilato serie 5 2020</t>
  </si>
  <si>
    <t>SKU 1606-ANGSCOMP2020</t>
  </si>
  <si>
    <t>https://futuranet.it/prodotto/angolare-a-scomparsa-per-profili-2020/</t>
  </si>
  <si>
    <t>06 02 STR 10 002</t>
  </si>
  <si>
    <t>Cuscinetti in acciaio</t>
  </si>
  <si>
    <t>619-0036</t>
  </si>
  <si>
    <t>https://it.rs-online.com/web/p/cuscinetti-a-sfera/6190036?srsltid=AfmBOoqhxeLsRF-Np9I5kVMdeHEZ3m9cUceIooI5LYqow2DL-84Xbl-C</t>
  </si>
  <si>
    <t>06 02 MEC 10 003</t>
  </si>
  <si>
    <t>Accoppiatore flessibile 5/8 mm</t>
  </si>
  <si>
    <t>SKU 501176</t>
  </si>
  <si>
    <t>https://robot-italy.com/products/aluminum-flex-shaft-coupler-5mm-to-8mm?_pos=1&amp;_psq=giunto+&amp;_ss=e&amp;_v=1.0</t>
  </si>
  <si>
    <t>06 02 STR 10 004</t>
  </si>
  <si>
    <t>Vite trapezoidale Ø8mm P2mm – 500mm con chiocciola</t>
  </si>
  <si>
    <t>SKU: 2846-VITET8P2-500</t>
  </si>
  <si>
    <t>https://futuranet.it/prodotto/vite-trapezoidale-o8mm-p2mm-500mm-con-chiocciola/</t>
  </si>
  <si>
    <t>06 02 STR 10 005</t>
  </si>
  <si>
    <t>Profilati 20x20x1000</t>
  </si>
  <si>
    <t>850-8476</t>
  </si>
  <si>
    <t>https://it.rs-online.com/web/p/montanti-per-tubi-e-profilati/8508476?gb=s</t>
  </si>
  <si>
    <t>06 02 STR 10 006</t>
  </si>
  <si>
    <t>Puleggia 36 denti</t>
  </si>
  <si>
    <t>SKU 807702</t>
  </si>
  <si>
    <t>https://robot-italy.com/collections/mechanics-and-materials-cnc/products/aluminum-gt2-timing-pulley-6mm-belt-20-tooth-5mm-bore-1</t>
  </si>
  <si>
    <t>06 02 ELE 30 007</t>
  </si>
  <si>
    <t>Pinza a crimpare</t>
  </si>
  <si>
    <t>https://www.leroymerlin.it/prodotti/utensileria/utensili-manuali/pinze-e-tenaglie/pinze-crimpatrici/pinza-a-crimpare-hsc8-6-4-0-25-10-mm-awg23-7-kit-di-pinze-a-crimpare-per-puntalino-strumento-a-cricchetto-con-connettori-terminali-1200-pezzi-92576762.html</t>
  </si>
  <si>
    <t>06 02 MEC 10 007</t>
  </si>
  <si>
    <t>Grani M4*5 100 pz</t>
  </si>
  <si>
    <t>287-3975</t>
  </si>
  <si>
    <t>https://it.rs-online.com/web/p/grani-filettati/2873975?gb=s</t>
  </si>
  <si>
    <t>06 02 MEC 10 008</t>
  </si>
  <si>
    <t>Vite testa a T M5x20</t>
  </si>
  <si>
    <t>1606-VITETM5X20</t>
  </si>
  <si>
    <t>https://futuranet.it/prodotto/vite-con-testa-a-t-m5x20/</t>
  </si>
  <si>
    <t>06 02 STR 10 009</t>
  </si>
  <si>
    <t>Albero rettificato 8x1000mm</t>
  </si>
  <si>
    <t>https://robot-italy.com/en/collections/mechanics-and-materials-cnc/products/lmn4000-linear-shaft-8x1000mm</t>
  </si>
  <si>
    <t>06 02 STR 10 010</t>
  </si>
  <si>
    <t>Supporto rettangolare 8mm</t>
  </si>
  <si>
    <t>PHI-LMN4221_0</t>
  </si>
  <si>
    <t>https://robot-italy.com/en/products/lmn4221_0-shaft-support-pillow-for-8mm-shaft-2pcs?_pos=19&amp;_sid=b8f6b8bbc&amp;_ss=r</t>
  </si>
  <si>
    <t>06 02 STR 10 011</t>
  </si>
  <si>
    <t>Supporto flangiato 8mm</t>
  </si>
  <si>
    <t>PHI-LMN4225_0</t>
  </si>
  <si>
    <t>https://robot-italy.com/en/products/lmn4225_0-shaft-support-flange-for-8mm-shaft-2pcs?_pos=24&amp;_sid=b8f6b8bbc&amp;_ss=r</t>
  </si>
  <si>
    <t>06 02 MEC 10 012</t>
  </si>
  <si>
    <t>Finecorsa meccanico</t>
  </si>
  <si>
    <t>2846-LMSW</t>
  </si>
  <si>
    <t>https://futuranet.it/prodotto/finecorsa-meccanico/</t>
  </si>
  <si>
    <t>06 02 MEC 10 013</t>
  </si>
  <si>
    <t>20 pezzi dadi autobloccanti</t>
  </si>
  <si>
    <t>https://www.leroymerlin.it/marchi/standers/set-20-pezzi-dado-autobloccante-standers-in-acciaio-inossidabile-m5-35736505.html</t>
  </si>
  <si>
    <t>06 02 MEC 10 014</t>
  </si>
  <si>
    <t>70 dadi acciaio inox</t>
  </si>
  <si>
    <t>https://www.leroymerlin.it/prodotti/ferramenta/tasselli-viti-bulloni-chiodi/dadi/set-70-pezzi-dado-esagonale-standers-in-acciaio-zincato-m5-82583004.html</t>
  </si>
  <si>
    <t>06 02 STR 10 015</t>
  </si>
  <si>
    <t xml:space="preserve">Catena portacavi 10×20 mm – 1 metro
</t>
  </si>
  <si>
    <t>1606-PORTACAVI10X20</t>
  </si>
  <si>
    <t>https://futuranet.it/prodotto/catena-portacavi-10x20-mm-1-metro/</t>
  </si>
  <si>
    <t>06 02 ELE 30 008</t>
  </si>
  <si>
    <t>Display OLED Midas</t>
  </si>
  <si>
    <t>254-3586</t>
  </si>
  <si>
    <t>https://it.rs-online.com/web/p/display-oled/2543586?cm_mmc=IT-PLA-DS3A-_-google-_-CSS_IT_IT_ePMax_Prio3-_--_-2543586&amp;matchtype=&amp;&amp;gclsrc=aw.ds&amp;gad_source=1&amp;gclid=CjwKCAiA3ZC6BhBaEiwAeqfvyhsPfyogA17DVvq9u8VE6Vvmi4lodClI9XWP_uQaOAuDxiCIi80JZBoC7ogQAvD_BwE</t>
  </si>
  <si>
    <t>06 02 ELE 30 010</t>
  </si>
  <si>
    <t>Dissipatore ventola DFRobot</t>
  </si>
  <si>
    <t>126-3113</t>
  </si>
  <si>
    <t>https://it.rs-online.com/web/p/dissipatori/1263113?cm_mmc=IT-PLA-DS3A-_-google-_-CSS_IT_IT_ePMax_Prio1-_--_-1263113&amp;matchtype=&amp;&amp;gclsrc=aw.ds&amp;gad_source=1&amp;gclid=CjwKCAiA3ZC6BhBaEiwAeqfvyp2gXX1bK3nsQFt8jCJ2SqRXPP1EZ_1dFl5T4B2cK07-Y24VnldubhoCAP4QAvD_BwE</t>
  </si>
  <si>
    <t>Riservato ITS</t>
  </si>
  <si>
    <t>Totale Ordine IVA compresa</t>
  </si>
  <si>
    <t>Ordinato il:</t>
  </si>
  <si>
    <t>Note</t>
  </si>
  <si>
    <t>Consegnato il:</t>
  </si>
  <si>
    <t xml:space="preserve">Ordine evaso </t>
  </si>
  <si>
    <t>□ SI            □ NO</t>
  </si>
  <si>
    <t>Rif. Ordine</t>
  </si>
  <si>
    <t>Rif.Fattura:</t>
  </si>
  <si>
    <t>Note generali sull'ordine:</t>
  </si>
  <si>
    <t>N°Fattura:</t>
  </si>
  <si>
    <t>Cons.Prev.</t>
  </si>
  <si>
    <t>Data Fattura:</t>
  </si>
  <si>
    <t>Format Acquisti_rev 04</t>
  </si>
  <si>
    <t>Viti M5x16mm testa esagonale inox</t>
  </si>
  <si>
    <t>https://it.rs-online.com/web/p/viti-a-brugola/1871320?gb=s</t>
  </si>
  <si>
    <t>Vite 5x10 testa cilindrica con incasso a brugola inox</t>
  </si>
  <si>
    <t>https://it.rs-online.com/web/p/viti-a-brugola/3044586?gb=s</t>
  </si>
  <si>
    <t>Rondella piana acciaio inox 5x10 mm per viti M5</t>
  </si>
  <si>
    <t>https://it.rs-online.com/web/p/rondelle/0525931?gb=s</t>
  </si>
  <si>
    <t xml:space="preserve">Sede: </t>
  </si>
  <si>
    <t>indica una delle 5 sedi DELLA FONDAZIONE ITS</t>
  </si>
  <si>
    <t>01 – VICENZA</t>
  </si>
  <si>
    <t>02 – TREVISO</t>
  </si>
  <si>
    <t>03 – PADOVA</t>
  </si>
  <si>
    <t xml:space="preserve">04 – LEGNAGO </t>
  </si>
  <si>
    <t>05 - SCHIO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</si>
</sst>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-d"/>
    <numFmt numFmtId="165" formatCode="[$€]#,##0.00"/>
    <numFmt numFmtId="166" formatCode="[$€-2]\ #,##0.00"/>
    <numFmt numFmtId="167" formatCode="&quot;€&quot;#,##0.00"/>
  </numFmts>
  <fonts count="28">
    <font>
      <sz val="12.0"/>
      <color rgb="FF000000"/>
      <name val="Calibri"/>
      <scheme val="minor"/>
    </font>
    <font>
      <b/>
      <sz val="12.0"/>
      <color rgb="FF000000"/>
      <name val="Calibri"/>
    </font>
    <font/>
    <font>
      <sz val="12.0"/>
      <color theme="1"/>
      <name val="Calibri"/>
    </font>
    <font>
      <sz val="12.0"/>
      <color rgb="FF000000"/>
      <name val="Calibri"/>
    </font>
    <font>
      <u/>
      <sz val="12.0"/>
      <color rgb="FF0563C1"/>
      <name val="Calibri"/>
    </font>
    <font>
      <u/>
      <sz val="12.0"/>
      <color rgb="FF000000"/>
      <name val="Calibri"/>
    </font>
    <font>
      <u/>
      <sz val="12.0"/>
      <color rgb="FF0000FF"/>
      <name val="Calibri"/>
    </font>
    <font>
      <u/>
      <sz val="12.0"/>
      <color rgb="FF000000"/>
      <name val="Docs-Calibri"/>
    </font>
    <font>
      <u/>
      <sz val="12.0"/>
      <color rgb="FF222222"/>
      <name val="Calibri"/>
    </font>
    <font>
      <u/>
      <sz val="12.0"/>
      <color rgb="FF000000"/>
      <name val="Calibri"/>
    </font>
    <font>
      <sz val="12.0"/>
      <color rgb="FF222222"/>
      <name val="Calibri"/>
    </font>
    <font>
      <u/>
      <sz val="12.0"/>
      <color rgb="FF000000"/>
      <name val="Calibri"/>
    </font>
    <font>
      <u/>
      <sz val="12.0"/>
      <color theme="1"/>
      <name val="Calibri"/>
    </font>
    <font>
      <color theme="1"/>
      <name val="Calibri"/>
      <scheme val="minor"/>
    </font>
    <font>
      <u/>
      <color rgb="FF0000FF"/>
    </font>
    <font>
      <color theme="1"/>
      <name val="Calibri"/>
    </font>
    <font>
      <color rgb="FF000000"/>
      <name val="Calibri"/>
    </font>
    <font>
      <u/>
      <color rgb="FF0000FF"/>
    </font>
    <font>
      <u/>
      <sz val="12.0"/>
      <color theme="1"/>
      <name val="Calibri"/>
    </font>
    <font>
      <u/>
      <sz val="12.0"/>
      <color rgb="FF0000FF"/>
      <name val="Calibri"/>
    </font>
    <font>
      <u/>
      <sz val="12.0"/>
      <color rgb="FF0563C1"/>
      <name val="Calibri"/>
    </font>
    <font>
      <u/>
      <color rgb="FF0000FF"/>
    </font>
    <font>
      <sz val="12.0"/>
      <color rgb="FF393939"/>
      <name val="Calibri"/>
    </font>
    <font>
      <u/>
      <color rgb="FF0000FF"/>
    </font>
    <font>
      <u/>
      <sz val="12.0"/>
      <color rgb="FF000000"/>
      <name val="Calibri"/>
    </font>
    <font>
      <u/>
      <sz val="12.0"/>
      <color theme="1"/>
      <name val="Calibri"/>
    </font>
    <font>
      <u/>
      <sz val="12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B6D7A8"/>
        <bgColor rgb="FFB6D7A8"/>
      </patternFill>
    </fill>
    <fill>
      <patternFill patternType="solid">
        <fgColor rgb="FFDDD9C3"/>
        <bgColor rgb="FFDDD9C3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49" xfId="0" applyAlignment="1" applyBorder="1" applyFill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2" fillId="5" fontId="1" numFmtId="0" xfId="0" applyAlignment="1" applyBorder="1" applyFill="1" applyFont="1">
      <alignment horizontal="center" vertical="center"/>
    </xf>
    <xf borderId="4" fillId="0" fontId="2" numFmtId="0" xfId="0" applyBorder="1" applyFont="1"/>
    <xf borderId="5" fillId="5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49" xfId="0" applyAlignment="1" applyBorder="1" applyFont="1" applyNumberFormat="1">
      <alignment horizontal="center" readingOrder="0" vertical="center"/>
    </xf>
    <xf borderId="2" fillId="6" fontId="1" numFmtId="0" xfId="0" applyAlignment="1" applyBorder="1" applyFill="1" applyFont="1">
      <alignment horizontal="center" vertical="center"/>
    </xf>
    <xf borderId="6" fillId="7" fontId="1" numFmtId="0" xfId="0" applyAlignment="1" applyBorder="1" applyFill="1" applyFont="1">
      <alignment horizontal="center" shrinkToFit="0" vertical="center" wrapText="1"/>
    </xf>
    <xf borderId="7" fillId="7" fontId="1" numFmtId="0" xfId="0" applyAlignment="1" applyBorder="1" applyFont="1">
      <alignment horizontal="center" shrinkToFit="0" vertical="center" wrapText="1"/>
    </xf>
    <xf borderId="1" fillId="8" fontId="4" numFmtId="0" xfId="0" applyAlignment="1" applyBorder="1" applyFill="1" applyFont="1">
      <alignment horizontal="left" readingOrder="0"/>
    </xf>
    <xf borderId="1" fillId="8" fontId="4" numFmtId="0" xfId="0" applyAlignment="1" applyBorder="1" applyFont="1">
      <alignment readingOrder="0"/>
    </xf>
    <xf borderId="1" fillId="8" fontId="0" numFmtId="0" xfId="0" applyAlignment="1" applyBorder="1" applyFont="1">
      <alignment horizontal="left" readingOrder="0"/>
    </xf>
    <xf borderId="1" fillId="8" fontId="5" numFmtId="0" xfId="0" applyAlignment="1" applyBorder="1" applyFont="1">
      <alignment horizontal="left" readingOrder="0" vertical="center"/>
    </xf>
    <xf borderId="1" fillId="8" fontId="4" numFmtId="0" xfId="0" applyAlignment="1" applyBorder="1" applyFont="1">
      <alignment horizontal="center" readingOrder="0" vertical="center"/>
    </xf>
    <xf borderId="1" fillId="8" fontId="4" numFmtId="165" xfId="0" applyAlignment="1" applyBorder="1" applyFont="1" applyNumberFormat="1">
      <alignment horizontal="right" readingOrder="0" vertical="center"/>
    </xf>
    <xf borderId="1" fillId="8" fontId="4" numFmtId="166" xfId="0" applyBorder="1" applyFont="1" applyNumberFormat="1"/>
    <xf borderId="1" fillId="8" fontId="4" numFmtId="165" xfId="0" applyAlignment="1" applyBorder="1" applyFont="1" applyNumberFormat="1">
      <alignment horizontal="right" vertical="center"/>
    </xf>
    <xf borderId="1" fillId="8" fontId="4" numFmtId="166" xfId="0" applyAlignment="1" applyBorder="1" applyFont="1" applyNumberFormat="1">
      <alignment horizontal="center" vertical="center"/>
    </xf>
    <xf borderId="0" fillId="0" fontId="4" numFmtId="166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8" fontId="6" numFmtId="0" xfId="0" applyAlignment="1" applyBorder="1" applyFont="1">
      <alignment horizontal="left" readingOrder="0" vertical="center"/>
    </xf>
    <xf borderId="1" fillId="8" fontId="7" numFmtId="0" xfId="0" applyAlignment="1" applyBorder="1" applyFont="1">
      <alignment horizontal="left" readingOrder="0" vertical="center"/>
    </xf>
    <xf borderId="1" fillId="8" fontId="8" numFmtId="0" xfId="0" applyAlignment="1" applyBorder="1" applyFont="1">
      <alignment horizontal="left" readingOrder="0"/>
    </xf>
    <xf borderId="0" fillId="8" fontId="4" numFmtId="0" xfId="0" applyAlignment="1" applyFont="1">
      <alignment readingOrder="0"/>
    </xf>
    <xf borderId="1" fillId="8" fontId="9" numFmtId="0" xfId="0" applyAlignment="1" applyBorder="1" applyFont="1">
      <alignment horizontal="left" readingOrder="0"/>
    </xf>
    <xf borderId="1" fillId="8" fontId="4" numFmtId="166" xfId="0" applyAlignment="1" applyBorder="1" applyFont="1" applyNumberFormat="1">
      <alignment horizontal="right" vertical="center"/>
    </xf>
    <xf borderId="1" fillId="8" fontId="10" numFmtId="0" xfId="0" applyAlignment="1" applyBorder="1" applyFont="1">
      <alignment horizontal="left" readingOrder="0"/>
    </xf>
    <xf borderId="1" fillId="8" fontId="11" numFmtId="165" xfId="0" applyAlignment="1" applyBorder="1" applyFont="1" applyNumberFormat="1">
      <alignment horizontal="right" readingOrder="0"/>
    </xf>
    <xf borderId="1" fillId="8" fontId="4" numFmtId="0" xfId="0" applyAlignment="1" applyBorder="1" applyFont="1">
      <alignment horizontal="left" readingOrder="0" vertical="center"/>
    </xf>
    <xf borderId="1" fillId="8" fontId="12" numFmtId="0" xfId="0" applyAlignment="1" applyBorder="1" applyFont="1">
      <alignment horizontal="left" readingOrder="0" vertical="center"/>
    </xf>
    <xf borderId="1" fillId="8" fontId="4" numFmtId="166" xfId="0" applyAlignment="1" applyBorder="1" applyFont="1" applyNumberFormat="1">
      <alignment horizontal="right" readingOrder="0" vertical="center"/>
    </xf>
    <xf borderId="1" fillId="8" fontId="4" numFmtId="166" xfId="0" applyAlignment="1" applyBorder="1" applyFont="1" applyNumberFormat="1">
      <alignment readingOrder="0"/>
    </xf>
    <xf borderId="1" fillId="8" fontId="3" numFmtId="166" xfId="0" applyAlignment="1" applyBorder="1" applyFont="1" applyNumberFormat="1">
      <alignment horizontal="right" readingOrder="0" vertical="center"/>
    </xf>
    <xf borderId="1" fillId="8" fontId="13" numFmtId="0" xfId="0" applyAlignment="1" applyBorder="1" applyFont="1">
      <alignment horizontal="left" readingOrder="0" vertical="center"/>
    </xf>
    <xf borderId="1" fillId="8" fontId="3" numFmtId="166" xfId="0" applyAlignment="1" applyBorder="1" applyFont="1" applyNumberFormat="1">
      <alignment horizontal="center" readingOrder="0" vertical="center"/>
    </xf>
    <xf borderId="0" fillId="0" fontId="4" numFmtId="166" xfId="0" applyAlignment="1" applyFont="1" applyNumberFormat="1">
      <alignment horizontal="center" readingOrder="0" vertical="center"/>
    </xf>
    <xf borderId="1" fillId="8" fontId="14" numFmtId="0" xfId="0" applyAlignment="1" applyBorder="1" applyFont="1">
      <alignment readingOrder="0"/>
    </xf>
    <xf borderId="1" fillId="8" fontId="14" numFmtId="0" xfId="0" applyAlignment="1" applyBorder="1" applyFont="1">
      <alignment horizontal="center" readingOrder="0"/>
    </xf>
    <xf borderId="1" fillId="8" fontId="14" numFmtId="166" xfId="0" applyAlignment="1" applyBorder="1" applyFont="1" applyNumberFormat="1">
      <alignment readingOrder="0"/>
    </xf>
    <xf borderId="1" fillId="8" fontId="14" numFmtId="166" xfId="0" applyBorder="1" applyFont="1" applyNumberFormat="1"/>
    <xf borderId="1" fillId="8" fontId="15" numFmtId="0" xfId="0" applyAlignment="1" applyBorder="1" applyFont="1">
      <alignment readingOrder="0"/>
    </xf>
    <xf borderId="1" fillId="8" fontId="16" numFmtId="0" xfId="0" applyAlignment="1" applyBorder="1" applyFont="1">
      <alignment horizontal="left" readingOrder="0"/>
    </xf>
    <xf borderId="1" fillId="8" fontId="3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horizontal="center" readingOrder="0"/>
    </xf>
    <xf borderId="1" fillId="0" fontId="14" numFmtId="166" xfId="0" applyAlignment="1" applyBorder="1" applyFont="1" applyNumberFormat="1">
      <alignment readingOrder="0"/>
    </xf>
    <xf borderId="1" fillId="0" fontId="14" numFmtId="166" xfId="0" applyBorder="1" applyFont="1" applyNumberFormat="1"/>
    <xf borderId="1" fillId="0" fontId="4" numFmtId="166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1" fillId="8" fontId="17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horizontal="left" readingOrder="0" vertical="center"/>
    </xf>
    <xf borderId="1" fillId="0" fontId="20" numFmtId="0" xfId="0" applyAlignment="1" applyBorder="1" applyFont="1">
      <alignment horizontal="left" readingOrder="0" vertical="center"/>
    </xf>
    <xf borderId="1" fillId="0" fontId="21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165" xfId="0" applyAlignment="1" applyBorder="1" applyFont="1" applyNumberFormat="1">
      <alignment horizontal="right" readingOrder="0" vertical="center"/>
    </xf>
    <xf borderId="1" fillId="0" fontId="4" numFmtId="166" xfId="0" applyBorder="1" applyFont="1" applyNumberFormat="1"/>
    <xf borderId="1" fillId="0" fontId="4" numFmtId="165" xfId="0" applyAlignment="1" applyBorder="1" applyFont="1" applyNumberFormat="1">
      <alignment horizontal="right" vertical="center"/>
    </xf>
    <xf borderId="1" fillId="0" fontId="3" numFmtId="0" xfId="0" applyAlignment="1" applyBorder="1" applyFont="1">
      <alignment horizontal="left" readingOrder="0" vertical="center"/>
    </xf>
    <xf borderId="0" fillId="8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1" fillId="0" fontId="3" numFmtId="166" xfId="0" applyAlignment="1" applyBorder="1" applyFont="1" applyNumberFormat="1">
      <alignment horizontal="right" readingOrder="0" vertical="center"/>
    </xf>
    <xf borderId="1" fillId="0" fontId="4" numFmtId="166" xfId="0" applyAlignment="1" applyBorder="1" applyFont="1" applyNumberFormat="1">
      <alignment horizontal="right" vertical="center"/>
    </xf>
    <xf borderId="0" fillId="0" fontId="3" numFmtId="0" xfId="0" applyAlignment="1" applyFont="1">
      <alignment horizontal="center" readingOrder="0" vertical="center"/>
    </xf>
    <xf borderId="0" fillId="0" fontId="3" numFmtId="166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8" fillId="4" fontId="4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2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6" fillId="0" fontId="2" numFmtId="0" xfId="0" applyBorder="1" applyFont="1"/>
    <xf borderId="17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borderId="21" fillId="0" fontId="2" numFmtId="0" xfId="0" applyBorder="1" applyFont="1"/>
    <xf borderId="0" fillId="0" fontId="4" numFmtId="0" xfId="0" applyAlignment="1" applyFont="1">
      <alignment horizontal="left" vertical="center"/>
    </xf>
    <xf borderId="0" fillId="8" fontId="3" numFmtId="0" xfId="0" applyAlignment="1" applyFont="1">
      <alignment horizontal="center" readingOrder="0" vertical="center"/>
    </xf>
    <xf borderId="0" fillId="8" fontId="14" numFmtId="0" xfId="0" applyFont="1"/>
    <xf borderId="0" fillId="0" fontId="3" numFmtId="0" xfId="0" applyAlignment="1" applyFont="1">
      <alignment horizontal="center" readingOrder="0" vertical="center"/>
    </xf>
    <xf borderId="0" fillId="8" fontId="14" numFmtId="0" xfId="0" applyAlignment="1" applyFont="1">
      <alignment horizontal="center" readingOrder="0"/>
    </xf>
    <xf borderId="0" fillId="8" fontId="14" numFmtId="0" xfId="0" applyAlignment="1" applyFont="1">
      <alignment horizontal="left" readingOrder="0"/>
    </xf>
    <xf borderId="0" fillId="0" fontId="3" numFmtId="166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8" fontId="3" numFmtId="0" xfId="0" applyAlignment="1" applyFont="1">
      <alignment horizontal="left" readingOrder="0" vertical="center"/>
    </xf>
    <xf borderId="0" fillId="0" fontId="25" numFmtId="0" xfId="0" applyAlignment="1" applyFont="1">
      <alignment horizontal="left" readingOrder="0" vertical="center"/>
    </xf>
    <xf borderId="0" fillId="9" fontId="3" numFmtId="0" xfId="0" applyAlignment="1" applyFill="1" applyFont="1">
      <alignment horizontal="center" readingOrder="0" vertical="center"/>
    </xf>
    <xf borderId="0" fillId="0" fontId="26" numFmtId="0" xfId="0" applyAlignment="1" applyFont="1">
      <alignment horizontal="left" readingOrder="0" vertical="center"/>
    </xf>
    <xf borderId="0" fillId="9" fontId="4" numFmtId="0" xfId="0" applyAlignment="1" applyFont="1">
      <alignment horizontal="center" readingOrder="0"/>
    </xf>
    <xf borderId="0" fillId="8" fontId="27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0" fontId="14" numFmtId="167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obot-italy.com/en/products/lmn4225_0-shaft-support-flange-for-8mm-shaft-2pcs?_pos=24&amp;_sid=b8f6b8bbc&amp;_ss=r" TargetMode="External"/><Relationship Id="rId22" Type="http://schemas.openxmlformats.org/officeDocument/2006/relationships/hyperlink" Target="https://www.leroymerlin.it/marchi/standers/set-20-pezzi-dado-autobloccante-standers-in-acciaio-inossidabile-m5-35736505.html" TargetMode="External"/><Relationship Id="rId21" Type="http://schemas.openxmlformats.org/officeDocument/2006/relationships/hyperlink" Target="https://futuranet.it/prodotto/finecorsa-meccanico/" TargetMode="External"/><Relationship Id="rId24" Type="http://schemas.openxmlformats.org/officeDocument/2006/relationships/hyperlink" Target="https://futuranet.it/prodotto/catena-portacavi-10x20-mm-1-metro/" TargetMode="External"/><Relationship Id="rId23" Type="http://schemas.openxmlformats.org/officeDocument/2006/relationships/hyperlink" Target="https://www.leroymerlin.it/prodotti/ferramenta/tasselli-viti-bulloni-chiodi/dadi/set-70-pezzi-dado-esagonale-standers-in-acciaio-zincato-m5-82583004.html" TargetMode="External"/><Relationship Id="rId1" Type="http://schemas.openxmlformats.org/officeDocument/2006/relationships/hyperlink" Target="https://futuranet.it/prodotto/motore-passo-passo-bipolare-nema-17-25-a/" TargetMode="External"/><Relationship Id="rId2" Type="http://schemas.openxmlformats.org/officeDocument/2006/relationships/hyperlink" Target="https://www.leroymerlin.it/prodotti/elettricita-automazioni-e-smart-home/antenne-e-accessori-per-telefoni-video-e-pc/cavi-e-accessori-per-telefoni/trade-shop-driver-alimentatore-trasformatore-stabilizzato-switch-trimmer-220v-12v-10-ampere-85908990.html" TargetMode="External"/><Relationship Id="rId3" Type="http://schemas.openxmlformats.org/officeDocument/2006/relationships/hyperlink" Target="https://robot-italy.com/products/dfr0379-20w-adjustable-dc-dc-buck-converter-with-digital-display?_pos=1&amp;_sid=1f2abcb15&amp;_ss=r&amp;variant=47885800046937" TargetMode="External"/><Relationship Id="rId4" Type="http://schemas.openxmlformats.org/officeDocument/2006/relationships/hyperlink" Target="https://it.rs-online.com/web/p/arduino/2662937?srsltid=AfmBOoo2siyGACMx00brDT5fklWIKqk0sW1qvrGufKofhJEvcRAVwk48" TargetMode="External"/><Relationship Id="rId9" Type="http://schemas.openxmlformats.org/officeDocument/2006/relationships/hyperlink" Target="https://futuranet.it/prodotto/angolare-a-scomparsa-per-profili-2020/" TargetMode="External"/><Relationship Id="rId26" Type="http://schemas.openxmlformats.org/officeDocument/2006/relationships/hyperlink" Target="https://it.rs-online.com/web/p/dissipatori/1263113?cm_mmc=IT-PLA-DS3A-_-google-_-CSS_IT_IT_ePMax_Prio1-_--_-1263113&amp;matchtype=&amp;&amp;gclsrc=aw.ds&amp;gad_source=1&amp;gclid=CjwKCAiA3ZC6BhBaEiwAeqfvyp2gXX1bK3nsQFt8jCJ2SqRXPP1EZ_1dFl5T4B2cK07-Y24VnldubhoCAP4QAvD_BwE" TargetMode="External"/><Relationship Id="rId25" Type="http://schemas.openxmlformats.org/officeDocument/2006/relationships/hyperlink" Target="https://it.rs-online.com/web/p/display-oled/2543586?cm_mmc=IT-PLA-DS3A-_-google-_-CSS_IT_IT_ePMax_Prio3-_--_-2543586&amp;matchtype=&amp;&amp;gclsrc=aw.ds&amp;gad_source=1&amp;gclid=CjwKCAiA3ZC6BhBaEiwAeqfvyhsPfyogA17DVvq9u8VE6Vvmi4lodClI9XWP_uQaOAuDxiCIi80JZBoC7ogQAvD_BwE" TargetMode="External"/><Relationship Id="rId28" Type="http://schemas.openxmlformats.org/officeDocument/2006/relationships/hyperlink" Target="https://it.rs-online.com/web/p/viti-a-brugola/3044586?gb=s" TargetMode="External"/><Relationship Id="rId27" Type="http://schemas.openxmlformats.org/officeDocument/2006/relationships/hyperlink" Target="https://it.rs-online.com/web/p/viti-a-brugola/1871320?gb=s" TargetMode="External"/><Relationship Id="rId5" Type="http://schemas.openxmlformats.org/officeDocument/2006/relationships/hyperlink" Target="https://futuranet.it/prodotto/camera-per-raspberry-pi-3/" TargetMode="External"/><Relationship Id="rId6" Type="http://schemas.openxmlformats.org/officeDocument/2006/relationships/hyperlink" Target="https://www.distrelec.it/it/modulo-driver-motore-passo-passo-v1-m5stack-m039-v11/p/30386234?queryFromSuggest=true&amp;itemList=suggested_search" TargetMode="External"/><Relationship Id="rId29" Type="http://schemas.openxmlformats.org/officeDocument/2006/relationships/hyperlink" Target="https://it.rs-online.com/web/p/rondelle/0525931?gb=s" TargetMode="External"/><Relationship Id="rId7" Type="http://schemas.openxmlformats.org/officeDocument/2006/relationships/hyperlink" Target="https://www.distrelec.it/it/spina-dc-spina-dritto-1x5-5x9-5mm-rnd-rnd-205-00925/p/30141761" TargetMode="External"/><Relationship Id="rId8" Type="http://schemas.openxmlformats.org/officeDocument/2006/relationships/hyperlink" Target="https://futuranet.it/prodotto/cinghia-dentata-in-gomma-per-3d4040-1-metro/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robot-italy.com/products/aluminum-flex-shaft-coupler-5mm-to-8mm?_pos=1&amp;_psq=giunto+&amp;_ss=e&amp;_v=1.0" TargetMode="External"/><Relationship Id="rId10" Type="http://schemas.openxmlformats.org/officeDocument/2006/relationships/hyperlink" Target="https://it.rs-online.com/web/p/cuscinetti-a-sfera/6190036?srsltid=AfmBOoqhxeLsRF-Np9I5kVMdeHEZ3m9cUceIooI5LYqow2DL-84Xbl-C" TargetMode="External"/><Relationship Id="rId13" Type="http://schemas.openxmlformats.org/officeDocument/2006/relationships/hyperlink" Target="https://it.rs-online.com/web/p/montanti-per-tubi-e-profilati/8508476?gb=s" TargetMode="External"/><Relationship Id="rId12" Type="http://schemas.openxmlformats.org/officeDocument/2006/relationships/hyperlink" Target="https://futuranet.it/prodotto/vite-trapezoidale-o8mm-p2mm-500mm-con-chiocciola/" TargetMode="External"/><Relationship Id="rId15" Type="http://schemas.openxmlformats.org/officeDocument/2006/relationships/hyperlink" Target="https://www.leroymerlin.it/prodotti/utensileria/utensili-manuali/pinze-e-tenaglie/pinze-crimpatrici/pinza-a-crimpare-hsc8-6-4-0-25-10-mm-awg23-7-kit-di-pinze-a-crimpare-per-puntalino-strumento-a-cricchetto-con-connettori-terminali-1200-pezzi-92576762.html" TargetMode="External"/><Relationship Id="rId14" Type="http://schemas.openxmlformats.org/officeDocument/2006/relationships/hyperlink" Target="https://robot-italy.com/collections/mechanics-and-materials-cnc/products/aluminum-gt2-timing-pulley-6mm-belt-20-tooth-5mm-bore-1" TargetMode="External"/><Relationship Id="rId17" Type="http://schemas.openxmlformats.org/officeDocument/2006/relationships/hyperlink" Target="https://futuranet.it/prodotto/vite-con-testa-a-t-m5x20/" TargetMode="External"/><Relationship Id="rId16" Type="http://schemas.openxmlformats.org/officeDocument/2006/relationships/hyperlink" Target="https://it.rs-online.com/web/p/grani-filettati/2873975?gb=s" TargetMode="External"/><Relationship Id="rId19" Type="http://schemas.openxmlformats.org/officeDocument/2006/relationships/hyperlink" Target="https://robot-italy.com/en/products/lmn4221_0-shaft-support-pillow-for-8mm-shaft-2pcs?_pos=19&amp;_sid=b8f6b8bbc&amp;_ss=r" TargetMode="External"/><Relationship Id="rId18" Type="http://schemas.openxmlformats.org/officeDocument/2006/relationships/hyperlink" Target="https://robot-italy.com/en/collections/mechanics-and-materials-cnc/products/lmn4000-linear-shaft-8x1000m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1.0"/>
    <col customWidth="1" min="2" max="2" width="48.33"/>
    <col customWidth="1" min="3" max="3" width="20.33"/>
    <col customWidth="1" min="4" max="4" width="210.56"/>
    <col customWidth="1" min="5" max="5" width="5.33"/>
    <col customWidth="1" min="6" max="6" width="8.22"/>
    <col customWidth="1" min="7" max="7" width="13.0"/>
    <col customWidth="1" min="8" max="8" width="7.11"/>
    <col customWidth="1" min="9" max="9" width="13.56"/>
    <col customWidth="1" min="10" max="26" width="6.78"/>
  </cols>
  <sheetData>
    <row r="1" ht="21.0" customHeight="1">
      <c r="A1" s="1" t="s">
        <v>0</v>
      </c>
      <c r="B1" s="2"/>
      <c r="C1" s="3" t="s">
        <v>1</v>
      </c>
      <c r="D1" s="4"/>
      <c r="E1" s="5"/>
      <c r="F1" s="5"/>
      <c r="G1" s="6" t="s">
        <v>2</v>
      </c>
      <c r="H1" s="7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9.5" customHeight="1">
      <c r="A2" s="3" t="s">
        <v>3</v>
      </c>
      <c r="B2" s="10" t="s">
        <v>4</v>
      </c>
      <c r="C2" s="3" t="s">
        <v>5</v>
      </c>
      <c r="D2" s="11" t="s">
        <v>6</v>
      </c>
      <c r="E2" s="3" t="s">
        <v>7</v>
      </c>
      <c r="F2" s="12"/>
      <c r="G2" s="6" t="s">
        <v>8</v>
      </c>
      <c r="H2" s="7"/>
      <c r="I2" s="13" t="s">
        <v>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3" t="s">
        <v>10</v>
      </c>
      <c r="B3" s="14">
        <v>45315.0</v>
      </c>
      <c r="C3" s="15"/>
      <c r="D3" s="15"/>
      <c r="E3" s="15"/>
      <c r="F3" s="15"/>
      <c r="G3" s="12" t="s">
        <v>11</v>
      </c>
      <c r="H3" s="7"/>
      <c r="I3" s="16" t="s">
        <v>12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7" t="s">
        <v>13</v>
      </c>
      <c r="B4" s="5"/>
      <c r="C4" s="5"/>
      <c r="D4" s="5"/>
      <c r="E4" s="5"/>
      <c r="F4" s="5"/>
      <c r="G4" s="5"/>
      <c r="H4" s="5"/>
      <c r="I4" s="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8" t="s">
        <v>14</v>
      </c>
      <c r="B5" s="18" t="s">
        <v>15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19" t="s">
        <v>21</v>
      </c>
      <c r="I5" s="19" t="s">
        <v>22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0" t="s">
        <v>23</v>
      </c>
      <c r="B6" s="21" t="s">
        <v>24</v>
      </c>
      <c r="C6" s="22">
        <v>6010101.0</v>
      </c>
      <c r="D6" s="23" t="s">
        <v>25</v>
      </c>
      <c r="E6" s="24">
        <v>5.0</v>
      </c>
      <c r="F6" s="25">
        <f>15.5/1.22</f>
        <v>12.70491803</v>
      </c>
      <c r="G6" s="26">
        <f>F6*$E6</f>
        <v>63.52459016</v>
      </c>
      <c r="H6" s="27">
        <f>F6*E6*1.22</f>
        <v>77.5</v>
      </c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20" t="s">
        <v>26</v>
      </c>
      <c r="B7" s="21" t="s">
        <v>27</v>
      </c>
      <c r="C7" s="20">
        <v>8.590899E7</v>
      </c>
      <c r="D7" s="31" t="s">
        <v>28</v>
      </c>
      <c r="E7" s="24">
        <v>1.0</v>
      </c>
      <c r="F7" s="25">
        <f>20.8/1.22</f>
        <v>17.04918033</v>
      </c>
      <c r="G7" s="26">
        <f t="shared" ref="G7:G9" si="1">F7*E7</f>
        <v>17.04918033</v>
      </c>
      <c r="H7" s="27">
        <f>F7*1.22</f>
        <v>20.8</v>
      </c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20" t="s">
        <v>29</v>
      </c>
      <c r="B8" s="21" t="s">
        <v>30</v>
      </c>
      <c r="C8" s="21" t="s">
        <v>31</v>
      </c>
      <c r="D8" s="32" t="s">
        <v>32</v>
      </c>
      <c r="E8" s="24">
        <v>2.0</v>
      </c>
      <c r="F8" s="25">
        <v>7.17</v>
      </c>
      <c r="G8" s="26">
        <f t="shared" si="1"/>
        <v>14.34</v>
      </c>
      <c r="H8" s="27">
        <f>F8*E8*1.22</f>
        <v>17.4948</v>
      </c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20" t="s">
        <v>33</v>
      </c>
      <c r="B9" s="21" t="s">
        <v>34</v>
      </c>
      <c r="C9" s="21" t="s">
        <v>35</v>
      </c>
      <c r="D9" s="33" t="s">
        <v>36</v>
      </c>
      <c r="E9" s="24">
        <v>1.0</v>
      </c>
      <c r="F9" s="27">
        <f>H9/1.22</f>
        <v>18.7704918</v>
      </c>
      <c r="G9" s="26">
        <f t="shared" si="1"/>
        <v>18.7704918</v>
      </c>
      <c r="H9" s="25">
        <v>22.9</v>
      </c>
      <c r="I9" s="28"/>
      <c r="J9" s="29"/>
      <c r="K9" s="30"/>
      <c r="L9" s="30"/>
      <c r="M9" s="30"/>
      <c r="N9" s="30"/>
      <c r="O9" s="30"/>
      <c r="P9" s="30"/>
      <c r="Q9" s="30"/>
      <c r="R9" s="29"/>
      <c r="S9" s="30"/>
      <c r="T9" s="30"/>
      <c r="U9" s="30"/>
      <c r="V9" s="30"/>
      <c r="W9" s="30"/>
      <c r="X9" s="30"/>
      <c r="Y9" s="30"/>
      <c r="Z9" s="30"/>
    </row>
    <row r="10" ht="16.5" customHeight="1">
      <c r="A10" s="20" t="s">
        <v>37</v>
      </c>
      <c r="B10" s="34" t="s">
        <v>38</v>
      </c>
      <c r="C10" s="21" t="s">
        <v>39</v>
      </c>
      <c r="D10" s="35" t="s">
        <v>40</v>
      </c>
      <c r="E10" s="24">
        <v>2.0</v>
      </c>
      <c r="F10" s="25">
        <v>7.785</v>
      </c>
      <c r="G10" s="36">
        <f t="shared" ref="G10:G11" si="2">F10*$E10</f>
        <v>15.57</v>
      </c>
      <c r="H10" s="25">
        <f t="shared" ref="H10:H15" si="3">G10*1.22</f>
        <v>18.9954</v>
      </c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20" t="s">
        <v>41</v>
      </c>
      <c r="B11" s="20" t="s">
        <v>42</v>
      </c>
      <c r="C11" s="20" t="s">
        <v>43</v>
      </c>
      <c r="D11" s="37" t="s">
        <v>44</v>
      </c>
      <c r="E11" s="24">
        <v>2.0</v>
      </c>
      <c r="F11" s="38">
        <v>21.21</v>
      </c>
      <c r="G11" s="26">
        <f t="shared" si="2"/>
        <v>42.42</v>
      </c>
      <c r="H11" s="25">
        <f t="shared" si="3"/>
        <v>51.7524</v>
      </c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9"/>
    </row>
    <row r="12">
      <c r="A12" s="20" t="s">
        <v>45</v>
      </c>
      <c r="B12" s="39" t="s">
        <v>46</v>
      </c>
      <c r="C12" s="39" t="s">
        <v>47</v>
      </c>
      <c r="D12" s="23" t="s">
        <v>48</v>
      </c>
      <c r="E12" s="24">
        <v>2.0</v>
      </c>
      <c r="F12" s="27">
        <f>0.43</f>
        <v>0.43</v>
      </c>
      <c r="G12" s="26">
        <f t="shared" ref="G12:G27" si="4">F12*E12</f>
        <v>0.86</v>
      </c>
      <c r="H12" s="25">
        <f t="shared" si="3"/>
        <v>1.0492</v>
      </c>
      <c r="I12" s="28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9"/>
    </row>
    <row r="13">
      <c r="A13" s="20" t="s">
        <v>49</v>
      </c>
      <c r="B13" s="20" t="s">
        <v>50</v>
      </c>
      <c r="C13" s="20" t="s">
        <v>51</v>
      </c>
      <c r="D13" s="40" t="s">
        <v>52</v>
      </c>
      <c r="E13" s="24">
        <v>5.0</v>
      </c>
      <c r="F13" s="41">
        <v>2.46</v>
      </c>
      <c r="G13" s="42">
        <f t="shared" si="4"/>
        <v>12.3</v>
      </c>
      <c r="H13" s="43">
        <f t="shared" si="3"/>
        <v>15.006</v>
      </c>
      <c r="I13" s="28"/>
      <c r="J13" s="2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9"/>
    </row>
    <row r="14">
      <c r="A14" s="20" t="s">
        <v>53</v>
      </c>
      <c r="B14" s="20" t="s">
        <v>54</v>
      </c>
      <c r="C14" s="20" t="s">
        <v>55</v>
      </c>
      <c r="D14" s="44" t="s">
        <v>56</v>
      </c>
      <c r="E14" s="24">
        <v>50.0</v>
      </c>
      <c r="F14" s="41">
        <v>0.655</v>
      </c>
      <c r="G14" s="42">
        <f t="shared" si="4"/>
        <v>32.75</v>
      </c>
      <c r="H14" s="25">
        <f t="shared" si="3"/>
        <v>39.955</v>
      </c>
      <c r="I14" s="45"/>
      <c r="J14" s="46"/>
      <c r="K14" s="46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9"/>
    </row>
    <row r="15">
      <c r="A15" s="20" t="s">
        <v>57</v>
      </c>
      <c r="B15" s="47" t="s">
        <v>58</v>
      </c>
      <c r="C15" s="21" t="s">
        <v>59</v>
      </c>
      <c r="D15" s="33" t="s">
        <v>60</v>
      </c>
      <c r="E15" s="48">
        <v>2.0</v>
      </c>
      <c r="F15" s="49">
        <v>1.81</v>
      </c>
      <c r="G15" s="50">
        <f t="shared" si="4"/>
        <v>3.62</v>
      </c>
      <c r="H15" s="50">
        <f t="shared" si="3"/>
        <v>4.4164</v>
      </c>
      <c r="I15" s="28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9"/>
    </row>
    <row r="16">
      <c r="A16" s="20" t="s">
        <v>61</v>
      </c>
      <c r="B16" s="20" t="s">
        <v>62</v>
      </c>
      <c r="C16" s="20" t="s">
        <v>63</v>
      </c>
      <c r="D16" s="51" t="s">
        <v>64</v>
      </c>
      <c r="E16" s="48">
        <v>1.0</v>
      </c>
      <c r="F16" s="49">
        <v>5.47</v>
      </c>
      <c r="G16" s="50">
        <f t="shared" si="4"/>
        <v>5.47</v>
      </c>
      <c r="H16" s="50">
        <f>F16*1.22</f>
        <v>6.6734</v>
      </c>
      <c r="I16" s="28"/>
      <c r="J16" s="29"/>
      <c r="K16" s="46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9"/>
    </row>
    <row r="17">
      <c r="A17" s="20" t="s">
        <v>65</v>
      </c>
      <c r="B17" s="20" t="s">
        <v>66</v>
      </c>
      <c r="C17" s="42" t="s">
        <v>67</v>
      </c>
      <c r="D17" s="40" t="s">
        <v>68</v>
      </c>
      <c r="E17" s="24">
        <v>1.0</v>
      </c>
      <c r="F17" s="25">
        <v>9.84</v>
      </c>
      <c r="G17" s="26">
        <f t="shared" si="4"/>
        <v>9.84</v>
      </c>
      <c r="H17" s="25">
        <f t="shared" ref="H17:H31" si="5">G17*1.22</f>
        <v>12.0048</v>
      </c>
      <c r="I17" s="28"/>
      <c r="J17" s="46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9"/>
    </row>
    <row r="18">
      <c r="A18" s="20" t="s">
        <v>69</v>
      </c>
      <c r="B18" s="52" t="s">
        <v>70</v>
      </c>
      <c r="C18" s="21" t="s">
        <v>71</v>
      </c>
      <c r="D18" s="44" t="s">
        <v>72</v>
      </c>
      <c r="E18" s="24">
        <v>20.0</v>
      </c>
      <c r="F18" s="25">
        <v>13.03</v>
      </c>
      <c r="G18" s="26">
        <f t="shared" si="4"/>
        <v>260.6</v>
      </c>
      <c r="H18" s="25">
        <f t="shared" si="5"/>
        <v>317.932</v>
      </c>
      <c r="I18" s="28"/>
      <c r="J18" s="29"/>
      <c r="K18" s="46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9"/>
    </row>
    <row r="19">
      <c r="A19" s="39" t="s">
        <v>73</v>
      </c>
      <c r="B19" s="53" t="s">
        <v>74</v>
      </c>
      <c r="C19" s="21" t="s">
        <v>75</v>
      </c>
      <c r="D19" s="23" t="s">
        <v>76</v>
      </c>
      <c r="E19" s="54">
        <v>4.0</v>
      </c>
      <c r="F19" s="55">
        <v>12.9</v>
      </c>
      <c r="G19" s="56">
        <f t="shared" si="4"/>
        <v>51.6</v>
      </c>
      <c r="H19" s="56">
        <f t="shared" si="5"/>
        <v>62.952</v>
      </c>
      <c r="I19" s="57"/>
      <c r="J19" s="46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9"/>
    </row>
    <row r="20">
      <c r="A20" s="58" t="s">
        <v>77</v>
      </c>
      <c r="B20" s="59" t="s">
        <v>78</v>
      </c>
      <c r="C20" s="20">
        <v>9.2576762E7</v>
      </c>
      <c r="D20" s="60" t="s">
        <v>79</v>
      </c>
      <c r="E20" s="54">
        <v>1.0</v>
      </c>
      <c r="F20" s="55">
        <v>26.76</v>
      </c>
      <c r="G20" s="56">
        <f t="shared" si="4"/>
        <v>26.76</v>
      </c>
      <c r="H20" s="56">
        <f t="shared" si="5"/>
        <v>32.6472</v>
      </c>
      <c r="I20" s="57"/>
      <c r="J20" s="30"/>
      <c r="K20" s="46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9"/>
    </row>
    <row r="21">
      <c r="A21" s="58" t="s">
        <v>80</v>
      </c>
      <c r="B21" s="53" t="s">
        <v>81</v>
      </c>
      <c r="C21" s="20" t="s">
        <v>82</v>
      </c>
      <c r="D21" s="61" t="s">
        <v>83</v>
      </c>
      <c r="E21" s="54">
        <v>1.0</v>
      </c>
      <c r="F21" s="55">
        <v>4.14</v>
      </c>
      <c r="G21" s="56">
        <f t="shared" si="4"/>
        <v>4.14</v>
      </c>
      <c r="H21" s="56">
        <f t="shared" si="5"/>
        <v>5.0508</v>
      </c>
      <c r="I21" s="57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9"/>
    </row>
    <row r="22">
      <c r="A22" s="58" t="s">
        <v>84</v>
      </c>
      <c r="B22" s="53" t="s">
        <v>85</v>
      </c>
      <c r="C22" s="20" t="s">
        <v>86</v>
      </c>
      <c r="D22" s="62" t="s">
        <v>87</v>
      </c>
      <c r="E22" s="54">
        <v>40.0</v>
      </c>
      <c r="F22" s="55">
        <v>0.33</v>
      </c>
      <c r="G22" s="56">
        <f t="shared" si="4"/>
        <v>13.2</v>
      </c>
      <c r="H22" s="56">
        <f t="shared" si="5"/>
        <v>16.104</v>
      </c>
      <c r="I22" s="57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9"/>
    </row>
    <row r="23">
      <c r="A23" s="58" t="s">
        <v>88</v>
      </c>
      <c r="B23" s="53" t="s">
        <v>89</v>
      </c>
      <c r="C23" s="20">
        <v>194000.0</v>
      </c>
      <c r="D23" s="62" t="s">
        <v>90</v>
      </c>
      <c r="E23" s="54">
        <v>2.0</v>
      </c>
      <c r="F23" s="55">
        <v>12.5</v>
      </c>
      <c r="G23" s="56">
        <f t="shared" si="4"/>
        <v>25</v>
      </c>
      <c r="H23" s="56">
        <f t="shared" si="5"/>
        <v>30.5</v>
      </c>
      <c r="I23" s="57"/>
      <c r="J23" s="30"/>
      <c r="K23" s="46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9"/>
    </row>
    <row r="24">
      <c r="A24" s="58" t="s">
        <v>91</v>
      </c>
      <c r="B24" s="53" t="s">
        <v>92</v>
      </c>
      <c r="C24" s="20" t="s">
        <v>93</v>
      </c>
      <c r="D24" s="63" t="s">
        <v>94</v>
      </c>
      <c r="E24" s="54">
        <v>2.0</v>
      </c>
      <c r="F24" s="55">
        <v>3.25</v>
      </c>
      <c r="G24" s="56">
        <f t="shared" si="4"/>
        <v>6.5</v>
      </c>
      <c r="H24" s="56">
        <f t="shared" si="5"/>
        <v>7.93</v>
      </c>
      <c r="I24" s="57"/>
      <c r="J24" s="30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9"/>
    </row>
    <row r="25">
      <c r="A25" s="58" t="s">
        <v>95</v>
      </c>
      <c r="B25" s="53" t="s">
        <v>96</v>
      </c>
      <c r="C25" s="20" t="s">
        <v>97</v>
      </c>
      <c r="D25" s="62" t="s">
        <v>98</v>
      </c>
      <c r="E25" s="54">
        <v>2.0</v>
      </c>
      <c r="F25" s="55">
        <v>5.34</v>
      </c>
      <c r="G25" s="56">
        <f t="shared" si="4"/>
        <v>10.68</v>
      </c>
      <c r="H25" s="56">
        <f t="shared" si="5"/>
        <v>13.0296</v>
      </c>
      <c r="I25" s="57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9"/>
    </row>
    <row r="26">
      <c r="A26" s="58" t="s">
        <v>99</v>
      </c>
      <c r="B26" s="64" t="s">
        <v>100</v>
      </c>
      <c r="C26" s="20" t="s">
        <v>101</v>
      </c>
      <c r="D26" s="65" t="s">
        <v>102</v>
      </c>
      <c r="E26" s="66">
        <v>6.0</v>
      </c>
      <c r="F26" s="67">
        <v>1.64</v>
      </c>
      <c r="G26" s="68">
        <f t="shared" si="4"/>
        <v>9.84</v>
      </c>
      <c r="H26" s="67">
        <f t="shared" si="5"/>
        <v>12.0048</v>
      </c>
      <c r="I26" s="5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8" t="s">
        <v>103</v>
      </c>
      <c r="B27" s="53" t="s">
        <v>104</v>
      </c>
      <c r="C27" s="20">
        <v>3.5736505E7</v>
      </c>
      <c r="D27" s="61" t="s">
        <v>105</v>
      </c>
      <c r="E27" s="66">
        <v>1.0</v>
      </c>
      <c r="F27" s="67">
        <v>2.86</v>
      </c>
      <c r="G27" s="68">
        <f t="shared" si="4"/>
        <v>2.86</v>
      </c>
      <c r="H27" s="67">
        <f t="shared" si="5"/>
        <v>3.4892</v>
      </c>
      <c r="I27" s="57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9"/>
    </row>
    <row r="28">
      <c r="A28" s="58" t="s">
        <v>106</v>
      </c>
      <c r="B28" s="53" t="s">
        <v>107</v>
      </c>
      <c r="C28" s="20">
        <v>8.2583004E7</v>
      </c>
      <c r="D28" s="61" t="s">
        <v>108</v>
      </c>
      <c r="E28" s="66">
        <v>1.0</v>
      </c>
      <c r="F28" s="67">
        <v>1.31</v>
      </c>
      <c r="G28" s="68">
        <f t="shared" ref="G28:G30" si="6">F28*$E28</f>
        <v>1.31</v>
      </c>
      <c r="H28" s="69">
        <f t="shared" si="5"/>
        <v>1.5982</v>
      </c>
      <c r="I28" s="5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8" t="s">
        <v>109</v>
      </c>
      <c r="B29" s="70" t="s">
        <v>110</v>
      </c>
      <c r="C29" s="20" t="s">
        <v>111</v>
      </c>
      <c r="D29" s="63" t="s">
        <v>112</v>
      </c>
      <c r="E29" s="66">
        <v>1.0</v>
      </c>
      <c r="F29" s="67">
        <v>5.33</v>
      </c>
      <c r="G29" s="68">
        <f t="shared" si="6"/>
        <v>5.33</v>
      </c>
      <c r="H29" s="69">
        <f t="shared" si="5"/>
        <v>6.5026</v>
      </c>
      <c r="I29" s="57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9"/>
    </row>
    <row r="30">
      <c r="A30" s="58" t="s">
        <v>113</v>
      </c>
      <c r="B30" s="58" t="s">
        <v>114</v>
      </c>
      <c r="C30" s="71" t="s">
        <v>115</v>
      </c>
      <c r="D30" s="72" t="s">
        <v>116</v>
      </c>
      <c r="E30" s="66">
        <v>1.0</v>
      </c>
      <c r="F30" s="67">
        <v>11.5</v>
      </c>
      <c r="G30" s="68">
        <f t="shared" si="6"/>
        <v>11.5</v>
      </c>
      <c r="H30" s="69">
        <f t="shared" si="5"/>
        <v>14.03</v>
      </c>
      <c r="I30" s="57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9"/>
    </row>
    <row r="31" ht="15.75" customHeight="1">
      <c r="A31" s="58" t="s">
        <v>117</v>
      </c>
      <c r="B31" s="58" t="s">
        <v>118</v>
      </c>
      <c r="C31" s="21" t="s">
        <v>119</v>
      </c>
      <c r="D31" s="62" t="s">
        <v>120</v>
      </c>
      <c r="E31" s="66">
        <v>1.0</v>
      </c>
      <c r="F31" s="73">
        <v>10.95</v>
      </c>
      <c r="G31" s="74">
        <f>E31*F31</f>
        <v>10.95</v>
      </c>
      <c r="H31" s="74">
        <f t="shared" si="5"/>
        <v>13.359</v>
      </c>
      <c r="I31" s="5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0"/>
      <c r="B32" s="30"/>
      <c r="D32" s="75"/>
      <c r="E32" s="30"/>
      <c r="F32" s="76"/>
      <c r="G32" s="29"/>
      <c r="H32" s="29"/>
      <c r="I32" s="2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30"/>
      <c r="B33" s="30"/>
      <c r="C33" s="77"/>
      <c r="D33" s="75"/>
      <c r="E33" s="30"/>
      <c r="F33" s="76"/>
      <c r="G33" s="29"/>
      <c r="H33" s="29"/>
      <c r="I33" s="2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0"/>
      <c r="B34" s="30"/>
      <c r="C34" s="77"/>
      <c r="D34" s="75"/>
      <c r="E34" s="30"/>
      <c r="F34" s="76"/>
      <c r="G34" s="29"/>
      <c r="H34" s="29"/>
      <c r="I34" s="2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0"/>
      <c r="B35" s="30"/>
      <c r="C35" s="77"/>
      <c r="D35" s="75"/>
      <c r="E35" s="30"/>
      <c r="F35" s="76"/>
      <c r="G35" s="29"/>
      <c r="H35" s="29"/>
      <c r="I35" s="2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78" t="s">
        <v>121</v>
      </c>
      <c r="B36" s="79"/>
      <c r="C36" s="80"/>
      <c r="D36" s="30"/>
      <c r="E36" s="30"/>
      <c r="F36" s="9"/>
      <c r="G36" s="81" t="s">
        <v>122</v>
      </c>
      <c r="H36" s="7"/>
      <c r="I36" s="82">
        <f>SUM(H6:H30)</f>
        <v>812.3178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83" t="s">
        <v>123</v>
      </c>
      <c r="B37" s="84"/>
      <c r="C37" s="85" t="s">
        <v>124</v>
      </c>
      <c r="D37" s="30"/>
      <c r="E37" s="30"/>
      <c r="F37" s="9"/>
      <c r="G37" s="30"/>
      <c r="H37" s="30"/>
      <c r="I37" s="3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86" t="s">
        <v>125</v>
      </c>
      <c r="B38" s="87"/>
      <c r="C38" s="88"/>
      <c r="D38" s="30"/>
      <c r="E38" s="30"/>
      <c r="F38" s="9"/>
      <c r="G38" s="3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86" t="s">
        <v>126</v>
      </c>
      <c r="B39" s="87" t="s">
        <v>127</v>
      </c>
      <c r="C39" s="89"/>
      <c r="D39" s="30"/>
      <c r="E39" s="30"/>
      <c r="F39" s="9"/>
      <c r="G39" s="3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0"/>
      <c r="B40" s="87"/>
      <c r="C40" s="89"/>
      <c r="D40" s="30"/>
      <c r="E40" s="30"/>
      <c r="F40" s="9"/>
      <c r="G40" s="3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86" t="s">
        <v>128</v>
      </c>
      <c r="B41" s="87"/>
      <c r="C41" s="89"/>
      <c r="D41" s="91" t="s">
        <v>129</v>
      </c>
      <c r="E41" s="5"/>
      <c r="F41" s="7"/>
      <c r="G41" s="92" t="s">
        <v>130</v>
      </c>
      <c r="H41" s="5"/>
      <c r="I41" s="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86" t="s">
        <v>10</v>
      </c>
      <c r="B42" s="87"/>
      <c r="C42" s="89"/>
      <c r="D42" s="93" t="s">
        <v>131</v>
      </c>
      <c r="E42" s="81"/>
      <c r="F42" s="7"/>
      <c r="G42" s="81"/>
      <c r="H42" s="5"/>
      <c r="I42" s="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4" t="s">
        <v>132</v>
      </c>
      <c r="B43" s="95"/>
      <c r="C43" s="96"/>
      <c r="D43" s="93" t="s">
        <v>133</v>
      </c>
      <c r="E43" s="81"/>
      <c r="F43" s="7"/>
      <c r="G43" s="81"/>
      <c r="H43" s="5"/>
      <c r="I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7" t="s">
        <v>134</v>
      </c>
      <c r="B44" s="30"/>
      <c r="C44" s="30"/>
      <c r="D44" s="30"/>
      <c r="E44" s="30"/>
      <c r="F44" s="9"/>
      <c r="G44" s="30"/>
      <c r="H44" s="30"/>
      <c r="I44" s="3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30"/>
      <c r="B45" s="30"/>
      <c r="C45" s="77"/>
      <c r="E45" s="30"/>
      <c r="F45" s="9"/>
      <c r="G45" s="30"/>
      <c r="H45" s="30"/>
      <c r="I45" s="3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8"/>
      <c r="B46" s="99"/>
      <c r="C46" s="100"/>
      <c r="D46" s="9"/>
      <c r="E46" s="30"/>
      <c r="F46" s="9"/>
      <c r="G46" s="3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01"/>
      <c r="C47" s="9"/>
      <c r="D47" s="75"/>
      <c r="E47" s="30"/>
      <c r="F47" s="9"/>
      <c r="G47" s="3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00"/>
      <c r="C48" s="9"/>
      <c r="D48" s="9"/>
      <c r="E48" s="30"/>
      <c r="F48" s="9"/>
      <c r="G48" s="3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102"/>
      <c r="C49" s="103"/>
      <c r="D49" s="104"/>
      <c r="E49" s="30"/>
      <c r="F49" s="9"/>
      <c r="G49" s="3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00"/>
      <c r="B50" s="105"/>
      <c r="C50" s="103"/>
      <c r="D50" s="106"/>
      <c r="E50" s="30"/>
      <c r="F50" s="9"/>
      <c r="G50" s="3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105"/>
      <c r="C51" s="103"/>
      <c r="D51" s="104"/>
      <c r="E51" s="30"/>
      <c r="F51" s="9"/>
      <c r="G51" s="3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105"/>
      <c r="C52" s="103"/>
      <c r="D52" s="104"/>
      <c r="E52" s="30"/>
      <c r="F52" s="9"/>
      <c r="G52" s="3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105"/>
      <c r="C53" s="103"/>
      <c r="D53" s="104"/>
      <c r="E53" s="30"/>
      <c r="F53" s="9"/>
      <c r="G53" s="3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100"/>
      <c r="C54" s="9"/>
      <c r="D54" s="9"/>
      <c r="E54" s="30"/>
      <c r="F54" s="9"/>
      <c r="G54" s="3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100"/>
      <c r="C55" s="9"/>
      <c r="D55" s="100"/>
      <c r="E55" s="30"/>
      <c r="F55" s="9"/>
      <c r="G55" s="3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100"/>
      <c r="C56" s="9"/>
      <c r="D56" s="9"/>
      <c r="E56" s="30"/>
      <c r="F56" s="9"/>
      <c r="G56" s="3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100"/>
      <c r="E57" s="30"/>
      <c r="F57" s="9"/>
      <c r="G57" s="3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30"/>
      <c r="F58" s="9"/>
      <c r="G58" s="3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8"/>
      <c r="C59" s="103"/>
      <c r="D59" s="104"/>
      <c r="E59" s="30"/>
      <c r="F59" s="9"/>
      <c r="G59" s="3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8"/>
      <c r="C60" s="103"/>
      <c r="D60" s="104"/>
      <c r="E60" s="30"/>
      <c r="F60" s="9"/>
      <c r="G60" s="3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8"/>
      <c r="C61" s="103"/>
      <c r="D61" s="104"/>
      <c r="E61" s="30"/>
      <c r="F61" s="9"/>
      <c r="G61" s="3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8"/>
      <c r="C62" s="103"/>
      <c r="D62" s="104"/>
      <c r="E62" s="30"/>
      <c r="F62" s="9"/>
      <c r="G62" s="3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8"/>
      <c r="C63" s="103"/>
      <c r="D63" s="104"/>
      <c r="E63" s="30"/>
      <c r="F63" s="9"/>
      <c r="G63" s="3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C64" s="100"/>
      <c r="E64" s="30"/>
      <c r="F64" s="9"/>
      <c r="G64" s="3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C65" s="100"/>
      <c r="E65" s="30"/>
      <c r="F65" s="9"/>
      <c r="G65" s="3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8"/>
      <c r="C66" s="103"/>
      <c r="E66" s="30"/>
      <c r="F66" s="9"/>
      <c r="G66" s="3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C67" s="103"/>
      <c r="E67" s="30"/>
      <c r="F67" s="9"/>
      <c r="G67" s="3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100"/>
      <c r="C68" s="76"/>
      <c r="E68" s="30"/>
      <c r="F68" s="9"/>
      <c r="G68" s="3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100"/>
      <c r="C69" s="76"/>
      <c r="D69" s="9"/>
      <c r="E69" s="30"/>
      <c r="F69" s="9"/>
      <c r="G69" s="3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00"/>
      <c r="B70" s="98"/>
      <c r="C70" s="103"/>
      <c r="D70" s="104"/>
      <c r="E70" s="30"/>
      <c r="F70" s="9"/>
      <c r="G70" s="3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C71" s="103"/>
      <c r="D71" s="104"/>
      <c r="E71" s="30"/>
      <c r="F71" s="9"/>
      <c r="G71" s="3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8"/>
      <c r="C72" s="103"/>
      <c r="D72" s="104"/>
      <c r="E72" s="30"/>
      <c r="F72" s="9"/>
      <c r="G72" s="3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C73" s="103"/>
      <c r="E73" s="30"/>
      <c r="F73" s="9"/>
      <c r="G73" s="3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C74" s="103"/>
      <c r="E74" s="30"/>
      <c r="F74" s="9"/>
      <c r="G74" s="3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8"/>
      <c r="C75" s="103"/>
      <c r="D75" s="104"/>
      <c r="E75" s="30"/>
      <c r="F75" s="9"/>
      <c r="G75" s="3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C76" s="103"/>
      <c r="E76" s="30"/>
      <c r="F76" s="9"/>
      <c r="G76" s="3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100"/>
      <c r="C77" s="9"/>
      <c r="D77" s="9"/>
      <c r="E77" s="30"/>
      <c r="F77" s="9"/>
      <c r="G77" s="3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00"/>
      <c r="B78" s="98"/>
      <c r="C78" s="103"/>
      <c r="D78" s="104"/>
      <c r="E78" s="30"/>
      <c r="F78" s="9"/>
      <c r="G78" s="3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107" t="s">
        <v>135</v>
      </c>
      <c r="C79" s="103">
        <v>41.6</v>
      </c>
      <c r="D79" s="108" t="s">
        <v>136</v>
      </c>
      <c r="E79" s="30"/>
      <c r="F79" s="9"/>
      <c r="G79" s="3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109" t="s">
        <v>137</v>
      </c>
      <c r="C80" s="103">
        <v>38.06</v>
      </c>
      <c r="D80" s="108" t="s">
        <v>138</v>
      </c>
      <c r="E80" s="30"/>
      <c r="F80" s="9"/>
      <c r="G80" s="3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>
        <f>SUM(A82,A84,I36)</f>
        <v>896.4478</v>
      </c>
      <c r="B81" s="109" t="s">
        <v>139</v>
      </c>
      <c r="C81" s="103">
        <v>4.47</v>
      </c>
      <c r="D81" s="108" t="s">
        <v>140</v>
      </c>
      <c r="E81" s="30"/>
      <c r="F81" s="9"/>
      <c r="G81" s="3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110"/>
      <c r="C82" s="103"/>
      <c r="E82" s="30"/>
      <c r="F82" s="9"/>
      <c r="G82" s="3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E83" s="30"/>
      <c r="F83" s="9"/>
      <c r="G83" s="3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76">
        <f>SUM(C66:C87)</f>
        <v>84.13</v>
      </c>
      <c r="E84" s="30"/>
      <c r="F84" s="9"/>
      <c r="G84" s="30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111"/>
      <c r="C85" s="103"/>
      <c r="D85" s="104"/>
      <c r="E85" s="30"/>
      <c r="F85" s="9"/>
      <c r="G85" s="3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111"/>
      <c r="C86" s="103"/>
      <c r="D86" s="104"/>
      <c r="E86" s="30"/>
      <c r="F86" s="9"/>
      <c r="G86" s="30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111"/>
      <c r="C87" s="112"/>
      <c r="E87" s="30"/>
      <c r="F87" s="9"/>
      <c r="G87" s="3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100"/>
      <c r="C88" s="103"/>
      <c r="D88" s="113"/>
      <c r="E88" s="30"/>
      <c r="F88" s="9"/>
      <c r="G88" s="30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E89" s="30"/>
      <c r="F89" s="9"/>
      <c r="G89" s="3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76"/>
      <c r="D90" s="114"/>
      <c r="E90" s="30"/>
      <c r="F90" s="9"/>
      <c r="G90" s="30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76"/>
      <c r="D91" s="114"/>
      <c r="E91" s="30"/>
      <c r="F91" s="9"/>
      <c r="G91" s="3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76"/>
      <c r="D92" s="114"/>
      <c r="E92" s="30"/>
      <c r="F92" s="9"/>
      <c r="G92" s="30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76"/>
      <c r="D93" s="114"/>
      <c r="E93" s="30"/>
      <c r="F93" s="9"/>
      <c r="G93" s="3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76"/>
      <c r="D94" s="114"/>
      <c r="E94" s="30"/>
      <c r="F94" s="9"/>
      <c r="G94" s="30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114"/>
      <c r="E95" s="30"/>
      <c r="F95" s="9"/>
      <c r="G95" s="3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114"/>
      <c r="E96" s="30"/>
      <c r="F96" s="9"/>
      <c r="G96" s="3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114"/>
      <c r="E97" s="30"/>
      <c r="F97" s="9"/>
      <c r="G97" s="3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114"/>
      <c r="E98" s="30"/>
      <c r="F98" s="9"/>
      <c r="G98" s="3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114"/>
      <c r="E99" s="30"/>
      <c r="F99" s="9"/>
      <c r="G99" s="3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114"/>
      <c r="E100" s="30"/>
      <c r="F100" s="9"/>
      <c r="G100" s="3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114"/>
      <c r="E101" s="30"/>
      <c r="F101" s="9"/>
      <c r="G101" s="3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30"/>
      <c r="F102" s="9"/>
      <c r="G102" s="3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30"/>
      <c r="F103" s="9"/>
      <c r="G103" s="3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30"/>
      <c r="F104" s="9"/>
      <c r="G104" s="3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30"/>
      <c r="F105" s="9"/>
      <c r="G105" s="3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30"/>
      <c r="F106" s="9"/>
      <c r="G106" s="3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30"/>
      <c r="F107" s="9"/>
      <c r="G107" s="3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30"/>
      <c r="F108" s="9"/>
      <c r="G108" s="3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30"/>
      <c r="F109" s="9"/>
      <c r="G109" s="3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30"/>
      <c r="F110" s="9"/>
      <c r="G110" s="30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30"/>
      <c r="F111" s="9"/>
      <c r="G111" s="30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30"/>
      <c r="F112" s="9"/>
      <c r="G112" s="3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30"/>
      <c r="F113" s="9"/>
      <c r="G113" s="3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30"/>
      <c r="F114" s="9"/>
      <c r="G114" s="3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30"/>
      <c r="F115" s="9"/>
      <c r="G115" s="3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30"/>
      <c r="F116" s="9"/>
      <c r="G116" s="3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30"/>
      <c r="F117" s="9"/>
      <c r="G117" s="3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30"/>
      <c r="F118" s="9"/>
      <c r="G118" s="3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30"/>
      <c r="F119" s="9"/>
      <c r="G119" s="3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30"/>
      <c r="F120" s="9"/>
      <c r="G120" s="3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30"/>
      <c r="F121" s="9"/>
      <c r="G121" s="3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30"/>
      <c r="F122" s="9"/>
      <c r="G122" s="3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30"/>
      <c r="F123" s="9"/>
      <c r="G123" s="3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30"/>
      <c r="F124" s="9"/>
      <c r="G124" s="3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30"/>
      <c r="F125" s="9"/>
      <c r="G125" s="3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30"/>
      <c r="F126" s="9"/>
      <c r="G126" s="3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30"/>
      <c r="F127" s="9"/>
      <c r="G127" s="3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30"/>
      <c r="F128" s="9"/>
      <c r="G128" s="3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30"/>
      <c r="F129" s="9"/>
      <c r="G129" s="3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30"/>
      <c r="F130" s="9"/>
      <c r="G130" s="3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30"/>
      <c r="F131" s="9"/>
      <c r="G131" s="3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30"/>
      <c r="F132" s="9"/>
      <c r="G132" s="3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30"/>
      <c r="F133" s="9"/>
      <c r="G133" s="3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30"/>
      <c r="F134" s="9"/>
      <c r="G134" s="3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30"/>
      <c r="F135" s="9"/>
      <c r="G135" s="3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30"/>
      <c r="F136" s="9"/>
      <c r="G136" s="3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30"/>
      <c r="F137" s="9"/>
      <c r="G137" s="3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30"/>
      <c r="F138" s="9"/>
      <c r="G138" s="3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30"/>
      <c r="F139" s="9"/>
      <c r="G139" s="3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30"/>
      <c r="F140" s="9"/>
      <c r="G140" s="3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30"/>
      <c r="F141" s="9"/>
      <c r="G141" s="3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30"/>
      <c r="F142" s="9"/>
      <c r="G142" s="3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30"/>
      <c r="F143" s="9"/>
      <c r="G143" s="3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30"/>
      <c r="F144" s="9"/>
      <c r="G144" s="3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30"/>
      <c r="F145" s="9"/>
      <c r="G145" s="3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30"/>
      <c r="F146" s="9"/>
      <c r="G146" s="3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30"/>
      <c r="F147" s="9"/>
      <c r="G147" s="3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30"/>
      <c r="F148" s="9"/>
      <c r="G148" s="3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30"/>
      <c r="F149" s="9"/>
      <c r="G149" s="3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30"/>
      <c r="F150" s="9"/>
      <c r="G150" s="3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30"/>
      <c r="F151" s="9"/>
      <c r="G151" s="3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30"/>
      <c r="F152" s="9"/>
      <c r="G152" s="3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30"/>
      <c r="F153" s="9"/>
      <c r="G153" s="3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30"/>
      <c r="F154" s="9"/>
      <c r="G154" s="3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30"/>
      <c r="F155" s="9"/>
      <c r="G155" s="3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30"/>
      <c r="F156" s="9"/>
      <c r="G156" s="3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30"/>
      <c r="F157" s="9"/>
      <c r="G157" s="3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30"/>
      <c r="F158" s="9"/>
      <c r="G158" s="3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30"/>
      <c r="F159" s="9"/>
      <c r="G159" s="3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30"/>
      <c r="F160" s="9"/>
      <c r="G160" s="3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30"/>
      <c r="F161" s="9"/>
      <c r="G161" s="3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30"/>
      <c r="F162" s="9"/>
      <c r="G162" s="3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30"/>
      <c r="F163" s="9"/>
      <c r="G163" s="3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30"/>
      <c r="F164" s="9"/>
      <c r="G164" s="3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30"/>
      <c r="F165" s="9"/>
      <c r="G165" s="3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30"/>
      <c r="F166" s="9"/>
      <c r="G166" s="3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30"/>
      <c r="F167" s="9"/>
      <c r="G167" s="3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30"/>
      <c r="F168" s="9"/>
      <c r="G168" s="3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30"/>
      <c r="F169" s="9"/>
      <c r="G169" s="3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30"/>
      <c r="F170" s="9"/>
      <c r="G170" s="3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30"/>
      <c r="F171" s="9"/>
      <c r="G171" s="3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30"/>
      <c r="F172" s="9"/>
      <c r="G172" s="3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30"/>
      <c r="F173" s="9"/>
      <c r="G173" s="3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30"/>
      <c r="F174" s="9"/>
      <c r="G174" s="3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30"/>
      <c r="F175" s="9"/>
      <c r="G175" s="3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30"/>
      <c r="F176" s="9"/>
      <c r="G176" s="3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30"/>
      <c r="F177" s="9"/>
      <c r="G177" s="3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30"/>
      <c r="F178" s="9"/>
      <c r="G178" s="3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30"/>
      <c r="F179" s="9"/>
      <c r="G179" s="3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30"/>
      <c r="F180" s="9"/>
      <c r="G180" s="3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30"/>
      <c r="F181" s="9"/>
      <c r="G181" s="3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30"/>
      <c r="F182" s="9"/>
      <c r="G182" s="3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30"/>
      <c r="F183" s="9"/>
      <c r="G183" s="3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30"/>
      <c r="F184" s="9"/>
      <c r="G184" s="3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30"/>
      <c r="F185" s="9"/>
      <c r="G185" s="3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30"/>
      <c r="F186" s="9"/>
      <c r="G186" s="3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30"/>
      <c r="F187" s="9"/>
      <c r="G187" s="3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30"/>
      <c r="F188" s="9"/>
      <c r="G188" s="3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30"/>
      <c r="F189" s="9"/>
      <c r="G189" s="3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30"/>
      <c r="F190" s="9"/>
      <c r="G190" s="3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30"/>
      <c r="F191" s="9"/>
      <c r="G191" s="3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30"/>
      <c r="F192" s="9"/>
      <c r="G192" s="3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30"/>
      <c r="F193" s="9"/>
      <c r="G193" s="3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30"/>
      <c r="F194" s="9"/>
      <c r="G194" s="3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30"/>
      <c r="F195" s="9"/>
      <c r="G195" s="3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30"/>
      <c r="F196" s="9"/>
      <c r="G196" s="3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30"/>
      <c r="F197" s="9"/>
      <c r="G197" s="3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30"/>
      <c r="F198" s="9"/>
      <c r="G198" s="3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30"/>
      <c r="F199" s="9"/>
      <c r="G199" s="3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30"/>
      <c r="F200" s="9"/>
      <c r="G200" s="3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30"/>
      <c r="F201" s="9"/>
      <c r="G201" s="3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30"/>
      <c r="F202" s="9"/>
      <c r="G202" s="3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30"/>
      <c r="F203" s="9"/>
      <c r="G203" s="3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30"/>
      <c r="F204" s="9"/>
      <c r="G204" s="3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30"/>
      <c r="F205" s="9"/>
      <c r="G205" s="3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30"/>
      <c r="F206" s="9"/>
      <c r="G206" s="3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30"/>
      <c r="F207" s="9"/>
      <c r="G207" s="3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30"/>
      <c r="F208" s="9"/>
      <c r="G208" s="3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30"/>
      <c r="F209" s="9"/>
      <c r="G209" s="3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30"/>
      <c r="F210" s="9"/>
      <c r="G210" s="3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30"/>
      <c r="F211" s="9"/>
      <c r="G211" s="3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30"/>
      <c r="F212" s="9"/>
      <c r="G212" s="3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30"/>
      <c r="F213" s="9"/>
      <c r="G213" s="3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30"/>
      <c r="F214" s="9"/>
      <c r="G214" s="3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30"/>
      <c r="F215" s="9"/>
      <c r="G215" s="3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30"/>
      <c r="F216" s="9"/>
      <c r="G216" s="3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30"/>
      <c r="F217" s="9"/>
      <c r="G217" s="3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30"/>
      <c r="F218" s="9"/>
      <c r="G218" s="3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30"/>
      <c r="F219" s="9"/>
      <c r="G219" s="3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30"/>
      <c r="F220" s="9"/>
      <c r="G220" s="3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30"/>
      <c r="F221" s="9"/>
      <c r="G221" s="3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30"/>
      <c r="F222" s="9"/>
      <c r="G222" s="3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30"/>
      <c r="F223" s="9"/>
      <c r="G223" s="3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30"/>
      <c r="F224" s="9"/>
      <c r="G224" s="3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30"/>
      <c r="F225" s="9"/>
      <c r="G225" s="3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30"/>
      <c r="F226" s="9"/>
      <c r="G226" s="3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30"/>
      <c r="F227" s="9"/>
      <c r="G227" s="3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30"/>
      <c r="F228" s="9"/>
      <c r="G228" s="3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30"/>
      <c r="F229" s="9"/>
      <c r="G229" s="3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30"/>
      <c r="F230" s="9"/>
      <c r="G230" s="3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30"/>
      <c r="F231" s="9"/>
      <c r="G231" s="3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30"/>
      <c r="F232" s="9"/>
      <c r="G232" s="3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30"/>
      <c r="F233" s="9"/>
      <c r="G233" s="3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30"/>
      <c r="F234" s="9"/>
      <c r="G234" s="3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30"/>
      <c r="F235" s="9"/>
      <c r="G235" s="3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30"/>
      <c r="F236" s="9"/>
      <c r="G236" s="3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30"/>
      <c r="F237" s="9"/>
      <c r="G237" s="3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30"/>
      <c r="F238" s="9"/>
      <c r="G238" s="3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30"/>
      <c r="F239" s="9"/>
      <c r="G239" s="3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30"/>
      <c r="F240" s="9"/>
      <c r="G240" s="3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30"/>
      <c r="F241" s="9"/>
      <c r="G241" s="3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30"/>
      <c r="F242" s="9"/>
      <c r="G242" s="3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30"/>
      <c r="F243" s="9"/>
      <c r="G243" s="3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30"/>
      <c r="F244" s="9"/>
      <c r="G244" s="3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14">
    <mergeCell ref="C38:C43"/>
    <mergeCell ref="D41:F41"/>
    <mergeCell ref="G41:I41"/>
    <mergeCell ref="E42:F42"/>
    <mergeCell ref="G42:I42"/>
    <mergeCell ref="E43:F43"/>
    <mergeCell ref="G43:I43"/>
    <mergeCell ref="D1:F1"/>
    <mergeCell ref="G1:H1"/>
    <mergeCell ref="G2:H2"/>
    <mergeCell ref="G3:H3"/>
    <mergeCell ref="A4:I4"/>
    <mergeCell ref="A36:C36"/>
    <mergeCell ref="G36:H36"/>
  </mergeCells>
  <conditionalFormatting sqref="D47">
    <cfRule type="colorScale" priority="1">
      <colorScale>
        <cfvo type="min"/>
        <cfvo type="max"/>
        <color rgb="FF57BB8A"/>
        <color rgb="FFFFFFFF"/>
      </colorScale>
    </cfRule>
  </conditionalFormatting>
  <conditionalFormatting sqref="D47">
    <cfRule type="notContainsBlanks" dxfId="0" priority="2">
      <formula>LEN(TRIM(D47))&gt;0</formula>
    </cfRule>
  </conditionalFormatting>
  <conditionalFormatting sqref="D47">
    <cfRule type="notContainsBlanks" dxfId="1" priority="3">
      <formula>LEN(TRIM(D47))&gt;0</formula>
    </cfRule>
  </conditionalFormatting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79"/>
    <hyperlink r:id="rId28" ref="D80"/>
    <hyperlink r:id="rId29" ref="D81"/>
  </hyperlinks>
  <printOptions/>
  <pageMargins bottom="0.75" footer="0.0" header="0.0" left="0.7" right="0.7" top="0.75"/>
  <pageSetup paperSize="9" scale="79" orientation="landscape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6" width="3.89"/>
  </cols>
  <sheetData>
    <row r="1" ht="15.0" customHeight="1">
      <c r="A1" s="115" t="s">
        <v>141</v>
      </c>
    </row>
    <row r="2" ht="15.0" customHeight="1">
      <c r="A2" s="116" t="s">
        <v>142</v>
      </c>
    </row>
    <row r="3" ht="15.0" customHeight="1">
      <c r="A3" s="116" t="s">
        <v>143</v>
      </c>
    </row>
    <row r="4" ht="15.0" customHeight="1">
      <c r="A4" s="116" t="s">
        <v>144</v>
      </c>
    </row>
    <row r="5" ht="15.0" customHeight="1">
      <c r="A5" s="116" t="s">
        <v>145</v>
      </c>
    </row>
    <row r="6" ht="15.0" customHeight="1">
      <c r="A6" s="116" t="s">
        <v>146</v>
      </c>
    </row>
    <row r="7" ht="15.0" customHeight="1">
      <c r="A7" s="116" t="s">
        <v>147</v>
      </c>
    </row>
    <row r="8" ht="15.0" customHeight="1">
      <c r="A8" s="116" t="s">
        <v>4</v>
      </c>
    </row>
    <row r="9" ht="15.0" customHeight="1">
      <c r="A9" s="116"/>
    </row>
    <row r="10" ht="15.0" customHeight="1">
      <c r="A10" s="116"/>
    </row>
    <row r="11" ht="15.0" customHeight="1">
      <c r="A11" s="116"/>
    </row>
    <row r="12" ht="15.0" customHeight="1">
      <c r="A12" s="116"/>
    </row>
    <row r="13" ht="15.0" customHeight="1">
      <c r="A13" s="116"/>
    </row>
    <row r="14" ht="15.0" customHeight="1">
      <c r="A14" s="116"/>
    </row>
    <row r="15" ht="15.0" customHeight="1">
      <c r="A15" s="116"/>
    </row>
    <row r="16" ht="15.0" customHeight="1">
      <c r="A16" s="116"/>
    </row>
    <row r="17" ht="15.0" customHeight="1">
      <c r="A17" s="116"/>
    </row>
    <row r="18" ht="15.0" customHeight="1">
      <c r="A18" s="116"/>
    </row>
    <row r="19" ht="15.0" customHeight="1">
      <c r="A19" s="116"/>
    </row>
    <row r="20" ht="15.0" customHeight="1">
      <c r="A20" s="116"/>
    </row>
    <row r="21" ht="15.0" customHeight="1">
      <c r="A21" s="11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