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International Islamic University Malaysia\Desktop\SyahidZul\Master2021\Data Collection\"/>
    </mc:Choice>
  </mc:AlternateContent>
  <xr:revisionPtr revIDLastSave="0" documentId="13_ncr:1_{6EE4E124-8C75-4A60-883E-65AB322913FF}" xr6:coauthVersionLast="47" xr6:coauthVersionMax="47" xr10:uidLastSave="{00000000-0000-0000-0000-000000000000}"/>
  <bookViews>
    <workbookView xWindow="-120" yWindow="-120" windowWidth="20730" windowHeight="11160" xr2:uid="{F8F21A70-0326-490B-8ED4-2310B7117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36" i="1"/>
  <c r="G8" i="1"/>
  <c r="E2" i="1"/>
  <c r="E74" i="1"/>
  <c r="E73" i="1"/>
  <c r="E72" i="1"/>
  <c r="E38" i="1"/>
  <c r="E37" i="1"/>
  <c r="E34" i="1"/>
  <c r="E27" i="1"/>
  <c r="E26" i="1"/>
  <c r="E25" i="1"/>
  <c r="E29" i="1"/>
  <c r="E364" i="1"/>
  <c r="E363" i="1"/>
  <c r="E362" i="1"/>
  <c r="E361" i="1"/>
  <c r="E360" i="1"/>
  <c r="E21" i="1"/>
  <c r="E24" i="1"/>
  <c r="E28" i="1"/>
  <c r="E30" i="1" s="1"/>
  <c r="E31" i="1" s="1"/>
  <c r="E32" i="1" s="1"/>
  <c r="E33" i="1" s="1"/>
  <c r="E35" i="1" s="1"/>
  <c r="E36" i="1" s="1"/>
  <c r="E23" i="1"/>
  <c r="E22" i="1"/>
  <c r="E20" i="1"/>
  <c r="E19" i="1"/>
  <c r="E18" i="1"/>
  <c r="E17" i="1"/>
  <c r="E16" i="1"/>
  <c r="E14" i="1"/>
  <c r="E13" i="1"/>
  <c r="E11" i="1"/>
  <c r="E9" i="1"/>
  <c r="E10" i="1"/>
  <c r="E8" i="1"/>
  <c r="E4" i="1"/>
  <c r="E3" i="1"/>
  <c r="H4" i="1"/>
  <c r="G364" i="1"/>
  <c r="G363" i="1"/>
  <c r="G227" i="1"/>
  <c r="G226" i="1"/>
  <c r="G97" i="1"/>
  <c r="E12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2" i="1"/>
  <c r="E5" i="1" l="1"/>
  <c r="E6" i="1"/>
  <c r="E7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  <c r="G4" i="1"/>
  <c r="G3" i="1"/>
  <c r="G2" i="1"/>
  <c r="G22" i="1" l="1"/>
  <c r="G23" i="1" s="1"/>
  <c r="G24" i="1" s="1"/>
  <c r="G25" i="1"/>
  <c r="G26" i="1" l="1"/>
  <c r="G27" i="1" s="1"/>
  <c r="G28" i="1" s="1"/>
  <c r="E15" i="1"/>
  <c r="G29" i="1" l="1"/>
  <c r="G30" i="1" s="1"/>
  <c r="G31" i="1" s="1"/>
  <c r="G32" i="1" s="1"/>
  <c r="G33" i="1" s="1"/>
  <c r="G34" i="1" s="1"/>
  <c r="G35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H3" i="1"/>
  <c r="G144" i="1" l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H5" i="1"/>
  <c r="E39" i="1" l="1"/>
  <c r="H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5" i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H7" i="1"/>
  <c r="E107" i="1" l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H8" i="1"/>
  <c r="E120" i="1" l="1"/>
  <c r="E121" i="1" s="1"/>
  <c r="E122" i="1" s="1"/>
  <c r="E123" i="1" s="1"/>
  <c r="E124" i="1" s="1"/>
  <c r="E125" i="1" s="1"/>
  <c r="E126" i="1" s="1"/>
  <c r="E127" i="1" s="1"/>
  <c r="E128" i="1" s="1"/>
  <c r="E129" i="1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H9" i="1"/>
  <c r="E130" i="1" l="1"/>
  <c r="E131" i="1" s="1"/>
  <c r="E132" i="1" s="1"/>
  <c r="E133" i="1" s="1"/>
  <c r="E134" i="1" s="1"/>
  <c r="E135" i="1" s="1"/>
  <c r="E136" i="1" s="1"/>
  <c r="E137" i="1" s="1"/>
  <c r="E138" i="1" s="1"/>
  <c r="G187" i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H10" i="1"/>
  <c r="E139" i="1" l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G211" i="1"/>
  <c r="G212" i="1" s="1"/>
  <c r="G213" i="1" s="1"/>
  <c r="H11" i="1"/>
  <c r="E182" i="1" l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G214" i="1"/>
  <c r="G215" i="1" s="1"/>
  <c r="H12" i="1"/>
  <c r="E200" i="1" l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H15" i="1"/>
  <c r="G216" i="1"/>
  <c r="G217" i="1" s="1"/>
  <c r="G218" i="1" s="1"/>
  <c r="G219" i="1" s="1"/>
  <c r="G220" i="1" s="1"/>
  <c r="G221" i="1" s="1"/>
  <c r="H13" i="1"/>
  <c r="E230" i="1" l="1"/>
  <c r="E231" i="1" s="1"/>
  <c r="E232" i="1" s="1"/>
  <c r="E233" i="1" s="1"/>
  <c r="E234" i="1" s="1"/>
  <c r="G222" i="1"/>
  <c r="G223" i="1" s="1"/>
  <c r="G224" i="1" s="1"/>
  <c r="G225" i="1" s="1"/>
  <c r="H14" i="1"/>
  <c r="E235" i="1" l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G228" i="1"/>
  <c r="H16" i="1"/>
  <c r="E287" i="1" l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G229" i="1"/>
  <c r="G230" i="1" s="1"/>
  <c r="G231" i="1" s="1"/>
  <c r="G232" i="1" s="1"/>
  <c r="H17" i="1"/>
  <c r="E306" i="1" l="1"/>
  <c r="E307" i="1" s="1"/>
  <c r="E308" i="1" s="1"/>
  <c r="E309" i="1" s="1"/>
  <c r="E310" i="1" s="1"/>
  <c r="E311" i="1" s="1"/>
  <c r="G233" i="1"/>
  <c r="G234" i="1" s="1"/>
  <c r="H18" i="1"/>
  <c r="E312" i="1" l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G235" i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H19" i="1"/>
  <c r="E355" i="1" l="1"/>
  <c r="E356" i="1" s="1"/>
  <c r="G246" i="1"/>
  <c r="G247" i="1" s="1"/>
  <c r="G248" i="1" s="1"/>
  <c r="H20" i="1"/>
  <c r="E357" i="1" l="1"/>
  <c r="E358" i="1" s="1"/>
  <c r="E359" i="1" s="1"/>
  <c r="G249" i="1"/>
  <c r="G250" i="1" s="1"/>
  <c r="G251" i="1" s="1"/>
  <c r="H21" i="1"/>
  <c r="G252" i="1" l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H22" i="1"/>
  <c r="G280" i="1" l="1"/>
  <c r="G281" i="1" s="1"/>
  <c r="G282" i="1" s="1"/>
  <c r="G283" i="1" s="1"/>
  <c r="G284" i="1" s="1"/>
  <c r="H23" i="1"/>
  <c r="G285" i="1" l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H25" i="1"/>
  <c r="H24" i="1"/>
  <c r="G315" i="1" l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C36" i="1"/>
  <c r="H36" i="1" l="1"/>
  <c r="C37" i="1"/>
  <c r="H37" i="1" l="1"/>
  <c r="C38" i="1"/>
  <c r="H38" i="1" l="1"/>
  <c r="C39" i="1"/>
  <c r="H39" i="1" l="1"/>
  <c r="C40" i="1"/>
  <c r="H40" i="1" l="1"/>
  <c r="C41" i="1"/>
  <c r="H41" i="1" l="1"/>
  <c r="C42" i="1"/>
  <c r="H42" i="1" l="1"/>
  <c r="C43" i="1"/>
  <c r="H43" i="1" l="1"/>
  <c r="C44" i="1"/>
  <c r="H44" i="1" l="1"/>
  <c r="C45" i="1"/>
  <c r="H45" i="1" l="1"/>
  <c r="C46" i="1"/>
  <c r="H46" i="1" l="1"/>
  <c r="C47" i="1"/>
  <c r="H47" i="1" l="1"/>
  <c r="C48" i="1"/>
  <c r="H48" i="1" l="1"/>
  <c r="C49" i="1"/>
  <c r="H49" i="1" l="1"/>
  <c r="C50" i="1"/>
  <c r="H50" i="1" l="1"/>
  <c r="C51" i="1"/>
  <c r="H51" i="1" l="1"/>
  <c r="C52" i="1"/>
  <c r="H52" i="1" l="1"/>
  <c r="C53" i="1"/>
  <c r="C54" i="1" l="1"/>
  <c r="H53" i="1"/>
  <c r="H54" i="1" l="1"/>
  <c r="C55" i="1"/>
  <c r="C56" i="1" l="1"/>
  <c r="H55" i="1"/>
  <c r="H56" i="1" l="1"/>
  <c r="C57" i="1"/>
  <c r="C58" i="1" l="1"/>
  <c r="H57" i="1"/>
  <c r="H58" i="1" l="1"/>
  <c r="C59" i="1"/>
  <c r="H59" i="1" l="1"/>
  <c r="C60" i="1"/>
  <c r="C61" i="1" s="1"/>
  <c r="C62" i="1" s="1"/>
  <c r="H60" i="1" l="1"/>
  <c r="H61" i="1" l="1"/>
  <c r="H62" i="1" l="1"/>
  <c r="C63" i="1"/>
  <c r="H63" i="1" l="1"/>
  <c r="C64" i="1"/>
  <c r="H64" i="1" l="1"/>
  <c r="C65" i="1"/>
  <c r="H65" i="1" s="1"/>
  <c r="C66" i="1" l="1"/>
  <c r="H66" i="1" l="1"/>
  <c r="C67" i="1"/>
  <c r="H67" i="1" l="1"/>
  <c r="C68" i="1"/>
  <c r="H68" i="1" l="1"/>
  <c r="C69" i="1"/>
  <c r="H69" i="1" l="1"/>
  <c r="C70" i="1"/>
  <c r="H70" i="1" l="1"/>
  <c r="C71" i="1"/>
  <c r="H71" i="1" l="1"/>
  <c r="C72" i="1"/>
  <c r="H72" i="1" l="1"/>
  <c r="C73" i="1"/>
  <c r="H73" i="1" l="1"/>
  <c r="C74" i="1"/>
  <c r="C75" i="1" s="1"/>
  <c r="H74" i="1" l="1"/>
  <c r="C76" i="1" l="1"/>
  <c r="C77" i="1" s="1"/>
  <c r="H77" i="1" s="1"/>
  <c r="H75" i="1"/>
  <c r="H76" i="1" l="1"/>
  <c r="C78" i="1" l="1"/>
  <c r="H78" i="1" s="1"/>
  <c r="C79" i="1" l="1"/>
  <c r="H79" i="1" l="1"/>
  <c r="C80" i="1"/>
  <c r="H80" i="1" l="1"/>
  <c r="C81" i="1"/>
  <c r="H81" i="1" l="1"/>
  <c r="C82" i="1"/>
  <c r="H82" i="1" l="1"/>
  <c r="C83" i="1"/>
  <c r="C84" i="1" l="1"/>
  <c r="H83" i="1"/>
  <c r="C85" i="1" l="1"/>
  <c r="H84" i="1"/>
  <c r="H85" i="1" l="1"/>
  <c r="C86" i="1"/>
  <c r="C87" i="1" l="1"/>
  <c r="H86" i="1"/>
  <c r="C88" i="1" l="1"/>
  <c r="H87" i="1"/>
  <c r="C89" i="1" l="1"/>
  <c r="H88" i="1"/>
  <c r="C90" i="1" l="1"/>
  <c r="H89" i="1"/>
  <c r="C91" i="1" l="1"/>
  <c r="H90" i="1"/>
  <c r="C92" i="1" l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H91" i="1"/>
  <c r="H96" i="1" l="1"/>
  <c r="H92" i="1"/>
  <c r="H97" i="1" l="1"/>
  <c r="H93" i="1"/>
  <c r="H98" i="1" l="1"/>
  <c r="H94" i="1"/>
  <c r="H99" i="1" l="1"/>
  <c r="H95" i="1"/>
  <c r="H100" i="1" l="1"/>
  <c r="H101" i="1" l="1"/>
  <c r="H102" i="1" l="1"/>
  <c r="H103" i="1" l="1"/>
  <c r="C104" i="1"/>
  <c r="C105" i="1" s="1"/>
  <c r="C106" i="1" s="1"/>
  <c r="C107" i="1" s="1"/>
  <c r="C108" i="1" s="1"/>
  <c r="C109" i="1" s="1"/>
  <c r="C110" i="1" s="1"/>
  <c r="H104" i="1" l="1"/>
  <c r="H105" i="1" l="1"/>
  <c r="H106" i="1" l="1"/>
  <c r="H107" i="1" l="1"/>
  <c r="H108" i="1" l="1"/>
  <c r="H109" i="1" l="1"/>
  <c r="H110" i="1" l="1"/>
  <c r="C111" i="1"/>
  <c r="C112" i="1" l="1"/>
  <c r="H111" i="1"/>
  <c r="H112" i="1" l="1"/>
  <c r="C113" i="1"/>
  <c r="C114" i="1" l="1"/>
  <c r="H113" i="1"/>
  <c r="H114" i="1" l="1"/>
  <c r="C115" i="1"/>
  <c r="C116" i="1" l="1"/>
  <c r="H115" i="1"/>
  <c r="H116" i="1" l="1"/>
  <c r="C117" i="1"/>
  <c r="C118" i="1" l="1"/>
  <c r="H117" i="1"/>
  <c r="H118" i="1" l="1"/>
  <c r="C119" i="1"/>
  <c r="C120" i="1" l="1"/>
  <c r="H119" i="1"/>
  <c r="H120" i="1" l="1"/>
  <c r="C121" i="1"/>
  <c r="C122" i="1" l="1"/>
  <c r="H121" i="1"/>
  <c r="H122" i="1" l="1"/>
  <c r="C123" i="1"/>
  <c r="C124" i="1" l="1"/>
  <c r="H123" i="1"/>
  <c r="H124" i="1" l="1"/>
  <c r="C125" i="1"/>
  <c r="C126" i="1" l="1"/>
  <c r="H125" i="1"/>
  <c r="H126" i="1" l="1"/>
  <c r="C127" i="1"/>
  <c r="C128" i="1" l="1"/>
  <c r="H127" i="1"/>
  <c r="C129" i="1" l="1"/>
  <c r="H128" i="1"/>
  <c r="C130" i="1" l="1"/>
  <c r="H129" i="1"/>
  <c r="C131" i="1" l="1"/>
  <c r="H130" i="1"/>
  <c r="C132" i="1" l="1"/>
  <c r="H131" i="1"/>
  <c r="C133" i="1" l="1"/>
  <c r="H132" i="1"/>
  <c r="C134" i="1" l="1"/>
  <c r="H133" i="1"/>
  <c r="C135" i="1" l="1"/>
  <c r="H134" i="1"/>
  <c r="C136" i="1" l="1"/>
  <c r="H135" i="1"/>
  <c r="H136" i="1" l="1"/>
  <c r="C137" i="1"/>
  <c r="C138" i="1" l="1"/>
  <c r="H137" i="1"/>
  <c r="C139" i="1" l="1"/>
  <c r="H138" i="1"/>
  <c r="C140" i="1" l="1"/>
  <c r="H139" i="1"/>
  <c r="C141" i="1" l="1"/>
  <c r="H140" i="1"/>
  <c r="C142" i="1" l="1"/>
  <c r="H141" i="1"/>
  <c r="C143" i="1" l="1"/>
  <c r="H142" i="1"/>
  <c r="C144" i="1" l="1"/>
  <c r="C145" i="1" s="1"/>
  <c r="H143" i="1"/>
  <c r="H144" i="1" l="1"/>
  <c r="C146" i="1" l="1"/>
  <c r="H145" i="1"/>
  <c r="C147" i="1" l="1"/>
  <c r="H146" i="1"/>
  <c r="C148" i="1" l="1"/>
  <c r="H147" i="1"/>
  <c r="C149" i="1" l="1"/>
  <c r="H148" i="1"/>
  <c r="C150" i="1" l="1"/>
  <c r="H149" i="1"/>
  <c r="C151" i="1" l="1"/>
  <c r="H150" i="1"/>
  <c r="C152" i="1" l="1"/>
  <c r="H151" i="1"/>
  <c r="C153" i="1" l="1"/>
  <c r="H152" i="1"/>
  <c r="C154" i="1" l="1"/>
  <c r="H153" i="1"/>
  <c r="C155" i="1" l="1"/>
  <c r="H154" i="1"/>
  <c r="C156" i="1" l="1"/>
  <c r="H155" i="1"/>
  <c r="C157" i="1" l="1"/>
  <c r="H156" i="1"/>
  <c r="C158" i="1" l="1"/>
  <c r="H157" i="1"/>
  <c r="C159" i="1" l="1"/>
  <c r="H158" i="1"/>
  <c r="C160" i="1" l="1"/>
  <c r="H159" i="1"/>
  <c r="C161" i="1" l="1"/>
  <c r="H160" i="1"/>
  <c r="C162" i="1" l="1"/>
  <c r="H161" i="1"/>
  <c r="C163" i="1" l="1"/>
  <c r="H162" i="1"/>
  <c r="C164" i="1" l="1"/>
  <c r="H163" i="1"/>
  <c r="C165" i="1" l="1"/>
  <c r="H164" i="1"/>
  <c r="C166" i="1" l="1"/>
  <c r="H165" i="1"/>
  <c r="H166" i="1" l="1"/>
  <c r="C167" i="1"/>
  <c r="C168" i="1" l="1"/>
  <c r="H167" i="1"/>
  <c r="C169" i="1" l="1"/>
  <c r="H168" i="1"/>
  <c r="C170" i="1" l="1"/>
  <c r="H169" i="1"/>
  <c r="C171" i="1" l="1"/>
  <c r="H170" i="1"/>
  <c r="C172" i="1" l="1"/>
  <c r="H171" i="1"/>
  <c r="C173" i="1" l="1"/>
  <c r="H172" i="1"/>
  <c r="C174" i="1" l="1"/>
  <c r="H173" i="1"/>
  <c r="C175" i="1" l="1"/>
  <c r="H174" i="1"/>
  <c r="H175" i="1" l="1"/>
  <c r="C176" i="1"/>
  <c r="H176" i="1" l="1"/>
  <c r="C177" i="1"/>
  <c r="C178" i="1" l="1"/>
  <c r="H177" i="1"/>
  <c r="H178" i="1" l="1"/>
  <c r="C179" i="1"/>
  <c r="C180" i="1" l="1"/>
  <c r="H179" i="1"/>
  <c r="H180" i="1" l="1"/>
  <c r="C181" i="1"/>
  <c r="C182" i="1" l="1"/>
  <c r="H181" i="1"/>
  <c r="H182" i="1" l="1"/>
  <c r="C183" i="1"/>
  <c r="C184" i="1" l="1"/>
  <c r="H183" i="1"/>
  <c r="C185" i="1" l="1"/>
  <c r="H184" i="1"/>
  <c r="C186" i="1" l="1"/>
  <c r="H185" i="1"/>
  <c r="C187" i="1" l="1"/>
  <c r="H186" i="1"/>
  <c r="H187" i="1" l="1"/>
  <c r="C188" i="1"/>
  <c r="C189" i="1" l="1"/>
  <c r="H188" i="1"/>
  <c r="C190" i="1" l="1"/>
  <c r="H189" i="1"/>
  <c r="C191" i="1" l="1"/>
  <c r="H190" i="1"/>
  <c r="C192" i="1" l="1"/>
  <c r="H191" i="1"/>
  <c r="C193" i="1" l="1"/>
  <c r="H192" i="1"/>
  <c r="C194" i="1" l="1"/>
  <c r="H193" i="1"/>
  <c r="C195" i="1" l="1"/>
  <c r="H194" i="1"/>
  <c r="C196" i="1" l="1"/>
  <c r="H195" i="1"/>
  <c r="C197" i="1" l="1"/>
  <c r="H196" i="1"/>
  <c r="H197" i="1" l="1"/>
  <c r="C198" i="1"/>
  <c r="C199" i="1" l="1"/>
  <c r="H198" i="1"/>
  <c r="C200" i="1" l="1"/>
  <c r="H199" i="1"/>
  <c r="C201" i="1" l="1"/>
  <c r="H200" i="1"/>
  <c r="C202" i="1" l="1"/>
  <c r="H201" i="1"/>
  <c r="C203" i="1" l="1"/>
  <c r="H202" i="1"/>
  <c r="C204" i="1" l="1"/>
  <c r="H203" i="1"/>
  <c r="C205" i="1" l="1"/>
  <c r="H204" i="1"/>
  <c r="C206" i="1" l="1"/>
  <c r="H205" i="1"/>
  <c r="C207" i="1" l="1"/>
  <c r="H206" i="1"/>
  <c r="H207" i="1" l="1"/>
  <c r="C208" i="1"/>
  <c r="C209" i="1" l="1"/>
  <c r="H208" i="1"/>
  <c r="C210" i="1" l="1"/>
  <c r="H209" i="1"/>
  <c r="C211" i="1" l="1"/>
  <c r="H210" i="1"/>
  <c r="C212" i="1" l="1"/>
  <c r="H211" i="1"/>
  <c r="C213" i="1" l="1"/>
  <c r="H212" i="1"/>
  <c r="H213" i="1" l="1"/>
  <c r="C214" i="1"/>
  <c r="H214" i="1" l="1"/>
  <c r="C215" i="1"/>
  <c r="H215" i="1" l="1"/>
  <c r="C216" i="1"/>
  <c r="H216" i="1" l="1"/>
  <c r="C217" i="1"/>
  <c r="H217" i="1" l="1"/>
  <c r="C218" i="1"/>
  <c r="H218" i="1" l="1"/>
  <c r="C219" i="1"/>
  <c r="C220" i="1" l="1"/>
  <c r="H219" i="1"/>
  <c r="C221" i="1" l="1"/>
  <c r="H220" i="1"/>
  <c r="C222" i="1" l="1"/>
  <c r="H221" i="1"/>
  <c r="H222" i="1" l="1"/>
  <c r="C223" i="1"/>
  <c r="H223" i="1" l="1"/>
  <c r="C224" i="1"/>
  <c r="H224" i="1" l="1"/>
  <c r="C225" i="1"/>
  <c r="C226" i="1" l="1"/>
  <c r="H225" i="1"/>
  <c r="H226" i="1" l="1"/>
  <c r="C227" i="1"/>
  <c r="H227" i="1" l="1"/>
  <c r="C228" i="1"/>
  <c r="H228" i="1" l="1"/>
  <c r="C229" i="1"/>
  <c r="C230" i="1" l="1"/>
  <c r="H229" i="1"/>
  <c r="H230" i="1" l="1"/>
  <c r="C231" i="1"/>
  <c r="H231" i="1" l="1"/>
  <c r="C232" i="1"/>
  <c r="H232" i="1" l="1"/>
  <c r="C233" i="1"/>
  <c r="C234" i="1" l="1"/>
  <c r="H233" i="1"/>
  <c r="H234" i="1" l="1"/>
  <c r="C235" i="1"/>
  <c r="H235" i="1" l="1"/>
  <c r="C236" i="1"/>
  <c r="H236" i="1" l="1"/>
  <c r="C237" i="1"/>
  <c r="H237" i="1" l="1"/>
  <c r="C238" i="1"/>
  <c r="C239" i="1" l="1"/>
  <c r="H238" i="1"/>
  <c r="H239" i="1" l="1"/>
  <c r="C240" i="1"/>
  <c r="H240" i="1" l="1"/>
  <c r="C241" i="1"/>
  <c r="H241" i="1" l="1"/>
  <c r="C242" i="1"/>
  <c r="C243" i="1" l="1"/>
  <c r="H242" i="1"/>
  <c r="H243" i="1" l="1"/>
  <c r="C244" i="1"/>
  <c r="C245" i="1" l="1"/>
  <c r="H244" i="1"/>
  <c r="H245" i="1" l="1"/>
  <c r="C246" i="1"/>
  <c r="C247" i="1" s="1"/>
  <c r="H246" i="1" l="1"/>
  <c r="H247" i="1" l="1"/>
  <c r="C248" i="1"/>
  <c r="C249" i="1" l="1"/>
  <c r="H248" i="1"/>
  <c r="H249" i="1" l="1"/>
  <c r="C250" i="1"/>
  <c r="H250" i="1" l="1"/>
  <c r="C251" i="1"/>
  <c r="H251" i="1" l="1"/>
  <c r="C252" i="1"/>
  <c r="H252" i="1" l="1"/>
  <c r="C253" i="1"/>
  <c r="H253" i="1" l="1"/>
  <c r="C254" i="1"/>
  <c r="H254" i="1" l="1"/>
  <c r="C255" i="1"/>
  <c r="H255" i="1" l="1"/>
  <c r="C256" i="1"/>
  <c r="H256" i="1" l="1"/>
  <c r="C257" i="1"/>
  <c r="H257" i="1" l="1"/>
  <c r="C258" i="1"/>
  <c r="H258" i="1" l="1"/>
  <c r="C259" i="1"/>
  <c r="H259" i="1" l="1"/>
  <c r="C260" i="1"/>
  <c r="H260" i="1" l="1"/>
  <c r="C261" i="1"/>
  <c r="H261" i="1" l="1"/>
  <c r="C262" i="1"/>
  <c r="H262" i="1" l="1"/>
  <c r="C263" i="1"/>
  <c r="H263" i="1" l="1"/>
  <c r="C264" i="1"/>
  <c r="H264" i="1" l="1"/>
  <c r="C265" i="1"/>
  <c r="H265" i="1" l="1"/>
  <c r="C266" i="1"/>
  <c r="H266" i="1" l="1"/>
  <c r="C267" i="1"/>
  <c r="H267" i="1" l="1"/>
  <c r="C268" i="1"/>
  <c r="H268" i="1" l="1"/>
  <c r="C269" i="1"/>
  <c r="H269" i="1" l="1"/>
  <c r="C270" i="1"/>
  <c r="H270" i="1" l="1"/>
  <c r="C271" i="1"/>
  <c r="H271" i="1" l="1"/>
  <c r="C272" i="1"/>
  <c r="H272" i="1" l="1"/>
  <c r="C273" i="1"/>
  <c r="H273" i="1" l="1"/>
  <c r="C274" i="1"/>
  <c r="H274" i="1" l="1"/>
  <c r="C275" i="1"/>
  <c r="H275" i="1" l="1"/>
  <c r="C276" i="1"/>
  <c r="H276" i="1" l="1"/>
  <c r="C277" i="1"/>
  <c r="H277" i="1" l="1"/>
  <c r="C278" i="1"/>
  <c r="H278" i="1" l="1"/>
  <c r="C279" i="1"/>
  <c r="H279" i="1" l="1"/>
  <c r="C280" i="1"/>
  <c r="H280" i="1" l="1"/>
  <c r="C281" i="1"/>
  <c r="H281" i="1" l="1"/>
  <c r="C282" i="1"/>
  <c r="H282" i="1" l="1"/>
  <c r="C283" i="1"/>
  <c r="H283" i="1" l="1"/>
  <c r="C284" i="1"/>
  <c r="H284" i="1" l="1"/>
  <c r="C285" i="1"/>
  <c r="H285" i="1" l="1"/>
  <c r="C286" i="1"/>
  <c r="H286" i="1" l="1"/>
  <c r="C287" i="1"/>
  <c r="H287" i="1" l="1"/>
  <c r="C288" i="1"/>
  <c r="H288" i="1" l="1"/>
  <c r="C289" i="1"/>
  <c r="H289" i="1" l="1"/>
  <c r="C290" i="1"/>
  <c r="H290" i="1" l="1"/>
  <c r="C291" i="1"/>
  <c r="H291" i="1" l="1"/>
  <c r="C292" i="1"/>
  <c r="H292" i="1" l="1"/>
  <c r="C293" i="1"/>
  <c r="H293" i="1" l="1"/>
  <c r="C294" i="1"/>
  <c r="H294" i="1" l="1"/>
  <c r="C295" i="1"/>
  <c r="H295" i="1" l="1"/>
  <c r="C296" i="1"/>
  <c r="H296" i="1" l="1"/>
  <c r="C297" i="1"/>
  <c r="H297" i="1" l="1"/>
  <c r="C298" i="1"/>
  <c r="H298" i="1" l="1"/>
  <c r="C299" i="1"/>
  <c r="H299" i="1" l="1"/>
  <c r="C300" i="1"/>
  <c r="H300" i="1" l="1"/>
  <c r="C301" i="1"/>
  <c r="H301" i="1" l="1"/>
  <c r="C302" i="1"/>
  <c r="H302" i="1" l="1"/>
  <c r="C303" i="1"/>
  <c r="H303" i="1" l="1"/>
  <c r="C304" i="1"/>
  <c r="H304" i="1" l="1"/>
  <c r="C305" i="1"/>
  <c r="H305" i="1" l="1"/>
  <c r="C306" i="1"/>
  <c r="H306" i="1" l="1"/>
  <c r="C307" i="1"/>
  <c r="H307" i="1" l="1"/>
  <c r="C308" i="1"/>
  <c r="H308" i="1" l="1"/>
  <c r="C309" i="1"/>
  <c r="H309" i="1" l="1"/>
  <c r="C310" i="1"/>
  <c r="H310" i="1" l="1"/>
  <c r="C311" i="1"/>
  <c r="H311" i="1" l="1"/>
  <c r="C312" i="1"/>
  <c r="H312" i="1" l="1"/>
  <c r="C313" i="1"/>
  <c r="H313" i="1" l="1"/>
  <c r="C314" i="1"/>
  <c r="H314" i="1" l="1"/>
  <c r="C315" i="1"/>
  <c r="H315" i="1" l="1"/>
  <c r="C316" i="1"/>
  <c r="H316" i="1" l="1"/>
  <c r="C317" i="1"/>
  <c r="H317" i="1" l="1"/>
  <c r="C318" i="1"/>
  <c r="H318" i="1" l="1"/>
  <c r="C319" i="1"/>
  <c r="H319" i="1" l="1"/>
  <c r="C320" i="1"/>
  <c r="H320" i="1" l="1"/>
  <c r="C321" i="1"/>
  <c r="H321" i="1" l="1"/>
  <c r="C322" i="1"/>
  <c r="H322" i="1" l="1"/>
  <c r="C323" i="1"/>
  <c r="H323" i="1" l="1"/>
  <c r="C324" i="1"/>
  <c r="H324" i="1" s="1"/>
  <c r="C325" i="1" l="1"/>
  <c r="H325" i="1" l="1"/>
  <c r="C326" i="1"/>
  <c r="H326" i="1" l="1"/>
  <c r="C327" i="1"/>
  <c r="H327" i="1" l="1"/>
  <c r="C328" i="1"/>
  <c r="H328" i="1" l="1"/>
  <c r="C329" i="1"/>
  <c r="H329" i="1" l="1"/>
  <c r="C330" i="1"/>
  <c r="H330" i="1" l="1"/>
  <c r="C331" i="1"/>
  <c r="H331" i="1" l="1"/>
  <c r="C332" i="1"/>
  <c r="H332" i="1" l="1"/>
  <c r="C333" i="1"/>
  <c r="H333" i="1" l="1"/>
  <c r="C334" i="1"/>
  <c r="H334" i="1" l="1"/>
  <c r="C335" i="1"/>
  <c r="H335" i="1" l="1"/>
  <c r="C336" i="1"/>
  <c r="H336" i="1" l="1"/>
  <c r="C337" i="1"/>
  <c r="H337" i="1" l="1"/>
  <c r="C338" i="1"/>
  <c r="C339" i="1" l="1"/>
  <c r="H338" i="1"/>
  <c r="H339" i="1" l="1"/>
  <c r="C340" i="1"/>
  <c r="C341" i="1" l="1"/>
  <c r="H340" i="1"/>
  <c r="H341" i="1" l="1"/>
  <c r="C342" i="1"/>
  <c r="C343" i="1" l="1"/>
  <c r="H342" i="1"/>
  <c r="H343" i="1" l="1"/>
  <c r="C344" i="1"/>
  <c r="C345" i="1" l="1"/>
  <c r="H344" i="1"/>
  <c r="H345" i="1" l="1"/>
  <c r="C346" i="1"/>
  <c r="C347" i="1" l="1"/>
  <c r="H346" i="1"/>
  <c r="H347" i="1" l="1"/>
  <c r="C348" i="1"/>
  <c r="C349" i="1" l="1"/>
  <c r="H348" i="1"/>
  <c r="H349" i="1" l="1"/>
  <c r="C350" i="1"/>
  <c r="C351" i="1" l="1"/>
  <c r="H350" i="1"/>
  <c r="H351" i="1" l="1"/>
  <c r="C352" i="1"/>
  <c r="C353" i="1" l="1"/>
  <c r="H352" i="1"/>
  <c r="H353" i="1" l="1"/>
  <c r="C354" i="1"/>
  <c r="C355" i="1" l="1"/>
  <c r="H354" i="1"/>
  <c r="H355" i="1" l="1"/>
  <c r="C356" i="1"/>
  <c r="C357" i="1" l="1"/>
  <c r="H356" i="1"/>
  <c r="H357" i="1" l="1"/>
  <c r="C358" i="1"/>
  <c r="C359" i="1" l="1"/>
  <c r="H358" i="1"/>
  <c r="H359" i="1" l="1"/>
  <c r="C360" i="1"/>
  <c r="C361" i="1" l="1"/>
  <c r="H360" i="1"/>
  <c r="H361" i="1" l="1"/>
  <c r="C362" i="1"/>
  <c r="C363" i="1" l="1"/>
  <c r="H362" i="1"/>
  <c r="H363" i="1" l="1"/>
  <c r="C364" i="1"/>
  <c r="H364" i="1" s="1"/>
</calcChain>
</file>

<file path=xl/sharedStrings.xml><?xml version="1.0" encoding="utf-8"?>
<sst xmlns="http://schemas.openxmlformats.org/spreadsheetml/2006/main" count="8" uniqueCount="8">
  <si>
    <t>daily_confirmed_cases</t>
  </si>
  <si>
    <t>total_confirmed_cases</t>
  </si>
  <si>
    <t>daily_recovered_cases</t>
  </si>
  <si>
    <t>total_recovered_cases</t>
  </si>
  <si>
    <t>daily_death_cases</t>
  </si>
  <si>
    <t>total_death_cases</t>
  </si>
  <si>
    <t>daily_active_cases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</si>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</sst>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2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3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Fill="1"/>
    <xf numFmtId="0" fontId="1" fillId="0" borderId="0" xfId="0" applyFont="1" applyAlignment="1">
      <alignment vertic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1" fillId="3" borderId="0" xfId="0" applyNumberFormat="1" applyFont="1" applyFill="1" applyAlignment="1">
      <alignment horizontal="center"/>
    </xf>
    <xf numFmtId="1" fontId="0" fillId="3" borderId="0" xfId="0" applyNumberFormat="1" applyFill="1"/>
    <xf numFmtId="1" fontId="2" fillId="3" borderId="0" xfId="0" applyNumberFormat="1" applyFont="1" applyFill="1"/>
    <xf numFmtId="1" fontId="1" fillId="4" borderId="0" xfId="0" applyNumberFormat="1" applyFont="1" applyFill="1" applyAlignment="1">
      <alignment horizontal="center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3142-E668-4F5A-B06C-3DDB2683C220}">
  <dimension ref="A1:I1802"/>
  <sheetViews>
    <sheetView tabSelected="1" topLeftCell="A224" zoomScale="85" zoomScaleNormal="85" workbookViewId="0">
      <selection activeCell="A240" sqref="A240:XFD240"/>
    </sheetView>
  </sheetViews>
  <sheetFormatPr defaultRowHeight="15" x14ac:dyDescent="0.25"/>
  <cols>
    <col min="1" max="1" width="16.7109375" customWidth="1"/>
    <col min="2" max="2" width="23.7109375" style="8" customWidth="1"/>
    <col min="3" max="3" width="23.5703125" style="8" customWidth="1"/>
    <col min="4" max="4" width="22.42578125" customWidth="1"/>
    <col min="5" max="5" width="24.85546875" style="18" customWidth="1"/>
    <col min="6" max="6" width="24.85546875" style="8" customWidth="1"/>
    <col min="7" max="7" width="21.7109375" style="15" customWidth="1"/>
    <col min="8" max="8" width="20.42578125" style="13" customWidth="1"/>
    <col min="9" max="9" width="24.85546875" style="5" customWidth="1"/>
  </cols>
  <sheetData>
    <row r="1" spans="1:9" x14ac:dyDescent="0.25">
      <c r="A1" s="2" t="s">
        <v>7</v>
      </c>
      <c r="B1" s="9" t="s">
        <v>0</v>
      </c>
      <c r="C1" s="9" t="s">
        <v>1</v>
      </c>
      <c r="D1" s="11" t="s">
        <v>2</v>
      </c>
      <c r="E1" s="17" t="s">
        <v>3</v>
      </c>
      <c r="F1" s="9" t="s">
        <v>4</v>
      </c>
      <c r="G1" s="14" t="s">
        <v>5</v>
      </c>
      <c r="H1" s="12" t="s">
        <v>6</v>
      </c>
      <c r="I1" s="4"/>
    </row>
    <row r="2" spans="1:9" x14ac:dyDescent="0.25">
      <c r="A2" s="1">
        <v>43888</v>
      </c>
      <c r="B2" s="8">
        <v>1</v>
      </c>
      <c r="C2" s="8">
        <f>22+B2</f>
        <v>23</v>
      </c>
      <c r="D2">
        <v>2</v>
      </c>
      <c r="E2" s="18">
        <f>20+D2</f>
        <v>22</v>
      </c>
      <c r="F2" s="8">
        <v>0</v>
      </c>
      <c r="G2" s="15">
        <f>0</f>
        <v>0</v>
      </c>
      <c r="H2" s="13">
        <f>C2-E2-G2</f>
        <v>1</v>
      </c>
      <c r="I2" s="3"/>
    </row>
    <row r="3" spans="1:9" x14ac:dyDescent="0.25">
      <c r="A3" s="1">
        <v>43889</v>
      </c>
      <c r="B3" s="8">
        <v>2</v>
      </c>
      <c r="C3" s="8">
        <f>C2+B3</f>
        <v>25</v>
      </c>
      <c r="D3">
        <v>0</v>
      </c>
      <c r="E3" s="18">
        <f>E2+D3</f>
        <v>22</v>
      </c>
      <c r="F3" s="8">
        <v>0</v>
      </c>
      <c r="G3" s="15">
        <f>0</f>
        <v>0</v>
      </c>
      <c r="H3" s="13">
        <f t="shared" ref="H2:H33" si="0">C3-E3-G3</f>
        <v>3</v>
      </c>
      <c r="I3" s="3"/>
    </row>
    <row r="4" spans="1:9" ht="18.75" x14ac:dyDescent="0.3">
      <c r="A4" s="1">
        <v>43890</v>
      </c>
      <c r="B4" s="8">
        <v>0</v>
      </c>
      <c r="C4" s="8">
        <f>C3+B4</f>
        <v>25</v>
      </c>
      <c r="D4">
        <v>0</v>
      </c>
      <c r="E4" s="18">
        <f>22</f>
        <v>22</v>
      </c>
      <c r="F4" s="8">
        <v>0</v>
      </c>
      <c r="G4" s="15">
        <f>0</f>
        <v>0</v>
      </c>
      <c r="H4" s="13">
        <f>C4-E4-G4</f>
        <v>3</v>
      </c>
      <c r="I4" s="7"/>
    </row>
    <row r="5" spans="1:9" ht="18.75" x14ac:dyDescent="0.3">
      <c r="A5" s="1">
        <v>43891</v>
      </c>
      <c r="B5" s="8">
        <v>4</v>
      </c>
      <c r="C5" s="8">
        <f>C4+B5</f>
        <v>29</v>
      </c>
      <c r="D5">
        <v>0</v>
      </c>
      <c r="E5" s="18">
        <f>22</f>
        <v>22</v>
      </c>
      <c r="F5" s="8">
        <v>0</v>
      </c>
      <c r="G5" s="15">
        <f>0</f>
        <v>0</v>
      </c>
      <c r="H5" s="13">
        <f t="shared" si="0"/>
        <v>7</v>
      </c>
      <c r="I5" s="7"/>
    </row>
    <row r="6" spans="1:9" ht="18.75" x14ac:dyDescent="0.3">
      <c r="A6" s="1">
        <v>43892</v>
      </c>
      <c r="B6" s="8">
        <v>0</v>
      </c>
      <c r="C6" s="8">
        <f>C5+B6</f>
        <v>29</v>
      </c>
      <c r="D6">
        <v>0</v>
      </c>
      <c r="E6" s="18">
        <f>22</f>
        <v>22</v>
      </c>
      <c r="F6" s="8">
        <v>0</v>
      </c>
      <c r="G6" s="15">
        <f>0</f>
        <v>0</v>
      </c>
      <c r="H6" s="13">
        <f t="shared" si="0"/>
        <v>7</v>
      </c>
      <c r="I6" s="7"/>
    </row>
    <row r="7" spans="1:9" ht="18.75" x14ac:dyDescent="0.3">
      <c r="A7" s="1">
        <v>43893</v>
      </c>
      <c r="B7" s="8">
        <v>7</v>
      </c>
      <c r="C7" s="8">
        <f>C6+B7</f>
        <v>36</v>
      </c>
      <c r="D7">
        <v>0</v>
      </c>
      <c r="E7" s="18">
        <f>22</f>
        <v>22</v>
      </c>
      <c r="F7" s="8">
        <v>0</v>
      </c>
      <c r="G7" s="15">
        <f>0</f>
        <v>0</v>
      </c>
      <c r="H7" s="13">
        <f t="shared" si="0"/>
        <v>14</v>
      </c>
      <c r="I7" s="7"/>
    </row>
    <row r="8" spans="1:9" ht="18.75" x14ac:dyDescent="0.3">
      <c r="A8" s="1">
        <v>43894</v>
      </c>
      <c r="B8" s="8">
        <v>14</v>
      </c>
      <c r="C8" s="8">
        <f t="shared" ref="C8:C35" si="1">B8+C7</f>
        <v>50</v>
      </c>
      <c r="D8">
        <v>1</v>
      </c>
      <c r="E8" s="18">
        <f>D8+E7</f>
        <v>23</v>
      </c>
      <c r="F8" s="8">
        <v>0</v>
      </c>
      <c r="G8" s="15">
        <f>0</f>
        <v>0</v>
      </c>
      <c r="H8" s="13">
        <f t="shared" si="0"/>
        <v>27</v>
      </c>
      <c r="I8" s="7"/>
    </row>
    <row r="9" spans="1:9" x14ac:dyDescent="0.25">
      <c r="A9" s="1">
        <v>43895</v>
      </c>
      <c r="B9" s="8">
        <v>5</v>
      </c>
      <c r="C9" s="8">
        <f t="shared" si="1"/>
        <v>55</v>
      </c>
      <c r="D9">
        <v>0</v>
      </c>
      <c r="E9" s="18">
        <f t="shared" ref="E9:E10" si="2">D9+E8</f>
        <v>23</v>
      </c>
      <c r="F9" s="8">
        <v>0</v>
      </c>
      <c r="G9" s="15">
        <f>0</f>
        <v>0</v>
      </c>
      <c r="H9" s="13">
        <f t="shared" si="0"/>
        <v>32</v>
      </c>
    </row>
    <row r="10" spans="1:9" x14ac:dyDescent="0.25">
      <c r="A10" s="1">
        <v>43896</v>
      </c>
      <c r="B10" s="8">
        <v>28</v>
      </c>
      <c r="C10" s="8">
        <f t="shared" si="1"/>
        <v>83</v>
      </c>
      <c r="D10">
        <v>0</v>
      </c>
      <c r="E10" s="18">
        <f t="shared" si="2"/>
        <v>23</v>
      </c>
      <c r="F10" s="8">
        <v>0</v>
      </c>
      <c r="G10" s="15">
        <f>0</f>
        <v>0</v>
      </c>
      <c r="H10" s="13">
        <f t="shared" si="0"/>
        <v>60</v>
      </c>
    </row>
    <row r="11" spans="1:9" x14ac:dyDescent="0.25">
      <c r="A11" s="1">
        <v>43897</v>
      </c>
      <c r="B11" s="8">
        <v>10</v>
      </c>
      <c r="C11" s="8">
        <f t="shared" si="1"/>
        <v>93</v>
      </c>
      <c r="D11">
        <v>1</v>
      </c>
      <c r="E11" s="18">
        <f>E10+D11</f>
        <v>24</v>
      </c>
      <c r="F11" s="8">
        <v>0</v>
      </c>
      <c r="G11" s="15">
        <f>0</f>
        <v>0</v>
      </c>
      <c r="H11" s="13">
        <f t="shared" si="0"/>
        <v>69</v>
      </c>
    </row>
    <row r="12" spans="1:9" x14ac:dyDescent="0.25">
      <c r="A12" s="1">
        <v>43898</v>
      </c>
      <c r="B12" s="8">
        <v>6</v>
      </c>
      <c r="C12" s="8">
        <f t="shared" si="1"/>
        <v>99</v>
      </c>
      <c r="D12">
        <v>1</v>
      </c>
      <c r="E12" s="18">
        <f>D12+E11</f>
        <v>25</v>
      </c>
      <c r="F12" s="8">
        <v>0</v>
      </c>
      <c r="G12" s="15">
        <f>0</f>
        <v>0</v>
      </c>
      <c r="H12" s="13">
        <f t="shared" si="0"/>
        <v>74</v>
      </c>
    </row>
    <row r="13" spans="1:9" x14ac:dyDescent="0.25">
      <c r="A13" s="1">
        <v>43899</v>
      </c>
      <c r="B13" s="8">
        <v>18</v>
      </c>
      <c r="C13" s="8">
        <f t="shared" si="1"/>
        <v>117</v>
      </c>
      <c r="D13">
        <v>1</v>
      </c>
      <c r="E13" s="18">
        <f>D13+E12</f>
        <v>26</v>
      </c>
      <c r="F13" s="8">
        <v>0</v>
      </c>
      <c r="G13" s="15">
        <f>0</f>
        <v>0</v>
      </c>
      <c r="H13" s="13">
        <f t="shared" si="0"/>
        <v>91</v>
      </c>
    </row>
    <row r="14" spans="1:9" ht="14.25" customHeight="1" x14ac:dyDescent="0.25">
      <c r="A14" s="1">
        <v>43900</v>
      </c>
      <c r="B14" s="8">
        <v>12</v>
      </c>
      <c r="C14" s="8">
        <f t="shared" si="1"/>
        <v>129</v>
      </c>
      <c r="D14">
        <v>0</v>
      </c>
      <c r="E14" s="18">
        <f>D14+E13</f>
        <v>26</v>
      </c>
      <c r="F14" s="8">
        <v>0</v>
      </c>
      <c r="G14" s="15">
        <f>0</f>
        <v>0</v>
      </c>
      <c r="H14" s="13">
        <f t="shared" si="0"/>
        <v>103</v>
      </c>
    </row>
    <row r="15" spans="1:9" x14ac:dyDescent="0.25">
      <c r="A15" s="1">
        <v>43901</v>
      </c>
      <c r="B15" s="8">
        <v>20</v>
      </c>
      <c r="C15" s="8">
        <f t="shared" si="1"/>
        <v>149</v>
      </c>
      <c r="D15">
        <v>1</v>
      </c>
      <c r="E15" s="18">
        <f>1+E14</f>
        <v>27</v>
      </c>
      <c r="F15" s="8">
        <v>0</v>
      </c>
      <c r="G15" s="15">
        <f>0</f>
        <v>0</v>
      </c>
      <c r="H15" s="13">
        <f t="shared" si="0"/>
        <v>122</v>
      </c>
    </row>
    <row r="16" spans="1:9" x14ac:dyDescent="0.25">
      <c r="A16" s="1">
        <v>43902</v>
      </c>
      <c r="B16" s="8">
        <v>9</v>
      </c>
      <c r="C16" s="8">
        <f t="shared" si="1"/>
        <v>158</v>
      </c>
      <c r="D16">
        <v>6</v>
      </c>
      <c r="E16" s="18">
        <f>6+E15</f>
        <v>33</v>
      </c>
      <c r="F16" s="8">
        <v>0</v>
      </c>
      <c r="G16" s="15">
        <f>0</f>
        <v>0</v>
      </c>
      <c r="H16" s="13">
        <f t="shared" si="0"/>
        <v>125</v>
      </c>
    </row>
    <row r="17" spans="1:8" x14ac:dyDescent="0.25">
      <c r="A17" s="1">
        <v>43903</v>
      </c>
      <c r="B17" s="8">
        <v>39</v>
      </c>
      <c r="C17" s="8">
        <f t="shared" si="1"/>
        <v>197</v>
      </c>
      <c r="D17">
        <v>0</v>
      </c>
      <c r="E17" s="18">
        <f>D17+E16</f>
        <v>33</v>
      </c>
      <c r="F17" s="8">
        <v>0</v>
      </c>
      <c r="G17" s="15">
        <f>0</f>
        <v>0</v>
      </c>
      <c r="H17" s="13">
        <f t="shared" si="0"/>
        <v>164</v>
      </c>
    </row>
    <row r="18" spans="1:8" x14ac:dyDescent="0.25">
      <c r="A18" s="1">
        <v>43904</v>
      </c>
      <c r="B18" s="8">
        <v>41</v>
      </c>
      <c r="C18" s="8">
        <f t="shared" si="1"/>
        <v>238</v>
      </c>
      <c r="D18">
        <v>4</v>
      </c>
      <c r="E18" s="18">
        <f>D18+E17</f>
        <v>37</v>
      </c>
      <c r="F18" s="8">
        <v>0</v>
      </c>
      <c r="G18" s="15">
        <f>0</f>
        <v>0</v>
      </c>
      <c r="H18" s="13">
        <f t="shared" si="0"/>
        <v>201</v>
      </c>
    </row>
    <row r="19" spans="1:8" x14ac:dyDescent="0.25">
      <c r="A19" s="1">
        <v>43905</v>
      </c>
      <c r="B19" s="8">
        <v>190</v>
      </c>
      <c r="C19" s="8">
        <f t="shared" si="1"/>
        <v>428</v>
      </c>
      <c r="D19">
        <v>5</v>
      </c>
      <c r="E19" s="18">
        <f>D19+E18</f>
        <v>42</v>
      </c>
      <c r="F19" s="8">
        <v>0</v>
      </c>
      <c r="G19" s="15">
        <f>0</f>
        <v>0</v>
      </c>
      <c r="H19" s="13">
        <f t="shared" si="0"/>
        <v>386</v>
      </c>
    </row>
    <row r="20" spans="1:8" x14ac:dyDescent="0.25">
      <c r="A20" s="1">
        <v>43906</v>
      </c>
      <c r="B20" s="8">
        <v>125</v>
      </c>
      <c r="C20" s="8">
        <f t="shared" si="1"/>
        <v>553</v>
      </c>
      <c r="D20">
        <v>0</v>
      </c>
      <c r="E20" s="18">
        <f>0+E19</f>
        <v>42</v>
      </c>
      <c r="F20" s="8">
        <v>0</v>
      </c>
      <c r="G20" s="15">
        <f>0</f>
        <v>0</v>
      </c>
      <c r="H20" s="13">
        <f t="shared" si="0"/>
        <v>511</v>
      </c>
    </row>
    <row r="21" spans="1:8" x14ac:dyDescent="0.25">
      <c r="A21" s="1">
        <v>43907</v>
      </c>
      <c r="B21" s="8">
        <v>120</v>
      </c>
      <c r="C21" s="8">
        <f t="shared" si="1"/>
        <v>673</v>
      </c>
      <c r="D21">
        <v>7</v>
      </c>
      <c r="E21" s="18">
        <f t="shared" ref="E21:E26" si="3">D21+E20</f>
        <v>49</v>
      </c>
      <c r="F21" s="8">
        <v>2</v>
      </c>
      <c r="G21" s="15">
        <f>2</f>
        <v>2</v>
      </c>
      <c r="H21" s="13">
        <f t="shared" si="0"/>
        <v>622</v>
      </c>
    </row>
    <row r="22" spans="1:8" x14ac:dyDescent="0.25">
      <c r="A22" s="1">
        <v>43908</v>
      </c>
      <c r="B22" s="8">
        <v>117</v>
      </c>
      <c r="C22" s="8">
        <f t="shared" si="1"/>
        <v>790</v>
      </c>
      <c r="D22">
        <v>11</v>
      </c>
      <c r="E22" s="18">
        <f t="shared" si="3"/>
        <v>60</v>
      </c>
      <c r="F22" s="8">
        <v>0</v>
      </c>
      <c r="G22" s="15">
        <f>0+G21</f>
        <v>2</v>
      </c>
      <c r="H22" s="13">
        <f t="shared" si="0"/>
        <v>728</v>
      </c>
    </row>
    <row r="23" spans="1:8" x14ac:dyDescent="0.25">
      <c r="A23" s="1">
        <v>43909</v>
      </c>
      <c r="B23" s="8">
        <v>110</v>
      </c>
      <c r="C23" s="8">
        <f t="shared" si="1"/>
        <v>900</v>
      </c>
      <c r="D23">
        <v>15</v>
      </c>
      <c r="E23" s="18">
        <f t="shared" si="3"/>
        <v>75</v>
      </c>
      <c r="F23" s="8">
        <v>0</v>
      </c>
      <c r="G23" s="15">
        <f>0+G22</f>
        <v>2</v>
      </c>
      <c r="H23" s="13">
        <f t="shared" si="0"/>
        <v>823</v>
      </c>
    </row>
    <row r="24" spans="1:8" x14ac:dyDescent="0.25">
      <c r="A24" s="1">
        <v>43910</v>
      </c>
      <c r="B24" s="8">
        <v>130</v>
      </c>
      <c r="C24" s="8">
        <f t="shared" si="1"/>
        <v>1030</v>
      </c>
      <c r="D24">
        <v>12</v>
      </c>
      <c r="E24" s="18">
        <f t="shared" si="3"/>
        <v>87</v>
      </c>
      <c r="F24" s="8">
        <v>0</v>
      </c>
      <c r="G24" s="15">
        <f>0+G23</f>
        <v>2</v>
      </c>
      <c r="H24" s="13">
        <f t="shared" si="0"/>
        <v>941</v>
      </c>
    </row>
    <row r="25" spans="1:8" x14ac:dyDescent="0.25">
      <c r="A25" s="1">
        <v>43911</v>
      </c>
      <c r="B25" s="8">
        <v>153</v>
      </c>
      <c r="C25" s="8">
        <f t="shared" si="1"/>
        <v>1183</v>
      </c>
      <c r="D25">
        <v>27</v>
      </c>
      <c r="E25" s="18">
        <f t="shared" si="3"/>
        <v>114</v>
      </c>
      <c r="F25" s="8">
        <v>2</v>
      </c>
      <c r="G25" s="15">
        <f>2+G21</f>
        <v>4</v>
      </c>
      <c r="H25" s="13">
        <f t="shared" si="0"/>
        <v>1065</v>
      </c>
    </row>
    <row r="26" spans="1:8" x14ac:dyDescent="0.25">
      <c r="A26" s="1">
        <v>43912</v>
      </c>
      <c r="B26" s="8">
        <v>123</v>
      </c>
      <c r="C26" s="8">
        <f t="shared" si="1"/>
        <v>1306</v>
      </c>
      <c r="D26">
        <v>25</v>
      </c>
      <c r="E26" s="18">
        <f t="shared" si="3"/>
        <v>139</v>
      </c>
      <c r="F26" s="8">
        <v>6</v>
      </c>
      <c r="G26" s="15">
        <f>6+G25</f>
        <v>10</v>
      </c>
      <c r="H26" s="13">
        <f t="shared" si="0"/>
        <v>1157</v>
      </c>
    </row>
    <row r="27" spans="1:8" x14ac:dyDescent="0.25">
      <c r="A27" s="1">
        <v>43913</v>
      </c>
      <c r="B27" s="8">
        <v>212</v>
      </c>
      <c r="C27" s="8">
        <f t="shared" si="1"/>
        <v>1518</v>
      </c>
      <c r="D27">
        <v>20</v>
      </c>
      <c r="E27" s="18">
        <f>20+E26</f>
        <v>159</v>
      </c>
      <c r="F27" s="8">
        <v>4</v>
      </c>
      <c r="G27" s="15">
        <f>4+G26</f>
        <v>14</v>
      </c>
      <c r="H27" s="13">
        <f t="shared" si="0"/>
        <v>1345</v>
      </c>
    </row>
    <row r="28" spans="1:8" x14ac:dyDescent="0.25">
      <c r="A28" s="1">
        <v>43914</v>
      </c>
      <c r="B28" s="8">
        <v>106</v>
      </c>
      <c r="C28" s="8">
        <f t="shared" si="1"/>
        <v>1624</v>
      </c>
      <c r="D28">
        <v>24</v>
      </c>
      <c r="E28" s="18">
        <f>24+E27</f>
        <v>183</v>
      </c>
      <c r="F28" s="8">
        <v>1</v>
      </c>
      <c r="G28" s="15">
        <f>1+G27</f>
        <v>15</v>
      </c>
      <c r="H28" s="13">
        <f t="shared" si="0"/>
        <v>1426</v>
      </c>
    </row>
    <row r="29" spans="1:8" x14ac:dyDescent="0.25">
      <c r="A29" s="1">
        <v>43915</v>
      </c>
      <c r="B29" s="8">
        <v>172</v>
      </c>
      <c r="C29" s="8">
        <f t="shared" si="1"/>
        <v>1796</v>
      </c>
      <c r="D29">
        <v>16</v>
      </c>
      <c r="E29" s="18">
        <f>D29+E28</f>
        <v>199</v>
      </c>
      <c r="F29" s="8">
        <v>4</v>
      </c>
      <c r="G29" s="15">
        <f>4+G28</f>
        <v>19</v>
      </c>
      <c r="H29" s="13">
        <f t="shared" si="0"/>
        <v>1578</v>
      </c>
    </row>
    <row r="30" spans="1:8" x14ac:dyDescent="0.25">
      <c r="A30" s="1">
        <v>43916</v>
      </c>
      <c r="B30" s="8">
        <v>235</v>
      </c>
      <c r="C30" s="8">
        <f t="shared" si="1"/>
        <v>2031</v>
      </c>
      <c r="D30">
        <v>16</v>
      </c>
      <c r="E30" s="18">
        <f>16+E29</f>
        <v>215</v>
      </c>
      <c r="F30" s="8">
        <v>4</v>
      </c>
      <c r="G30" s="15">
        <f>4+G29</f>
        <v>23</v>
      </c>
      <c r="H30" s="13">
        <f t="shared" si="0"/>
        <v>1793</v>
      </c>
    </row>
    <row r="31" spans="1:8" x14ac:dyDescent="0.25">
      <c r="A31" s="1">
        <v>43917</v>
      </c>
      <c r="B31" s="8">
        <v>130</v>
      </c>
      <c r="C31" s="8">
        <f t="shared" si="1"/>
        <v>2161</v>
      </c>
      <c r="D31">
        <v>44</v>
      </c>
      <c r="E31" s="18">
        <f>44+E30</f>
        <v>259</v>
      </c>
      <c r="F31" s="8">
        <v>3</v>
      </c>
      <c r="G31" s="15">
        <f>3+G30</f>
        <v>26</v>
      </c>
      <c r="H31" s="13">
        <f t="shared" si="0"/>
        <v>1876</v>
      </c>
    </row>
    <row r="32" spans="1:8" x14ac:dyDescent="0.25">
      <c r="A32" s="1">
        <v>43918</v>
      </c>
      <c r="B32" s="8">
        <v>159</v>
      </c>
      <c r="C32" s="8">
        <f t="shared" si="1"/>
        <v>2320</v>
      </c>
      <c r="D32">
        <v>61</v>
      </c>
      <c r="E32" s="18">
        <f>61+E31</f>
        <v>320</v>
      </c>
      <c r="F32" s="8">
        <v>1</v>
      </c>
      <c r="G32" s="15">
        <f>1+G31</f>
        <v>27</v>
      </c>
      <c r="H32" s="13">
        <f t="shared" si="0"/>
        <v>1973</v>
      </c>
    </row>
    <row r="33" spans="1:8" x14ac:dyDescent="0.25">
      <c r="A33" s="1">
        <v>43919</v>
      </c>
      <c r="B33" s="8">
        <v>150</v>
      </c>
      <c r="C33" s="8">
        <f t="shared" si="1"/>
        <v>2470</v>
      </c>
      <c r="D33">
        <v>68</v>
      </c>
      <c r="E33" s="18">
        <f>68+E32</f>
        <v>388</v>
      </c>
      <c r="F33" s="8">
        <v>7</v>
      </c>
      <c r="G33" s="15">
        <f>7+G32</f>
        <v>34</v>
      </c>
      <c r="H33" s="13">
        <f t="shared" si="0"/>
        <v>2048</v>
      </c>
    </row>
    <row r="34" spans="1:8" x14ac:dyDescent="0.25">
      <c r="A34" s="1">
        <v>43920</v>
      </c>
      <c r="B34" s="8">
        <v>156</v>
      </c>
      <c r="C34" s="8">
        <f t="shared" si="1"/>
        <v>2626</v>
      </c>
      <c r="D34">
        <v>90</v>
      </c>
      <c r="E34" s="18">
        <f>D34+E33</f>
        <v>478</v>
      </c>
      <c r="F34" s="8">
        <v>3</v>
      </c>
      <c r="G34" s="15">
        <f>3+G33</f>
        <v>37</v>
      </c>
      <c r="H34" s="13">
        <f t="shared" ref="H34:H65" si="4">C34-E34-G34</f>
        <v>2111</v>
      </c>
    </row>
    <row r="35" spans="1:8" x14ac:dyDescent="0.25">
      <c r="A35" s="1">
        <v>43921</v>
      </c>
      <c r="B35" s="8">
        <v>140</v>
      </c>
      <c r="C35" s="8">
        <f t="shared" si="1"/>
        <v>2766</v>
      </c>
      <c r="D35">
        <v>58</v>
      </c>
      <c r="E35" s="18">
        <f>58+E34</f>
        <v>536</v>
      </c>
      <c r="F35" s="8">
        <v>6</v>
      </c>
      <c r="G35" s="15">
        <f>6+G34</f>
        <v>43</v>
      </c>
      <c r="H35" s="13">
        <f t="shared" si="4"/>
        <v>2187</v>
      </c>
    </row>
    <row r="36" spans="1:8" x14ac:dyDescent="0.25">
      <c r="A36" s="1">
        <v>43922</v>
      </c>
      <c r="B36" s="8">
        <v>142</v>
      </c>
      <c r="C36" s="8">
        <f>142+C35</f>
        <v>2908</v>
      </c>
      <c r="D36">
        <v>108</v>
      </c>
      <c r="E36" s="18">
        <f>108+E35</f>
        <v>644</v>
      </c>
      <c r="F36" s="8">
        <v>2</v>
      </c>
      <c r="G36" s="15">
        <f>2+G35</f>
        <v>45</v>
      </c>
      <c r="H36" s="13">
        <f t="shared" si="4"/>
        <v>2219</v>
      </c>
    </row>
    <row r="37" spans="1:8" x14ac:dyDescent="0.25">
      <c r="A37" s="1">
        <v>43923</v>
      </c>
      <c r="B37" s="8">
        <v>208</v>
      </c>
      <c r="C37" s="8">
        <f>208+C36</f>
        <v>3116</v>
      </c>
      <c r="D37">
        <v>122</v>
      </c>
      <c r="E37" s="18">
        <f>122+E36</f>
        <v>766</v>
      </c>
      <c r="F37" s="8">
        <v>5</v>
      </c>
      <c r="G37" s="15">
        <f>5+G36</f>
        <v>50</v>
      </c>
      <c r="H37" s="13">
        <f t="shared" si="4"/>
        <v>2300</v>
      </c>
    </row>
    <row r="38" spans="1:8" x14ac:dyDescent="0.25">
      <c r="A38" s="1">
        <v>43924</v>
      </c>
      <c r="B38" s="8">
        <v>217</v>
      </c>
      <c r="C38" s="8">
        <f>217+C37</f>
        <v>3333</v>
      </c>
      <c r="D38">
        <v>60</v>
      </c>
      <c r="E38" s="18">
        <f>60+E37</f>
        <v>826</v>
      </c>
      <c r="F38" s="8">
        <v>3</v>
      </c>
      <c r="G38" s="15">
        <f>3+G37</f>
        <v>53</v>
      </c>
      <c r="H38" s="13">
        <f t="shared" si="4"/>
        <v>2454</v>
      </c>
    </row>
    <row r="39" spans="1:8" x14ac:dyDescent="0.25">
      <c r="A39" s="1">
        <v>43925</v>
      </c>
      <c r="B39" s="8">
        <v>150</v>
      </c>
      <c r="C39" s="8">
        <f>150+C38</f>
        <v>3483</v>
      </c>
      <c r="D39">
        <v>88</v>
      </c>
      <c r="E39" s="18">
        <f>88+E38</f>
        <v>914</v>
      </c>
      <c r="F39" s="8">
        <v>4</v>
      </c>
      <c r="G39" s="15">
        <f>4+G38</f>
        <v>57</v>
      </c>
      <c r="H39" s="13">
        <f t="shared" si="4"/>
        <v>2512</v>
      </c>
    </row>
    <row r="40" spans="1:8" x14ac:dyDescent="0.25">
      <c r="A40" s="1">
        <v>43926</v>
      </c>
      <c r="B40" s="8">
        <v>179</v>
      </c>
      <c r="C40" s="8">
        <f>179+C39</f>
        <v>3662</v>
      </c>
      <c r="D40">
        <v>90</v>
      </c>
      <c r="E40" s="18">
        <f>90+E39</f>
        <v>1004</v>
      </c>
      <c r="F40" s="8">
        <v>4</v>
      </c>
      <c r="G40" s="15">
        <f>4+G39</f>
        <v>61</v>
      </c>
      <c r="H40" s="13">
        <f t="shared" si="4"/>
        <v>2597</v>
      </c>
    </row>
    <row r="41" spans="1:8" x14ac:dyDescent="0.25">
      <c r="A41" s="1">
        <v>43927</v>
      </c>
      <c r="B41" s="8">
        <v>131</v>
      </c>
      <c r="C41" s="8">
        <f>131+C40</f>
        <v>3793</v>
      </c>
      <c r="D41">
        <v>236</v>
      </c>
      <c r="E41" s="18">
        <f>236+E40</f>
        <v>1240</v>
      </c>
      <c r="F41" s="8">
        <v>1</v>
      </c>
      <c r="G41" s="15">
        <f>1+G40</f>
        <v>62</v>
      </c>
      <c r="H41" s="13">
        <f t="shared" si="4"/>
        <v>2491</v>
      </c>
    </row>
    <row r="42" spans="1:8" x14ac:dyDescent="0.25">
      <c r="A42" s="1">
        <v>43928</v>
      </c>
      <c r="B42" s="8">
        <v>170</v>
      </c>
      <c r="C42" s="8">
        <f>170+C41</f>
        <v>3963</v>
      </c>
      <c r="D42">
        <v>80</v>
      </c>
      <c r="E42" s="18">
        <f>80+E41</f>
        <v>1320</v>
      </c>
      <c r="F42" s="8">
        <v>1</v>
      </c>
      <c r="G42" s="15">
        <f>1+G41</f>
        <v>63</v>
      </c>
      <c r="H42" s="13">
        <f t="shared" si="4"/>
        <v>2580</v>
      </c>
    </row>
    <row r="43" spans="1:8" x14ac:dyDescent="0.25">
      <c r="A43" s="1">
        <v>43929</v>
      </c>
      <c r="B43" s="8">
        <v>156</v>
      </c>
      <c r="C43" s="8">
        <f>156+C42</f>
        <v>4119</v>
      </c>
      <c r="D43">
        <v>166</v>
      </c>
      <c r="E43" s="18">
        <f>166+E42</f>
        <v>1486</v>
      </c>
      <c r="F43" s="8">
        <v>2</v>
      </c>
      <c r="G43" s="15">
        <f>2+G42</f>
        <v>65</v>
      </c>
      <c r="H43" s="13">
        <f t="shared" si="4"/>
        <v>2568</v>
      </c>
    </row>
    <row r="44" spans="1:8" x14ac:dyDescent="0.25">
      <c r="A44" s="1">
        <v>43930</v>
      </c>
      <c r="B44" s="8">
        <v>109</v>
      </c>
      <c r="C44" s="8">
        <f>109+C43</f>
        <v>4228</v>
      </c>
      <c r="D44">
        <v>121</v>
      </c>
      <c r="E44" s="18">
        <f>121+E43</f>
        <v>1607</v>
      </c>
      <c r="F44" s="8">
        <v>2</v>
      </c>
      <c r="G44" s="15">
        <f>2+G43</f>
        <v>67</v>
      </c>
      <c r="H44" s="13">
        <f t="shared" si="4"/>
        <v>2554</v>
      </c>
    </row>
    <row r="45" spans="1:8" x14ac:dyDescent="0.25">
      <c r="A45" s="1">
        <v>43931</v>
      </c>
      <c r="B45" s="8">
        <v>118</v>
      </c>
      <c r="C45" s="8">
        <f>118+C44</f>
        <v>4346</v>
      </c>
      <c r="D45">
        <v>222</v>
      </c>
      <c r="E45" s="18">
        <f>222+E44</f>
        <v>1829</v>
      </c>
      <c r="F45" s="8">
        <v>3</v>
      </c>
      <c r="G45" s="15">
        <f>3+G44</f>
        <v>70</v>
      </c>
      <c r="H45" s="13">
        <f t="shared" si="4"/>
        <v>2447</v>
      </c>
    </row>
    <row r="46" spans="1:8" x14ac:dyDescent="0.25">
      <c r="A46" s="1">
        <v>43932</v>
      </c>
      <c r="B46" s="8">
        <v>184</v>
      </c>
      <c r="C46" s="8">
        <f>184+C45</f>
        <v>4530</v>
      </c>
      <c r="D46">
        <v>165</v>
      </c>
      <c r="E46" s="18">
        <f>165+E45</f>
        <v>1994</v>
      </c>
      <c r="F46" s="8">
        <v>3</v>
      </c>
      <c r="G46" s="15">
        <f>3+G45</f>
        <v>73</v>
      </c>
      <c r="H46" s="13">
        <f t="shared" si="4"/>
        <v>2463</v>
      </c>
    </row>
    <row r="47" spans="1:8" x14ac:dyDescent="0.25">
      <c r="A47" s="1">
        <v>43933</v>
      </c>
      <c r="B47" s="8">
        <v>153</v>
      </c>
      <c r="C47" s="8">
        <f>153+C46</f>
        <v>4683</v>
      </c>
      <c r="D47">
        <v>113</v>
      </c>
      <c r="E47" s="18">
        <f>113+E46</f>
        <v>2107</v>
      </c>
      <c r="F47" s="8">
        <v>3</v>
      </c>
      <c r="G47" s="15">
        <f>3+G46</f>
        <v>76</v>
      </c>
      <c r="H47" s="13">
        <f t="shared" si="4"/>
        <v>2500</v>
      </c>
    </row>
    <row r="48" spans="1:8" x14ac:dyDescent="0.25">
      <c r="A48" s="1">
        <v>43934</v>
      </c>
      <c r="B48" s="8">
        <v>134</v>
      </c>
      <c r="C48" s="8">
        <f>134+C47</f>
        <v>4817</v>
      </c>
      <c r="D48">
        <v>168</v>
      </c>
      <c r="E48" s="18">
        <f>168+E47</f>
        <v>2275</v>
      </c>
      <c r="F48" s="8">
        <v>1</v>
      </c>
      <c r="G48" s="15">
        <f>1+G47</f>
        <v>77</v>
      </c>
      <c r="H48" s="13">
        <f t="shared" si="4"/>
        <v>2465</v>
      </c>
    </row>
    <row r="49" spans="1:8" x14ac:dyDescent="0.25">
      <c r="A49" s="1">
        <v>43935</v>
      </c>
      <c r="B49" s="8">
        <v>170</v>
      </c>
      <c r="C49" s="8">
        <f>170+C48</f>
        <v>4987</v>
      </c>
      <c r="D49">
        <v>202</v>
      </c>
      <c r="E49" s="18">
        <f>202+E48</f>
        <v>2477</v>
      </c>
      <c r="F49" s="8">
        <v>5</v>
      </c>
      <c r="G49" s="15">
        <f>5+G48</f>
        <v>82</v>
      </c>
      <c r="H49" s="13">
        <f t="shared" si="4"/>
        <v>2428</v>
      </c>
    </row>
    <row r="50" spans="1:8" x14ac:dyDescent="0.25">
      <c r="A50" s="1">
        <v>43936</v>
      </c>
      <c r="B50" s="8">
        <v>85</v>
      </c>
      <c r="C50" s="8">
        <f>85+C49</f>
        <v>5072</v>
      </c>
      <c r="D50">
        <v>169</v>
      </c>
      <c r="E50" s="18">
        <f>169+E49</f>
        <v>2646</v>
      </c>
      <c r="F50" s="8">
        <v>1</v>
      </c>
      <c r="G50" s="15">
        <f>1+G49</f>
        <v>83</v>
      </c>
      <c r="H50" s="13">
        <f t="shared" si="4"/>
        <v>2343</v>
      </c>
    </row>
    <row r="51" spans="1:8" x14ac:dyDescent="0.25">
      <c r="A51" s="1">
        <v>43937</v>
      </c>
      <c r="B51" s="8">
        <v>110</v>
      </c>
      <c r="C51" s="8">
        <f>110+C50</f>
        <v>5182</v>
      </c>
      <c r="D51">
        <v>119</v>
      </c>
      <c r="E51" s="18">
        <f>119+E50</f>
        <v>2765</v>
      </c>
      <c r="F51" s="8">
        <v>1</v>
      </c>
      <c r="G51" s="15">
        <f>1+G50</f>
        <v>84</v>
      </c>
      <c r="H51" s="13">
        <f t="shared" si="4"/>
        <v>2333</v>
      </c>
    </row>
    <row r="52" spans="1:8" x14ac:dyDescent="0.25">
      <c r="A52" s="1">
        <v>43938</v>
      </c>
      <c r="B52" s="8">
        <v>69</v>
      </c>
      <c r="C52" s="8">
        <f>69+C51</f>
        <v>5251</v>
      </c>
      <c r="D52">
        <v>201</v>
      </c>
      <c r="E52" s="18">
        <f>201+E51</f>
        <v>2966</v>
      </c>
      <c r="F52" s="8">
        <v>2</v>
      </c>
      <c r="G52" s="15">
        <f>2+G51</f>
        <v>86</v>
      </c>
      <c r="H52" s="13">
        <f t="shared" si="4"/>
        <v>2199</v>
      </c>
    </row>
    <row r="53" spans="1:8" x14ac:dyDescent="0.25">
      <c r="A53" s="1">
        <v>43939</v>
      </c>
      <c r="B53" s="8">
        <v>54</v>
      </c>
      <c r="C53" s="8">
        <f>54+C52</f>
        <v>5305</v>
      </c>
      <c r="D53">
        <v>135</v>
      </c>
      <c r="E53" s="18">
        <f>135+E52</f>
        <v>3101</v>
      </c>
      <c r="F53" s="8">
        <v>2</v>
      </c>
      <c r="G53" s="15">
        <f>2+G52</f>
        <v>88</v>
      </c>
      <c r="H53" s="13">
        <f t="shared" si="4"/>
        <v>2116</v>
      </c>
    </row>
    <row r="54" spans="1:8" x14ac:dyDescent="0.25">
      <c r="A54" s="1">
        <v>43940</v>
      </c>
      <c r="B54" s="8">
        <v>84</v>
      </c>
      <c r="C54" s="8">
        <f>84+C53</f>
        <v>5389</v>
      </c>
      <c r="D54">
        <v>95</v>
      </c>
      <c r="E54" s="18">
        <f>95+E53</f>
        <v>3196</v>
      </c>
      <c r="F54" s="8">
        <v>1</v>
      </c>
      <c r="G54" s="15">
        <f>1+G53</f>
        <v>89</v>
      </c>
      <c r="H54" s="13">
        <f t="shared" si="4"/>
        <v>2104</v>
      </c>
    </row>
    <row r="55" spans="1:8" x14ac:dyDescent="0.25">
      <c r="A55" s="1">
        <v>43941</v>
      </c>
      <c r="B55" s="8">
        <v>36</v>
      </c>
      <c r="C55" s="8">
        <f>36+C54</f>
        <v>5425</v>
      </c>
      <c r="D55">
        <v>98</v>
      </c>
      <c r="E55" s="18">
        <f>98+E54</f>
        <v>3294</v>
      </c>
      <c r="F55" s="8">
        <v>0</v>
      </c>
      <c r="G55" s="15">
        <f>0+G54</f>
        <v>89</v>
      </c>
      <c r="H55" s="13">
        <f t="shared" si="4"/>
        <v>2042</v>
      </c>
    </row>
    <row r="56" spans="1:8" ht="14.25" customHeight="1" x14ac:dyDescent="0.25">
      <c r="A56" s="1">
        <v>43942</v>
      </c>
      <c r="B56" s="8">
        <v>57</v>
      </c>
      <c r="C56" s="8">
        <f>57+C55</f>
        <v>5482</v>
      </c>
      <c r="D56">
        <v>54</v>
      </c>
      <c r="E56" s="18">
        <f>54+E55</f>
        <v>3348</v>
      </c>
      <c r="F56" s="8">
        <v>3</v>
      </c>
      <c r="G56" s="15">
        <f>3+G55</f>
        <v>92</v>
      </c>
      <c r="H56" s="13">
        <f t="shared" si="4"/>
        <v>2042</v>
      </c>
    </row>
    <row r="57" spans="1:8" x14ac:dyDescent="0.25">
      <c r="A57" s="1">
        <v>43943</v>
      </c>
      <c r="B57" s="8">
        <v>50</v>
      </c>
      <c r="C57" s="8">
        <f>50+C56</f>
        <v>5532</v>
      </c>
      <c r="D57">
        <v>103</v>
      </c>
      <c r="E57" s="18">
        <f>103+E56</f>
        <v>3451</v>
      </c>
      <c r="F57" s="8">
        <v>1</v>
      </c>
      <c r="G57" s="15">
        <f>1+G56</f>
        <v>93</v>
      </c>
      <c r="H57" s="13">
        <f t="shared" si="4"/>
        <v>1988</v>
      </c>
    </row>
    <row r="58" spans="1:8" x14ac:dyDescent="0.25">
      <c r="A58" s="1">
        <v>43944</v>
      </c>
      <c r="B58" s="8">
        <v>71</v>
      </c>
      <c r="C58" s="8">
        <f>71+C57</f>
        <v>5603</v>
      </c>
      <c r="D58">
        <v>90</v>
      </c>
      <c r="E58" s="18">
        <f>90+E57</f>
        <v>3541</v>
      </c>
      <c r="F58" s="8">
        <v>2</v>
      </c>
      <c r="G58" s="15">
        <f>2+G57</f>
        <v>95</v>
      </c>
      <c r="H58" s="13">
        <f t="shared" si="4"/>
        <v>1967</v>
      </c>
    </row>
    <row r="59" spans="1:8" x14ac:dyDescent="0.25">
      <c r="A59" s="1">
        <v>43945</v>
      </c>
      <c r="B59" s="8">
        <v>88</v>
      </c>
      <c r="C59" s="8">
        <f>88+C58</f>
        <v>5691</v>
      </c>
      <c r="D59">
        <v>121</v>
      </c>
      <c r="E59" s="18">
        <f>121+E58</f>
        <v>3662</v>
      </c>
      <c r="F59" s="8">
        <v>1</v>
      </c>
      <c r="G59" s="15">
        <f>1+G58</f>
        <v>96</v>
      </c>
      <c r="H59" s="13">
        <f t="shared" si="4"/>
        <v>1933</v>
      </c>
    </row>
    <row r="60" spans="1:8" x14ac:dyDescent="0.25">
      <c r="A60" s="1">
        <v>43946</v>
      </c>
      <c r="B60" s="8">
        <v>51</v>
      </c>
      <c r="C60" s="8">
        <f>51+C59</f>
        <v>5742</v>
      </c>
      <c r="D60">
        <v>99</v>
      </c>
      <c r="E60" s="18">
        <f>99+E59</f>
        <v>3761</v>
      </c>
      <c r="F60" s="8">
        <v>2</v>
      </c>
      <c r="G60" s="15">
        <f>2+G59</f>
        <v>98</v>
      </c>
      <c r="H60" s="13">
        <f t="shared" si="4"/>
        <v>1883</v>
      </c>
    </row>
    <row r="61" spans="1:8" x14ac:dyDescent="0.25">
      <c r="A61" s="1">
        <v>43947</v>
      </c>
      <c r="B61" s="8">
        <v>38</v>
      </c>
      <c r="C61" s="8">
        <f>38+C60</f>
        <v>5780</v>
      </c>
      <c r="D61">
        <v>100</v>
      </c>
      <c r="E61" s="18">
        <f>100+E60</f>
        <v>3861</v>
      </c>
      <c r="F61" s="8">
        <v>0</v>
      </c>
      <c r="G61" s="15">
        <f>0+G60</f>
        <v>98</v>
      </c>
      <c r="H61" s="13">
        <f t="shared" si="4"/>
        <v>1821</v>
      </c>
    </row>
    <row r="62" spans="1:8" x14ac:dyDescent="0.25">
      <c r="A62" s="1">
        <v>43948</v>
      </c>
      <c r="B62" s="8">
        <v>40</v>
      </c>
      <c r="C62" s="8">
        <f>C61+B62</f>
        <v>5820</v>
      </c>
      <c r="D62">
        <v>95</v>
      </c>
      <c r="E62" s="18">
        <f>95+E61</f>
        <v>3956</v>
      </c>
      <c r="F62" s="8">
        <v>1</v>
      </c>
      <c r="G62" s="15">
        <f>1+G61</f>
        <v>99</v>
      </c>
      <c r="H62" s="13">
        <f t="shared" si="4"/>
        <v>1765</v>
      </c>
    </row>
    <row r="63" spans="1:8" x14ac:dyDescent="0.25">
      <c r="A63" s="1">
        <v>43949</v>
      </c>
      <c r="B63" s="8">
        <v>31</v>
      </c>
      <c r="C63" s="8">
        <f>31+C62</f>
        <v>5851</v>
      </c>
      <c r="D63">
        <v>75</v>
      </c>
      <c r="E63" s="18">
        <f>75+E62</f>
        <v>4031</v>
      </c>
      <c r="F63" s="8">
        <v>1</v>
      </c>
      <c r="G63" s="15">
        <f>1+G62</f>
        <v>100</v>
      </c>
      <c r="H63" s="13">
        <f t="shared" si="4"/>
        <v>1720</v>
      </c>
    </row>
    <row r="64" spans="1:8" x14ac:dyDescent="0.25">
      <c r="A64" s="1">
        <v>43950</v>
      </c>
      <c r="B64" s="8">
        <v>94</v>
      </c>
      <c r="C64" s="8">
        <f>94+C63</f>
        <v>5945</v>
      </c>
      <c r="D64">
        <v>55</v>
      </c>
      <c r="E64" s="18">
        <f>55+E63</f>
        <v>4086</v>
      </c>
      <c r="F64" s="8">
        <v>0</v>
      </c>
      <c r="G64" s="15">
        <f>0+G63</f>
        <v>100</v>
      </c>
      <c r="H64" s="13">
        <f t="shared" si="4"/>
        <v>1759</v>
      </c>
    </row>
    <row r="65" spans="1:9" x14ac:dyDescent="0.25">
      <c r="A65" s="1">
        <v>43951</v>
      </c>
      <c r="B65" s="8">
        <v>57</v>
      </c>
      <c r="C65" s="8">
        <f>57+C64</f>
        <v>6002</v>
      </c>
      <c r="D65">
        <v>84</v>
      </c>
      <c r="E65" s="18">
        <f>84+E64</f>
        <v>4170</v>
      </c>
      <c r="F65" s="8">
        <v>2</v>
      </c>
      <c r="G65" s="15">
        <f>2+G64</f>
        <v>102</v>
      </c>
      <c r="H65" s="13">
        <f t="shared" si="4"/>
        <v>1730</v>
      </c>
    </row>
    <row r="66" spans="1:9" x14ac:dyDescent="0.25">
      <c r="A66" s="1">
        <v>43952</v>
      </c>
      <c r="B66" s="8">
        <v>69</v>
      </c>
      <c r="C66" s="8">
        <f>69+C65</f>
        <v>6071</v>
      </c>
      <c r="D66">
        <v>39</v>
      </c>
      <c r="E66" s="18">
        <f>39+E65</f>
        <v>4209</v>
      </c>
      <c r="F66" s="8">
        <v>1</v>
      </c>
      <c r="G66" s="15">
        <f>1+G65</f>
        <v>103</v>
      </c>
      <c r="H66" s="13">
        <f t="shared" ref="H66" si="5">C66-E66-G66</f>
        <v>1759</v>
      </c>
    </row>
    <row r="67" spans="1:9" x14ac:dyDescent="0.25">
      <c r="A67" s="1">
        <v>43953</v>
      </c>
      <c r="B67" s="8">
        <v>105</v>
      </c>
      <c r="C67" s="8">
        <f>105+C66</f>
        <v>6176</v>
      </c>
      <c r="D67">
        <v>116</v>
      </c>
      <c r="E67" s="18">
        <f>116+E66</f>
        <v>4325</v>
      </c>
      <c r="F67" s="8">
        <v>0</v>
      </c>
      <c r="G67" s="15">
        <f>0+G66</f>
        <v>103</v>
      </c>
      <c r="H67" s="13">
        <f t="shared" ref="H67:H74" si="6">C67-E67-G67</f>
        <v>1748</v>
      </c>
    </row>
    <row r="68" spans="1:9" x14ac:dyDescent="0.25">
      <c r="A68" s="1">
        <v>43954</v>
      </c>
      <c r="B68" s="8">
        <v>122</v>
      </c>
      <c r="C68" s="8">
        <f>122+C67</f>
        <v>6298</v>
      </c>
      <c r="D68">
        <v>87</v>
      </c>
      <c r="E68" s="18">
        <f>87+E67</f>
        <v>4412</v>
      </c>
      <c r="F68" s="8">
        <v>2</v>
      </c>
      <c r="G68" s="15">
        <f>2+G67</f>
        <v>105</v>
      </c>
      <c r="H68" s="13">
        <f t="shared" si="6"/>
        <v>1781</v>
      </c>
    </row>
    <row r="69" spans="1:9" x14ac:dyDescent="0.25">
      <c r="A69" s="1">
        <v>43955</v>
      </c>
      <c r="B69" s="8">
        <v>55</v>
      </c>
      <c r="C69" s="10">
        <f>55+C68</f>
        <v>6353</v>
      </c>
      <c r="D69">
        <v>71</v>
      </c>
      <c r="E69" s="18">
        <f>71+E68</f>
        <v>4483</v>
      </c>
      <c r="F69" s="10">
        <v>0</v>
      </c>
      <c r="G69" s="16">
        <f>0+G68</f>
        <v>105</v>
      </c>
      <c r="H69" s="13">
        <f t="shared" si="6"/>
        <v>1765</v>
      </c>
      <c r="I69" s="6"/>
    </row>
    <row r="70" spans="1:9" x14ac:dyDescent="0.25">
      <c r="A70" s="1">
        <v>43956</v>
      </c>
      <c r="B70" s="8">
        <v>30</v>
      </c>
      <c r="C70" s="8">
        <f>30+C69</f>
        <v>6383</v>
      </c>
      <c r="D70">
        <v>83</v>
      </c>
      <c r="E70" s="18">
        <f>83+E69</f>
        <v>4566</v>
      </c>
      <c r="F70" s="10">
        <v>1</v>
      </c>
      <c r="G70" s="15">
        <f>1+G69</f>
        <v>106</v>
      </c>
      <c r="H70" s="13">
        <f t="shared" si="6"/>
        <v>1711</v>
      </c>
    </row>
    <row r="71" spans="1:9" x14ac:dyDescent="0.25">
      <c r="A71" s="1">
        <v>43957</v>
      </c>
      <c r="B71" s="8">
        <v>45</v>
      </c>
      <c r="C71" s="8">
        <f>45+C70</f>
        <v>6428</v>
      </c>
      <c r="D71">
        <v>135</v>
      </c>
      <c r="E71" s="18">
        <f>135+E70</f>
        <v>4701</v>
      </c>
      <c r="F71" s="10">
        <v>1</v>
      </c>
      <c r="G71" s="15">
        <f>1+G70</f>
        <v>107</v>
      </c>
      <c r="H71" s="13">
        <f t="shared" si="6"/>
        <v>1620</v>
      </c>
    </row>
    <row r="72" spans="1:9" x14ac:dyDescent="0.25">
      <c r="A72" s="1">
        <v>43958</v>
      </c>
      <c r="B72" s="8">
        <v>39</v>
      </c>
      <c r="C72" s="8">
        <f>39+C71</f>
        <v>6467</v>
      </c>
      <c r="D72">
        <v>74</v>
      </c>
      <c r="E72" s="18">
        <f>74+E71</f>
        <v>4775</v>
      </c>
      <c r="F72" s="10">
        <v>0</v>
      </c>
      <c r="G72" s="15">
        <f>0+G71</f>
        <v>107</v>
      </c>
      <c r="H72" s="13">
        <f t="shared" si="6"/>
        <v>1585</v>
      </c>
    </row>
    <row r="73" spans="1:9" x14ac:dyDescent="0.25">
      <c r="A73" s="1">
        <v>43959</v>
      </c>
      <c r="B73" s="8">
        <v>68</v>
      </c>
      <c r="C73" s="8">
        <f>C72+68</f>
        <v>6535</v>
      </c>
      <c r="D73">
        <v>88</v>
      </c>
      <c r="E73" s="18">
        <f>E72+88</f>
        <v>4863</v>
      </c>
      <c r="F73" s="10">
        <v>0</v>
      </c>
      <c r="G73" s="15">
        <f>0+G72</f>
        <v>107</v>
      </c>
      <c r="H73" s="13">
        <f t="shared" si="6"/>
        <v>1565</v>
      </c>
    </row>
    <row r="74" spans="1:9" x14ac:dyDescent="0.25">
      <c r="A74" s="1">
        <v>43960</v>
      </c>
      <c r="B74" s="8">
        <v>54</v>
      </c>
      <c r="C74" s="8">
        <f>54+C73</f>
        <v>6589</v>
      </c>
      <c r="D74">
        <v>65</v>
      </c>
      <c r="E74" s="18">
        <f>E73+65</f>
        <v>4928</v>
      </c>
      <c r="F74" s="10">
        <v>1</v>
      </c>
      <c r="G74" s="15">
        <f>G73+1</f>
        <v>108</v>
      </c>
      <c r="H74" s="13">
        <f t="shared" si="6"/>
        <v>1553</v>
      </c>
    </row>
    <row r="75" spans="1:9" x14ac:dyDescent="0.25">
      <c r="A75" s="1">
        <v>43961</v>
      </c>
      <c r="B75" s="8">
        <v>67</v>
      </c>
      <c r="C75" s="8">
        <f>C74+67</f>
        <v>6656</v>
      </c>
      <c r="D75">
        <v>96</v>
      </c>
      <c r="E75" s="18">
        <f>96+E74</f>
        <v>5024</v>
      </c>
      <c r="F75" s="10">
        <v>0</v>
      </c>
      <c r="G75" s="15">
        <f>0+G74</f>
        <v>108</v>
      </c>
      <c r="H75" s="13">
        <f>C75-E75-G75</f>
        <v>1524</v>
      </c>
    </row>
    <row r="76" spans="1:9" x14ac:dyDescent="0.25">
      <c r="A76" s="1">
        <v>43962</v>
      </c>
      <c r="B76" s="8">
        <v>70</v>
      </c>
      <c r="C76" s="8">
        <f>70+C75</f>
        <v>6726</v>
      </c>
      <c r="D76">
        <v>88</v>
      </c>
      <c r="E76" s="18">
        <f>88+E75</f>
        <v>5112</v>
      </c>
      <c r="F76" s="10">
        <v>1</v>
      </c>
      <c r="G76" s="15">
        <f>1+G75</f>
        <v>109</v>
      </c>
      <c r="H76" s="13">
        <f>C76-E76-G76</f>
        <v>1505</v>
      </c>
    </row>
    <row r="77" spans="1:9" x14ac:dyDescent="0.25">
      <c r="A77" s="1">
        <v>43963</v>
      </c>
      <c r="B77" s="8">
        <v>16</v>
      </c>
      <c r="C77" s="8">
        <f>16+C76</f>
        <v>6742</v>
      </c>
      <c r="D77">
        <v>110</v>
      </c>
      <c r="E77" s="18">
        <f>110+E76</f>
        <v>5222</v>
      </c>
      <c r="F77" s="10">
        <v>0</v>
      </c>
      <c r="G77" s="15">
        <f>0+G76</f>
        <v>109</v>
      </c>
      <c r="H77" s="13">
        <f>C77-E77-G77</f>
        <v>1411</v>
      </c>
    </row>
    <row r="78" spans="1:9" x14ac:dyDescent="0.25">
      <c r="A78" s="1">
        <v>43964</v>
      </c>
      <c r="B78" s="8">
        <v>37</v>
      </c>
      <c r="C78" s="8">
        <f>37+C77</f>
        <v>6779</v>
      </c>
      <c r="D78">
        <v>58</v>
      </c>
      <c r="E78" s="18">
        <f>58+E77</f>
        <v>5280</v>
      </c>
      <c r="F78" s="10">
        <v>2</v>
      </c>
      <c r="G78" s="15">
        <f>2+G77</f>
        <v>111</v>
      </c>
      <c r="H78" s="13">
        <f>C78-E78-G78</f>
        <v>1388</v>
      </c>
    </row>
    <row r="79" spans="1:9" x14ac:dyDescent="0.25">
      <c r="A79" s="1">
        <v>43965</v>
      </c>
      <c r="B79" s="8">
        <v>40</v>
      </c>
      <c r="C79" s="8">
        <f>40+C78</f>
        <v>6819</v>
      </c>
      <c r="D79">
        <v>70</v>
      </c>
      <c r="E79" s="18">
        <f>70+E78</f>
        <v>5350</v>
      </c>
      <c r="F79" s="10">
        <v>1</v>
      </c>
      <c r="G79" s="15">
        <f>1+G78</f>
        <v>112</v>
      </c>
      <c r="H79" s="13">
        <f t="shared" ref="H79:H95" si="7">C79-E79-G79</f>
        <v>1357</v>
      </c>
    </row>
    <row r="80" spans="1:9" x14ac:dyDescent="0.25">
      <c r="A80" s="1">
        <v>43966</v>
      </c>
      <c r="B80" s="8">
        <v>36</v>
      </c>
      <c r="C80" s="8">
        <f>36+C79</f>
        <v>6855</v>
      </c>
      <c r="D80">
        <v>88</v>
      </c>
      <c r="E80" s="18">
        <f>88+E79</f>
        <v>5438</v>
      </c>
      <c r="F80" s="10">
        <v>0</v>
      </c>
      <c r="G80" s="15">
        <f>0+G79</f>
        <v>112</v>
      </c>
      <c r="H80" s="13">
        <f t="shared" si="7"/>
        <v>1305</v>
      </c>
    </row>
    <row r="81" spans="1:8" x14ac:dyDescent="0.25">
      <c r="A81" s="1">
        <v>43967</v>
      </c>
      <c r="B81" s="8">
        <v>17</v>
      </c>
      <c r="C81" s="8">
        <f>17+C80</f>
        <v>6872</v>
      </c>
      <c r="D81">
        <v>73</v>
      </c>
      <c r="E81" s="18">
        <f>73+E80</f>
        <v>5511</v>
      </c>
      <c r="F81" s="10">
        <v>1</v>
      </c>
      <c r="G81" s="15">
        <f>1+G80</f>
        <v>113</v>
      </c>
      <c r="H81" s="13">
        <f t="shared" si="7"/>
        <v>1248</v>
      </c>
    </row>
    <row r="82" spans="1:8" x14ac:dyDescent="0.25">
      <c r="A82" s="1">
        <v>43968</v>
      </c>
      <c r="B82" s="8">
        <v>22</v>
      </c>
      <c r="C82" s="8">
        <f>22+C81</f>
        <v>6894</v>
      </c>
      <c r="D82">
        <v>59</v>
      </c>
      <c r="E82" s="18">
        <f>59+E81</f>
        <v>5570</v>
      </c>
      <c r="F82" s="10">
        <v>0</v>
      </c>
      <c r="G82" s="15">
        <f>0+G81</f>
        <v>113</v>
      </c>
      <c r="H82" s="13">
        <f t="shared" si="7"/>
        <v>1211</v>
      </c>
    </row>
    <row r="83" spans="1:8" x14ac:dyDescent="0.25">
      <c r="A83" s="1">
        <v>43969</v>
      </c>
      <c r="B83" s="8">
        <v>47</v>
      </c>
      <c r="C83" s="8">
        <f>47+C82</f>
        <v>6941</v>
      </c>
      <c r="D83">
        <v>44</v>
      </c>
      <c r="E83" s="18">
        <f>44+E82</f>
        <v>5614</v>
      </c>
      <c r="F83" s="10">
        <v>0</v>
      </c>
      <c r="G83" s="15">
        <f>0+G82</f>
        <v>113</v>
      </c>
      <c r="H83" s="13">
        <f t="shared" si="7"/>
        <v>1214</v>
      </c>
    </row>
    <row r="84" spans="1:8" x14ac:dyDescent="0.25">
      <c r="A84" s="1">
        <v>43970</v>
      </c>
      <c r="B84" s="8">
        <v>37</v>
      </c>
      <c r="C84" s="8">
        <f>37+C83</f>
        <v>6978</v>
      </c>
      <c r="D84">
        <v>31</v>
      </c>
      <c r="E84" s="18">
        <f>31+E83</f>
        <v>5645</v>
      </c>
      <c r="F84" s="10">
        <v>1</v>
      </c>
      <c r="G84" s="15">
        <f>1+G83</f>
        <v>114</v>
      </c>
      <c r="H84" s="13">
        <f t="shared" si="7"/>
        <v>1219</v>
      </c>
    </row>
    <row r="85" spans="1:8" x14ac:dyDescent="0.25">
      <c r="A85" s="1">
        <v>43971</v>
      </c>
      <c r="B85" s="8">
        <v>31</v>
      </c>
      <c r="C85" s="8">
        <f>31+C84</f>
        <v>7009</v>
      </c>
      <c r="D85">
        <v>60</v>
      </c>
      <c r="E85" s="18">
        <f>60+E84</f>
        <v>5705</v>
      </c>
      <c r="F85" s="10">
        <v>0</v>
      </c>
      <c r="G85" s="15">
        <f>0+G84</f>
        <v>114</v>
      </c>
      <c r="H85" s="13">
        <f t="shared" si="7"/>
        <v>1190</v>
      </c>
    </row>
    <row r="86" spans="1:8" x14ac:dyDescent="0.25">
      <c r="A86" s="1">
        <v>43972</v>
      </c>
      <c r="B86" s="8">
        <v>50</v>
      </c>
      <c r="C86" s="8">
        <f>50+C85</f>
        <v>7059</v>
      </c>
      <c r="D86">
        <v>90</v>
      </c>
      <c r="E86" s="18">
        <f>90+E85</f>
        <v>5795</v>
      </c>
      <c r="F86" s="10">
        <v>0</v>
      </c>
      <c r="G86" s="15">
        <f>0+G85</f>
        <v>114</v>
      </c>
      <c r="H86" s="13">
        <f t="shared" si="7"/>
        <v>1150</v>
      </c>
    </row>
    <row r="87" spans="1:8" x14ac:dyDescent="0.25">
      <c r="A87" s="1">
        <v>43973</v>
      </c>
      <c r="B87" s="8">
        <v>78</v>
      </c>
      <c r="C87" s="8">
        <f>78+C86</f>
        <v>7137</v>
      </c>
      <c r="D87">
        <v>63</v>
      </c>
      <c r="E87" s="18">
        <f>63+E86</f>
        <v>5858</v>
      </c>
      <c r="F87" s="10">
        <v>1</v>
      </c>
      <c r="G87" s="15">
        <f>1+G86</f>
        <v>115</v>
      </c>
      <c r="H87" s="13">
        <f t="shared" si="7"/>
        <v>1164</v>
      </c>
    </row>
    <row r="88" spans="1:8" x14ac:dyDescent="0.25">
      <c r="A88" s="1">
        <v>43974</v>
      </c>
      <c r="B88" s="8">
        <v>48</v>
      </c>
      <c r="C88" s="8">
        <f>48+C87</f>
        <v>7185</v>
      </c>
      <c r="D88">
        <v>53</v>
      </c>
      <c r="E88" s="18">
        <f>53+E87</f>
        <v>5911</v>
      </c>
      <c r="F88" s="10">
        <v>0</v>
      </c>
      <c r="G88" s="15">
        <f t="shared" ref="G88:G96" si="8">0+G87</f>
        <v>115</v>
      </c>
      <c r="H88" s="13">
        <f t="shared" si="7"/>
        <v>1159</v>
      </c>
    </row>
    <row r="89" spans="1:8" x14ac:dyDescent="0.25">
      <c r="A89" s="1">
        <v>43975</v>
      </c>
      <c r="B89" s="8">
        <v>60</v>
      </c>
      <c r="C89" s="8">
        <f>60+C88</f>
        <v>7245</v>
      </c>
      <c r="D89">
        <v>33</v>
      </c>
      <c r="E89" s="18">
        <f>33+E88</f>
        <v>5944</v>
      </c>
      <c r="F89" s="10">
        <v>0</v>
      </c>
      <c r="G89" s="15">
        <f t="shared" si="8"/>
        <v>115</v>
      </c>
      <c r="H89" s="13">
        <f t="shared" si="7"/>
        <v>1186</v>
      </c>
    </row>
    <row r="90" spans="1:8" x14ac:dyDescent="0.25">
      <c r="A90" s="1">
        <v>43976</v>
      </c>
      <c r="B90" s="8">
        <v>172</v>
      </c>
      <c r="C90" s="8">
        <f>172+C89</f>
        <v>7417</v>
      </c>
      <c r="D90">
        <v>34</v>
      </c>
      <c r="E90" s="18">
        <f>34+E89</f>
        <v>5978</v>
      </c>
      <c r="F90" s="10">
        <v>0</v>
      </c>
      <c r="G90" s="15">
        <f t="shared" si="8"/>
        <v>115</v>
      </c>
      <c r="H90" s="13">
        <f t="shared" si="7"/>
        <v>1324</v>
      </c>
    </row>
    <row r="91" spans="1:8" x14ac:dyDescent="0.25">
      <c r="A91" s="1">
        <v>43977</v>
      </c>
      <c r="B91" s="8">
        <v>187</v>
      </c>
      <c r="C91" s="8">
        <f>187+C90</f>
        <v>7604</v>
      </c>
      <c r="D91">
        <v>62</v>
      </c>
      <c r="E91" s="18">
        <f>62+E90</f>
        <v>6040</v>
      </c>
      <c r="F91" s="10">
        <v>0</v>
      </c>
      <c r="G91" s="15">
        <f t="shared" si="8"/>
        <v>115</v>
      </c>
      <c r="H91" s="13">
        <f t="shared" si="7"/>
        <v>1449</v>
      </c>
    </row>
    <row r="92" spans="1:8" x14ac:dyDescent="0.25">
      <c r="A92" s="1">
        <v>43978</v>
      </c>
      <c r="B92" s="8">
        <v>15</v>
      </c>
      <c r="C92" s="8">
        <f>15+C91</f>
        <v>7619</v>
      </c>
      <c r="D92">
        <v>42</v>
      </c>
      <c r="E92" s="18">
        <f>42+E91</f>
        <v>6082</v>
      </c>
      <c r="F92" s="10">
        <v>0</v>
      </c>
      <c r="G92" s="15">
        <f t="shared" si="8"/>
        <v>115</v>
      </c>
      <c r="H92" s="13">
        <f t="shared" si="7"/>
        <v>1422</v>
      </c>
    </row>
    <row r="93" spans="1:8" x14ac:dyDescent="0.25">
      <c r="A93" s="1">
        <v>43979</v>
      </c>
      <c r="B93" s="8">
        <v>10</v>
      </c>
      <c r="C93" s="8">
        <f>10+C92</f>
        <v>7629</v>
      </c>
      <c r="D93">
        <v>86</v>
      </c>
      <c r="E93" s="18">
        <f>86+E92</f>
        <v>6168</v>
      </c>
      <c r="F93" s="10">
        <v>0</v>
      </c>
      <c r="G93" s="15">
        <f t="shared" si="8"/>
        <v>115</v>
      </c>
      <c r="H93" s="13">
        <f t="shared" si="7"/>
        <v>1346</v>
      </c>
    </row>
    <row r="94" spans="1:8" x14ac:dyDescent="0.25">
      <c r="A94" s="1">
        <v>43980</v>
      </c>
      <c r="B94" s="8">
        <v>103</v>
      </c>
      <c r="C94" s="8">
        <f>103+C93</f>
        <v>7732</v>
      </c>
      <c r="D94">
        <v>66</v>
      </c>
      <c r="E94" s="18">
        <f>66+E93</f>
        <v>6234</v>
      </c>
      <c r="F94" s="10">
        <v>0</v>
      </c>
      <c r="G94" s="15">
        <f t="shared" si="8"/>
        <v>115</v>
      </c>
      <c r="H94" s="13">
        <f t="shared" si="7"/>
        <v>1383</v>
      </c>
    </row>
    <row r="95" spans="1:8" x14ac:dyDescent="0.25">
      <c r="A95" s="1">
        <v>43981</v>
      </c>
      <c r="B95" s="8">
        <v>30</v>
      </c>
      <c r="C95" s="8">
        <f t="shared" ref="C95:C103" si="9">B95+C94</f>
        <v>7762</v>
      </c>
      <c r="D95">
        <v>95</v>
      </c>
      <c r="E95" s="18">
        <f>95+E94</f>
        <v>6329</v>
      </c>
      <c r="F95" s="10">
        <v>0</v>
      </c>
      <c r="G95" s="15">
        <f t="shared" si="8"/>
        <v>115</v>
      </c>
      <c r="H95" s="13">
        <f t="shared" si="7"/>
        <v>1318</v>
      </c>
    </row>
    <row r="96" spans="1:8" x14ac:dyDescent="0.25">
      <c r="A96" s="1">
        <v>43982</v>
      </c>
      <c r="B96" s="8">
        <v>57</v>
      </c>
      <c r="C96" s="8">
        <f t="shared" si="9"/>
        <v>7819</v>
      </c>
      <c r="D96">
        <v>23</v>
      </c>
      <c r="E96" s="18">
        <f>23+E95</f>
        <v>6352</v>
      </c>
      <c r="F96" s="10">
        <v>0</v>
      </c>
      <c r="G96" s="15">
        <f t="shared" si="8"/>
        <v>115</v>
      </c>
      <c r="H96" s="13">
        <f t="shared" ref="H96:H101" si="10">C96-E96-G96</f>
        <v>1352</v>
      </c>
    </row>
    <row r="97" spans="1:8" x14ac:dyDescent="0.25">
      <c r="A97" s="1">
        <v>43983</v>
      </c>
      <c r="B97" s="8">
        <v>38</v>
      </c>
      <c r="C97" s="8">
        <f t="shared" si="9"/>
        <v>7857</v>
      </c>
      <c r="D97">
        <v>51</v>
      </c>
      <c r="E97" s="18">
        <f>51+E96</f>
        <v>6403</v>
      </c>
      <c r="F97" s="10">
        <v>0</v>
      </c>
      <c r="G97" s="15">
        <f>G96+F97</f>
        <v>115</v>
      </c>
      <c r="H97" s="13">
        <f t="shared" si="10"/>
        <v>1339</v>
      </c>
    </row>
    <row r="98" spans="1:8" x14ac:dyDescent="0.25">
      <c r="A98" s="1">
        <v>43984</v>
      </c>
      <c r="B98" s="8">
        <v>20</v>
      </c>
      <c r="C98" s="8">
        <f t="shared" si="9"/>
        <v>7877</v>
      </c>
      <c r="D98">
        <v>66</v>
      </c>
      <c r="E98" s="18">
        <f>66+E97</f>
        <v>6469</v>
      </c>
      <c r="F98" s="10">
        <v>0</v>
      </c>
      <c r="G98" s="15">
        <f>0+G97</f>
        <v>115</v>
      </c>
      <c r="H98" s="13">
        <f t="shared" si="10"/>
        <v>1293</v>
      </c>
    </row>
    <row r="99" spans="1:8" x14ac:dyDescent="0.25">
      <c r="A99" s="1">
        <v>43985</v>
      </c>
      <c r="B99" s="8">
        <v>93</v>
      </c>
      <c r="C99" s="8">
        <f t="shared" si="9"/>
        <v>7970</v>
      </c>
      <c r="D99">
        <v>61</v>
      </c>
      <c r="E99" s="18">
        <f>61+E98</f>
        <v>6530</v>
      </c>
      <c r="F99" s="10">
        <v>0</v>
      </c>
      <c r="G99" s="15">
        <f>0+G98</f>
        <v>115</v>
      </c>
      <c r="H99" s="13">
        <f t="shared" si="10"/>
        <v>1325</v>
      </c>
    </row>
    <row r="100" spans="1:8" x14ac:dyDescent="0.25">
      <c r="A100" s="1">
        <v>43986</v>
      </c>
      <c r="B100" s="8">
        <v>277</v>
      </c>
      <c r="C100" s="8">
        <f t="shared" si="9"/>
        <v>8247</v>
      </c>
      <c r="D100">
        <v>28</v>
      </c>
      <c r="E100" s="18">
        <f>28+E99</f>
        <v>6558</v>
      </c>
      <c r="F100" s="10">
        <v>0</v>
      </c>
      <c r="G100" s="15">
        <f>0+G99</f>
        <v>115</v>
      </c>
      <c r="H100" s="13">
        <f t="shared" si="10"/>
        <v>1574</v>
      </c>
    </row>
    <row r="101" spans="1:8" x14ac:dyDescent="0.25">
      <c r="A101" s="1">
        <v>43987</v>
      </c>
      <c r="B101" s="8">
        <v>19</v>
      </c>
      <c r="C101" s="8">
        <f t="shared" si="9"/>
        <v>8266</v>
      </c>
      <c r="D101">
        <v>51</v>
      </c>
      <c r="E101" s="18">
        <f>51+E100</f>
        <v>6609</v>
      </c>
      <c r="F101" s="10">
        <v>1</v>
      </c>
      <c r="G101" s="15">
        <f>1+G100</f>
        <v>116</v>
      </c>
      <c r="H101" s="13">
        <f t="shared" si="10"/>
        <v>1541</v>
      </c>
    </row>
    <row r="102" spans="1:8" x14ac:dyDescent="0.25">
      <c r="A102" s="1">
        <v>43988</v>
      </c>
      <c r="B102" s="8">
        <v>37</v>
      </c>
      <c r="C102" s="8">
        <f t="shared" si="9"/>
        <v>8303</v>
      </c>
      <c r="D102">
        <v>25</v>
      </c>
      <c r="E102" s="18">
        <f>25+E101</f>
        <v>6634</v>
      </c>
      <c r="F102" s="10">
        <v>1</v>
      </c>
      <c r="G102" s="15">
        <f>1+G101</f>
        <v>117</v>
      </c>
      <c r="H102" s="13">
        <f t="shared" ref="H102:H166" si="11">C102-E102-G102</f>
        <v>1552</v>
      </c>
    </row>
    <row r="103" spans="1:8" x14ac:dyDescent="0.25">
      <c r="A103" s="1">
        <v>43989</v>
      </c>
      <c r="B103" s="8">
        <v>19</v>
      </c>
      <c r="C103" s="8">
        <f t="shared" si="9"/>
        <v>8322</v>
      </c>
      <c r="D103">
        <v>39</v>
      </c>
      <c r="E103" s="18">
        <f>39+E102</f>
        <v>6673</v>
      </c>
      <c r="F103" s="10">
        <v>0</v>
      </c>
      <c r="G103" s="15">
        <f>0+G102</f>
        <v>117</v>
      </c>
      <c r="H103" s="13">
        <f t="shared" si="11"/>
        <v>1532</v>
      </c>
    </row>
    <row r="104" spans="1:8" x14ac:dyDescent="0.25">
      <c r="A104" s="1">
        <v>43990</v>
      </c>
      <c r="B104" s="8">
        <v>7</v>
      </c>
      <c r="C104" s="8">
        <f>7+C103</f>
        <v>8329</v>
      </c>
      <c r="D104">
        <v>20</v>
      </c>
      <c r="E104" s="18">
        <f>20+E103</f>
        <v>6693</v>
      </c>
      <c r="F104" s="10">
        <v>0</v>
      </c>
      <c r="G104" s="15">
        <f>0+G103</f>
        <v>117</v>
      </c>
      <c r="H104" s="13">
        <f t="shared" si="11"/>
        <v>1519</v>
      </c>
    </row>
    <row r="105" spans="1:8" x14ac:dyDescent="0.25">
      <c r="A105" s="1">
        <v>43991</v>
      </c>
      <c r="B105" s="8">
        <v>7</v>
      </c>
      <c r="C105" s="8">
        <f t="shared" ref="C105:C110" si="12">B105+C104</f>
        <v>8336</v>
      </c>
      <c r="D105">
        <v>281</v>
      </c>
      <c r="E105" s="18">
        <f>281+E104</f>
        <v>6974</v>
      </c>
      <c r="F105" s="10">
        <v>0</v>
      </c>
      <c r="G105" s="15">
        <f>0+G104</f>
        <v>117</v>
      </c>
      <c r="H105" s="13">
        <f t="shared" si="11"/>
        <v>1245</v>
      </c>
    </row>
    <row r="106" spans="1:8" x14ac:dyDescent="0.25">
      <c r="A106" s="1">
        <v>43992</v>
      </c>
      <c r="B106" s="8">
        <v>2</v>
      </c>
      <c r="C106" s="8">
        <f t="shared" si="12"/>
        <v>8338</v>
      </c>
      <c r="D106">
        <v>39</v>
      </c>
      <c r="E106" s="18">
        <f>39+E105</f>
        <v>7013</v>
      </c>
      <c r="F106" s="10">
        <v>1</v>
      </c>
      <c r="G106" s="15">
        <f>1+G105</f>
        <v>118</v>
      </c>
      <c r="H106" s="13">
        <f t="shared" si="11"/>
        <v>1207</v>
      </c>
    </row>
    <row r="107" spans="1:8" x14ac:dyDescent="0.25">
      <c r="A107" s="1">
        <v>43993</v>
      </c>
      <c r="B107" s="8">
        <v>31</v>
      </c>
      <c r="C107" s="8">
        <f t="shared" si="12"/>
        <v>8369</v>
      </c>
      <c r="D107">
        <v>51</v>
      </c>
      <c r="E107" s="18">
        <f>51+E106</f>
        <v>7064</v>
      </c>
      <c r="F107" s="10">
        <v>0</v>
      </c>
      <c r="G107" s="15">
        <f>0+G106</f>
        <v>118</v>
      </c>
      <c r="H107" s="13">
        <f>C107-E107-G107</f>
        <v>1187</v>
      </c>
    </row>
    <row r="108" spans="1:8" x14ac:dyDescent="0.25">
      <c r="A108" s="1">
        <v>43994</v>
      </c>
      <c r="B108" s="8">
        <v>33</v>
      </c>
      <c r="C108" s="8">
        <f t="shared" si="12"/>
        <v>8402</v>
      </c>
      <c r="D108">
        <v>103</v>
      </c>
      <c r="E108" s="18">
        <f>103+E107</f>
        <v>7167</v>
      </c>
      <c r="F108" s="10">
        <v>1</v>
      </c>
      <c r="G108" s="15">
        <f>1+G107</f>
        <v>119</v>
      </c>
      <c r="H108" s="13">
        <f t="shared" si="11"/>
        <v>1116</v>
      </c>
    </row>
    <row r="109" spans="1:8" x14ac:dyDescent="0.25">
      <c r="A109" s="1">
        <v>43995</v>
      </c>
      <c r="B109" s="8">
        <v>43</v>
      </c>
      <c r="C109" s="8">
        <f t="shared" si="12"/>
        <v>8445</v>
      </c>
      <c r="D109">
        <v>143</v>
      </c>
      <c r="E109" s="18">
        <f>143+E108</f>
        <v>7310</v>
      </c>
      <c r="F109" s="10">
        <v>1</v>
      </c>
      <c r="G109" s="15">
        <f>1+G108</f>
        <v>120</v>
      </c>
      <c r="H109" s="13">
        <f t="shared" si="11"/>
        <v>1015</v>
      </c>
    </row>
    <row r="110" spans="1:8" x14ac:dyDescent="0.25">
      <c r="A110" s="1">
        <v>43996</v>
      </c>
      <c r="B110" s="8">
        <v>8</v>
      </c>
      <c r="C110" s="8">
        <f t="shared" si="12"/>
        <v>8453</v>
      </c>
      <c r="D110">
        <v>35</v>
      </c>
      <c r="E110" s="18">
        <f>35+E109</f>
        <v>7345</v>
      </c>
      <c r="F110" s="10">
        <v>1</v>
      </c>
      <c r="G110" s="15">
        <f>1+G109</f>
        <v>121</v>
      </c>
      <c r="H110" s="13">
        <f t="shared" si="11"/>
        <v>987</v>
      </c>
    </row>
    <row r="111" spans="1:8" x14ac:dyDescent="0.25">
      <c r="A111" s="1">
        <v>43997</v>
      </c>
      <c r="B111" s="8">
        <v>41</v>
      </c>
      <c r="C111" s="8">
        <f>41+C110</f>
        <v>8494</v>
      </c>
      <c r="D111">
        <v>54</v>
      </c>
      <c r="E111" s="18">
        <f>54+E110</f>
        <v>7399</v>
      </c>
      <c r="F111" s="10">
        <v>0</v>
      </c>
      <c r="G111" s="15">
        <f t="shared" ref="G111:G127" si="13">0+G110</f>
        <v>121</v>
      </c>
      <c r="H111" s="13">
        <f t="shared" si="11"/>
        <v>974</v>
      </c>
    </row>
    <row r="112" spans="1:8" x14ac:dyDescent="0.25">
      <c r="A112" s="1">
        <v>43998</v>
      </c>
      <c r="B112" s="8">
        <v>11</v>
      </c>
      <c r="C112" s="8">
        <f>11+C111</f>
        <v>8505</v>
      </c>
      <c r="D112">
        <v>333</v>
      </c>
      <c r="E112" s="18">
        <f>333+E111</f>
        <v>7732</v>
      </c>
      <c r="F112" s="10">
        <v>0</v>
      </c>
      <c r="G112" s="15">
        <f t="shared" si="13"/>
        <v>121</v>
      </c>
      <c r="H112" s="13">
        <f t="shared" si="11"/>
        <v>652</v>
      </c>
    </row>
    <row r="113" spans="1:8" x14ac:dyDescent="0.25">
      <c r="A113" s="1">
        <v>43999</v>
      </c>
      <c r="B113" s="8">
        <v>10</v>
      </c>
      <c r="C113" s="8">
        <f>10+C112</f>
        <v>8515</v>
      </c>
      <c r="D113">
        <v>140</v>
      </c>
      <c r="E113" s="18">
        <f>140+E112</f>
        <v>7872</v>
      </c>
      <c r="F113" s="10">
        <v>0</v>
      </c>
      <c r="G113" s="15">
        <f t="shared" si="13"/>
        <v>121</v>
      </c>
      <c r="H113" s="13">
        <f t="shared" si="11"/>
        <v>522</v>
      </c>
    </row>
    <row r="114" spans="1:8" x14ac:dyDescent="0.25">
      <c r="A114" s="1">
        <v>44000</v>
      </c>
      <c r="B114" s="8">
        <v>14</v>
      </c>
      <c r="C114" s="8">
        <f>14+C113</f>
        <v>8529</v>
      </c>
      <c r="D114">
        <v>127</v>
      </c>
      <c r="E114" s="18">
        <f>127+E113</f>
        <v>7999</v>
      </c>
      <c r="F114" s="10">
        <v>0</v>
      </c>
      <c r="G114" s="15">
        <f t="shared" si="13"/>
        <v>121</v>
      </c>
      <c r="H114" s="13">
        <f t="shared" si="11"/>
        <v>409</v>
      </c>
    </row>
    <row r="115" spans="1:8" x14ac:dyDescent="0.25">
      <c r="A115" s="1">
        <v>44001</v>
      </c>
      <c r="B115" s="8">
        <v>6</v>
      </c>
      <c r="C115" s="8">
        <f>6+C114</f>
        <v>8535</v>
      </c>
      <c r="D115">
        <v>70</v>
      </c>
      <c r="E115" s="18">
        <f>70+E114</f>
        <v>8069</v>
      </c>
      <c r="F115" s="10">
        <v>0</v>
      </c>
      <c r="G115" s="15">
        <f t="shared" si="13"/>
        <v>121</v>
      </c>
      <c r="H115" s="13">
        <f t="shared" si="11"/>
        <v>345</v>
      </c>
    </row>
    <row r="116" spans="1:8" x14ac:dyDescent="0.25">
      <c r="A116" s="1">
        <v>44002</v>
      </c>
      <c r="B116" s="8">
        <v>21</v>
      </c>
      <c r="C116" s="8">
        <f>21+C115</f>
        <v>8556</v>
      </c>
      <c r="D116">
        <v>76</v>
      </c>
      <c r="E116" s="18">
        <f>76+E115</f>
        <v>8145</v>
      </c>
      <c r="F116" s="10">
        <v>0</v>
      </c>
      <c r="G116" s="15">
        <f t="shared" si="13"/>
        <v>121</v>
      </c>
      <c r="H116" s="13">
        <f t="shared" si="11"/>
        <v>290</v>
      </c>
    </row>
    <row r="117" spans="1:8" x14ac:dyDescent="0.25">
      <c r="A117" s="1">
        <v>44003</v>
      </c>
      <c r="B117" s="8">
        <v>16</v>
      </c>
      <c r="C117" s="8">
        <f>16+C116</f>
        <v>8572</v>
      </c>
      <c r="D117">
        <v>10</v>
      </c>
      <c r="E117" s="18">
        <f>10+E116</f>
        <v>8155</v>
      </c>
      <c r="F117" s="10">
        <v>0</v>
      </c>
      <c r="G117" s="15">
        <f t="shared" si="13"/>
        <v>121</v>
      </c>
      <c r="H117" s="13">
        <f t="shared" si="11"/>
        <v>296</v>
      </c>
    </row>
    <row r="118" spans="1:8" x14ac:dyDescent="0.25">
      <c r="A118" s="1">
        <v>44004</v>
      </c>
      <c r="B118" s="8">
        <v>15</v>
      </c>
      <c r="C118" s="8">
        <f>15+C117</f>
        <v>8587</v>
      </c>
      <c r="D118">
        <v>21</v>
      </c>
      <c r="E118" s="18">
        <f>21+E117</f>
        <v>8176</v>
      </c>
      <c r="F118" s="10">
        <v>0</v>
      </c>
      <c r="G118" s="15">
        <f t="shared" si="13"/>
        <v>121</v>
      </c>
      <c r="H118" s="13">
        <f t="shared" si="11"/>
        <v>290</v>
      </c>
    </row>
    <row r="119" spans="1:8" x14ac:dyDescent="0.25">
      <c r="A119" s="1">
        <v>44005</v>
      </c>
      <c r="B119" s="8">
        <v>3</v>
      </c>
      <c r="C119" s="8">
        <f>3+C118</f>
        <v>8590</v>
      </c>
      <c r="D119">
        <v>9</v>
      </c>
      <c r="E119" s="18">
        <f>9+E118</f>
        <v>8185</v>
      </c>
      <c r="F119" s="10">
        <v>0</v>
      </c>
      <c r="G119" s="15">
        <f t="shared" si="13"/>
        <v>121</v>
      </c>
      <c r="H119" s="13">
        <f t="shared" si="11"/>
        <v>284</v>
      </c>
    </row>
    <row r="120" spans="1:8" x14ac:dyDescent="0.25">
      <c r="A120" s="1">
        <v>44006</v>
      </c>
      <c r="B120" s="8">
        <v>6</v>
      </c>
      <c r="C120" s="8">
        <f>6+C119</f>
        <v>8596</v>
      </c>
      <c r="D120">
        <v>45</v>
      </c>
      <c r="E120" s="18">
        <f>45+E119</f>
        <v>8230</v>
      </c>
      <c r="F120" s="10">
        <v>0</v>
      </c>
      <c r="G120" s="15">
        <f t="shared" si="13"/>
        <v>121</v>
      </c>
      <c r="H120" s="13">
        <f t="shared" si="11"/>
        <v>245</v>
      </c>
    </row>
    <row r="121" spans="1:8" x14ac:dyDescent="0.25">
      <c r="A121" s="1">
        <v>44007</v>
      </c>
      <c r="B121" s="8">
        <v>4</v>
      </c>
      <c r="C121" s="8">
        <f>4+C120</f>
        <v>8600</v>
      </c>
      <c r="D121">
        <v>40</v>
      </c>
      <c r="E121" s="18">
        <f>40+E120</f>
        <v>8270</v>
      </c>
      <c r="F121" s="10">
        <v>0</v>
      </c>
      <c r="G121" s="15">
        <f t="shared" si="13"/>
        <v>121</v>
      </c>
      <c r="H121" s="13">
        <f t="shared" si="11"/>
        <v>209</v>
      </c>
    </row>
    <row r="122" spans="1:8" x14ac:dyDescent="0.25">
      <c r="A122" s="1">
        <v>44008</v>
      </c>
      <c r="B122" s="8">
        <v>6</v>
      </c>
      <c r="C122" s="8">
        <f>6+C121</f>
        <v>8606</v>
      </c>
      <c r="D122">
        <v>23</v>
      </c>
      <c r="E122" s="18">
        <f>23+E121</f>
        <v>8293</v>
      </c>
      <c r="F122" s="10">
        <v>0</v>
      </c>
      <c r="G122" s="15">
        <f t="shared" si="13"/>
        <v>121</v>
      </c>
      <c r="H122" s="13">
        <f t="shared" si="11"/>
        <v>192</v>
      </c>
    </row>
    <row r="123" spans="1:8" x14ac:dyDescent="0.25">
      <c r="A123" s="1">
        <v>44009</v>
      </c>
      <c r="B123" s="8">
        <v>10</v>
      </c>
      <c r="C123" s="8">
        <f>10+C122</f>
        <v>8616</v>
      </c>
      <c r="D123">
        <v>14</v>
      </c>
      <c r="E123" s="18">
        <f>14+E122</f>
        <v>8307</v>
      </c>
      <c r="F123" s="10">
        <v>0</v>
      </c>
      <c r="G123" s="15">
        <f t="shared" si="13"/>
        <v>121</v>
      </c>
      <c r="H123" s="13">
        <f t="shared" si="11"/>
        <v>188</v>
      </c>
    </row>
    <row r="124" spans="1:8" x14ac:dyDescent="0.25">
      <c r="A124" s="1">
        <v>44010</v>
      </c>
      <c r="B124" s="8">
        <v>18</v>
      </c>
      <c r="C124" s="8">
        <f>18+C123</f>
        <v>8634</v>
      </c>
      <c r="D124">
        <v>10</v>
      </c>
      <c r="E124" s="18">
        <f>10+E123</f>
        <v>8317</v>
      </c>
      <c r="F124" s="10">
        <v>0</v>
      </c>
      <c r="G124" s="15">
        <f t="shared" si="13"/>
        <v>121</v>
      </c>
      <c r="H124" s="13">
        <f t="shared" si="11"/>
        <v>196</v>
      </c>
    </row>
    <row r="125" spans="1:8" x14ac:dyDescent="0.25">
      <c r="A125" s="1">
        <v>44011</v>
      </c>
      <c r="B125" s="8">
        <v>3</v>
      </c>
      <c r="C125" s="8">
        <f>3+C124</f>
        <v>8637</v>
      </c>
      <c r="D125">
        <v>16</v>
      </c>
      <c r="E125" s="18">
        <f>16+E124</f>
        <v>8333</v>
      </c>
      <c r="F125" s="10">
        <v>0</v>
      </c>
      <c r="G125" s="15">
        <f t="shared" si="13"/>
        <v>121</v>
      </c>
      <c r="H125" s="13">
        <f t="shared" si="11"/>
        <v>183</v>
      </c>
    </row>
    <row r="126" spans="1:8" x14ac:dyDescent="0.25">
      <c r="A126" s="1">
        <v>44012</v>
      </c>
      <c r="B126" s="8">
        <v>2</v>
      </c>
      <c r="C126" s="8">
        <f>2+C125</f>
        <v>8639</v>
      </c>
      <c r="D126">
        <v>20</v>
      </c>
      <c r="E126" s="18">
        <f>20+E125</f>
        <v>8353</v>
      </c>
      <c r="F126" s="10">
        <v>0</v>
      </c>
      <c r="G126" s="15">
        <f t="shared" si="13"/>
        <v>121</v>
      </c>
      <c r="H126" s="13">
        <f t="shared" si="11"/>
        <v>165</v>
      </c>
    </row>
    <row r="127" spans="1:8" x14ac:dyDescent="0.25">
      <c r="A127" s="1">
        <v>44013</v>
      </c>
      <c r="B127" s="8">
        <v>1</v>
      </c>
      <c r="C127" s="8">
        <f>1+C126</f>
        <v>8640</v>
      </c>
      <c r="D127">
        <v>21</v>
      </c>
      <c r="E127" s="18">
        <f>21+E126</f>
        <v>8374</v>
      </c>
      <c r="F127" s="10">
        <v>0</v>
      </c>
      <c r="G127" s="15">
        <f t="shared" si="13"/>
        <v>121</v>
      </c>
      <c r="H127" s="13">
        <f t="shared" si="11"/>
        <v>145</v>
      </c>
    </row>
    <row r="128" spans="1:8" x14ac:dyDescent="0.25">
      <c r="A128" s="1">
        <v>44014</v>
      </c>
      <c r="B128" s="8">
        <v>3</v>
      </c>
      <c r="C128" s="8">
        <f>3+C127</f>
        <v>8643</v>
      </c>
      <c r="D128">
        <v>62</v>
      </c>
      <c r="E128" s="18">
        <f>62+E127</f>
        <v>8436</v>
      </c>
      <c r="F128" s="10">
        <v>0</v>
      </c>
      <c r="G128" s="15">
        <f t="shared" ref="G128:G144" si="14">0+G127</f>
        <v>121</v>
      </c>
      <c r="H128" s="13">
        <f t="shared" si="11"/>
        <v>86</v>
      </c>
    </row>
    <row r="129" spans="1:8" x14ac:dyDescent="0.25">
      <c r="A129" s="1">
        <v>44015</v>
      </c>
      <c r="B129" s="8">
        <v>5</v>
      </c>
      <c r="C129" s="8">
        <f>5+C128</f>
        <v>8648</v>
      </c>
      <c r="D129">
        <v>9</v>
      </c>
      <c r="E129" s="18">
        <f>9+E128</f>
        <v>8445</v>
      </c>
      <c r="F129" s="10">
        <v>0</v>
      </c>
      <c r="G129" s="15">
        <f t="shared" si="14"/>
        <v>121</v>
      </c>
      <c r="H129" s="13">
        <f t="shared" si="11"/>
        <v>82</v>
      </c>
    </row>
    <row r="130" spans="1:8" x14ac:dyDescent="0.25">
      <c r="A130" s="1">
        <v>44016</v>
      </c>
      <c r="B130" s="8">
        <v>10</v>
      </c>
      <c r="C130" s="8">
        <f>10+C129</f>
        <v>8658</v>
      </c>
      <c r="D130">
        <v>15</v>
      </c>
      <c r="E130" s="18">
        <f>15+E129</f>
        <v>8460</v>
      </c>
      <c r="F130" s="10">
        <v>0</v>
      </c>
      <c r="G130" s="15">
        <f t="shared" si="14"/>
        <v>121</v>
      </c>
      <c r="H130" s="13">
        <f t="shared" si="11"/>
        <v>77</v>
      </c>
    </row>
    <row r="131" spans="1:8" x14ac:dyDescent="0.25">
      <c r="A131" s="1">
        <v>44017</v>
      </c>
      <c r="B131" s="8">
        <v>5</v>
      </c>
      <c r="C131" s="8">
        <f>5+C130</f>
        <v>8663</v>
      </c>
      <c r="D131">
        <v>4</v>
      </c>
      <c r="E131" s="18">
        <f>4+E130</f>
        <v>8464</v>
      </c>
      <c r="F131" s="10">
        <v>0</v>
      </c>
      <c r="G131" s="15">
        <f t="shared" si="14"/>
        <v>121</v>
      </c>
      <c r="H131" s="13">
        <f t="shared" si="11"/>
        <v>78</v>
      </c>
    </row>
    <row r="132" spans="1:8" x14ac:dyDescent="0.25">
      <c r="A132" s="1">
        <v>44018</v>
      </c>
      <c r="B132" s="8">
        <v>5</v>
      </c>
      <c r="C132" s="8">
        <f>5+C131</f>
        <v>8668</v>
      </c>
      <c r="D132">
        <v>11</v>
      </c>
      <c r="E132" s="18">
        <f>11+E131</f>
        <v>8475</v>
      </c>
      <c r="F132" s="10">
        <v>0</v>
      </c>
      <c r="G132" s="15">
        <f t="shared" si="14"/>
        <v>121</v>
      </c>
      <c r="H132" s="13">
        <f t="shared" si="11"/>
        <v>72</v>
      </c>
    </row>
    <row r="133" spans="1:8" x14ac:dyDescent="0.25">
      <c r="A133" s="1">
        <v>44019</v>
      </c>
      <c r="B133" s="8">
        <v>6</v>
      </c>
      <c r="C133" s="8">
        <f>6+C132</f>
        <v>8674</v>
      </c>
      <c r="D133">
        <v>5</v>
      </c>
      <c r="E133" s="18">
        <f>5+E132</f>
        <v>8480</v>
      </c>
      <c r="F133" s="10">
        <v>0</v>
      </c>
      <c r="G133" s="15">
        <f t="shared" si="14"/>
        <v>121</v>
      </c>
      <c r="H133" s="13">
        <f t="shared" si="11"/>
        <v>73</v>
      </c>
    </row>
    <row r="134" spans="1:8" x14ac:dyDescent="0.25">
      <c r="A134" s="1">
        <v>44020</v>
      </c>
      <c r="B134" s="8">
        <v>3</v>
      </c>
      <c r="C134" s="8">
        <f>3+C133</f>
        <v>8677</v>
      </c>
      <c r="D134">
        <v>5</v>
      </c>
      <c r="E134" s="18">
        <f>5+E133</f>
        <v>8485</v>
      </c>
      <c r="F134" s="10">
        <v>0</v>
      </c>
      <c r="G134" s="15">
        <f t="shared" si="14"/>
        <v>121</v>
      </c>
      <c r="H134" s="13">
        <f t="shared" si="11"/>
        <v>71</v>
      </c>
    </row>
    <row r="135" spans="1:8" x14ac:dyDescent="0.25">
      <c r="A135" s="1">
        <v>44021</v>
      </c>
      <c r="B135" s="8">
        <v>6</v>
      </c>
      <c r="C135" s="8">
        <f>6+C134</f>
        <v>8683</v>
      </c>
      <c r="D135">
        <v>13</v>
      </c>
      <c r="E135" s="18">
        <f>13+E134</f>
        <v>8498</v>
      </c>
      <c r="F135" s="10">
        <v>0</v>
      </c>
      <c r="G135" s="15">
        <f t="shared" si="14"/>
        <v>121</v>
      </c>
      <c r="H135" s="13">
        <f t="shared" si="11"/>
        <v>64</v>
      </c>
    </row>
    <row r="136" spans="1:8" x14ac:dyDescent="0.25">
      <c r="A136" s="1">
        <v>44022</v>
      </c>
      <c r="B136" s="8">
        <v>13</v>
      </c>
      <c r="C136" s="8">
        <f>13+C135</f>
        <v>8696</v>
      </c>
      <c r="D136">
        <v>12</v>
      </c>
      <c r="E136" s="18">
        <f>12+E135</f>
        <v>8510</v>
      </c>
      <c r="F136" s="10">
        <v>0</v>
      </c>
      <c r="G136" s="15">
        <f t="shared" si="14"/>
        <v>121</v>
      </c>
      <c r="H136" s="13">
        <f t="shared" si="11"/>
        <v>65</v>
      </c>
    </row>
    <row r="137" spans="1:8" x14ac:dyDescent="0.25">
      <c r="A137" s="1">
        <v>44023</v>
      </c>
      <c r="B137" s="8">
        <v>8</v>
      </c>
      <c r="C137" s="8">
        <f>8+C136</f>
        <v>8704</v>
      </c>
      <c r="D137">
        <v>4</v>
      </c>
      <c r="E137" s="18">
        <f>4+E136</f>
        <v>8514</v>
      </c>
      <c r="F137" s="10">
        <v>1</v>
      </c>
      <c r="G137" s="15">
        <f>1+G136</f>
        <v>122</v>
      </c>
      <c r="H137" s="13">
        <f t="shared" si="11"/>
        <v>68</v>
      </c>
    </row>
    <row r="138" spans="1:8" x14ac:dyDescent="0.25">
      <c r="A138" s="1">
        <v>44024</v>
      </c>
      <c r="B138" s="8">
        <v>14</v>
      </c>
      <c r="C138" s="8">
        <f>14+C137</f>
        <v>8718</v>
      </c>
      <c r="D138">
        <v>4</v>
      </c>
      <c r="E138" s="18">
        <f>4+E137</f>
        <v>8518</v>
      </c>
      <c r="F138" s="10">
        <v>0</v>
      </c>
      <c r="G138" s="15">
        <f t="shared" si="14"/>
        <v>122</v>
      </c>
      <c r="H138" s="13">
        <f t="shared" si="11"/>
        <v>78</v>
      </c>
    </row>
    <row r="139" spans="1:8" x14ac:dyDescent="0.25">
      <c r="A139" s="1">
        <v>44025</v>
      </c>
      <c r="B139" s="8">
        <v>7</v>
      </c>
      <c r="C139" s="8">
        <f>7+C138</f>
        <v>8725</v>
      </c>
      <c r="D139">
        <v>1</v>
      </c>
      <c r="E139" s="18">
        <f>1+E138</f>
        <v>8519</v>
      </c>
      <c r="F139" s="10">
        <v>0</v>
      </c>
      <c r="G139" s="15">
        <f t="shared" si="14"/>
        <v>122</v>
      </c>
      <c r="H139" s="13">
        <f t="shared" si="11"/>
        <v>84</v>
      </c>
    </row>
    <row r="140" spans="1:8" x14ac:dyDescent="0.25">
      <c r="A140" s="1">
        <v>44026</v>
      </c>
      <c r="B140" s="8">
        <v>4</v>
      </c>
      <c r="C140" s="8">
        <f>4+C139</f>
        <v>8729</v>
      </c>
      <c r="D140">
        <v>4</v>
      </c>
      <c r="E140" s="18">
        <f>4+E139</f>
        <v>8523</v>
      </c>
      <c r="F140" s="10">
        <v>0</v>
      </c>
      <c r="G140" s="15">
        <f t="shared" si="14"/>
        <v>122</v>
      </c>
      <c r="H140" s="13">
        <f t="shared" si="11"/>
        <v>84</v>
      </c>
    </row>
    <row r="141" spans="1:8" x14ac:dyDescent="0.25">
      <c r="A141" s="1">
        <v>44027</v>
      </c>
      <c r="B141" s="8">
        <v>5</v>
      </c>
      <c r="C141" s="8">
        <f>5+C140</f>
        <v>8734</v>
      </c>
      <c r="D141">
        <v>2</v>
      </c>
      <c r="E141" s="18">
        <f>2+E140</f>
        <v>8525</v>
      </c>
      <c r="F141" s="10">
        <v>0</v>
      </c>
      <c r="G141" s="15">
        <f t="shared" si="14"/>
        <v>122</v>
      </c>
      <c r="H141" s="13">
        <f t="shared" si="11"/>
        <v>87</v>
      </c>
    </row>
    <row r="142" spans="1:8" x14ac:dyDescent="0.25">
      <c r="A142" s="1">
        <v>44028</v>
      </c>
      <c r="B142" s="8">
        <v>3</v>
      </c>
      <c r="C142" s="8">
        <f>3+C141</f>
        <v>8737</v>
      </c>
      <c r="D142">
        <v>12</v>
      </c>
      <c r="E142" s="18">
        <f>12+E141</f>
        <v>8537</v>
      </c>
      <c r="F142" s="10">
        <v>0</v>
      </c>
      <c r="G142" s="15">
        <f t="shared" si="14"/>
        <v>122</v>
      </c>
      <c r="H142" s="13">
        <f t="shared" si="11"/>
        <v>78</v>
      </c>
    </row>
    <row r="143" spans="1:8" x14ac:dyDescent="0.25">
      <c r="A143" s="1">
        <v>44029</v>
      </c>
      <c r="B143" s="8">
        <v>18</v>
      </c>
      <c r="C143" s="8">
        <f>18+C142</f>
        <v>8755</v>
      </c>
      <c r="D143">
        <v>3</v>
      </c>
      <c r="E143" s="18">
        <f>3+E142</f>
        <v>8540</v>
      </c>
      <c r="F143" s="10">
        <v>0</v>
      </c>
      <c r="G143" s="15">
        <f t="shared" si="14"/>
        <v>122</v>
      </c>
      <c r="H143" s="13">
        <f t="shared" si="11"/>
        <v>93</v>
      </c>
    </row>
    <row r="144" spans="1:8" x14ac:dyDescent="0.25">
      <c r="A144" s="1">
        <v>44030</v>
      </c>
      <c r="B144" s="8">
        <v>9</v>
      </c>
      <c r="C144" s="8">
        <f>9+C143</f>
        <v>8764</v>
      </c>
      <c r="D144">
        <v>5</v>
      </c>
      <c r="E144" s="18">
        <f>5+E143</f>
        <v>8545</v>
      </c>
      <c r="F144" s="10">
        <v>0</v>
      </c>
      <c r="G144" s="15">
        <f t="shared" si="14"/>
        <v>122</v>
      </c>
      <c r="H144" s="13">
        <f t="shared" si="11"/>
        <v>97</v>
      </c>
    </row>
    <row r="145" spans="1:8" x14ac:dyDescent="0.25">
      <c r="A145" s="1">
        <v>44031</v>
      </c>
      <c r="B145" s="8">
        <v>15</v>
      </c>
      <c r="C145" s="8">
        <f>C144+15</f>
        <v>8779</v>
      </c>
      <c r="D145">
        <v>7</v>
      </c>
      <c r="E145" s="18">
        <f>7+E144</f>
        <v>8552</v>
      </c>
      <c r="F145" s="10">
        <v>1</v>
      </c>
      <c r="G145" s="15">
        <f>1+G144</f>
        <v>123</v>
      </c>
      <c r="H145" s="13">
        <f t="shared" si="11"/>
        <v>104</v>
      </c>
    </row>
    <row r="146" spans="1:8" x14ac:dyDescent="0.25">
      <c r="A146" s="1">
        <v>44032</v>
      </c>
      <c r="B146" s="8">
        <v>21</v>
      </c>
      <c r="C146" s="8">
        <f>21+C145</f>
        <v>8800</v>
      </c>
      <c r="D146">
        <v>2</v>
      </c>
      <c r="E146" s="18">
        <f>2+E145</f>
        <v>8554</v>
      </c>
      <c r="F146" s="10">
        <v>0</v>
      </c>
      <c r="G146" s="15">
        <f>0+G145</f>
        <v>123</v>
      </c>
      <c r="H146" s="13">
        <f t="shared" si="11"/>
        <v>123</v>
      </c>
    </row>
    <row r="147" spans="1:8" x14ac:dyDescent="0.25">
      <c r="A147" s="1">
        <v>44033</v>
      </c>
      <c r="B147" s="8">
        <v>15</v>
      </c>
      <c r="C147" s="8">
        <f>15+C146</f>
        <v>8815</v>
      </c>
      <c r="D147">
        <v>7</v>
      </c>
      <c r="E147" s="18">
        <f>7+E146</f>
        <v>8561</v>
      </c>
      <c r="F147" s="10">
        <v>0</v>
      </c>
      <c r="G147" s="15">
        <f>0+G146</f>
        <v>123</v>
      </c>
      <c r="H147" s="13">
        <f t="shared" si="11"/>
        <v>131</v>
      </c>
    </row>
    <row r="148" spans="1:8" x14ac:dyDescent="0.25">
      <c r="A148" s="1">
        <v>44034</v>
      </c>
      <c r="B148" s="8">
        <v>16</v>
      </c>
      <c r="C148" s="8">
        <f>16+C147</f>
        <v>8831</v>
      </c>
      <c r="D148">
        <v>4</v>
      </c>
      <c r="E148" s="18">
        <f>4+E147</f>
        <v>8565</v>
      </c>
      <c r="F148" s="10">
        <v>0</v>
      </c>
      <c r="G148" s="15">
        <f t="shared" ref="G148:G153" si="15">0+G147</f>
        <v>123</v>
      </c>
      <c r="H148" s="13">
        <f t="shared" si="11"/>
        <v>143</v>
      </c>
    </row>
    <row r="149" spans="1:8" x14ac:dyDescent="0.25">
      <c r="A149" s="1">
        <v>44035</v>
      </c>
      <c r="B149" s="8">
        <v>9</v>
      </c>
      <c r="C149" s="8">
        <f>9+C148</f>
        <v>8840</v>
      </c>
      <c r="D149">
        <v>8</v>
      </c>
      <c r="E149" s="18">
        <f>8+E148</f>
        <v>8573</v>
      </c>
      <c r="F149" s="10">
        <v>0</v>
      </c>
      <c r="G149" s="15">
        <f t="shared" si="15"/>
        <v>123</v>
      </c>
      <c r="H149" s="13">
        <f t="shared" si="11"/>
        <v>144</v>
      </c>
    </row>
    <row r="150" spans="1:8" x14ac:dyDescent="0.25">
      <c r="A150" s="1">
        <v>44036</v>
      </c>
      <c r="B150" s="8">
        <v>21</v>
      </c>
      <c r="C150" s="8">
        <f>21+C149</f>
        <v>8861</v>
      </c>
      <c r="D150">
        <v>3</v>
      </c>
      <c r="E150" s="18">
        <f>3+E149</f>
        <v>8576</v>
      </c>
      <c r="F150" s="10">
        <v>0</v>
      </c>
      <c r="G150" s="15">
        <f t="shared" si="15"/>
        <v>123</v>
      </c>
      <c r="H150" s="13">
        <f t="shared" si="11"/>
        <v>162</v>
      </c>
    </row>
    <row r="151" spans="1:8" x14ac:dyDescent="0.25">
      <c r="A151" s="1">
        <v>44037</v>
      </c>
      <c r="B151" s="8">
        <v>23</v>
      </c>
      <c r="C151" s="8">
        <f>23+C150</f>
        <v>8884</v>
      </c>
      <c r="D151">
        <v>17</v>
      </c>
      <c r="E151" s="18">
        <f>17+E150</f>
        <v>8593</v>
      </c>
      <c r="F151" s="10">
        <v>0</v>
      </c>
      <c r="G151" s="15">
        <f t="shared" si="15"/>
        <v>123</v>
      </c>
      <c r="H151" s="13">
        <f t="shared" si="11"/>
        <v>168</v>
      </c>
    </row>
    <row r="152" spans="1:8" x14ac:dyDescent="0.25">
      <c r="A152" s="1">
        <v>44038</v>
      </c>
      <c r="B152" s="8">
        <v>13</v>
      </c>
      <c r="C152" s="8">
        <f>13+C151</f>
        <v>8897</v>
      </c>
      <c r="D152">
        <v>6</v>
      </c>
      <c r="E152" s="18">
        <f>6+E151</f>
        <v>8599</v>
      </c>
      <c r="F152" s="10">
        <v>1</v>
      </c>
      <c r="G152" s="15">
        <f>1+G151</f>
        <v>124</v>
      </c>
      <c r="H152" s="13">
        <f t="shared" si="11"/>
        <v>174</v>
      </c>
    </row>
    <row r="153" spans="1:8" x14ac:dyDescent="0.25">
      <c r="A153" s="1">
        <v>44039</v>
      </c>
      <c r="B153" s="8">
        <v>7</v>
      </c>
      <c r="C153" s="8">
        <f>7+C152</f>
        <v>8904</v>
      </c>
      <c r="D153">
        <v>1</v>
      </c>
      <c r="E153" s="18">
        <f>1+E152</f>
        <v>8600</v>
      </c>
      <c r="F153" s="10">
        <v>0</v>
      </c>
      <c r="G153" s="15">
        <f t="shared" si="15"/>
        <v>124</v>
      </c>
      <c r="H153" s="13">
        <f t="shared" si="11"/>
        <v>180</v>
      </c>
    </row>
    <row r="154" spans="1:8" x14ac:dyDescent="0.25">
      <c r="A154" s="1">
        <v>44040</v>
      </c>
      <c r="B154" s="8">
        <v>39</v>
      </c>
      <c r="C154" s="8">
        <f>39+C153</f>
        <v>8943</v>
      </c>
      <c r="D154">
        <v>6</v>
      </c>
      <c r="E154" s="18">
        <f>6+E153</f>
        <v>8606</v>
      </c>
      <c r="F154" s="10">
        <v>0</v>
      </c>
      <c r="G154" s="15">
        <f>0+G153</f>
        <v>124</v>
      </c>
      <c r="H154" s="13">
        <f t="shared" si="11"/>
        <v>213</v>
      </c>
    </row>
    <row r="155" spans="1:8" x14ac:dyDescent="0.25">
      <c r="A155" s="1">
        <v>44041</v>
      </c>
      <c r="B155" s="8">
        <v>13</v>
      </c>
      <c r="C155" s="8">
        <f>13+C154</f>
        <v>8956</v>
      </c>
      <c r="D155">
        <v>5</v>
      </c>
      <c r="E155" s="18">
        <f>5+E154</f>
        <v>8611</v>
      </c>
      <c r="F155" s="10">
        <v>0</v>
      </c>
      <c r="G155" s="15">
        <f>0+G154</f>
        <v>124</v>
      </c>
      <c r="H155" s="13">
        <f t="shared" si="11"/>
        <v>221</v>
      </c>
    </row>
    <row r="156" spans="1:8" x14ac:dyDescent="0.25">
      <c r="A156" s="1">
        <v>44042</v>
      </c>
      <c r="B156" s="8">
        <v>8</v>
      </c>
      <c r="C156" s="8">
        <f>8+C155</f>
        <v>8964</v>
      </c>
      <c r="D156">
        <v>5</v>
      </c>
      <c r="E156" s="18">
        <f>5+E155</f>
        <v>8616</v>
      </c>
      <c r="F156" s="10">
        <v>0</v>
      </c>
      <c r="G156" s="15">
        <f>0+G155</f>
        <v>124</v>
      </c>
      <c r="H156" s="13">
        <f t="shared" si="11"/>
        <v>224</v>
      </c>
    </row>
    <row r="157" spans="1:8" x14ac:dyDescent="0.25">
      <c r="A157" s="1">
        <v>44043</v>
      </c>
      <c r="B157" s="8">
        <v>12</v>
      </c>
      <c r="C157" s="8">
        <f>12+C156</f>
        <v>8976</v>
      </c>
      <c r="D157">
        <v>27</v>
      </c>
      <c r="E157" s="18">
        <f>27+E156</f>
        <v>8643</v>
      </c>
      <c r="F157" s="10">
        <v>1</v>
      </c>
      <c r="G157" s="15">
        <f t="shared" ref="G157" si="16">1+G156</f>
        <v>125</v>
      </c>
      <c r="H157" s="13">
        <f t="shared" si="11"/>
        <v>208</v>
      </c>
    </row>
    <row r="158" spans="1:8" x14ac:dyDescent="0.25">
      <c r="A158" s="1">
        <v>44044</v>
      </c>
      <c r="B158" s="8">
        <v>9</v>
      </c>
      <c r="C158" s="8">
        <f>9+C157</f>
        <v>8985</v>
      </c>
      <c r="D158">
        <v>3</v>
      </c>
      <c r="E158" s="18">
        <f>3+E157</f>
        <v>8646</v>
      </c>
      <c r="F158" s="10">
        <v>0</v>
      </c>
      <c r="G158" s="15">
        <f>0+G157</f>
        <v>125</v>
      </c>
      <c r="H158" s="13">
        <f t="shared" si="11"/>
        <v>214</v>
      </c>
    </row>
    <row r="159" spans="1:8" x14ac:dyDescent="0.25">
      <c r="A159" s="1">
        <v>44045</v>
      </c>
      <c r="B159" s="8">
        <v>14</v>
      </c>
      <c r="C159" s="8">
        <f>14+C158</f>
        <v>8999</v>
      </c>
      <c r="D159">
        <v>17</v>
      </c>
      <c r="E159" s="18">
        <f>17+E158</f>
        <v>8663</v>
      </c>
      <c r="F159" s="10">
        <v>0</v>
      </c>
      <c r="G159" s="15">
        <f>0+G158</f>
        <v>125</v>
      </c>
      <c r="H159" s="13">
        <f t="shared" si="11"/>
        <v>211</v>
      </c>
    </row>
    <row r="160" spans="1:8" x14ac:dyDescent="0.25">
      <c r="A160" s="1">
        <v>44046</v>
      </c>
      <c r="B160" s="8">
        <v>2</v>
      </c>
      <c r="C160" s="8">
        <f>2+C159</f>
        <v>9001</v>
      </c>
      <c r="D160">
        <v>4</v>
      </c>
      <c r="E160" s="18">
        <f>4+E159</f>
        <v>8667</v>
      </c>
      <c r="F160" s="10">
        <v>0</v>
      </c>
      <c r="G160" s="15">
        <f t="shared" ref="G160:G205" si="17">0+G159</f>
        <v>125</v>
      </c>
      <c r="H160" s="13">
        <f t="shared" si="11"/>
        <v>209</v>
      </c>
    </row>
    <row r="161" spans="1:8" x14ac:dyDescent="0.25">
      <c r="A161" s="1">
        <v>44047</v>
      </c>
      <c r="B161" s="8">
        <v>1</v>
      </c>
      <c r="C161" s="8">
        <f>1+C160</f>
        <v>9002</v>
      </c>
      <c r="D161">
        <v>16</v>
      </c>
      <c r="E161" s="18">
        <f>16+E160</f>
        <v>8683</v>
      </c>
      <c r="F161" s="10">
        <v>0</v>
      </c>
      <c r="G161" s="15">
        <f t="shared" si="17"/>
        <v>125</v>
      </c>
      <c r="H161" s="13">
        <f t="shared" si="11"/>
        <v>194</v>
      </c>
    </row>
    <row r="162" spans="1:8" x14ac:dyDescent="0.25">
      <c r="A162" s="1">
        <v>44048</v>
      </c>
      <c r="B162" s="8">
        <v>21</v>
      </c>
      <c r="C162" s="8">
        <f>21+C161</f>
        <v>9023</v>
      </c>
      <c r="D162">
        <v>18</v>
      </c>
      <c r="E162" s="18">
        <f>18+E161</f>
        <v>8701</v>
      </c>
      <c r="F162" s="10">
        <v>0</v>
      </c>
      <c r="G162" s="15">
        <f t="shared" si="17"/>
        <v>125</v>
      </c>
      <c r="H162" s="13">
        <f t="shared" si="11"/>
        <v>197</v>
      </c>
    </row>
    <row r="163" spans="1:8" x14ac:dyDescent="0.25">
      <c r="A163" s="1">
        <v>44049</v>
      </c>
      <c r="B163" s="8">
        <v>15</v>
      </c>
      <c r="C163" s="8">
        <f>15+C162</f>
        <v>9038</v>
      </c>
      <c r="D163">
        <v>11</v>
      </c>
      <c r="E163" s="18">
        <f>11+E162</f>
        <v>8712</v>
      </c>
      <c r="F163" s="10">
        <v>0</v>
      </c>
      <c r="G163" s="15">
        <f t="shared" si="17"/>
        <v>125</v>
      </c>
      <c r="H163" s="13">
        <f t="shared" si="11"/>
        <v>201</v>
      </c>
    </row>
    <row r="164" spans="1:8" x14ac:dyDescent="0.25">
      <c r="A164" s="1">
        <v>44050</v>
      </c>
      <c r="B164" s="8">
        <v>25</v>
      </c>
      <c r="C164" s="8">
        <f>25+C163</f>
        <v>9063</v>
      </c>
      <c r="D164">
        <v>15</v>
      </c>
      <c r="E164" s="18">
        <f>15+E163</f>
        <v>8727</v>
      </c>
      <c r="F164" s="10">
        <v>0</v>
      </c>
      <c r="G164" s="15">
        <f t="shared" si="17"/>
        <v>125</v>
      </c>
      <c r="H164" s="13">
        <f t="shared" si="11"/>
        <v>211</v>
      </c>
    </row>
    <row r="165" spans="1:8" x14ac:dyDescent="0.25">
      <c r="A165" s="1">
        <v>44051</v>
      </c>
      <c r="B165" s="8">
        <v>7</v>
      </c>
      <c r="C165" s="8">
        <f>7+C164</f>
        <v>9070</v>
      </c>
      <c r="D165">
        <v>47</v>
      </c>
      <c r="E165" s="18">
        <f>47+E164</f>
        <v>8774</v>
      </c>
      <c r="F165" s="10">
        <v>0</v>
      </c>
      <c r="G165" s="15">
        <f t="shared" si="17"/>
        <v>125</v>
      </c>
      <c r="H165" s="13">
        <f t="shared" si="11"/>
        <v>171</v>
      </c>
    </row>
    <row r="166" spans="1:8" x14ac:dyDescent="0.25">
      <c r="A166" s="1">
        <v>44052</v>
      </c>
      <c r="B166" s="8">
        <v>13</v>
      </c>
      <c r="C166" s="8">
        <f>13+C165</f>
        <v>9083</v>
      </c>
      <c r="D166">
        <v>9</v>
      </c>
      <c r="E166" s="18">
        <f>9+E165</f>
        <v>8783</v>
      </c>
      <c r="F166" s="10">
        <v>0</v>
      </c>
      <c r="G166" s="15">
        <f t="shared" si="17"/>
        <v>125</v>
      </c>
      <c r="H166" s="13">
        <f t="shared" si="11"/>
        <v>175</v>
      </c>
    </row>
    <row r="167" spans="1:8" x14ac:dyDescent="0.25">
      <c r="A167" s="1">
        <v>44053</v>
      </c>
      <c r="B167" s="8">
        <v>11</v>
      </c>
      <c r="C167" s="8">
        <f>11+C166</f>
        <v>9094</v>
      </c>
      <c r="D167">
        <v>19</v>
      </c>
      <c r="E167" s="18">
        <f>19+E166</f>
        <v>8802</v>
      </c>
      <c r="F167" s="10">
        <v>0</v>
      </c>
      <c r="G167" s="15">
        <f t="shared" si="17"/>
        <v>125</v>
      </c>
      <c r="H167" s="13">
        <f t="shared" ref="H167:H230" si="18">C167-E167-G167</f>
        <v>167</v>
      </c>
    </row>
    <row r="168" spans="1:8" x14ac:dyDescent="0.25">
      <c r="A168" s="1">
        <v>44054</v>
      </c>
      <c r="B168" s="8">
        <v>9</v>
      </c>
      <c r="C168" s="8">
        <f>9+C167</f>
        <v>9103</v>
      </c>
      <c r="D168">
        <v>6</v>
      </c>
      <c r="E168" s="18">
        <f>6+E167</f>
        <v>8808</v>
      </c>
      <c r="F168" s="10">
        <v>0</v>
      </c>
      <c r="G168" s="15">
        <f t="shared" si="17"/>
        <v>125</v>
      </c>
      <c r="H168" s="13">
        <f t="shared" si="18"/>
        <v>170</v>
      </c>
    </row>
    <row r="169" spans="1:8" x14ac:dyDescent="0.25">
      <c r="A169" s="1">
        <v>44055</v>
      </c>
      <c r="B169" s="8">
        <v>11</v>
      </c>
      <c r="C169" s="8">
        <f>11+C168</f>
        <v>9114</v>
      </c>
      <c r="D169">
        <v>8</v>
      </c>
      <c r="E169" s="18">
        <f>8+E168</f>
        <v>8816</v>
      </c>
      <c r="F169" s="10">
        <v>0</v>
      </c>
      <c r="G169" s="15">
        <f t="shared" si="17"/>
        <v>125</v>
      </c>
      <c r="H169" s="13">
        <f t="shared" si="18"/>
        <v>173</v>
      </c>
    </row>
    <row r="170" spans="1:8" x14ac:dyDescent="0.25">
      <c r="A170" s="1">
        <v>44056</v>
      </c>
      <c r="B170" s="8">
        <v>15</v>
      </c>
      <c r="C170" s="8">
        <f>15+C169</f>
        <v>9129</v>
      </c>
      <c r="D170">
        <v>4</v>
      </c>
      <c r="E170" s="18">
        <f>4+E169</f>
        <v>8820</v>
      </c>
      <c r="F170" s="10">
        <v>0</v>
      </c>
      <c r="G170" s="15">
        <f t="shared" si="17"/>
        <v>125</v>
      </c>
      <c r="H170" s="13">
        <f t="shared" si="18"/>
        <v>184</v>
      </c>
    </row>
    <row r="171" spans="1:8" x14ac:dyDescent="0.25">
      <c r="A171" s="1">
        <v>44057</v>
      </c>
      <c r="B171" s="8">
        <v>20</v>
      </c>
      <c r="C171" s="8">
        <f>20+C170</f>
        <v>9149</v>
      </c>
      <c r="D171">
        <v>7</v>
      </c>
      <c r="E171" s="18">
        <f>7+E170</f>
        <v>8827</v>
      </c>
      <c r="F171" s="10">
        <v>0</v>
      </c>
      <c r="G171" s="15">
        <f t="shared" si="17"/>
        <v>125</v>
      </c>
      <c r="H171" s="13">
        <f t="shared" si="18"/>
        <v>197</v>
      </c>
    </row>
    <row r="172" spans="1:8" x14ac:dyDescent="0.25">
      <c r="A172" s="1">
        <v>44058</v>
      </c>
      <c r="B172" s="8">
        <v>26</v>
      </c>
      <c r="C172" s="8">
        <f>26+C171</f>
        <v>9175</v>
      </c>
      <c r="D172">
        <v>3</v>
      </c>
      <c r="E172" s="18">
        <f>3+E171</f>
        <v>8830</v>
      </c>
      <c r="F172" s="10">
        <v>0</v>
      </c>
      <c r="G172" s="15">
        <f t="shared" si="17"/>
        <v>125</v>
      </c>
      <c r="H172" s="13">
        <f>C172-E172-G172</f>
        <v>220</v>
      </c>
    </row>
    <row r="173" spans="1:8" x14ac:dyDescent="0.25">
      <c r="A173" s="1">
        <v>44059</v>
      </c>
      <c r="B173" s="8">
        <v>25</v>
      </c>
      <c r="C173" s="8">
        <f>25+C172</f>
        <v>9200</v>
      </c>
      <c r="D173">
        <v>28</v>
      </c>
      <c r="E173" s="18">
        <f>28+E172</f>
        <v>8858</v>
      </c>
      <c r="F173" s="10">
        <v>0</v>
      </c>
      <c r="G173" s="15">
        <f t="shared" si="17"/>
        <v>125</v>
      </c>
      <c r="H173" s="13">
        <f t="shared" si="18"/>
        <v>217</v>
      </c>
    </row>
    <row r="174" spans="1:8" x14ac:dyDescent="0.25">
      <c r="A174" s="1">
        <v>44060</v>
      </c>
      <c r="B174" s="8">
        <v>12</v>
      </c>
      <c r="C174" s="8">
        <f>12+C173</f>
        <v>9212</v>
      </c>
      <c r="D174">
        <v>17</v>
      </c>
      <c r="E174" s="18">
        <f>17+E173</f>
        <v>8875</v>
      </c>
      <c r="F174" s="10">
        <v>0</v>
      </c>
      <c r="G174" s="15">
        <f t="shared" si="17"/>
        <v>125</v>
      </c>
      <c r="H174" s="13">
        <f t="shared" si="18"/>
        <v>212</v>
      </c>
    </row>
    <row r="175" spans="1:8" x14ac:dyDescent="0.25">
      <c r="A175" s="1">
        <v>44061</v>
      </c>
      <c r="B175" s="8">
        <v>7</v>
      </c>
      <c r="C175" s="8">
        <f>7+C174</f>
        <v>9219</v>
      </c>
      <c r="D175">
        <v>26</v>
      </c>
      <c r="E175" s="18">
        <f>26+E174</f>
        <v>8901</v>
      </c>
      <c r="F175" s="10">
        <v>0</v>
      </c>
      <c r="G175" s="15">
        <f t="shared" si="17"/>
        <v>125</v>
      </c>
      <c r="H175" s="13">
        <f t="shared" si="18"/>
        <v>193</v>
      </c>
    </row>
    <row r="176" spans="1:8" x14ac:dyDescent="0.25">
      <c r="A176" s="1">
        <v>44062</v>
      </c>
      <c r="B176" s="8">
        <v>16</v>
      </c>
      <c r="C176" s="8">
        <f>16+C175</f>
        <v>9235</v>
      </c>
      <c r="D176">
        <v>23</v>
      </c>
      <c r="E176" s="18">
        <f>23+E175</f>
        <v>8924</v>
      </c>
      <c r="F176" s="10">
        <v>0</v>
      </c>
      <c r="G176" s="15">
        <f t="shared" si="17"/>
        <v>125</v>
      </c>
      <c r="H176" s="13">
        <f t="shared" si="18"/>
        <v>186</v>
      </c>
    </row>
    <row r="177" spans="1:8" x14ac:dyDescent="0.25">
      <c r="A177" s="1">
        <v>44063</v>
      </c>
      <c r="B177" s="8">
        <v>5</v>
      </c>
      <c r="C177" s="8">
        <f>5+C176</f>
        <v>9240</v>
      </c>
      <c r="D177">
        <v>7</v>
      </c>
      <c r="E177" s="18">
        <f>7+E176</f>
        <v>8931</v>
      </c>
      <c r="F177" s="10">
        <v>0</v>
      </c>
      <c r="G177" s="15">
        <f t="shared" si="17"/>
        <v>125</v>
      </c>
      <c r="H177" s="13">
        <f t="shared" si="18"/>
        <v>184</v>
      </c>
    </row>
    <row r="178" spans="1:8" x14ac:dyDescent="0.25">
      <c r="A178" s="1">
        <v>44064</v>
      </c>
      <c r="B178" s="8">
        <v>9</v>
      </c>
      <c r="C178" s="8">
        <f>9+C177</f>
        <v>9249</v>
      </c>
      <c r="D178">
        <v>13</v>
      </c>
      <c r="E178" s="18">
        <f>13+E177</f>
        <v>8944</v>
      </c>
      <c r="F178" s="10">
        <v>0</v>
      </c>
      <c r="G178" s="15">
        <f t="shared" si="17"/>
        <v>125</v>
      </c>
      <c r="H178" s="13">
        <f t="shared" si="18"/>
        <v>180</v>
      </c>
    </row>
    <row r="179" spans="1:8" x14ac:dyDescent="0.25">
      <c r="A179" s="1">
        <v>44065</v>
      </c>
      <c r="B179" s="8">
        <v>8</v>
      </c>
      <c r="C179" s="8">
        <f>8+C178</f>
        <v>9257</v>
      </c>
      <c r="D179">
        <v>4</v>
      </c>
      <c r="E179" s="18">
        <f>4+E178</f>
        <v>8948</v>
      </c>
      <c r="F179" s="10">
        <v>0</v>
      </c>
      <c r="G179" s="15">
        <f t="shared" si="17"/>
        <v>125</v>
      </c>
      <c r="H179" s="13">
        <f t="shared" si="18"/>
        <v>184</v>
      </c>
    </row>
    <row r="180" spans="1:8" x14ac:dyDescent="0.25">
      <c r="A180" s="1">
        <v>44066</v>
      </c>
      <c r="B180" s="8">
        <v>10</v>
      </c>
      <c r="C180" s="8">
        <f>10+C179</f>
        <v>9267</v>
      </c>
      <c r="D180">
        <v>10</v>
      </c>
      <c r="E180" s="18">
        <f>10+E179</f>
        <v>8958</v>
      </c>
      <c r="F180" s="10">
        <v>0</v>
      </c>
      <c r="G180" s="15">
        <f t="shared" si="17"/>
        <v>125</v>
      </c>
      <c r="H180" s="13">
        <f t="shared" si="18"/>
        <v>184</v>
      </c>
    </row>
    <row r="181" spans="1:8" x14ac:dyDescent="0.25">
      <c r="A181" s="1">
        <v>44067</v>
      </c>
      <c r="B181" s="8">
        <v>7</v>
      </c>
      <c r="C181" s="8">
        <f>7+C180</f>
        <v>9274</v>
      </c>
      <c r="D181">
        <v>6</v>
      </c>
      <c r="E181" s="18">
        <f>6+E180</f>
        <v>8964</v>
      </c>
      <c r="F181" s="10">
        <v>0</v>
      </c>
      <c r="G181" s="15">
        <f t="shared" si="17"/>
        <v>125</v>
      </c>
      <c r="H181" s="13">
        <f t="shared" si="18"/>
        <v>185</v>
      </c>
    </row>
    <row r="182" spans="1:8" x14ac:dyDescent="0.25">
      <c r="A182" s="1">
        <v>44068</v>
      </c>
      <c r="B182" s="8">
        <v>11</v>
      </c>
      <c r="C182" s="8">
        <f>11+C181</f>
        <v>9285</v>
      </c>
      <c r="D182">
        <v>6</v>
      </c>
      <c r="E182" s="18">
        <f>6+E181</f>
        <v>8970</v>
      </c>
      <c r="F182" s="10">
        <v>0</v>
      </c>
      <c r="G182" s="15">
        <f t="shared" si="17"/>
        <v>125</v>
      </c>
      <c r="H182" s="13">
        <f t="shared" si="18"/>
        <v>190</v>
      </c>
    </row>
    <row r="183" spans="1:8" x14ac:dyDescent="0.25">
      <c r="A183" s="1">
        <v>44069</v>
      </c>
      <c r="B183" s="8">
        <v>6</v>
      </c>
      <c r="C183" s="8">
        <f>6+C182</f>
        <v>9291</v>
      </c>
      <c r="D183">
        <v>7</v>
      </c>
      <c r="E183" s="18">
        <f>7+E182</f>
        <v>8977</v>
      </c>
      <c r="F183" s="10">
        <v>0</v>
      </c>
      <c r="G183" s="15">
        <f t="shared" si="17"/>
        <v>125</v>
      </c>
      <c r="H183" s="13">
        <f t="shared" si="18"/>
        <v>189</v>
      </c>
    </row>
    <row r="184" spans="1:8" x14ac:dyDescent="0.25">
      <c r="A184" s="1">
        <v>44070</v>
      </c>
      <c r="B184" s="8">
        <v>5</v>
      </c>
      <c r="C184" s="8">
        <f>5+C183</f>
        <v>9296</v>
      </c>
      <c r="D184">
        <v>16</v>
      </c>
      <c r="E184" s="18">
        <f>16+E183</f>
        <v>8993</v>
      </c>
      <c r="F184" s="10">
        <v>0</v>
      </c>
      <c r="G184" s="15">
        <f t="shared" si="17"/>
        <v>125</v>
      </c>
      <c r="H184" s="13">
        <f t="shared" si="18"/>
        <v>178</v>
      </c>
    </row>
    <row r="185" spans="1:8" x14ac:dyDescent="0.25">
      <c r="A185" s="1">
        <v>44071</v>
      </c>
      <c r="B185" s="8">
        <v>10</v>
      </c>
      <c r="C185" s="8">
        <f>10+C184</f>
        <v>9306</v>
      </c>
      <c r="D185">
        <v>36</v>
      </c>
      <c r="E185" s="18">
        <f>36+E184</f>
        <v>9029</v>
      </c>
      <c r="F185" s="10">
        <v>0</v>
      </c>
      <c r="G185" s="15">
        <f t="shared" si="17"/>
        <v>125</v>
      </c>
      <c r="H185" s="13">
        <f t="shared" si="18"/>
        <v>152</v>
      </c>
    </row>
    <row r="186" spans="1:8" x14ac:dyDescent="0.25">
      <c r="A186" s="1">
        <v>44072</v>
      </c>
      <c r="B186" s="8">
        <v>11</v>
      </c>
      <c r="C186" s="8">
        <f>11+C185</f>
        <v>9317</v>
      </c>
      <c r="D186">
        <v>8</v>
      </c>
      <c r="E186" s="18">
        <f>8+E185</f>
        <v>9037</v>
      </c>
      <c r="F186" s="10">
        <v>0</v>
      </c>
      <c r="G186" s="15">
        <f t="shared" si="17"/>
        <v>125</v>
      </c>
      <c r="H186" s="13">
        <f t="shared" si="18"/>
        <v>155</v>
      </c>
    </row>
    <row r="187" spans="1:8" x14ac:dyDescent="0.25">
      <c r="A187" s="1">
        <v>44073</v>
      </c>
      <c r="B187" s="8">
        <v>17</v>
      </c>
      <c r="C187" s="8">
        <f>17+C186</f>
        <v>9334</v>
      </c>
      <c r="D187">
        <v>10</v>
      </c>
      <c r="E187" s="18">
        <f>10+E186</f>
        <v>9047</v>
      </c>
      <c r="F187" s="10">
        <v>1</v>
      </c>
      <c r="G187" s="15">
        <f>1+G186</f>
        <v>126</v>
      </c>
      <c r="H187" s="13">
        <f t="shared" si="18"/>
        <v>161</v>
      </c>
    </row>
    <row r="188" spans="1:8" x14ac:dyDescent="0.25">
      <c r="A188" s="1">
        <v>44074</v>
      </c>
      <c r="B188" s="8">
        <v>6</v>
      </c>
      <c r="C188" s="8">
        <f>6+C187</f>
        <v>9340</v>
      </c>
      <c r="D188">
        <v>6</v>
      </c>
      <c r="E188" s="18">
        <f>6+E187</f>
        <v>9053</v>
      </c>
      <c r="F188" s="10">
        <v>1</v>
      </c>
      <c r="G188" s="15">
        <f>1+G187</f>
        <v>127</v>
      </c>
      <c r="H188" s="13">
        <f t="shared" si="18"/>
        <v>160</v>
      </c>
    </row>
    <row r="189" spans="1:8" x14ac:dyDescent="0.25">
      <c r="A189" s="1">
        <v>44075</v>
      </c>
      <c r="B189" s="8">
        <v>14</v>
      </c>
      <c r="C189" s="8">
        <f>14+C188</f>
        <v>9354</v>
      </c>
      <c r="D189">
        <v>21</v>
      </c>
      <c r="E189" s="18">
        <f>21+E188</f>
        <v>9074</v>
      </c>
      <c r="F189" s="10">
        <v>1</v>
      </c>
      <c r="G189" s="15">
        <f>1+G188</f>
        <v>128</v>
      </c>
      <c r="H189" s="13">
        <f t="shared" si="18"/>
        <v>152</v>
      </c>
    </row>
    <row r="190" spans="1:8" x14ac:dyDescent="0.25">
      <c r="A190" s="1">
        <v>44076</v>
      </c>
      <c r="B190" s="8">
        <v>6</v>
      </c>
      <c r="C190" s="8">
        <f>6+C189</f>
        <v>9360</v>
      </c>
      <c r="D190">
        <v>4</v>
      </c>
      <c r="E190" s="18">
        <f>4+E189</f>
        <v>9078</v>
      </c>
      <c r="F190" s="10">
        <v>0</v>
      </c>
      <c r="G190" s="15">
        <f t="shared" si="17"/>
        <v>128</v>
      </c>
      <c r="H190" s="13">
        <f t="shared" si="18"/>
        <v>154</v>
      </c>
    </row>
    <row r="191" spans="1:8" x14ac:dyDescent="0.25">
      <c r="A191" s="1">
        <v>44077</v>
      </c>
      <c r="B191" s="8">
        <v>14</v>
      </c>
      <c r="C191" s="8">
        <f>14+C190</f>
        <v>9374</v>
      </c>
      <c r="D191">
        <v>4</v>
      </c>
      <c r="E191" s="18">
        <f>4+E190</f>
        <v>9082</v>
      </c>
      <c r="F191" s="10">
        <v>0</v>
      </c>
      <c r="G191" s="15">
        <f t="shared" si="17"/>
        <v>128</v>
      </c>
      <c r="H191" s="13">
        <f t="shared" si="18"/>
        <v>164</v>
      </c>
    </row>
    <row r="192" spans="1:8" x14ac:dyDescent="0.25">
      <c r="A192" s="1">
        <v>44078</v>
      </c>
      <c r="B192" s="8">
        <v>11</v>
      </c>
      <c r="C192" s="8">
        <f>11+C191</f>
        <v>9385</v>
      </c>
      <c r="D192">
        <v>9</v>
      </c>
      <c r="E192" s="18">
        <f>9+E191</f>
        <v>9091</v>
      </c>
      <c r="F192" s="10">
        <v>0</v>
      </c>
      <c r="G192" s="15">
        <f t="shared" si="17"/>
        <v>128</v>
      </c>
      <c r="H192" s="13">
        <f t="shared" si="18"/>
        <v>166</v>
      </c>
    </row>
    <row r="193" spans="1:8" x14ac:dyDescent="0.25">
      <c r="A193" s="1">
        <v>44079</v>
      </c>
      <c r="B193" s="8">
        <v>6</v>
      </c>
      <c r="C193" s="8">
        <f>6+C192</f>
        <v>9391</v>
      </c>
      <c r="D193">
        <v>21</v>
      </c>
      <c r="E193" s="18">
        <f>21+E192</f>
        <v>9112</v>
      </c>
      <c r="F193" s="10">
        <v>0</v>
      </c>
      <c r="G193" s="15">
        <f t="shared" si="17"/>
        <v>128</v>
      </c>
      <c r="H193" s="13">
        <f t="shared" si="18"/>
        <v>151</v>
      </c>
    </row>
    <row r="194" spans="1:8" x14ac:dyDescent="0.25">
      <c r="A194" s="1">
        <v>44080</v>
      </c>
      <c r="B194" s="8">
        <v>6</v>
      </c>
      <c r="C194" s="8">
        <f>6+C193</f>
        <v>9397</v>
      </c>
      <c r="D194">
        <v>2</v>
      </c>
      <c r="E194" s="18">
        <f>2+E193</f>
        <v>9114</v>
      </c>
      <c r="F194" s="10">
        <v>0</v>
      </c>
      <c r="G194" s="15">
        <f t="shared" si="17"/>
        <v>128</v>
      </c>
      <c r="H194" s="13">
        <f t="shared" si="18"/>
        <v>155</v>
      </c>
    </row>
    <row r="195" spans="1:8" x14ac:dyDescent="0.25">
      <c r="A195" s="1">
        <v>44081</v>
      </c>
      <c r="B195" s="8">
        <v>62</v>
      </c>
      <c r="C195" s="8">
        <f>62+C194</f>
        <v>9459</v>
      </c>
      <c r="D195">
        <v>9</v>
      </c>
      <c r="E195" s="18">
        <f>9+E194</f>
        <v>9123</v>
      </c>
      <c r="F195" s="10">
        <v>0</v>
      </c>
      <c r="G195" s="15">
        <f t="shared" si="17"/>
        <v>128</v>
      </c>
      <c r="H195" s="13">
        <f t="shared" si="18"/>
        <v>208</v>
      </c>
    </row>
    <row r="196" spans="1:8" x14ac:dyDescent="0.25">
      <c r="A196" s="1">
        <v>44082</v>
      </c>
      <c r="B196" s="8">
        <v>100</v>
      </c>
      <c r="C196" s="8">
        <f>100+C195</f>
        <v>9559</v>
      </c>
      <c r="D196">
        <v>12</v>
      </c>
      <c r="E196" s="18">
        <f>12+E195</f>
        <v>9135</v>
      </c>
      <c r="F196" s="10">
        <v>0</v>
      </c>
      <c r="G196" s="15">
        <f t="shared" si="17"/>
        <v>128</v>
      </c>
      <c r="H196" s="13">
        <f t="shared" si="18"/>
        <v>296</v>
      </c>
    </row>
    <row r="197" spans="1:8" x14ac:dyDescent="0.25">
      <c r="A197" s="1">
        <v>44083</v>
      </c>
      <c r="B197" s="8">
        <v>24</v>
      </c>
      <c r="C197" s="8">
        <f>24+C196</f>
        <v>9583</v>
      </c>
      <c r="D197">
        <v>7</v>
      </c>
      <c r="E197" s="18">
        <f>7+E196</f>
        <v>9142</v>
      </c>
      <c r="F197" s="10">
        <v>0</v>
      </c>
      <c r="G197" s="15">
        <f t="shared" si="17"/>
        <v>128</v>
      </c>
      <c r="H197" s="13">
        <f t="shared" si="18"/>
        <v>313</v>
      </c>
    </row>
    <row r="198" spans="1:8" x14ac:dyDescent="0.25">
      <c r="A198" s="1">
        <v>44084</v>
      </c>
      <c r="B198" s="8">
        <v>45</v>
      </c>
      <c r="C198" s="8">
        <f>45+C197</f>
        <v>9628</v>
      </c>
      <c r="D198">
        <v>24</v>
      </c>
      <c r="E198" s="18">
        <f>24+E197</f>
        <v>9166</v>
      </c>
      <c r="F198" s="10">
        <v>0</v>
      </c>
      <c r="G198" s="15">
        <f t="shared" si="17"/>
        <v>128</v>
      </c>
      <c r="H198" s="13">
        <f t="shared" si="18"/>
        <v>334</v>
      </c>
    </row>
    <row r="199" spans="1:8" x14ac:dyDescent="0.25">
      <c r="A199" s="1">
        <v>44085</v>
      </c>
      <c r="B199" s="8">
        <v>182</v>
      </c>
      <c r="C199" s="8">
        <f>182+C198</f>
        <v>9810</v>
      </c>
      <c r="D199">
        <v>14</v>
      </c>
      <c r="E199" s="18">
        <f>14+E198</f>
        <v>9180</v>
      </c>
      <c r="F199" s="10">
        <v>0</v>
      </c>
      <c r="G199" s="15">
        <f t="shared" si="17"/>
        <v>128</v>
      </c>
      <c r="H199" s="13">
        <f t="shared" si="18"/>
        <v>502</v>
      </c>
    </row>
    <row r="200" spans="1:8" x14ac:dyDescent="0.25">
      <c r="A200" s="1">
        <v>44086</v>
      </c>
      <c r="B200" s="8">
        <v>58</v>
      </c>
      <c r="C200" s="8">
        <f>58+C199</f>
        <v>9868</v>
      </c>
      <c r="D200">
        <v>8</v>
      </c>
      <c r="E200" s="18">
        <f>8+E199</f>
        <v>9188</v>
      </c>
      <c r="F200" s="10">
        <v>0</v>
      </c>
      <c r="G200" s="15">
        <f t="shared" si="17"/>
        <v>128</v>
      </c>
      <c r="H200" s="13">
        <f t="shared" si="18"/>
        <v>552</v>
      </c>
    </row>
    <row r="201" spans="1:8" x14ac:dyDescent="0.25">
      <c r="A201" s="1">
        <v>44087</v>
      </c>
      <c r="B201" s="8">
        <v>47</v>
      </c>
      <c r="C201" s="8">
        <f>47+C200</f>
        <v>9915</v>
      </c>
      <c r="D201">
        <v>7</v>
      </c>
      <c r="E201" s="18">
        <f>7+E200</f>
        <v>9195</v>
      </c>
      <c r="F201" s="10">
        <v>0</v>
      </c>
      <c r="G201" s="15">
        <f t="shared" si="17"/>
        <v>128</v>
      </c>
      <c r="H201" s="13">
        <f t="shared" si="18"/>
        <v>592</v>
      </c>
    </row>
    <row r="202" spans="1:8" x14ac:dyDescent="0.25">
      <c r="A202" s="1">
        <v>44088</v>
      </c>
      <c r="B202" s="8">
        <v>31</v>
      </c>
      <c r="C202" s="8">
        <f>31+C201</f>
        <v>9946</v>
      </c>
      <c r="D202">
        <v>7</v>
      </c>
      <c r="E202" s="18">
        <f>7+E201</f>
        <v>9202</v>
      </c>
      <c r="F202" s="10">
        <v>0</v>
      </c>
      <c r="G202" s="15">
        <f t="shared" si="17"/>
        <v>128</v>
      </c>
      <c r="H202" s="13">
        <f t="shared" si="18"/>
        <v>616</v>
      </c>
    </row>
    <row r="203" spans="1:8" x14ac:dyDescent="0.25">
      <c r="A203" s="1">
        <v>44089</v>
      </c>
      <c r="B203" s="8">
        <v>23</v>
      </c>
      <c r="C203" s="8">
        <f>23+C202</f>
        <v>9969</v>
      </c>
      <c r="D203">
        <v>6</v>
      </c>
      <c r="E203" s="18">
        <f>6+E202</f>
        <v>9208</v>
      </c>
      <c r="F203" s="10">
        <v>0</v>
      </c>
      <c r="G203" s="15">
        <f t="shared" si="17"/>
        <v>128</v>
      </c>
      <c r="H203" s="13">
        <f t="shared" si="18"/>
        <v>633</v>
      </c>
    </row>
    <row r="204" spans="1:8" x14ac:dyDescent="0.25">
      <c r="A204" s="1">
        <v>44090</v>
      </c>
      <c r="B204" s="8">
        <v>62</v>
      </c>
      <c r="C204" s="8">
        <f>62+C203</f>
        <v>10031</v>
      </c>
      <c r="D204">
        <v>26</v>
      </c>
      <c r="E204" s="18">
        <f>26+E203</f>
        <v>9234</v>
      </c>
      <c r="F204" s="10">
        <v>0</v>
      </c>
      <c r="G204" s="15">
        <f t="shared" si="17"/>
        <v>128</v>
      </c>
      <c r="H204" s="13">
        <f t="shared" si="18"/>
        <v>669</v>
      </c>
    </row>
    <row r="205" spans="1:8" x14ac:dyDescent="0.25">
      <c r="A205" s="1">
        <v>44091</v>
      </c>
      <c r="B205" s="8">
        <v>21</v>
      </c>
      <c r="C205" s="8">
        <f>21+C204</f>
        <v>10052</v>
      </c>
      <c r="D205">
        <v>15</v>
      </c>
      <c r="E205" s="18">
        <f>15+E204</f>
        <v>9249</v>
      </c>
      <c r="F205" s="10">
        <v>0</v>
      </c>
      <c r="G205" s="15">
        <f t="shared" si="17"/>
        <v>128</v>
      </c>
      <c r="H205" s="13">
        <f t="shared" si="18"/>
        <v>675</v>
      </c>
    </row>
    <row r="206" spans="1:8" x14ac:dyDescent="0.25">
      <c r="A206" s="1">
        <v>44092</v>
      </c>
      <c r="B206" s="8">
        <v>95</v>
      </c>
      <c r="C206" s="8">
        <f>95+C205</f>
        <v>10147</v>
      </c>
      <c r="D206">
        <v>14</v>
      </c>
      <c r="E206" s="18">
        <f>14+E205</f>
        <v>9263</v>
      </c>
      <c r="F206" s="10">
        <v>1</v>
      </c>
      <c r="G206" s="15">
        <f>1+G205</f>
        <v>129</v>
      </c>
      <c r="H206" s="13">
        <f t="shared" si="18"/>
        <v>755</v>
      </c>
    </row>
    <row r="207" spans="1:8" x14ac:dyDescent="0.25">
      <c r="A207" s="1">
        <v>44093</v>
      </c>
      <c r="B207" s="8">
        <v>20</v>
      </c>
      <c r="C207" s="8">
        <f>20+C206</f>
        <v>10167</v>
      </c>
      <c r="D207">
        <v>51</v>
      </c>
      <c r="E207" s="18">
        <f>51+E206</f>
        <v>9314</v>
      </c>
      <c r="F207" s="10">
        <v>1</v>
      </c>
      <c r="G207" s="15">
        <f>1+G206</f>
        <v>130</v>
      </c>
      <c r="H207" s="13">
        <f t="shared" si="18"/>
        <v>723</v>
      </c>
    </row>
    <row r="208" spans="1:8" x14ac:dyDescent="0.25">
      <c r="A208" s="1">
        <v>44094</v>
      </c>
      <c r="B208" s="8">
        <v>52</v>
      </c>
      <c r="C208" s="8">
        <f>52+C207</f>
        <v>10219</v>
      </c>
      <c r="D208">
        <v>40</v>
      </c>
      <c r="E208" s="18">
        <f>40+E207</f>
        <v>9354</v>
      </c>
      <c r="F208" s="10">
        <v>0</v>
      </c>
      <c r="G208" s="15">
        <f>0+G207</f>
        <v>130</v>
      </c>
      <c r="H208" s="13">
        <f t="shared" si="18"/>
        <v>735</v>
      </c>
    </row>
    <row r="209" spans="1:8" x14ac:dyDescent="0.25">
      <c r="A209" s="1">
        <v>44095</v>
      </c>
      <c r="B209" s="8">
        <v>57</v>
      </c>
      <c r="C209" s="8">
        <f>57+C208</f>
        <v>10276</v>
      </c>
      <c r="D209">
        <v>40</v>
      </c>
      <c r="E209" s="18">
        <f>40+E208</f>
        <v>9394</v>
      </c>
      <c r="F209" s="10">
        <v>0</v>
      </c>
      <c r="G209" s="15">
        <f>0+G208</f>
        <v>130</v>
      </c>
      <c r="H209" s="13">
        <f t="shared" si="18"/>
        <v>752</v>
      </c>
    </row>
    <row r="210" spans="1:8" x14ac:dyDescent="0.25">
      <c r="A210" s="1">
        <v>44096</v>
      </c>
      <c r="B210" s="8">
        <v>82</v>
      </c>
      <c r="C210" s="8">
        <f>82+C209</f>
        <v>10358</v>
      </c>
      <c r="D210">
        <v>168</v>
      </c>
      <c r="E210" s="18">
        <f>168+E209</f>
        <v>9562</v>
      </c>
      <c r="F210" s="10">
        <v>0</v>
      </c>
      <c r="G210" s="15">
        <f>0+G209</f>
        <v>130</v>
      </c>
      <c r="H210" s="13">
        <f t="shared" si="18"/>
        <v>666</v>
      </c>
    </row>
    <row r="211" spans="1:8" x14ac:dyDescent="0.25">
      <c r="A211" s="1">
        <v>44097</v>
      </c>
      <c r="B211" s="8">
        <v>147</v>
      </c>
      <c r="C211" s="8">
        <f>147+C210</f>
        <v>10505</v>
      </c>
      <c r="D211">
        <v>39</v>
      </c>
      <c r="E211" s="18">
        <f>39+E210</f>
        <v>9601</v>
      </c>
      <c r="F211" s="10">
        <v>3</v>
      </c>
      <c r="G211" s="15">
        <f>3+G210</f>
        <v>133</v>
      </c>
      <c r="H211" s="13">
        <f t="shared" si="18"/>
        <v>771</v>
      </c>
    </row>
    <row r="212" spans="1:8" x14ac:dyDescent="0.25">
      <c r="A212" s="1">
        <v>44098</v>
      </c>
      <c r="B212" s="8">
        <v>71</v>
      </c>
      <c r="C212" s="8">
        <f>71+C211</f>
        <v>10576</v>
      </c>
      <c r="D212">
        <v>64</v>
      </c>
      <c r="E212" s="18">
        <f>64+E211</f>
        <v>9665</v>
      </c>
      <c r="F212" s="10">
        <v>0</v>
      </c>
      <c r="G212" s="15">
        <f>0+G211</f>
        <v>133</v>
      </c>
      <c r="H212" s="13">
        <f t="shared" si="18"/>
        <v>778</v>
      </c>
    </row>
    <row r="213" spans="1:8" x14ac:dyDescent="0.25">
      <c r="A213" s="1">
        <v>44099</v>
      </c>
      <c r="B213" s="8">
        <v>111</v>
      </c>
      <c r="C213" s="8">
        <f>111+C212</f>
        <v>10687</v>
      </c>
      <c r="D213">
        <v>30</v>
      </c>
      <c r="E213" s="18">
        <f>30+E212</f>
        <v>9695</v>
      </c>
      <c r="F213" s="10">
        <v>0</v>
      </c>
      <c r="G213" s="15">
        <f>0+G212</f>
        <v>133</v>
      </c>
      <c r="H213" s="13">
        <f t="shared" si="18"/>
        <v>859</v>
      </c>
    </row>
    <row r="214" spans="1:8" x14ac:dyDescent="0.25">
      <c r="A214" s="1">
        <v>44100</v>
      </c>
      <c r="B214" s="8">
        <v>82</v>
      </c>
      <c r="C214" s="8">
        <f>82+C213</f>
        <v>10769</v>
      </c>
      <c r="D214">
        <v>89</v>
      </c>
      <c r="E214" s="18">
        <f>89+E213</f>
        <v>9784</v>
      </c>
      <c r="F214" s="10">
        <v>0</v>
      </c>
      <c r="G214" s="15">
        <f>0+G213</f>
        <v>133</v>
      </c>
      <c r="H214" s="13">
        <f t="shared" si="18"/>
        <v>852</v>
      </c>
    </row>
    <row r="215" spans="1:8" x14ac:dyDescent="0.25">
      <c r="A215" s="1">
        <v>44101</v>
      </c>
      <c r="B215" s="8">
        <v>150</v>
      </c>
      <c r="C215" s="8">
        <f>150+C214</f>
        <v>10919</v>
      </c>
      <c r="D215">
        <v>50</v>
      </c>
      <c r="E215" s="18">
        <f>50+E214</f>
        <v>9834</v>
      </c>
      <c r="F215" s="10">
        <v>1</v>
      </c>
      <c r="G215" s="15">
        <f>1+G214</f>
        <v>134</v>
      </c>
      <c r="H215" s="13">
        <f t="shared" si="18"/>
        <v>951</v>
      </c>
    </row>
    <row r="216" spans="1:8" x14ac:dyDescent="0.25">
      <c r="A216" s="1">
        <v>44102</v>
      </c>
      <c r="B216" s="8">
        <v>115</v>
      </c>
      <c r="C216" s="8">
        <f>115+C215</f>
        <v>11034</v>
      </c>
      <c r="D216">
        <v>54</v>
      </c>
      <c r="E216" s="18">
        <f>54+E215</f>
        <v>9888</v>
      </c>
      <c r="F216" s="10">
        <v>0</v>
      </c>
      <c r="G216" s="15">
        <f>0+G215</f>
        <v>134</v>
      </c>
      <c r="H216" s="13">
        <f t="shared" si="18"/>
        <v>1012</v>
      </c>
    </row>
    <row r="217" spans="1:8" x14ac:dyDescent="0.25">
      <c r="A217" s="1">
        <v>44103</v>
      </c>
      <c r="B217" s="8">
        <v>101</v>
      </c>
      <c r="C217" s="8">
        <f>101+C216</f>
        <v>11135</v>
      </c>
      <c r="D217">
        <v>50</v>
      </c>
      <c r="E217" s="18">
        <f>50+E216</f>
        <v>9938</v>
      </c>
      <c r="F217" s="10">
        <v>0</v>
      </c>
      <c r="G217" s="15">
        <f>0+G216</f>
        <v>134</v>
      </c>
      <c r="H217" s="13">
        <f t="shared" si="18"/>
        <v>1063</v>
      </c>
    </row>
    <row r="218" spans="1:8" x14ac:dyDescent="0.25">
      <c r="A218" s="1">
        <v>44104</v>
      </c>
      <c r="B218" s="8">
        <v>89</v>
      </c>
      <c r="C218" s="8">
        <f>89+C217</f>
        <v>11224</v>
      </c>
      <c r="D218">
        <v>28</v>
      </c>
      <c r="E218" s="18">
        <f>28+E217</f>
        <v>9966</v>
      </c>
      <c r="F218" s="10">
        <v>2</v>
      </c>
      <c r="G218" s="15">
        <f>2+G217</f>
        <v>136</v>
      </c>
      <c r="H218" s="13">
        <f t="shared" si="18"/>
        <v>1122</v>
      </c>
    </row>
    <row r="219" spans="1:8" x14ac:dyDescent="0.25">
      <c r="A219" s="1">
        <v>44105</v>
      </c>
      <c r="B219" s="8">
        <v>260</v>
      </c>
      <c r="C219" s="8">
        <f>260+C218</f>
        <v>11484</v>
      </c>
      <c r="D219">
        <v>47</v>
      </c>
      <c r="E219" s="18">
        <f>47+E218</f>
        <v>10013</v>
      </c>
      <c r="F219" s="10">
        <v>0</v>
      </c>
      <c r="G219" s="15">
        <f>0+G218</f>
        <v>136</v>
      </c>
      <c r="H219" s="13">
        <f t="shared" si="18"/>
        <v>1335</v>
      </c>
    </row>
    <row r="220" spans="1:8" x14ac:dyDescent="0.25">
      <c r="A220" s="1">
        <v>44106</v>
      </c>
      <c r="B220" s="8">
        <v>287</v>
      </c>
      <c r="C220" s="8">
        <f>287+C219</f>
        <v>11771</v>
      </c>
      <c r="D220">
        <v>81</v>
      </c>
      <c r="E220" s="18">
        <f>81+E219</f>
        <v>10094</v>
      </c>
      <c r="F220" s="10">
        <v>0</v>
      </c>
      <c r="G220" s="15">
        <f>0+G219</f>
        <v>136</v>
      </c>
      <c r="H220" s="13">
        <f t="shared" si="18"/>
        <v>1541</v>
      </c>
    </row>
    <row r="221" spans="1:8" x14ac:dyDescent="0.25">
      <c r="A221" s="1">
        <v>44107</v>
      </c>
      <c r="B221" s="8">
        <v>317</v>
      </c>
      <c r="C221" s="8">
        <f>317+C220</f>
        <v>12088</v>
      </c>
      <c r="D221">
        <v>121</v>
      </c>
      <c r="E221" s="18">
        <f>121+E220</f>
        <v>10215</v>
      </c>
      <c r="F221" s="10">
        <v>1</v>
      </c>
      <c r="G221" s="15">
        <f>1+G220</f>
        <v>137</v>
      </c>
      <c r="H221" s="13">
        <f t="shared" si="18"/>
        <v>1736</v>
      </c>
    </row>
    <row r="222" spans="1:8" x14ac:dyDescent="0.25">
      <c r="A222" s="1">
        <v>44108</v>
      </c>
      <c r="B222" s="8">
        <v>293</v>
      </c>
      <c r="C222" s="8">
        <f>293+C221</f>
        <v>12381</v>
      </c>
      <c r="D222">
        <v>67</v>
      </c>
      <c r="E222" s="18">
        <f>67+E221</f>
        <v>10282</v>
      </c>
      <c r="F222" s="10">
        <v>0</v>
      </c>
      <c r="G222" s="15">
        <f>0+G221</f>
        <v>137</v>
      </c>
      <c r="H222" s="13">
        <f t="shared" si="18"/>
        <v>1962</v>
      </c>
    </row>
    <row r="223" spans="1:8" x14ac:dyDescent="0.25">
      <c r="A223" s="1">
        <v>44109</v>
      </c>
      <c r="B223" s="8">
        <v>432</v>
      </c>
      <c r="C223" s="8">
        <f>432+C222</f>
        <v>12813</v>
      </c>
      <c r="D223">
        <v>57</v>
      </c>
      <c r="E223" s="18">
        <f>57+E222</f>
        <v>10339</v>
      </c>
      <c r="F223" s="10">
        <v>0</v>
      </c>
      <c r="G223" s="15">
        <f>0+G222</f>
        <v>137</v>
      </c>
      <c r="H223" s="13">
        <f t="shared" si="18"/>
        <v>2337</v>
      </c>
    </row>
    <row r="224" spans="1:8" x14ac:dyDescent="0.25">
      <c r="A224" s="1">
        <v>44110</v>
      </c>
      <c r="B224" s="8">
        <v>691</v>
      </c>
      <c r="C224" s="8">
        <f>691+C223</f>
        <v>13504</v>
      </c>
      <c r="D224">
        <v>87</v>
      </c>
      <c r="E224" s="18">
        <f>87+E223</f>
        <v>10426</v>
      </c>
      <c r="F224" s="10">
        <v>4</v>
      </c>
      <c r="G224" s="15">
        <f>4+G223</f>
        <v>141</v>
      </c>
      <c r="H224" s="13">
        <f t="shared" si="18"/>
        <v>2937</v>
      </c>
    </row>
    <row r="225" spans="1:8" x14ac:dyDescent="0.25">
      <c r="A225" s="1">
        <v>44111</v>
      </c>
      <c r="B225" s="8">
        <v>489</v>
      </c>
      <c r="C225" s="8">
        <f>489+C224</f>
        <v>13993</v>
      </c>
      <c r="D225">
        <v>74</v>
      </c>
      <c r="E225" s="18">
        <f>74+E224</f>
        <v>10500</v>
      </c>
      <c r="F225" s="10">
        <v>0</v>
      </c>
      <c r="G225" s="15">
        <f>0+G224</f>
        <v>141</v>
      </c>
      <c r="H225" s="13">
        <f t="shared" si="18"/>
        <v>3352</v>
      </c>
    </row>
    <row r="226" spans="1:8" x14ac:dyDescent="0.25">
      <c r="A226" s="1">
        <v>44112</v>
      </c>
      <c r="B226" s="8">
        <v>375</v>
      </c>
      <c r="C226" s="8">
        <f>375+C225</f>
        <v>14368</v>
      </c>
      <c r="D226">
        <v>18</v>
      </c>
      <c r="E226" s="18">
        <f>18+E225</f>
        <v>10518</v>
      </c>
      <c r="F226" s="10">
        <v>5</v>
      </c>
      <c r="G226" s="15">
        <f>F226+G225</f>
        <v>146</v>
      </c>
      <c r="H226" s="13">
        <f t="shared" si="18"/>
        <v>3704</v>
      </c>
    </row>
    <row r="227" spans="1:8" x14ac:dyDescent="0.25">
      <c r="A227" s="1">
        <v>44113</v>
      </c>
      <c r="B227" s="8">
        <v>354</v>
      </c>
      <c r="C227" s="8">
        <f>354+C226</f>
        <v>14722</v>
      </c>
      <c r="D227">
        <v>188</v>
      </c>
      <c r="E227" s="18">
        <f>188+E226</f>
        <v>10706</v>
      </c>
      <c r="F227" s="10">
        <v>6</v>
      </c>
      <c r="G227" s="15">
        <f>F227+G226</f>
        <v>152</v>
      </c>
      <c r="H227" s="13">
        <f t="shared" si="18"/>
        <v>3864</v>
      </c>
    </row>
    <row r="228" spans="1:8" x14ac:dyDescent="0.25">
      <c r="A228" s="1">
        <v>44114</v>
      </c>
      <c r="B228" s="8">
        <v>374</v>
      </c>
      <c r="C228" s="8">
        <f>374+C227</f>
        <v>15096</v>
      </c>
      <c r="D228">
        <v>73</v>
      </c>
      <c r="E228" s="18">
        <f>73+E227</f>
        <v>10779</v>
      </c>
      <c r="F228" s="10">
        <v>3</v>
      </c>
      <c r="G228" s="15">
        <f>3+G227</f>
        <v>155</v>
      </c>
      <c r="H228" s="13">
        <f t="shared" si="18"/>
        <v>4162</v>
      </c>
    </row>
    <row r="229" spans="1:8" x14ac:dyDescent="0.25">
      <c r="A229" s="1">
        <v>44115</v>
      </c>
      <c r="B229" s="8">
        <v>561</v>
      </c>
      <c r="C229" s="8">
        <f>561+C228</f>
        <v>15657</v>
      </c>
      <c r="D229">
        <v>133</v>
      </c>
      <c r="E229" s="18">
        <f>133+E228</f>
        <v>10912</v>
      </c>
      <c r="F229" s="10">
        <v>2</v>
      </c>
      <c r="G229" s="15">
        <f>2+G228</f>
        <v>157</v>
      </c>
      <c r="H229" s="13">
        <f t="shared" si="18"/>
        <v>4588</v>
      </c>
    </row>
    <row r="230" spans="1:8" x14ac:dyDescent="0.25">
      <c r="A230" s="1">
        <v>44116</v>
      </c>
      <c r="B230" s="8">
        <v>563</v>
      </c>
      <c r="C230" s="8">
        <f>563+C229</f>
        <v>16220</v>
      </c>
      <c r="D230">
        <v>109</v>
      </c>
      <c r="E230" s="18">
        <f>109+E229</f>
        <v>11021</v>
      </c>
      <c r="F230" s="10">
        <v>2</v>
      </c>
      <c r="G230" s="15">
        <f>2+G229</f>
        <v>159</v>
      </c>
      <c r="H230" s="13">
        <f t="shared" si="18"/>
        <v>5040</v>
      </c>
    </row>
    <row r="231" spans="1:8" x14ac:dyDescent="0.25">
      <c r="A231" s="1">
        <v>44117</v>
      </c>
      <c r="B231" s="8">
        <v>660</v>
      </c>
      <c r="C231" s="8">
        <f>660+C230</f>
        <v>16880</v>
      </c>
      <c r="D231">
        <v>350</v>
      </c>
      <c r="E231" s="18">
        <f>350+E230</f>
        <v>11371</v>
      </c>
      <c r="F231" s="10">
        <v>4</v>
      </c>
      <c r="G231" s="15">
        <f>4+G230</f>
        <v>163</v>
      </c>
      <c r="H231" s="13">
        <f t="shared" ref="H231:H294" si="19">C231-E231-G231</f>
        <v>5346</v>
      </c>
    </row>
    <row r="232" spans="1:8" x14ac:dyDescent="0.25">
      <c r="A232" s="1">
        <v>44118</v>
      </c>
      <c r="B232" s="8">
        <v>660</v>
      </c>
      <c r="C232" s="8">
        <f>660+C231</f>
        <v>17540</v>
      </c>
      <c r="D232">
        <v>233</v>
      </c>
      <c r="E232" s="18">
        <f>233+E231</f>
        <v>11604</v>
      </c>
      <c r="F232" s="10">
        <v>4</v>
      </c>
      <c r="G232" s="15">
        <f>4+G231</f>
        <v>167</v>
      </c>
      <c r="H232" s="13">
        <f t="shared" si="19"/>
        <v>5769</v>
      </c>
    </row>
    <row r="233" spans="1:8" x14ac:dyDescent="0.25">
      <c r="A233" s="1">
        <v>44119</v>
      </c>
      <c r="B233" s="8">
        <v>589</v>
      </c>
      <c r="C233" s="8">
        <f>589+C232</f>
        <v>18129</v>
      </c>
      <c r="D233">
        <v>409</v>
      </c>
      <c r="E233" s="18">
        <f>409+E232</f>
        <v>12013</v>
      </c>
      <c r="F233" s="10">
        <v>3</v>
      </c>
      <c r="G233" s="15">
        <f>3+G232</f>
        <v>170</v>
      </c>
      <c r="H233" s="13">
        <f t="shared" si="19"/>
        <v>5946</v>
      </c>
    </row>
    <row r="234" spans="1:8" x14ac:dyDescent="0.25">
      <c r="A234" s="1">
        <v>44120</v>
      </c>
      <c r="B234" s="8">
        <v>629</v>
      </c>
      <c r="C234" s="8">
        <f>629+C233</f>
        <v>18758</v>
      </c>
      <c r="D234">
        <v>245</v>
      </c>
      <c r="E234" s="18">
        <f>245+E233</f>
        <v>12258</v>
      </c>
      <c r="F234" s="10">
        <v>6</v>
      </c>
      <c r="G234" s="15">
        <f>6+G233</f>
        <v>176</v>
      </c>
      <c r="H234" s="13">
        <f t="shared" si="19"/>
        <v>6324</v>
      </c>
    </row>
    <row r="235" spans="1:8" x14ac:dyDescent="0.25">
      <c r="A235" s="1">
        <v>44121</v>
      </c>
      <c r="B235" s="8">
        <v>869</v>
      </c>
      <c r="C235" s="8">
        <f>869+C234</f>
        <v>19627</v>
      </c>
      <c r="D235">
        <v>302</v>
      </c>
      <c r="E235" s="18">
        <f>302+E234</f>
        <v>12560</v>
      </c>
      <c r="F235" s="10">
        <v>4</v>
      </c>
      <c r="G235" s="15">
        <f>4+G234</f>
        <v>180</v>
      </c>
      <c r="H235" s="13">
        <f t="shared" si="19"/>
        <v>6887</v>
      </c>
    </row>
    <row r="236" spans="1:8" x14ac:dyDescent="0.25">
      <c r="A236" s="1">
        <v>44122</v>
      </c>
      <c r="B236" s="8">
        <v>871</v>
      </c>
      <c r="C236" s="8">
        <f>871+C235</f>
        <v>20498</v>
      </c>
      <c r="D236">
        <v>701</v>
      </c>
      <c r="E236" s="18">
        <f>701+E235</f>
        <v>13261</v>
      </c>
      <c r="F236" s="10">
        <v>7</v>
      </c>
      <c r="G236" s="15">
        <f>7+G235</f>
        <v>187</v>
      </c>
      <c r="H236" s="13">
        <f t="shared" si="19"/>
        <v>7050</v>
      </c>
    </row>
    <row r="237" spans="1:8" x14ac:dyDescent="0.25">
      <c r="A237" s="1">
        <v>44123</v>
      </c>
      <c r="B237" s="8">
        <v>865</v>
      </c>
      <c r="C237" s="8">
        <f>865+C236</f>
        <v>21363</v>
      </c>
      <c r="D237">
        <v>455</v>
      </c>
      <c r="E237" s="18">
        <f>455+E236</f>
        <v>13716</v>
      </c>
      <c r="F237" s="10">
        <v>3</v>
      </c>
      <c r="G237" s="15">
        <f>3+G236</f>
        <v>190</v>
      </c>
      <c r="H237" s="13">
        <f t="shared" si="19"/>
        <v>7457</v>
      </c>
    </row>
    <row r="238" spans="1:8" x14ac:dyDescent="0.25">
      <c r="A238" s="1">
        <v>44124</v>
      </c>
      <c r="B238" s="8">
        <v>862</v>
      </c>
      <c r="C238" s="8">
        <f>862+C237</f>
        <v>22225</v>
      </c>
      <c r="D238">
        <v>634</v>
      </c>
      <c r="E238" s="18">
        <f>634+E237</f>
        <v>14350</v>
      </c>
      <c r="F238" s="10">
        <v>3</v>
      </c>
      <c r="G238" s="15">
        <f>3+G237</f>
        <v>193</v>
      </c>
      <c r="H238" s="13">
        <f t="shared" si="19"/>
        <v>7682</v>
      </c>
    </row>
    <row r="239" spans="1:8" x14ac:dyDescent="0.25">
      <c r="A239" s="1">
        <v>44125</v>
      </c>
      <c r="B239" s="8">
        <v>732</v>
      </c>
      <c r="C239" s="8">
        <f>732+C238</f>
        <v>22957</v>
      </c>
      <c r="D239">
        <v>580</v>
      </c>
      <c r="E239" s="18">
        <f>580+E238</f>
        <v>14930</v>
      </c>
      <c r="F239" s="10">
        <v>6</v>
      </c>
      <c r="G239" s="15">
        <f>6+G238</f>
        <v>199</v>
      </c>
      <c r="H239" s="13">
        <f t="shared" si="19"/>
        <v>7828</v>
      </c>
    </row>
    <row r="240" spans="1:8" x14ac:dyDescent="0.25">
      <c r="A240" s="1">
        <v>44126</v>
      </c>
      <c r="B240" s="8">
        <v>847</v>
      </c>
      <c r="C240" s="8">
        <f>847+C239</f>
        <v>23804</v>
      </c>
      <c r="D240">
        <v>486</v>
      </c>
      <c r="E240" s="18">
        <f>486+E239</f>
        <v>15416</v>
      </c>
      <c r="F240" s="10">
        <v>5</v>
      </c>
      <c r="G240" s="15">
        <f>5+G239</f>
        <v>204</v>
      </c>
      <c r="H240" s="13">
        <f t="shared" si="19"/>
        <v>8184</v>
      </c>
    </row>
    <row r="241" spans="1:8" x14ac:dyDescent="0.25">
      <c r="A241" s="1">
        <v>44127</v>
      </c>
      <c r="B241" s="8">
        <v>710</v>
      </c>
      <c r="C241" s="8">
        <f>710+C240</f>
        <v>24514</v>
      </c>
      <c r="D241">
        <v>467</v>
      </c>
      <c r="E241" s="18">
        <f>467+E240</f>
        <v>15883</v>
      </c>
      <c r="F241" s="10">
        <v>10</v>
      </c>
      <c r="G241" s="15">
        <f>10+G240</f>
        <v>214</v>
      </c>
      <c r="H241" s="13">
        <f t="shared" si="19"/>
        <v>8417</v>
      </c>
    </row>
    <row r="242" spans="1:8" x14ac:dyDescent="0.25">
      <c r="A242" s="1">
        <v>44128</v>
      </c>
      <c r="B242" s="8">
        <v>1228</v>
      </c>
      <c r="C242" s="8">
        <f>1228+C241</f>
        <v>25742</v>
      </c>
      <c r="D242">
        <v>671</v>
      </c>
      <c r="E242" s="18">
        <f>671+E241</f>
        <v>16554</v>
      </c>
      <c r="F242" s="10">
        <v>7</v>
      </c>
      <c r="G242" s="15">
        <f>7+G241</f>
        <v>221</v>
      </c>
      <c r="H242" s="13">
        <f t="shared" si="19"/>
        <v>8967</v>
      </c>
    </row>
    <row r="243" spans="1:8" x14ac:dyDescent="0.25">
      <c r="A243" s="1">
        <v>44129</v>
      </c>
      <c r="B243" s="8">
        <v>823</v>
      </c>
      <c r="C243" s="8">
        <f>823+C242</f>
        <v>26565</v>
      </c>
      <c r="D243">
        <v>579</v>
      </c>
      <c r="E243" s="18">
        <f>579+E242</f>
        <v>17133</v>
      </c>
      <c r="F243" s="10">
        <v>8</v>
      </c>
      <c r="G243" s="15">
        <f>8+G242</f>
        <v>229</v>
      </c>
      <c r="H243" s="13">
        <f t="shared" si="19"/>
        <v>9203</v>
      </c>
    </row>
    <row r="244" spans="1:8" x14ac:dyDescent="0.25">
      <c r="A244" s="1">
        <v>44130</v>
      </c>
      <c r="B244" s="8">
        <v>1240</v>
      </c>
      <c r="C244" s="8">
        <f>1240+C243</f>
        <v>27805</v>
      </c>
      <c r="D244">
        <v>691</v>
      </c>
      <c r="E244" s="18">
        <f>691+E243</f>
        <v>17824</v>
      </c>
      <c r="F244" s="10">
        <v>7</v>
      </c>
      <c r="G244" s="15">
        <f>7+G243</f>
        <v>236</v>
      </c>
      <c r="H244" s="13">
        <f t="shared" si="19"/>
        <v>9745</v>
      </c>
    </row>
    <row r="245" spans="1:8" x14ac:dyDescent="0.25">
      <c r="A245" s="1">
        <v>44131</v>
      </c>
      <c r="B245" s="8">
        <v>835</v>
      </c>
      <c r="C245" s="8">
        <f>835+C244</f>
        <v>28640</v>
      </c>
      <c r="D245">
        <v>674</v>
      </c>
      <c r="E245" s="18">
        <f>674+E244</f>
        <v>18498</v>
      </c>
      <c r="F245" s="10">
        <v>2</v>
      </c>
      <c r="G245" s="15">
        <f>2+G244</f>
        <v>238</v>
      </c>
      <c r="H245" s="13">
        <f t="shared" si="19"/>
        <v>9904</v>
      </c>
    </row>
    <row r="246" spans="1:8" x14ac:dyDescent="0.25">
      <c r="A246" s="1">
        <v>44132</v>
      </c>
      <c r="B246" s="8">
        <v>801</v>
      </c>
      <c r="C246" s="8">
        <f>801+C245</f>
        <v>29441</v>
      </c>
      <c r="D246">
        <v>573</v>
      </c>
      <c r="E246" s="18">
        <f>573+E245</f>
        <v>19071</v>
      </c>
      <c r="F246" s="10">
        <v>8</v>
      </c>
      <c r="G246" s="15">
        <f>8+G245</f>
        <v>246</v>
      </c>
      <c r="H246" s="13">
        <f t="shared" si="19"/>
        <v>10124</v>
      </c>
    </row>
    <row r="247" spans="1:8" x14ac:dyDescent="0.25">
      <c r="A247" s="1">
        <v>44133</v>
      </c>
      <c r="B247" s="8">
        <v>649</v>
      </c>
      <c r="C247" s="8">
        <f>649+C246</f>
        <v>30090</v>
      </c>
      <c r="D247">
        <v>685</v>
      </c>
      <c r="E247" s="18">
        <f>685+E246</f>
        <v>19756</v>
      </c>
      <c r="F247" s="10">
        <v>0</v>
      </c>
      <c r="G247" s="15">
        <f>0+G246</f>
        <v>246</v>
      </c>
      <c r="H247" s="13">
        <f t="shared" si="19"/>
        <v>10088</v>
      </c>
    </row>
    <row r="248" spans="1:8" x14ac:dyDescent="0.25">
      <c r="A248" s="1">
        <v>44134</v>
      </c>
      <c r="B248" s="8">
        <v>799</v>
      </c>
      <c r="C248" s="8">
        <f>799+C247</f>
        <v>30889</v>
      </c>
      <c r="D248">
        <v>491</v>
      </c>
      <c r="E248" s="18">
        <f>491+E247</f>
        <v>20247</v>
      </c>
      <c r="F248" s="10">
        <v>3</v>
      </c>
      <c r="G248" s="15">
        <f>3+G247</f>
        <v>249</v>
      </c>
      <c r="H248" s="13">
        <f t="shared" si="19"/>
        <v>10393</v>
      </c>
    </row>
    <row r="249" spans="1:8" x14ac:dyDescent="0.25">
      <c r="A249" s="1">
        <v>44135</v>
      </c>
      <c r="B249" s="8">
        <v>659</v>
      </c>
      <c r="C249" s="8">
        <f>659+C248</f>
        <v>31548</v>
      </c>
      <c r="D249">
        <v>1000</v>
      </c>
      <c r="E249" s="18">
        <f>1000+E248</f>
        <v>21247</v>
      </c>
      <c r="F249" s="10">
        <v>0</v>
      </c>
      <c r="G249" s="15">
        <f>0+G248</f>
        <v>249</v>
      </c>
      <c r="H249" s="13">
        <f t="shared" si="19"/>
        <v>10052</v>
      </c>
    </row>
    <row r="250" spans="1:8" x14ac:dyDescent="0.25">
      <c r="A250" s="1">
        <v>44136</v>
      </c>
      <c r="B250" s="8">
        <v>957</v>
      </c>
      <c r="C250" s="8">
        <f>957+C249</f>
        <v>32505</v>
      </c>
      <c r="D250">
        <v>972</v>
      </c>
      <c r="E250" s="18">
        <f>972+E249</f>
        <v>22219</v>
      </c>
      <c r="F250" s="10">
        <v>0</v>
      </c>
      <c r="G250" s="15">
        <f>0+G249</f>
        <v>249</v>
      </c>
      <c r="H250" s="13">
        <f t="shared" si="19"/>
        <v>10037</v>
      </c>
    </row>
    <row r="251" spans="1:8" x14ac:dyDescent="0.25">
      <c r="A251" s="1">
        <v>44137</v>
      </c>
      <c r="B251" s="8">
        <v>834</v>
      </c>
      <c r="C251" s="8">
        <f>834+C250</f>
        <v>33339</v>
      </c>
      <c r="D251">
        <v>900</v>
      </c>
      <c r="E251" s="18">
        <f>900+E250</f>
        <v>23119</v>
      </c>
      <c r="F251" s="10">
        <v>2</v>
      </c>
      <c r="G251" s="15">
        <f>2+G250</f>
        <v>251</v>
      </c>
      <c r="H251" s="13">
        <f t="shared" si="19"/>
        <v>9969</v>
      </c>
    </row>
    <row r="252" spans="1:8" x14ac:dyDescent="0.25">
      <c r="A252" s="1">
        <v>44138</v>
      </c>
      <c r="B252" s="8">
        <v>1054</v>
      </c>
      <c r="C252" s="8">
        <f>1054+C251</f>
        <v>34393</v>
      </c>
      <c r="D252">
        <v>875</v>
      </c>
      <c r="E252" s="18">
        <f>875+E251</f>
        <v>23994</v>
      </c>
      <c r="F252" s="10">
        <v>12</v>
      </c>
      <c r="G252" s="15">
        <f>12+G251</f>
        <v>263</v>
      </c>
      <c r="H252" s="13">
        <f t="shared" si="19"/>
        <v>10136</v>
      </c>
    </row>
    <row r="253" spans="1:8" x14ac:dyDescent="0.25">
      <c r="A253" s="1">
        <v>44139</v>
      </c>
      <c r="B253" s="8">
        <v>1032</v>
      </c>
      <c r="C253" s="8">
        <f>1032+C252</f>
        <v>35425</v>
      </c>
      <c r="D253">
        <v>820</v>
      </c>
      <c r="E253" s="18">
        <f>820+E252</f>
        <v>24814</v>
      </c>
      <c r="F253" s="10">
        <v>8</v>
      </c>
      <c r="G253" s="15">
        <f>8+G252</f>
        <v>271</v>
      </c>
      <c r="H253" s="13">
        <f t="shared" si="19"/>
        <v>10340</v>
      </c>
    </row>
    <row r="254" spans="1:8" x14ac:dyDescent="0.25">
      <c r="A254" s="1">
        <v>44140</v>
      </c>
      <c r="B254" s="8">
        <v>1009</v>
      </c>
      <c r="C254" s="8">
        <f>1009+C253</f>
        <v>36434</v>
      </c>
      <c r="D254">
        <v>839</v>
      </c>
      <c r="E254" s="18">
        <f>839+E253</f>
        <v>25653</v>
      </c>
      <c r="F254" s="10">
        <v>6</v>
      </c>
      <c r="G254" s="15">
        <f>6+G253</f>
        <v>277</v>
      </c>
      <c r="H254" s="13">
        <f t="shared" si="19"/>
        <v>10504</v>
      </c>
    </row>
    <row r="255" spans="1:8" x14ac:dyDescent="0.25">
      <c r="A255" s="1">
        <v>44141</v>
      </c>
      <c r="B255" s="8">
        <v>1755</v>
      </c>
      <c r="C255" s="8">
        <f>1755+C254</f>
        <v>38189</v>
      </c>
      <c r="D255">
        <v>726</v>
      </c>
      <c r="E255" s="18">
        <f>726+E254</f>
        <v>26379</v>
      </c>
      <c r="F255" s="10">
        <v>2</v>
      </c>
      <c r="G255" s="15">
        <f>2+G254</f>
        <v>279</v>
      </c>
      <c r="H255" s="13">
        <f t="shared" si="19"/>
        <v>11531</v>
      </c>
    </row>
    <row r="256" spans="1:8" x14ac:dyDescent="0.25">
      <c r="A256" s="1">
        <v>44142</v>
      </c>
      <c r="B256" s="8">
        <v>1168</v>
      </c>
      <c r="C256" s="8">
        <f>1168+C255</f>
        <v>39357</v>
      </c>
      <c r="D256">
        <v>1029</v>
      </c>
      <c r="E256" s="18">
        <f>1029+E255</f>
        <v>27408</v>
      </c>
      <c r="F256" s="10">
        <v>3</v>
      </c>
      <c r="G256" s="15">
        <f>3+G255</f>
        <v>282</v>
      </c>
      <c r="H256" s="13">
        <f t="shared" si="19"/>
        <v>11667</v>
      </c>
    </row>
    <row r="257" spans="1:8" x14ac:dyDescent="0.25">
      <c r="A257" s="1">
        <v>44143</v>
      </c>
      <c r="B257" s="8">
        <v>852</v>
      </c>
      <c r="C257" s="8">
        <f>852+C256</f>
        <v>40209</v>
      </c>
      <c r="D257">
        <v>825</v>
      </c>
      <c r="E257" s="18">
        <f>825+E256</f>
        <v>28233</v>
      </c>
      <c r="F257" s="10">
        <v>4</v>
      </c>
      <c r="G257" s="15">
        <f>4+G256</f>
        <v>286</v>
      </c>
      <c r="H257" s="13">
        <f t="shared" si="19"/>
        <v>11690</v>
      </c>
    </row>
    <row r="258" spans="1:8" x14ac:dyDescent="0.25">
      <c r="A258" s="1">
        <v>44144</v>
      </c>
      <c r="B258" s="8">
        <v>972</v>
      </c>
      <c r="C258" s="8">
        <f>972+C257</f>
        <v>41181</v>
      </c>
      <c r="D258">
        <v>1345</v>
      </c>
      <c r="E258" s="18">
        <f>1345+E257</f>
        <v>29578</v>
      </c>
      <c r="F258" s="10">
        <v>8</v>
      </c>
      <c r="G258" s="15">
        <f>8+G257</f>
        <v>294</v>
      </c>
      <c r="H258" s="13">
        <f t="shared" si="19"/>
        <v>11309</v>
      </c>
    </row>
    <row r="259" spans="1:8" x14ac:dyDescent="0.25">
      <c r="A259" s="1">
        <v>44145</v>
      </c>
      <c r="B259" s="8">
        <v>869</v>
      </c>
      <c r="C259" s="8">
        <f>869+C258</f>
        <v>42050</v>
      </c>
      <c r="D259">
        <v>725</v>
      </c>
      <c r="E259" s="18">
        <f>725+E258</f>
        <v>30303</v>
      </c>
      <c r="F259" s="10">
        <v>6</v>
      </c>
      <c r="G259" s="15">
        <f>6+G258</f>
        <v>300</v>
      </c>
      <c r="H259" s="13">
        <f t="shared" si="19"/>
        <v>11447</v>
      </c>
    </row>
    <row r="260" spans="1:8" x14ac:dyDescent="0.25">
      <c r="A260" s="1">
        <v>44146</v>
      </c>
      <c r="B260" s="8">
        <v>822</v>
      </c>
      <c r="C260" s="8">
        <f>822+C259</f>
        <v>42872</v>
      </c>
      <c r="D260">
        <v>769</v>
      </c>
      <c r="E260" s="18">
        <f>769+E259</f>
        <v>31072</v>
      </c>
      <c r="F260" s="10">
        <v>2</v>
      </c>
      <c r="G260" s="15">
        <f>2+G259</f>
        <v>302</v>
      </c>
      <c r="H260" s="13">
        <f t="shared" si="19"/>
        <v>11498</v>
      </c>
    </row>
    <row r="261" spans="1:8" x14ac:dyDescent="0.25">
      <c r="A261" s="1">
        <v>44147</v>
      </c>
      <c r="B261" s="8">
        <v>919</v>
      </c>
      <c r="C261" s="8">
        <f>919+C260</f>
        <v>43791</v>
      </c>
      <c r="D261">
        <v>996</v>
      </c>
      <c r="E261" s="18">
        <f>996+E260</f>
        <v>32068</v>
      </c>
      <c r="F261" s="10">
        <v>1</v>
      </c>
      <c r="G261" s="15">
        <f>1+G260</f>
        <v>303</v>
      </c>
      <c r="H261" s="13">
        <f t="shared" si="19"/>
        <v>11420</v>
      </c>
    </row>
    <row r="262" spans="1:8" x14ac:dyDescent="0.25">
      <c r="A262" s="1">
        <v>44148</v>
      </c>
      <c r="B262" s="8">
        <v>1304</v>
      </c>
      <c r="C262" s="8">
        <f>1304+C261</f>
        <v>45095</v>
      </c>
      <c r="D262">
        <v>900</v>
      </c>
      <c r="E262" s="18">
        <f>900+E261</f>
        <v>32968</v>
      </c>
      <c r="F262" s="10">
        <v>1</v>
      </c>
      <c r="G262" s="15">
        <f>1+G261</f>
        <v>304</v>
      </c>
      <c r="H262" s="13">
        <f t="shared" si="19"/>
        <v>11823</v>
      </c>
    </row>
    <row r="263" spans="1:8" x14ac:dyDescent="0.25">
      <c r="A263" s="1">
        <v>44149</v>
      </c>
      <c r="B263" s="8">
        <v>1114</v>
      </c>
      <c r="C263" s="8">
        <f>1114+C262</f>
        <v>46209</v>
      </c>
      <c r="D263">
        <v>803</v>
      </c>
      <c r="E263" s="18">
        <f>803+E262</f>
        <v>33771</v>
      </c>
      <c r="F263" s="10">
        <v>2</v>
      </c>
      <c r="G263" s="15">
        <f>2+G262</f>
        <v>306</v>
      </c>
      <c r="H263" s="13">
        <f t="shared" si="19"/>
        <v>12132</v>
      </c>
    </row>
    <row r="264" spans="1:8" x14ac:dyDescent="0.25">
      <c r="A264" s="1">
        <v>44150</v>
      </c>
      <c r="B264" s="8">
        <v>1208</v>
      </c>
      <c r="C264" s="8">
        <f>1208+C263</f>
        <v>47417</v>
      </c>
      <c r="D264">
        <v>1013</v>
      </c>
      <c r="E264" s="18">
        <f>1013+E263</f>
        <v>34784</v>
      </c>
      <c r="F264" s="10">
        <v>3</v>
      </c>
      <c r="G264" s="15">
        <f>3+G263</f>
        <v>309</v>
      </c>
      <c r="H264" s="13">
        <f t="shared" si="19"/>
        <v>12324</v>
      </c>
    </row>
    <row r="265" spans="1:8" x14ac:dyDescent="0.25">
      <c r="A265" s="1">
        <v>44151</v>
      </c>
      <c r="B265" s="8">
        <v>1103</v>
      </c>
      <c r="C265" s="8">
        <f>1103+C264</f>
        <v>48520</v>
      </c>
      <c r="D265">
        <v>821</v>
      </c>
      <c r="E265" s="18">
        <f>821+E264</f>
        <v>35605</v>
      </c>
      <c r="F265" s="10">
        <v>4</v>
      </c>
      <c r="G265" s="15">
        <f>4+G264</f>
        <v>313</v>
      </c>
      <c r="H265" s="13">
        <f t="shared" si="19"/>
        <v>12602</v>
      </c>
    </row>
    <row r="266" spans="1:8" x14ac:dyDescent="0.25">
      <c r="A266" s="1">
        <v>44152</v>
      </c>
      <c r="B266" s="8">
        <v>1210</v>
      </c>
      <c r="C266" s="8">
        <f>1210+C265</f>
        <v>49730</v>
      </c>
      <c r="D266">
        <v>1018</v>
      </c>
      <c r="E266" s="18">
        <f>1018+E265</f>
        <v>36623</v>
      </c>
      <c r="F266" s="10">
        <v>5</v>
      </c>
      <c r="G266" s="15">
        <f>5+G265</f>
        <v>318</v>
      </c>
      <c r="H266" s="13">
        <f t="shared" si="19"/>
        <v>12789</v>
      </c>
    </row>
    <row r="267" spans="1:8" x14ac:dyDescent="0.25">
      <c r="A267" s="1">
        <v>44153</v>
      </c>
      <c r="B267" s="8">
        <v>660</v>
      </c>
      <c r="C267" s="8">
        <f>660+C266</f>
        <v>50390</v>
      </c>
      <c r="D267">
        <v>630</v>
      </c>
      <c r="E267" s="18">
        <f>630+E266</f>
        <v>37253</v>
      </c>
      <c r="F267" s="10">
        <v>4</v>
      </c>
      <c r="G267" s="15">
        <f>4+G266</f>
        <v>322</v>
      </c>
      <c r="H267" s="13">
        <f t="shared" si="19"/>
        <v>12815</v>
      </c>
    </row>
    <row r="268" spans="1:8" x14ac:dyDescent="0.25">
      <c r="A268" s="1">
        <v>44154</v>
      </c>
      <c r="B268" s="8">
        <v>1290</v>
      </c>
      <c r="C268" s="8">
        <f>1290+C267</f>
        <v>51680</v>
      </c>
      <c r="D268">
        <v>878</v>
      </c>
      <c r="E268" s="18">
        <f>878+E267</f>
        <v>38131</v>
      </c>
      <c r="F268" s="10">
        <v>4</v>
      </c>
      <c r="G268" s="15">
        <f>4+G267</f>
        <v>326</v>
      </c>
      <c r="H268" s="13">
        <f t="shared" si="19"/>
        <v>13223</v>
      </c>
    </row>
    <row r="269" spans="1:8" x14ac:dyDescent="0.25">
      <c r="A269" s="1">
        <v>44155</v>
      </c>
      <c r="B269" s="8">
        <v>958</v>
      </c>
      <c r="C269" s="8">
        <f>958+C268</f>
        <v>52638</v>
      </c>
      <c r="D269">
        <v>956</v>
      </c>
      <c r="E269" s="18">
        <f>956+E268</f>
        <v>39087</v>
      </c>
      <c r="F269" s="10">
        <v>3</v>
      </c>
      <c r="G269" s="15">
        <f>3+G268</f>
        <v>329</v>
      </c>
      <c r="H269" s="13">
        <f t="shared" si="19"/>
        <v>13222</v>
      </c>
    </row>
    <row r="270" spans="1:8" x14ac:dyDescent="0.25">
      <c r="A270" s="1">
        <v>44156</v>
      </c>
      <c r="B270" s="8">
        <v>1041</v>
      </c>
      <c r="C270" s="8">
        <f>1041+C269</f>
        <v>53679</v>
      </c>
      <c r="D270">
        <v>1405</v>
      </c>
      <c r="E270" s="18">
        <f>1405+E269</f>
        <v>40492</v>
      </c>
      <c r="F270" s="10">
        <v>3</v>
      </c>
      <c r="G270" s="15">
        <f>3+G269</f>
        <v>332</v>
      </c>
      <c r="H270" s="13">
        <f t="shared" si="19"/>
        <v>12855</v>
      </c>
    </row>
    <row r="271" spans="1:8" x14ac:dyDescent="0.25">
      <c r="A271" s="1">
        <v>44157</v>
      </c>
      <c r="B271" s="8">
        <v>1096</v>
      </c>
      <c r="C271" s="8">
        <f>1096+C270</f>
        <v>54775</v>
      </c>
      <c r="D271">
        <v>1104</v>
      </c>
      <c r="E271" s="18">
        <f>1104+E270</f>
        <v>41596</v>
      </c>
      <c r="F271" s="10">
        <v>3</v>
      </c>
      <c r="G271" s="15">
        <f>3+G270</f>
        <v>335</v>
      </c>
      <c r="H271" s="13">
        <f t="shared" si="19"/>
        <v>12844</v>
      </c>
    </row>
    <row r="272" spans="1:8" x14ac:dyDescent="0.25">
      <c r="A272" s="1">
        <v>44158</v>
      </c>
      <c r="B272" s="8">
        <v>1884</v>
      </c>
      <c r="C272" s="8">
        <f>1884+C271</f>
        <v>56659</v>
      </c>
      <c r="D272">
        <v>883</v>
      </c>
      <c r="E272" s="18">
        <f>883+E271</f>
        <v>42479</v>
      </c>
      <c r="F272" s="10">
        <v>2</v>
      </c>
      <c r="G272" s="15">
        <f>2+G271</f>
        <v>337</v>
      </c>
      <c r="H272" s="13">
        <f t="shared" si="19"/>
        <v>13843</v>
      </c>
    </row>
    <row r="273" spans="1:8" x14ac:dyDescent="0.25">
      <c r="A273" s="1">
        <v>44159</v>
      </c>
      <c r="B273" s="8">
        <v>2188</v>
      </c>
      <c r="C273" s="8">
        <f>2188+C272</f>
        <v>58847</v>
      </c>
      <c r="D273">
        <v>1673</v>
      </c>
      <c r="E273" s="18">
        <f>1673+E272</f>
        <v>44152</v>
      </c>
      <c r="F273" s="10">
        <v>4</v>
      </c>
      <c r="G273" s="15">
        <f>4+G272</f>
        <v>341</v>
      </c>
      <c r="H273" s="13">
        <f t="shared" si="19"/>
        <v>14354</v>
      </c>
    </row>
    <row r="274" spans="1:8" x14ac:dyDescent="0.25">
      <c r="A274" s="1">
        <v>44160</v>
      </c>
      <c r="B274" s="8">
        <v>970</v>
      </c>
      <c r="C274" s="8">
        <f>970+C273</f>
        <v>59817</v>
      </c>
      <c r="D274">
        <v>2348</v>
      </c>
      <c r="E274" s="18">
        <f>2348+E273</f>
        <v>46500</v>
      </c>
      <c r="F274" s="10">
        <v>4</v>
      </c>
      <c r="G274" s="15">
        <f>4+G273</f>
        <v>345</v>
      </c>
      <c r="H274" s="13">
        <f t="shared" si="19"/>
        <v>12972</v>
      </c>
    </row>
    <row r="275" spans="1:8" x14ac:dyDescent="0.25">
      <c r="A275" s="1">
        <v>44161</v>
      </c>
      <c r="B275" s="8">
        <v>935</v>
      </c>
      <c r="C275" s="8">
        <f>935+C274</f>
        <v>60752</v>
      </c>
      <c r="D275">
        <v>2555</v>
      </c>
      <c r="E275" s="18">
        <f>2555+E274</f>
        <v>49055</v>
      </c>
      <c r="F275" s="10">
        <v>3</v>
      </c>
      <c r="G275" s="15">
        <f>3+G274</f>
        <v>348</v>
      </c>
      <c r="H275" s="13">
        <f t="shared" si="19"/>
        <v>11349</v>
      </c>
    </row>
    <row r="276" spans="1:8" x14ac:dyDescent="0.25">
      <c r="A276" s="1">
        <v>44162</v>
      </c>
      <c r="B276" s="8">
        <v>1109</v>
      </c>
      <c r="C276" s="8">
        <f>1109+C275</f>
        <v>61861</v>
      </c>
      <c r="D276">
        <v>1148</v>
      </c>
      <c r="E276" s="18">
        <f>1148+E275</f>
        <v>50203</v>
      </c>
      <c r="F276" s="10">
        <v>2</v>
      </c>
      <c r="G276" s="15">
        <f>2+G275</f>
        <v>350</v>
      </c>
      <c r="H276" s="13">
        <f t="shared" si="19"/>
        <v>11308</v>
      </c>
    </row>
    <row r="277" spans="1:8" x14ac:dyDescent="0.25">
      <c r="A277" s="1">
        <v>44163</v>
      </c>
      <c r="B277" s="8">
        <v>1315</v>
      </c>
      <c r="C277" s="8">
        <f>1315+C276</f>
        <v>63176</v>
      </c>
      <c r="D277">
        <v>1110</v>
      </c>
      <c r="E277" s="18">
        <f>1110+E276</f>
        <v>51313</v>
      </c>
      <c r="F277" s="10">
        <v>4</v>
      </c>
      <c r="G277" s="15">
        <f>4+G276</f>
        <v>354</v>
      </c>
      <c r="H277" s="13">
        <f t="shared" si="19"/>
        <v>11509</v>
      </c>
    </row>
    <row r="278" spans="1:8" x14ac:dyDescent="0.25">
      <c r="A278" s="1">
        <v>44164</v>
      </c>
      <c r="B278" s="8">
        <v>1309</v>
      </c>
      <c r="C278" s="8">
        <f>1309+C277</f>
        <v>64485</v>
      </c>
      <c r="D278">
        <v>1333</v>
      </c>
      <c r="E278" s="18">
        <f>1333+E277</f>
        <v>52646</v>
      </c>
      <c r="F278" s="10">
        <v>3</v>
      </c>
      <c r="G278" s="15">
        <f>3+G277</f>
        <v>357</v>
      </c>
      <c r="H278" s="13">
        <f t="shared" si="19"/>
        <v>11482</v>
      </c>
    </row>
    <row r="279" spans="1:8" x14ac:dyDescent="0.25">
      <c r="A279" s="1">
        <v>44165</v>
      </c>
      <c r="B279" s="8">
        <v>1212</v>
      </c>
      <c r="C279" s="8">
        <f>1212+C278</f>
        <v>65697</v>
      </c>
      <c r="D279">
        <v>2112</v>
      </c>
      <c r="E279" s="18">
        <f>2112+E278</f>
        <v>54758</v>
      </c>
      <c r="F279" s="10">
        <v>3</v>
      </c>
      <c r="G279" s="15">
        <f>3+G278</f>
        <v>360</v>
      </c>
      <c r="H279" s="13">
        <f t="shared" si="19"/>
        <v>10579</v>
      </c>
    </row>
    <row r="280" spans="1:8" x14ac:dyDescent="0.25">
      <c r="A280" s="1">
        <v>44166</v>
      </c>
      <c r="B280" s="8">
        <v>1472</v>
      </c>
      <c r="C280" s="8">
        <f>1472+C279</f>
        <v>67169</v>
      </c>
      <c r="D280">
        <v>1552</v>
      </c>
      <c r="E280" s="18">
        <f>1552+E279</f>
        <v>56310</v>
      </c>
      <c r="F280" s="10">
        <v>3</v>
      </c>
      <c r="G280" s="15">
        <f>3+G279</f>
        <v>363</v>
      </c>
      <c r="H280" s="13">
        <f t="shared" si="19"/>
        <v>10496</v>
      </c>
    </row>
    <row r="281" spans="1:8" x14ac:dyDescent="0.25">
      <c r="A281" s="1">
        <v>44167</v>
      </c>
      <c r="B281" s="8">
        <v>851</v>
      </c>
      <c r="C281" s="8">
        <f>851+C280</f>
        <v>68020</v>
      </c>
      <c r="D281">
        <v>658</v>
      </c>
      <c r="E281" s="18">
        <f>658+E280</f>
        <v>56968</v>
      </c>
      <c r="F281" s="10">
        <v>2</v>
      </c>
      <c r="G281" s="15">
        <f>2+G280</f>
        <v>365</v>
      </c>
      <c r="H281" s="13">
        <f t="shared" si="19"/>
        <v>10687</v>
      </c>
    </row>
    <row r="282" spans="1:8" x14ac:dyDescent="0.25">
      <c r="A282" s="1">
        <v>44168</v>
      </c>
      <c r="B282" s="8">
        <v>1075</v>
      </c>
      <c r="C282" s="8">
        <f>1075+C281</f>
        <v>69095</v>
      </c>
      <c r="D282">
        <v>948</v>
      </c>
      <c r="E282" s="18">
        <f>948+E281</f>
        <v>57916</v>
      </c>
      <c r="F282" s="10">
        <v>11</v>
      </c>
      <c r="G282" s="15">
        <f>11+G281</f>
        <v>376</v>
      </c>
      <c r="H282" s="13">
        <f t="shared" si="19"/>
        <v>10803</v>
      </c>
    </row>
    <row r="283" spans="1:8" x14ac:dyDescent="0.25">
      <c r="A283" s="1">
        <v>44169</v>
      </c>
      <c r="B283" s="8">
        <v>1141</v>
      </c>
      <c r="C283" s="8">
        <f>1141+C282</f>
        <v>70236</v>
      </c>
      <c r="D283">
        <v>1144</v>
      </c>
      <c r="E283" s="18">
        <f>1144+E282</f>
        <v>59060</v>
      </c>
      <c r="F283" s="10">
        <v>0</v>
      </c>
      <c r="G283" s="15">
        <f>0+G282</f>
        <v>376</v>
      </c>
      <c r="H283" s="13">
        <f t="shared" si="19"/>
        <v>10800</v>
      </c>
    </row>
    <row r="284" spans="1:8" x14ac:dyDescent="0.25">
      <c r="A284" s="1">
        <v>44170</v>
      </c>
      <c r="B284" s="8">
        <v>1123</v>
      </c>
      <c r="C284" s="8">
        <f>1123+C283</f>
        <v>71359</v>
      </c>
      <c r="D284">
        <v>1143</v>
      </c>
      <c r="E284" s="18">
        <f>1143+E283</f>
        <v>60203</v>
      </c>
      <c r="F284" s="10">
        <v>4</v>
      </c>
      <c r="G284" s="15">
        <f>4+G283</f>
        <v>380</v>
      </c>
      <c r="H284" s="13">
        <f t="shared" si="19"/>
        <v>10776</v>
      </c>
    </row>
    <row r="285" spans="1:8" x14ac:dyDescent="0.25">
      <c r="A285" s="1">
        <v>44171</v>
      </c>
      <c r="B285" s="8">
        <v>1335</v>
      </c>
      <c r="C285" s="8">
        <f>1335+C284</f>
        <v>72694</v>
      </c>
      <c r="D285">
        <v>1069</v>
      </c>
      <c r="E285" s="18">
        <f>1069+E284</f>
        <v>61272</v>
      </c>
      <c r="F285" s="10">
        <v>2</v>
      </c>
      <c r="G285" s="15">
        <f>2+G284</f>
        <v>382</v>
      </c>
      <c r="H285" s="13">
        <f t="shared" si="19"/>
        <v>11040</v>
      </c>
    </row>
    <row r="286" spans="1:8" x14ac:dyDescent="0.25">
      <c r="A286" s="1">
        <v>44172</v>
      </c>
      <c r="B286" s="8">
        <v>1600</v>
      </c>
      <c r="C286" s="8">
        <f>1600+C285</f>
        <v>74294</v>
      </c>
      <c r="D286">
        <v>1033</v>
      </c>
      <c r="E286" s="18">
        <f>1033+E285</f>
        <v>62305</v>
      </c>
      <c r="F286" s="10">
        <v>2</v>
      </c>
      <c r="G286" s="15">
        <f>2+G285</f>
        <v>384</v>
      </c>
      <c r="H286" s="13">
        <f t="shared" si="19"/>
        <v>11605</v>
      </c>
    </row>
    <row r="287" spans="1:8" x14ac:dyDescent="0.25">
      <c r="A287" s="1">
        <v>44173</v>
      </c>
      <c r="B287" s="8">
        <v>1012</v>
      </c>
      <c r="C287" s="8">
        <f>1012+C286</f>
        <v>75306</v>
      </c>
      <c r="D287">
        <v>1750</v>
      </c>
      <c r="E287" s="18">
        <f>1750+E286</f>
        <v>64055</v>
      </c>
      <c r="F287" s="10">
        <v>4</v>
      </c>
      <c r="G287" s="15">
        <f>4+G286</f>
        <v>388</v>
      </c>
      <c r="H287" s="13">
        <f t="shared" si="19"/>
        <v>10863</v>
      </c>
    </row>
    <row r="288" spans="1:8" x14ac:dyDescent="0.25">
      <c r="A288" s="1">
        <v>44174</v>
      </c>
      <c r="B288" s="8">
        <v>959</v>
      </c>
      <c r="C288" s="8">
        <f>959+C287</f>
        <v>76265</v>
      </c>
      <c r="D288">
        <v>1068</v>
      </c>
      <c r="E288" s="18">
        <f>1068+E287</f>
        <v>65123</v>
      </c>
      <c r="F288" s="10">
        <v>5</v>
      </c>
      <c r="G288" s="15">
        <f>5+G287</f>
        <v>393</v>
      </c>
      <c r="H288" s="13">
        <f t="shared" si="19"/>
        <v>10749</v>
      </c>
    </row>
    <row r="289" spans="1:8" x14ac:dyDescent="0.25">
      <c r="A289" s="1">
        <v>44175</v>
      </c>
      <c r="B289" s="8">
        <v>2234</v>
      </c>
      <c r="C289" s="8">
        <f>2234+C288</f>
        <v>78499</v>
      </c>
      <c r="D289">
        <v>1112</v>
      </c>
      <c r="E289" s="18">
        <f>1112+E288</f>
        <v>66235</v>
      </c>
      <c r="F289" s="10">
        <v>3</v>
      </c>
      <c r="G289" s="15">
        <f>3+G288</f>
        <v>396</v>
      </c>
      <c r="H289" s="13">
        <f t="shared" si="19"/>
        <v>11868</v>
      </c>
    </row>
    <row r="290" spans="1:8" x14ac:dyDescent="0.25">
      <c r="A290" s="1">
        <v>44176</v>
      </c>
      <c r="B290" s="8">
        <v>1810</v>
      </c>
      <c r="C290" s="8">
        <f>1810+C289</f>
        <v>80309</v>
      </c>
      <c r="D290">
        <v>937</v>
      </c>
      <c r="E290" s="18">
        <f>937+E289</f>
        <v>67172</v>
      </c>
      <c r="F290" s="10">
        <v>6</v>
      </c>
      <c r="G290" s="15">
        <f>6+G289</f>
        <v>402</v>
      </c>
      <c r="H290" s="13">
        <f t="shared" si="19"/>
        <v>12735</v>
      </c>
    </row>
    <row r="291" spans="1:8" x14ac:dyDescent="0.25">
      <c r="A291" s="1">
        <v>44177</v>
      </c>
      <c r="B291" s="8">
        <v>1937</v>
      </c>
      <c r="C291" s="8">
        <f>1937+C290</f>
        <v>82246</v>
      </c>
      <c r="D291">
        <v>911</v>
      </c>
      <c r="E291" s="18">
        <f>911+E290</f>
        <v>68083</v>
      </c>
      <c r="F291" s="10">
        <v>9</v>
      </c>
      <c r="G291" s="15">
        <f>9+G290</f>
        <v>411</v>
      </c>
      <c r="H291" s="13">
        <f t="shared" si="19"/>
        <v>13752</v>
      </c>
    </row>
    <row r="292" spans="1:8" x14ac:dyDescent="0.25">
      <c r="A292" s="1">
        <v>44178</v>
      </c>
      <c r="B292" s="8">
        <v>1229</v>
      </c>
      <c r="C292" s="8">
        <f>1229+C291</f>
        <v>83475</v>
      </c>
      <c r="D292">
        <v>1309</v>
      </c>
      <c r="E292" s="18">
        <f>1309+E291</f>
        <v>69392</v>
      </c>
      <c r="F292" s="10">
        <v>4</v>
      </c>
      <c r="G292" s="15">
        <f>4+G291</f>
        <v>415</v>
      </c>
      <c r="H292" s="13">
        <f t="shared" si="19"/>
        <v>13668</v>
      </c>
    </row>
    <row r="293" spans="1:8" x14ac:dyDescent="0.25">
      <c r="A293" s="1">
        <v>44179</v>
      </c>
      <c r="B293" s="8">
        <v>1371</v>
      </c>
      <c r="C293" s="8">
        <f>1371+C292</f>
        <v>84846</v>
      </c>
      <c r="D293">
        <v>1204</v>
      </c>
      <c r="E293" s="18">
        <f>1204+E292</f>
        <v>70596</v>
      </c>
      <c r="F293" s="10">
        <v>4</v>
      </c>
      <c r="G293" s="15">
        <f>4+G292</f>
        <v>419</v>
      </c>
      <c r="H293" s="13">
        <f t="shared" si="19"/>
        <v>13831</v>
      </c>
    </row>
    <row r="294" spans="1:8" x14ac:dyDescent="0.25">
      <c r="A294" s="1">
        <v>44180</v>
      </c>
      <c r="B294" s="8">
        <v>1772</v>
      </c>
      <c r="C294" s="8">
        <f>1772+C293</f>
        <v>86618</v>
      </c>
      <c r="D294">
        <v>1084</v>
      </c>
      <c r="E294" s="18">
        <f>1084+E293</f>
        <v>71680</v>
      </c>
      <c r="F294" s="10">
        <v>3</v>
      </c>
      <c r="G294" s="15">
        <f>3+G293</f>
        <v>422</v>
      </c>
      <c r="H294" s="13">
        <f t="shared" si="19"/>
        <v>14516</v>
      </c>
    </row>
    <row r="295" spans="1:8" x14ac:dyDescent="0.25">
      <c r="A295" s="1">
        <v>44181</v>
      </c>
      <c r="B295" s="8">
        <v>1295</v>
      </c>
      <c r="C295" s="8">
        <f>1295+C294</f>
        <v>87913</v>
      </c>
      <c r="D295">
        <v>1052</v>
      </c>
      <c r="E295" s="18">
        <f>1052+E294</f>
        <v>72732</v>
      </c>
      <c r="F295" s="10">
        <v>7</v>
      </c>
      <c r="G295" s="15">
        <f>7+G294</f>
        <v>429</v>
      </c>
      <c r="H295" s="13">
        <f t="shared" ref="H295:H358" si="20">C295-E295-G295</f>
        <v>14752</v>
      </c>
    </row>
    <row r="296" spans="1:8" x14ac:dyDescent="0.25">
      <c r="A296" s="1">
        <v>44182</v>
      </c>
      <c r="B296" s="8">
        <v>1220</v>
      </c>
      <c r="C296" s="8">
        <f>1220+C295</f>
        <v>89133</v>
      </c>
      <c r="D296">
        <v>1297</v>
      </c>
      <c r="E296" s="18">
        <f>1297+E295</f>
        <v>74029</v>
      </c>
      <c r="F296" s="10">
        <v>3</v>
      </c>
      <c r="G296" s="15">
        <f>3+G295</f>
        <v>432</v>
      </c>
      <c r="H296" s="13">
        <f t="shared" si="20"/>
        <v>14672</v>
      </c>
    </row>
    <row r="297" spans="1:8" x14ac:dyDescent="0.25">
      <c r="A297" s="1">
        <v>44183</v>
      </c>
      <c r="B297" s="8">
        <v>1683</v>
      </c>
      <c r="C297" s="8">
        <f>1683+C296</f>
        <v>90816</v>
      </c>
      <c r="D297">
        <v>1214</v>
      </c>
      <c r="E297" s="18">
        <f>1214+E296</f>
        <v>75243</v>
      </c>
      <c r="F297" s="10">
        <v>0</v>
      </c>
      <c r="G297" s="15">
        <f>0+G296</f>
        <v>432</v>
      </c>
      <c r="H297" s="13">
        <f t="shared" si="20"/>
        <v>15141</v>
      </c>
    </row>
    <row r="298" spans="1:8" x14ac:dyDescent="0.25">
      <c r="A298" s="1">
        <v>44184</v>
      </c>
      <c r="B298" s="8">
        <v>1153</v>
      </c>
      <c r="C298" s="8">
        <f>1153+C297</f>
        <v>91969</v>
      </c>
      <c r="D298">
        <v>998</v>
      </c>
      <c r="E298" s="18">
        <f>998+E297</f>
        <v>76241</v>
      </c>
      <c r="F298" s="10">
        <v>1</v>
      </c>
      <c r="G298" s="15">
        <f>1+G297</f>
        <v>433</v>
      </c>
      <c r="H298" s="13">
        <f t="shared" si="20"/>
        <v>15295</v>
      </c>
    </row>
    <row r="299" spans="1:8" x14ac:dyDescent="0.25">
      <c r="A299" s="1">
        <v>44185</v>
      </c>
      <c r="B299" s="8">
        <v>1340</v>
      </c>
      <c r="C299" s="8">
        <f>1340+C298</f>
        <v>93309</v>
      </c>
      <c r="D299">
        <v>1067</v>
      </c>
      <c r="E299" s="18">
        <f>1067+E298</f>
        <v>77308</v>
      </c>
      <c r="F299" s="10">
        <v>4</v>
      </c>
      <c r="G299" s="15">
        <f>4+G298</f>
        <v>437</v>
      </c>
      <c r="H299" s="13">
        <f t="shared" si="20"/>
        <v>15564</v>
      </c>
    </row>
    <row r="300" spans="1:8" x14ac:dyDescent="0.25">
      <c r="A300" s="1">
        <v>44186</v>
      </c>
      <c r="B300" s="8">
        <v>2018</v>
      </c>
      <c r="C300" s="8">
        <f>2018+C299</f>
        <v>95327</v>
      </c>
      <c r="D300">
        <v>1084</v>
      </c>
      <c r="E300" s="18">
        <f>1084+E299</f>
        <v>78392</v>
      </c>
      <c r="F300" s="10">
        <v>1</v>
      </c>
      <c r="G300" s="15">
        <f>1+G299</f>
        <v>438</v>
      </c>
      <c r="H300" s="13">
        <f t="shared" si="20"/>
        <v>16497</v>
      </c>
    </row>
    <row r="301" spans="1:8" x14ac:dyDescent="0.25">
      <c r="A301" s="1">
        <v>44187</v>
      </c>
      <c r="B301" s="8">
        <v>2062</v>
      </c>
      <c r="C301" s="8">
        <f>2062+C300</f>
        <v>97389</v>
      </c>
      <c r="D301">
        <v>911</v>
      </c>
      <c r="E301" s="18">
        <f>911+E300</f>
        <v>79303</v>
      </c>
      <c r="F301" s="10">
        <v>1</v>
      </c>
      <c r="G301" s="15">
        <f>1+G300</f>
        <v>439</v>
      </c>
      <c r="H301" s="13">
        <f t="shared" si="20"/>
        <v>17647</v>
      </c>
    </row>
    <row r="302" spans="1:8" x14ac:dyDescent="0.25">
      <c r="A302" s="1">
        <v>44188</v>
      </c>
      <c r="B302" s="8">
        <v>1348</v>
      </c>
      <c r="C302" s="8">
        <f>1348+C301</f>
        <v>98737</v>
      </c>
      <c r="D302">
        <v>710</v>
      </c>
      <c r="E302" s="18">
        <f>710+E301</f>
        <v>80013</v>
      </c>
      <c r="F302" s="10">
        <v>5</v>
      </c>
      <c r="G302" s="15">
        <f>5+G301</f>
        <v>444</v>
      </c>
      <c r="H302" s="13">
        <f t="shared" si="20"/>
        <v>18280</v>
      </c>
    </row>
    <row r="303" spans="1:8" x14ac:dyDescent="0.25">
      <c r="A303" s="1">
        <v>44189</v>
      </c>
      <c r="B303" s="8">
        <v>1581</v>
      </c>
      <c r="C303" s="8">
        <f>1581+C302</f>
        <v>100318</v>
      </c>
      <c r="D303">
        <v>1085</v>
      </c>
      <c r="E303" s="18">
        <f>1085+E302</f>
        <v>81098</v>
      </c>
      <c r="F303" s="10">
        <v>2</v>
      </c>
      <c r="G303" s="15">
        <f>2+G302</f>
        <v>446</v>
      </c>
      <c r="H303" s="13">
        <f t="shared" si="20"/>
        <v>18774</v>
      </c>
    </row>
    <row r="304" spans="1:8" x14ac:dyDescent="0.25">
      <c r="A304" s="1">
        <v>44190</v>
      </c>
      <c r="B304" s="8">
        <v>1247</v>
      </c>
      <c r="C304" s="8">
        <f>1247+C303</f>
        <v>101565</v>
      </c>
      <c r="D304">
        <v>1441</v>
      </c>
      <c r="E304" s="18">
        <f>1441+E303</f>
        <v>82539</v>
      </c>
      <c r="F304" s="10">
        <v>3</v>
      </c>
      <c r="G304" s="15">
        <f>3+G303</f>
        <v>449</v>
      </c>
      <c r="H304" s="13">
        <f t="shared" si="20"/>
        <v>18577</v>
      </c>
    </row>
    <row r="305" spans="1:8" x14ac:dyDescent="0.25">
      <c r="A305" s="1">
        <v>44191</v>
      </c>
      <c r="B305" s="8">
        <v>2335</v>
      </c>
      <c r="C305" s="8">
        <f>2335+C304</f>
        <v>103900</v>
      </c>
      <c r="D305">
        <v>874</v>
      </c>
      <c r="E305" s="18">
        <f>874+E304</f>
        <v>83413</v>
      </c>
      <c r="F305" s="10">
        <v>2</v>
      </c>
      <c r="G305" s="15">
        <f>2+G304</f>
        <v>451</v>
      </c>
      <c r="H305" s="13">
        <f t="shared" si="20"/>
        <v>20036</v>
      </c>
    </row>
    <row r="306" spans="1:8" x14ac:dyDescent="0.25">
      <c r="A306" s="1">
        <v>44192</v>
      </c>
      <c r="B306" s="8">
        <v>1196</v>
      </c>
      <c r="C306" s="8">
        <f>1196+C305</f>
        <v>105096</v>
      </c>
      <c r="D306">
        <v>997</v>
      </c>
      <c r="E306" s="18">
        <f>997+E305</f>
        <v>84410</v>
      </c>
      <c r="F306" s="10">
        <v>1</v>
      </c>
      <c r="G306" s="15">
        <f>1+G305</f>
        <v>452</v>
      </c>
      <c r="H306" s="13">
        <f t="shared" si="20"/>
        <v>20234</v>
      </c>
    </row>
    <row r="307" spans="1:8" x14ac:dyDescent="0.25">
      <c r="A307" s="1">
        <v>44193</v>
      </c>
      <c r="B307" s="8">
        <v>1594</v>
      </c>
      <c r="C307" s="8">
        <f>1594+C306</f>
        <v>106690</v>
      </c>
      <c r="D307">
        <v>1181</v>
      </c>
      <c r="E307" s="18">
        <f>1181+E306</f>
        <v>85591</v>
      </c>
      <c r="F307" s="10">
        <v>3</v>
      </c>
      <c r="G307" s="15">
        <f>3+G306</f>
        <v>455</v>
      </c>
      <c r="H307" s="13">
        <f t="shared" si="20"/>
        <v>20644</v>
      </c>
    </row>
    <row r="308" spans="1:8" x14ac:dyDescent="0.25">
      <c r="A308" s="1">
        <v>44194</v>
      </c>
      <c r="B308" s="8">
        <v>1925</v>
      </c>
      <c r="C308" s="8">
        <f>1925+C307</f>
        <v>108615</v>
      </c>
      <c r="D308">
        <v>1123</v>
      </c>
      <c r="E308" s="18">
        <f>1123+E307</f>
        <v>86714</v>
      </c>
      <c r="F308" s="10">
        <v>2</v>
      </c>
      <c r="G308" s="15">
        <f>2+G307</f>
        <v>457</v>
      </c>
      <c r="H308" s="13">
        <f t="shared" si="20"/>
        <v>21444</v>
      </c>
    </row>
    <row r="309" spans="1:8" x14ac:dyDescent="0.25">
      <c r="A309" s="1">
        <v>44195</v>
      </c>
      <c r="B309" s="8">
        <v>1870</v>
      </c>
      <c r="C309" s="8">
        <f>1870+C308</f>
        <v>110485</v>
      </c>
      <c r="D309">
        <v>745</v>
      </c>
      <c r="E309" s="18">
        <f>745+E308</f>
        <v>87459</v>
      </c>
      <c r="F309" s="10">
        <v>6</v>
      </c>
      <c r="G309" s="15">
        <f>6+G308</f>
        <v>463</v>
      </c>
      <c r="H309" s="13">
        <f t="shared" si="20"/>
        <v>22563</v>
      </c>
    </row>
    <row r="310" spans="1:8" x14ac:dyDescent="0.25">
      <c r="A310" s="1">
        <v>44196</v>
      </c>
      <c r="B310" s="8">
        <v>2525</v>
      </c>
      <c r="C310" s="8">
        <f>2525+C309</f>
        <v>113010</v>
      </c>
      <c r="D310">
        <v>1481</v>
      </c>
      <c r="E310" s="18">
        <f>1481+E309</f>
        <v>88940</v>
      </c>
      <c r="F310" s="10">
        <v>8</v>
      </c>
      <c r="G310" s="15">
        <f>8+G309</f>
        <v>471</v>
      </c>
      <c r="H310" s="13">
        <f t="shared" si="20"/>
        <v>23599</v>
      </c>
    </row>
    <row r="311" spans="1:8" x14ac:dyDescent="0.25">
      <c r="A311" s="1">
        <v>44197</v>
      </c>
      <c r="B311" s="8">
        <v>2068</v>
      </c>
      <c r="C311" s="8">
        <f>2068+C310</f>
        <v>115078</v>
      </c>
      <c r="D311">
        <v>2230</v>
      </c>
      <c r="E311" s="18">
        <f>2230+E310</f>
        <v>91170</v>
      </c>
      <c r="F311" s="10">
        <v>3</v>
      </c>
      <c r="G311" s="15">
        <f>3+G310</f>
        <v>474</v>
      </c>
      <c r="H311" s="13">
        <f t="shared" si="20"/>
        <v>23434</v>
      </c>
    </row>
    <row r="312" spans="1:8" x14ac:dyDescent="0.25">
      <c r="A312" s="1">
        <v>44198</v>
      </c>
      <c r="B312" s="8">
        <v>2295</v>
      </c>
      <c r="C312" s="8">
        <f>2295+C311</f>
        <v>117373</v>
      </c>
      <c r="D312">
        <v>3321</v>
      </c>
      <c r="E312" s="18">
        <f>3321+E311</f>
        <v>94491</v>
      </c>
      <c r="F312" s="10">
        <v>9</v>
      </c>
      <c r="G312" s="15">
        <f>9+G311</f>
        <v>483</v>
      </c>
      <c r="H312" s="13">
        <f t="shared" si="20"/>
        <v>22399</v>
      </c>
    </row>
    <row r="313" spans="1:8" x14ac:dyDescent="0.25">
      <c r="A313" s="1">
        <v>44199</v>
      </c>
      <c r="B313" s="8">
        <v>1704</v>
      </c>
      <c r="C313" s="8">
        <f>1704+C312</f>
        <v>119077</v>
      </c>
      <c r="D313">
        <v>2726</v>
      </c>
      <c r="E313" s="18">
        <f>2726+E312</f>
        <v>97217</v>
      </c>
      <c r="F313" s="10">
        <v>11</v>
      </c>
      <c r="G313" s="15">
        <f>11+G312</f>
        <v>494</v>
      </c>
      <c r="H313" s="13">
        <f t="shared" si="20"/>
        <v>21366</v>
      </c>
    </row>
    <row r="314" spans="1:8" x14ac:dyDescent="0.25">
      <c r="A314" s="1">
        <v>44200</v>
      </c>
      <c r="B314" s="8">
        <v>1741</v>
      </c>
      <c r="C314" s="8">
        <f>1741+C313</f>
        <v>120818</v>
      </c>
      <c r="D314">
        <v>1010</v>
      </c>
      <c r="E314" s="18">
        <f>1010+E313</f>
        <v>98227</v>
      </c>
      <c r="F314" s="10">
        <v>7</v>
      </c>
      <c r="G314" s="15">
        <f>7+G313</f>
        <v>501</v>
      </c>
      <c r="H314" s="13">
        <f t="shared" si="20"/>
        <v>22090</v>
      </c>
    </row>
    <row r="315" spans="1:8" x14ac:dyDescent="0.25">
      <c r="A315" s="1">
        <v>44201</v>
      </c>
      <c r="B315" s="8">
        <v>2027</v>
      </c>
      <c r="C315" s="8">
        <f>2027+C314</f>
        <v>122845</v>
      </c>
      <c r="D315">
        <v>1221</v>
      </c>
      <c r="E315" s="18">
        <f>1221+E314</f>
        <v>99448</v>
      </c>
      <c r="F315" s="10">
        <v>8</v>
      </c>
      <c r="G315" s="15">
        <f>8+G314</f>
        <v>509</v>
      </c>
      <c r="H315" s="13">
        <f t="shared" si="20"/>
        <v>22888</v>
      </c>
    </row>
    <row r="316" spans="1:8" x14ac:dyDescent="0.25">
      <c r="A316" s="1">
        <v>44202</v>
      </c>
      <c r="B316" s="8">
        <v>2593</v>
      </c>
      <c r="C316" s="8">
        <f>2593+C315</f>
        <v>125438</v>
      </c>
      <c r="D316">
        <v>1129</v>
      </c>
      <c r="E316" s="18">
        <f>1129+E315</f>
        <v>100577</v>
      </c>
      <c r="F316" s="10">
        <v>4</v>
      </c>
      <c r="G316" s="15">
        <f>4+G315</f>
        <v>513</v>
      </c>
      <c r="H316" s="13">
        <f t="shared" si="20"/>
        <v>24348</v>
      </c>
    </row>
    <row r="317" spans="1:8" x14ac:dyDescent="0.25">
      <c r="A317" s="1">
        <v>44203</v>
      </c>
      <c r="B317" s="8">
        <v>3027</v>
      </c>
      <c r="C317" s="8">
        <f>3027+C316</f>
        <v>128465</v>
      </c>
      <c r="D317">
        <v>2145</v>
      </c>
      <c r="E317" s="18">
        <f>2145+E316</f>
        <v>102722</v>
      </c>
      <c r="F317" s="10">
        <v>8</v>
      </c>
      <c r="G317" s="15">
        <f>8+G316</f>
        <v>521</v>
      </c>
      <c r="H317" s="13">
        <f t="shared" si="20"/>
        <v>25222</v>
      </c>
    </row>
    <row r="318" spans="1:8" x14ac:dyDescent="0.25">
      <c r="A318" s="1">
        <v>44204</v>
      </c>
      <c r="B318" s="8">
        <v>2643</v>
      </c>
      <c r="C318" s="8">
        <f>2643+C317</f>
        <v>131108</v>
      </c>
      <c r="D318">
        <v>2708</v>
      </c>
      <c r="E318" s="18">
        <f>2708+E317</f>
        <v>105430</v>
      </c>
      <c r="F318" s="10">
        <v>16</v>
      </c>
      <c r="G318" s="15">
        <f>16+G317</f>
        <v>537</v>
      </c>
      <c r="H318" s="13">
        <f t="shared" si="20"/>
        <v>25141</v>
      </c>
    </row>
    <row r="319" spans="1:8" x14ac:dyDescent="0.25">
      <c r="A319" s="1">
        <v>44205</v>
      </c>
      <c r="B319" s="8">
        <v>2451</v>
      </c>
      <c r="C319" s="8">
        <f>2451+C318</f>
        <v>133559</v>
      </c>
      <c r="D319">
        <v>1401</v>
      </c>
      <c r="E319" s="18">
        <f>1401+E318</f>
        <v>106831</v>
      </c>
      <c r="F319" s="10">
        <v>5</v>
      </c>
      <c r="G319" s="15">
        <f>5+G318</f>
        <v>542</v>
      </c>
      <c r="H319" s="13">
        <f t="shared" si="20"/>
        <v>26186</v>
      </c>
    </row>
    <row r="320" spans="1:8" x14ac:dyDescent="0.25">
      <c r="A320" s="1">
        <v>44206</v>
      </c>
      <c r="B320" s="8">
        <v>2433</v>
      </c>
      <c r="C320" s="8">
        <f>2433+C319</f>
        <v>135992</v>
      </c>
      <c r="D320">
        <v>1277</v>
      </c>
      <c r="E320" s="18">
        <f>1277+E319</f>
        <v>108108</v>
      </c>
      <c r="F320" s="10">
        <v>9</v>
      </c>
      <c r="G320" s="15">
        <f>9+G319</f>
        <v>551</v>
      </c>
      <c r="H320" s="13">
        <f t="shared" si="20"/>
        <v>27333</v>
      </c>
    </row>
    <row r="321" spans="1:8" x14ac:dyDescent="0.25">
      <c r="A321" s="1">
        <v>44207</v>
      </c>
      <c r="B321" s="8">
        <v>2232</v>
      </c>
      <c r="C321" s="8">
        <f>2232+C320</f>
        <v>138224</v>
      </c>
      <c r="D321">
        <v>1006</v>
      </c>
      <c r="E321" s="18">
        <f>1006+E320</f>
        <v>109114</v>
      </c>
      <c r="F321" s="10">
        <v>4</v>
      </c>
      <c r="G321" s="15">
        <f>4+G320</f>
        <v>555</v>
      </c>
      <c r="H321" s="13">
        <f t="shared" si="20"/>
        <v>28555</v>
      </c>
    </row>
    <row r="322" spans="1:8" x14ac:dyDescent="0.25">
      <c r="A322" s="1">
        <v>44208</v>
      </c>
      <c r="B322" s="8">
        <v>3309</v>
      </c>
      <c r="C322" s="8">
        <f>3309+C321</f>
        <v>141533</v>
      </c>
      <c r="D322">
        <v>1469</v>
      </c>
      <c r="E322" s="18">
        <f>1469+E321</f>
        <v>110583</v>
      </c>
      <c r="F322" s="10">
        <v>4</v>
      </c>
      <c r="G322" s="15">
        <f>4+G321</f>
        <v>559</v>
      </c>
      <c r="H322" s="13">
        <f t="shared" si="20"/>
        <v>30391</v>
      </c>
    </row>
    <row r="323" spans="1:8" x14ac:dyDescent="0.25">
      <c r="A323" s="1">
        <v>44209</v>
      </c>
      <c r="B323" s="8">
        <v>2985</v>
      </c>
      <c r="C323" s="8">
        <f>2985+C322</f>
        <v>144518</v>
      </c>
      <c r="D323">
        <v>994</v>
      </c>
      <c r="E323" s="18">
        <f>994+E322</f>
        <v>111577</v>
      </c>
      <c r="F323" s="10">
        <v>4</v>
      </c>
      <c r="G323" s="15">
        <f>4+G322</f>
        <v>563</v>
      </c>
      <c r="H323" s="13">
        <f t="shared" si="20"/>
        <v>32378</v>
      </c>
    </row>
    <row r="324" spans="1:8" x14ac:dyDescent="0.25">
      <c r="A324" s="1">
        <v>44210</v>
      </c>
      <c r="B324" s="8">
        <v>3337</v>
      </c>
      <c r="C324" s="8">
        <f>3337+C323</f>
        <v>147855</v>
      </c>
      <c r="D324">
        <v>1710</v>
      </c>
      <c r="E324" s="18">
        <f>1710+E323</f>
        <v>113287</v>
      </c>
      <c r="F324" s="10">
        <v>15</v>
      </c>
      <c r="G324" s="15">
        <f>15+G323</f>
        <v>578</v>
      </c>
      <c r="H324" s="13">
        <f>C324-E324-G324</f>
        <v>33990</v>
      </c>
    </row>
    <row r="325" spans="1:8" x14ac:dyDescent="0.25">
      <c r="A325" s="1">
        <v>44211</v>
      </c>
      <c r="B325" s="8">
        <v>3211</v>
      </c>
      <c r="C325" s="8">
        <f>3211+C324</f>
        <v>151066</v>
      </c>
      <c r="D325">
        <v>1939</v>
      </c>
      <c r="E325" s="18">
        <f>1939+E324</f>
        <v>115226</v>
      </c>
      <c r="F325" s="10">
        <v>8</v>
      </c>
      <c r="G325" s="15">
        <f>8+G324</f>
        <v>586</v>
      </c>
      <c r="H325" s="13">
        <f t="shared" si="20"/>
        <v>35254</v>
      </c>
    </row>
    <row r="326" spans="1:8" x14ac:dyDescent="0.25">
      <c r="A326" s="1">
        <v>44212</v>
      </c>
      <c r="B326" s="8">
        <v>4029</v>
      </c>
      <c r="C326" s="8">
        <f>4029+C325</f>
        <v>155095</v>
      </c>
      <c r="D326">
        <v>2148</v>
      </c>
      <c r="E326" s="18">
        <f>2148+E325</f>
        <v>117374</v>
      </c>
      <c r="F326" s="10">
        <v>8</v>
      </c>
      <c r="G326" s="15">
        <f>8+G325</f>
        <v>594</v>
      </c>
      <c r="H326" s="13">
        <f t="shared" si="20"/>
        <v>37127</v>
      </c>
    </row>
    <row r="327" spans="1:8" x14ac:dyDescent="0.25">
      <c r="A327" s="1">
        <v>44213</v>
      </c>
      <c r="B327" s="8">
        <v>3339</v>
      </c>
      <c r="C327" s="8">
        <f>3339+C326</f>
        <v>158434</v>
      </c>
      <c r="D327">
        <v>2676</v>
      </c>
      <c r="E327" s="18">
        <f>2676+E326</f>
        <v>120050</v>
      </c>
      <c r="F327" s="10">
        <v>7</v>
      </c>
      <c r="G327" s="15">
        <f>7+G326</f>
        <v>601</v>
      </c>
      <c r="H327" s="13">
        <f t="shared" si="20"/>
        <v>37783</v>
      </c>
    </row>
    <row r="328" spans="1:8" x14ac:dyDescent="0.25">
      <c r="A328" s="1">
        <v>44214</v>
      </c>
      <c r="B328" s="8">
        <v>3306</v>
      </c>
      <c r="C328" s="8">
        <f>3306+C327</f>
        <v>161740</v>
      </c>
      <c r="D328">
        <v>2293</v>
      </c>
      <c r="E328" s="18">
        <f>2293+E327</f>
        <v>122343</v>
      </c>
      <c r="F328" s="10">
        <v>4</v>
      </c>
      <c r="G328" s="15">
        <f>4+G327</f>
        <v>605</v>
      </c>
      <c r="H328" s="13">
        <f t="shared" si="20"/>
        <v>38792</v>
      </c>
    </row>
    <row r="329" spans="1:8" x14ac:dyDescent="0.25">
      <c r="A329" s="1">
        <v>44215</v>
      </c>
      <c r="B329" s="8">
        <v>3631</v>
      </c>
      <c r="C329" s="8">
        <f>3631+C328</f>
        <v>165371</v>
      </c>
      <c r="D329">
        <v>2944</v>
      </c>
      <c r="E329" s="18">
        <f>2944+E328</f>
        <v>125287</v>
      </c>
      <c r="F329" s="10">
        <v>14</v>
      </c>
      <c r="G329" s="15">
        <f>14+G328</f>
        <v>619</v>
      </c>
      <c r="H329" s="13">
        <f t="shared" si="20"/>
        <v>39465</v>
      </c>
    </row>
    <row r="330" spans="1:8" x14ac:dyDescent="0.25">
      <c r="A330" s="1">
        <v>44216</v>
      </c>
      <c r="B330" s="8">
        <v>4008</v>
      </c>
      <c r="C330" s="8">
        <f>4008+C329</f>
        <v>169379</v>
      </c>
      <c r="D330">
        <v>2374</v>
      </c>
      <c r="E330" s="18">
        <f>2374+E329</f>
        <v>127661</v>
      </c>
      <c r="F330" s="10">
        <v>11</v>
      </c>
      <c r="G330" s="15">
        <f>11+G329</f>
        <v>630</v>
      </c>
      <c r="H330" s="13">
        <f t="shared" si="20"/>
        <v>41088</v>
      </c>
    </row>
    <row r="331" spans="1:8" x14ac:dyDescent="0.25">
      <c r="A331" s="1">
        <v>44217</v>
      </c>
      <c r="B331" s="8">
        <v>3170</v>
      </c>
      <c r="C331" s="8">
        <f>3170+C330</f>
        <v>172549</v>
      </c>
      <c r="D331">
        <v>2490</v>
      </c>
      <c r="E331" s="18">
        <f>2490+E330</f>
        <v>130151</v>
      </c>
      <c r="F331" s="10">
        <v>12</v>
      </c>
      <c r="G331" s="15">
        <f>12+G330</f>
        <v>642</v>
      </c>
      <c r="H331" s="13">
        <f t="shared" si="20"/>
        <v>41756</v>
      </c>
    </row>
    <row r="332" spans="1:8" x14ac:dyDescent="0.25">
      <c r="A332" s="1">
        <v>44218</v>
      </c>
      <c r="B332" s="8">
        <v>3631</v>
      </c>
      <c r="C332" s="8">
        <f>3631+C331</f>
        <v>176180</v>
      </c>
      <c r="D332">
        <v>2554</v>
      </c>
      <c r="E332" s="18">
        <f>2554+E331</f>
        <v>132705</v>
      </c>
      <c r="F332" s="10">
        <v>18</v>
      </c>
      <c r="G332" s="15">
        <f>18+G331</f>
        <v>660</v>
      </c>
      <c r="H332" s="13">
        <f t="shared" si="20"/>
        <v>42815</v>
      </c>
    </row>
    <row r="333" spans="1:8" x14ac:dyDescent="0.25">
      <c r="A333" s="1">
        <v>44219</v>
      </c>
      <c r="B333" s="8">
        <v>4275</v>
      </c>
      <c r="C333" s="8">
        <f>4275+C332</f>
        <v>180455</v>
      </c>
      <c r="D333">
        <v>4313</v>
      </c>
      <c r="E333" s="18">
        <f>4313+E332</f>
        <v>137018</v>
      </c>
      <c r="F333" s="10">
        <v>7</v>
      </c>
      <c r="G333" s="15">
        <f>7+G332</f>
        <v>667</v>
      </c>
      <c r="H333" s="13">
        <f t="shared" si="20"/>
        <v>42770</v>
      </c>
    </row>
    <row r="334" spans="1:8" x14ac:dyDescent="0.25">
      <c r="A334" s="1">
        <v>44220</v>
      </c>
      <c r="B334" s="8">
        <v>3346</v>
      </c>
      <c r="C334" s="8">
        <f>3346+C333</f>
        <v>183801</v>
      </c>
      <c r="D334">
        <v>4427</v>
      </c>
      <c r="E334" s="18">
        <f>4427+E333</f>
        <v>141445</v>
      </c>
      <c r="F334" s="10">
        <v>11</v>
      </c>
      <c r="G334" s="15">
        <f>11+G333</f>
        <v>678</v>
      </c>
      <c r="H334" s="13">
        <f t="shared" si="20"/>
        <v>41678</v>
      </c>
    </row>
    <row r="335" spans="1:8" x14ac:dyDescent="0.25">
      <c r="A335" s="1">
        <v>44221</v>
      </c>
      <c r="B335" s="8">
        <v>3048</v>
      </c>
      <c r="C335" s="8">
        <f>3048+C334</f>
        <v>186849</v>
      </c>
      <c r="D335">
        <v>3638</v>
      </c>
      <c r="E335" s="18">
        <f>3638+E334</f>
        <v>145083</v>
      </c>
      <c r="F335" s="10">
        <v>11</v>
      </c>
      <c r="G335" s="15">
        <f>11+G334</f>
        <v>689</v>
      </c>
      <c r="H335" s="13">
        <f t="shared" si="20"/>
        <v>41077</v>
      </c>
    </row>
    <row r="336" spans="1:8" x14ac:dyDescent="0.25">
      <c r="A336" s="1">
        <v>44222</v>
      </c>
      <c r="B336" s="8">
        <v>3585</v>
      </c>
      <c r="C336" s="8">
        <f>3585+C335</f>
        <v>190434</v>
      </c>
      <c r="D336">
        <v>4076</v>
      </c>
      <c r="E336" s="18">
        <f>4076+E335</f>
        <v>149159</v>
      </c>
      <c r="F336" s="10">
        <v>11</v>
      </c>
      <c r="G336" s="15">
        <f>11+G335</f>
        <v>700</v>
      </c>
      <c r="H336" s="13">
        <f t="shared" si="20"/>
        <v>40575</v>
      </c>
    </row>
    <row r="337" spans="1:8" x14ac:dyDescent="0.25">
      <c r="A337" s="1">
        <v>44223</v>
      </c>
      <c r="B337" s="8">
        <v>3680</v>
      </c>
      <c r="C337" s="8">
        <f>3680+C336</f>
        <v>194114</v>
      </c>
      <c r="D337">
        <v>1858</v>
      </c>
      <c r="E337" s="18">
        <f>1858+E336</f>
        <v>151017</v>
      </c>
      <c r="F337" s="10">
        <v>7</v>
      </c>
      <c r="G337" s="15">
        <f>7+G336</f>
        <v>707</v>
      </c>
      <c r="H337" s="13">
        <f t="shared" si="20"/>
        <v>42390</v>
      </c>
    </row>
    <row r="338" spans="1:8" x14ac:dyDescent="0.25">
      <c r="A338" s="1">
        <v>44224</v>
      </c>
      <c r="B338" s="8">
        <v>4094</v>
      </c>
      <c r="C338" s="8">
        <f>4094+C337</f>
        <v>198208</v>
      </c>
      <c r="D338">
        <v>3281</v>
      </c>
      <c r="E338" s="18">
        <f>3281+E337</f>
        <v>154298</v>
      </c>
      <c r="F338" s="10">
        <v>10</v>
      </c>
      <c r="G338" s="15">
        <f>10+G337</f>
        <v>717</v>
      </c>
      <c r="H338" s="13">
        <f t="shared" si="20"/>
        <v>43193</v>
      </c>
    </row>
    <row r="339" spans="1:8" x14ac:dyDescent="0.25">
      <c r="A339" s="1">
        <v>44225</v>
      </c>
      <c r="B339" s="8">
        <v>5725</v>
      </c>
      <c r="C339" s="8">
        <f>5725+C338</f>
        <v>203933</v>
      </c>
      <c r="D339">
        <v>3423</v>
      </c>
      <c r="E339" s="18">
        <f>3423+E338</f>
        <v>157721</v>
      </c>
      <c r="F339" s="10">
        <v>16</v>
      </c>
      <c r="G339" s="15">
        <f>16+G338</f>
        <v>733</v>
      </c>
      <c r="H339" s="13">
        <f t="shared" si="20"/>
        <v>45479</v>
      </c>
    </row>
    <row r="340" spans="1:8" x14ac:dyDescent="0.25">
      <c r="A340" s="1">
        <v>44226</v>
      </c>
      <c r="B340" s="8">
        <v>5728</v>
      </c>
      <c r="C340" s="8">
        <f>5728+C339</f>
        <v>209661</v>
      </c>
      <c r="D340">
        <v>3805</v>
      </c>
      <c r="E340" s="18">
        <f>3805+E339</f>
        <v>161526</v>
      </c>
      <c r="F340" s="10">
        <v>13</v>
      </c>
      <c r="G340" s="15">
        <f>13+G339</f>
        <v>746</v>
      </c>
      <c r="H340" s="13">
        <f t="shared" si="20"/>
        <v>47389</v>
      </c>
    </row>
    <row r="341" spans="1:8" x14ac:dyDescent="0.25">
      <c r="A341" s="1">
        <v>44227</v>
      </c>
      <c r="B341" s="8">
        <v>5298</v>
      </c>
      <c r="C341" s="8">
        <f>5298+C340</f>
        <v>214959</v>
      </c>
      <c r="D341">
        <v>4522</v>
      </c>
      <c r="E341" s="18">
        <f>4522+E340</f>
        <v>166048</v>
      </c>
      <c r="F341" s="10">
        <v>14</v>
      </c>
      <c r="G341" s="15">
        <f>14+G340</f>
        <v>760</v>
      </c>
      <c r="H341" s="13">
        <f t="shared" si="20"/>
        <v>48151</v>
      </c>
    </row>
    <row r="342" spans="1:8" x14ac:dyDescent="0.25">
      <c r="A342" s="1">
        <v>44228</v>
      </c>
      <c r="B342" s="8">
        <v>4214</v>
      </c>
      <c r="C342" s="8">
        <f>4214+C341</f>
        <v>219173</v>
      </c>
      <c r="D342">
        <v>4280</v>
      </c>
      <c r="E342" s="18">
        <f>4280+E341</f>
        <v>170328</v>
      </c>
      <c r="F342" s="10">
        <v>10</v>
      </c>
      <c r="G342" s="15">
        <f>10+G341</f>
        <v>770</v>
      </c>
      <c r="H342" s="13">
        <f t="shared" si="20"/>
        <v>48075</v>
      </c>
    </row>
    <row r="343" spans="1:8" x14ac:dyDescent="0.25">
      <c r="A343" s="1">
        <v>44229</v>
      </c>
      <c r="B343" s="8">
        <v>3455</v>
      </c>
      <c r="C343" s="8">
        <f>3455+C342</f>
        <v>222628</v>
      </c>
      <c r="D343">
        <v>3661</v>
      </c>
      <c r="E343" s="18">
        <f>3661+E342</f>
        <v>173989</v>
      </c>
      <c r="F343" s="10">
        <v>21</v>
      </c>
      <c r="G343" s="15">
        <f>21+G342</f>
        <v>791</v>
      </c>
      <c r="H343" s="13">
        <f t="shared" si="20"/>
        <v>47848</v>
      </c>
    </row>
    <row r="344" spans="1:8" x14ac:dyDescent="0.25">
      <c r="A344" s="1">
        <v>44230</v>
      </c>
      <c r="B344" s="8">
        <v>4284</v>
      </c>
      <c r="C344" s="8">
        <f>4284+C343</f>
        <v>226912</v>
      </c>
      <c r="D344">
        <v>3804</v>
      </c>
      <c r="E344" s="18">
        <f>3804+E343</f>
        <v>177793</v>
      </c>
      <c r="F344" s="10">
        <v>18</v>
      </c>
      <c r="G344" s="15">
        <f>18+G343</f>
        <v>809</v>
      </c>
      <c r="H344" s="13">
        <f t="shared" si="20"/>
        <v>48310</v>
      </c>
    </row>
    <row r="345" spans="1:8" x14ac:dyDescent="0.25">
      <c r="A345" s="1">
        <v>44231</v>
      </c>
      <c r="B345" s="8">
        <v>4571</v>
      </c>
      <c r="C345" s="8">
        <f>4571+C344</f>
        <v>231483</v>
      </c>
      <c r="D345">
        <v>4092</v>
      </c>
      <c r="E345" s="18">
        <f>4092+E344</f>
        <v>181885</v>
      </c>
      <c r="F345" s="10">
        <v>17</v>
      </c>
      <c r="G345" s="15">
        <f>17+G344</f>
        <v>826</v>
      </c>
      <c r="H345" s="13">
        <f t="shared" si="20"/>
        <v>48772</v>
      </c>
    </row>
    <row r="346" spans="1:8" x14ac:dyDescent="0.25">
      <c r="A346" s="1">
        <v>44232</v>
      </c>
      <c r="B346" s="8">
        <v>3391</v>
      </c>
      <c r="C346" s="8">
        <f>3391+C345</f>
        <v>234874</v>
      </c>
      <c r="D346">
        <v>3392</v>
      </c>
      <c r="E346" s="18">
        <f>3392+E345</f>
        <v>185277</v>
      </c>
      <c r="F346" s="10">
        <v>19</v>
      </c>
      <c r="G346" s="15">
        <f>19+G345</f>
        <v>845</v>
      </c>
      <c r="H346" s="13">
        <f t="shared" si="20"/>
        <v>48752</v>
      </c>
    </row>
    <row r="347" spans="1:8" x14ac:dyDescent="0.25">
      <c r="A347" s="1">
        <v>44233</v>
      </c>
      <c r="B347" s="8">
        <v>3847</v>
      </c>
      <c r="C347" s="8">
        <f>3847+C346</f>
        <v>238721</v>
      </c>
      <c r="D347">
        <v>1692</v>
      </c>
      <c r="E347" s="18">
        <f>1692+E346</f>
        <v>186969</v>
      </c>
      <c r="F347" s="10">
        <v>12</v>
      </c>
      <c r="G347" s="15">
        <f>12+G346</f>
        <v>857</v>
      </c>
      <c r="H347" s="13">
        <f t="shared" si="20"/>
        <v>50895</v>
      </c>
    </row>
    <row r="348" spans="1:8" x14ac:dyDescent="0.25">
      <c r="A348" s="1">
        <v>44234</v>
      </c>
      <c r="B348" s="8">
        <v>3731</v>
      </c>
      <c r="C348" s="8">
        <f>3731+C347</f>
        <v>242452</v>
      </c>
      <c r="D348">
        <v>3369</v>
      </c>
      <c r="E348" s="18">
        <f>3369+E347</f>
        <v>190338</v>
      </c>
      <c r="F348" s="10">
        <v>15</v>
      </c>
      <c r="G348" s="15">
        <f>15+G347</f>
        <v>872</v>
      </c>
      <c r="H348" s="13">
        <f t="shared" si="20"/>
        <v>51242</v>
      </c>
    </row>
    <row r="349" spans="1:8" x14ac:dyDescent="0.25">
      <c r="A349" s="1">
        <v>44235</v>
      </c>
      <c r="B349" s="8">
        <v>3100</v>
      </c>
      <c r="C349" s="8">
        <f>3100+C348</f>
        <v>245552</v>
      </c>
      <c r="D349">
        <v>2340</v>
      </c>
      <c r="E349" s="18">
        <f>2340+E348</f>
        <v>192678</v>
      </c>
      <c r="F349" s="10">
        <v>24</v>
      </c>
      <c r="G349" s="15">
        <f>24+G348</f>
        <v>896</v>
      </c>
      <c r="H349" s="13">
        <f t="shared" si="20"/>
        <v>51978</v>
      </c>
    </row>
    <row r="350" spans="1:8" x14ac:dyDescent="0.25">
      <c r="A350" s="1">
        <v>44236</v>
      </c>
      <c r="B350" s="8">
        <v>2764</v>
      </c>
      <c r="C350" s="8">
        <f>2764+C349</f>
        <v>248316</v>
      </c>
      <c r="D350">
        <v>3887</v>
      </c>
      <c r="E350" s="18">
        <f>3887+E349</f>
        <v>196565</v>
      </c>
      <c r="F350" s="10">
        <v>13</v>
      </c>
      <c r="G350" s="15">
        <f>13+G349</f>
        <v>909</v>
      </c>
      <c r="H350" s="13">
        <f t="shared" si="20"/>
        <v>50842</v>
      </c>
    </row>
    <row r="351" spans="1:8" x14ac:dyDescent="0.25">
      <c r="A351" s="1">
        <v>44237</v>
      </c>
      <c r="B351" s="8">
        <v>3288</v>
      </c>
      <c r="C351" s="8">
        <f>3288+C350</f>
        <v>251604</v>
      </c>
      <c r="D351">
        <v>1929</v>
      </c>
      <c r="E351" s="18">
        <f>1929+E350</f>
        <v>198494</v>
      </c>
      <c r="F351" s="10">
        <v>14</v>
      </c>
      <c r="G351" s="15">
        <f>14+G350</f>
        <v>923</v>
      </c>
      <c r="H351" s="13">
        <f t="shared" si="20"/>
        <v>52187</v>
      </c>
    </row>
    <row r="352" spans="1:8" x14ac:dyDescent="0.25">
      <c r="A352" s="1">
        <v>44238</v>
      </c>
      <c r="B352" s="8">
        <v>3384</v>
      </c>
      <c r="C352" s="8">
        <f>3384+C351</f>
        <v>254988</v>
      </c>
      <c r="D352">
        <v>3774</v>
      </c>
      <c r="E352" s="18">
        <f>3774+E351</f>
        <v>202268</v>
      </c>
      <c r="F352" s="10">
        <v>13</v>
      </c>
      <c r="G352" s="15">
        <f>13+G351</f>
        <v>936</v>
      </c>
      <c r="H352" s="13">
        <f t="shared" si="20"/>
        <v>51784</v>
      </c>
    </row>
    <row r="353" spans="1:8" x14ac:dyDescent="0.25">
      <c r="A353" s="1">
        <v>44239</v>
      </c>
      <c r="B353" s="8">
        <v>3318</v>
      </c>
      <c r="C353" s="8">
        <f>3318+C352</f>
        <v>258306</v>
      </c>
      <c r="D353">
        <v>3505</v>
      </c>
      <c r="E353" s="18">
        <f>3505+E352</f>
        <v>205773</v>
      </c>
      <c r="F353" s="10">
        <v>17</v>
      </c>
      <c r="G353" s="15">
        <f>17+G352</f>
        <v>953</v>
      </c>
      <c r="H353" s="13">
        <f t="shared" si="20"/>
        <v>51580</v>
      </c>
    </row>
    <row r="354" spans="1:8" x14ac:dyDescent="0.25">
      <c r="A354" s="1">
        <v>44240</v>
      </c>
      <c r="B354" s="8">
        <v>3499</v>
      </c>
      <c r="C354" s="8">
        <f>3499+C353</f>
        <v>261805</v>
      </c>
      <c r="D354">
        <v>3515</v>
      </c>
      <c r="E354" s="18">
        <f>3515+E353</f>
        <v>209288</v>
      </c>
      <c r="F354" s="10">
        <v>5</v>
      </c>
      <c r="G354" s="15">
        <f>5+G353</f>
        <v>958</v>
      </c>
      <c r="H354" s="13">
        <f t="shared" si="20"/>
        <v>51559</v>
      </c>
    </row>
    <row r="355" spans="1:8" x14ac:dyDescent="0.25">
      <c r="A355" s="1">
        <v>44241</v>
      </c>
      <c r="B355" s="8">
        <v>2464</v>
      </c>
      <c r="C355" s="8">
        <f>2464+C354</f>
        <v>264269</v>
      </c>
      <c r="D355">
        <v>4525</v>
      </c>
      <c r="E355" s="18">
        <f>4525+E354</f>
        <v>213813</v>
      </c>
      <c r="F355" s="10">
        <v>7</v>
      </c>
      <c r="G355" s="15">
        <f>7+G354</f>
        <v>965</v>
      </c>
      <c r="H355" s="13">
        <f t="shared" si="20"/>
        <v>49491</v>
      </c>
    </row>
    <row r="356" spans="1:8" x14ac:dyDescent="0.25">
      <c r="A356" s="1">
        <v>44242</v>
      </c>
      <c r="B356" s="8">
        <v>2176</v>
      </c>
      <c r="C356" s="8">
        <f>2176+C355</f>
        <v>266445</v>
      </c>
      <c r="D356">
        <v>4521</v>
      </c>
      <c r="E356" s="18">
        <f>4521+E355</f>
        <v>218334</v>
      </c>
      <c r="F356" s="10">
        <v>10</v>
      </c>
      <c r="G356" s="15">
        <f>10+G355</f>
        <v>975</v>
      </c>
      <c r="H356" s="13">
        <f t="shared" si="20"/>
        <v>47136</v>
      </c>
    </row>
    <row r="357" spans="1:8" x14ac:dyDescent="0.25">
      <c r="A357" s="1">
        <v>44243</v>
      </c>
      <c r="B357" s="8">
        <v>2720</v>
      </c>
      <c r="C357" s="8">
        <f>2720+C356</f>
        <v>269165</v>
      </c>
      <c r="D357">
        <v>5718</v>
      </c>
      <c r="E357" s="18">
        <f>5718+E356</f>
        <v>224052</v>
      </c>
      <c r="F357" s="10">
        <v>8</v>
      </c>
      <c r="G357" s="15">
        <f>8+G356</f>
        <v>983</v>
      </c>
      <c r="H357" s="13">
        <f t="shared" si="20"/>
        <v>44130</v>
      </c>
    </row>
    <row r="358" spans="1:8" x14ac:dyDescent="0.25">
      <c r="A358" s="1">
        <v>44244</v>
      </c>
      <c r="B358" s="8">
        <v>2998</v>
      </c>
      <c r="C358" s="8">
        <f>2998+C357</f>
        <v>272163</v>
      </c>
      <c r="D358">
        <v>5709</v>
      </c>
      <c r="E358" s="18">
        <f>5709+E357</f>
        <v>229761</v>
      </c>
      <c r="F358" s="10">
        <v>22</v>
      </c>
      <c r="G358" s="15">
        <f>22+G357</f>
        <v>1005</v>
      </c>
      <c r="H358" s="13">
        <f t="shared" si="20"/>
        <v>41397</v>
      </c>
    </row>
    <row r="359" spans="1:8" x14ac:dyDescent="0.25">
      <c r="A359" s="1">
        <v>44245</v>
      </c>
      <c r="B359" s="8">
        <v>2712</v>
      </c>
      <c r="C359" s="8">
        <f>2712+C358</f>
        <v>274875</v>
      </c>
      <c r="D359">
        <v>5320</v>
      </c>
      <c r="E359" s="18">
        <f>5320+E358</f>
        <v>235081</v>
      </c>
      <c r="F359" s="10">
        <v>25</v>
      </c>
      <c r="G359" s="15">
        <f>25+G358</f>
        <v>1030</v>
      </c>
      <c r="H359" s="13">
        <f t="shared" ref="H359:H363" si="21">C359-E359-G359</f>
        <v>38764</v>
      </c>
    </row>
    <row r="360" spans="1:8" x14ac:dyDescent="0.25">
      <c r="A360" s="1">
        <v>44246</v>
      </c>
      <c r="B360" s="8">
        <v>2936</v>
      </c>
      <c r="C360" s="8">
        <f>2936+C359</f>
        <v>277811</v>
      </c>
      <c r="D360">
        <v>4889</v>
      </c>
      <c r="E360" s="18">
        <f>4889+E359</f>
        <v>239970</v>
      </c>
      <c r="F360" s="10">
        <v>13</v>
      </c>
      <c r="G360" s="15">
        <f>13+G359</f>
        <v>1043</v>
      </c>
      <c r="H360" s="13">
        <f t="shared" si="21"/>
        <v>36798</v>
      </c>
    </row>
    <row r="361" spans="1:8" x14ac:dyDescent="0.25">
      <c r="A361" s="1">
        <v>44247</v>
      </c>
      <c r="B361" s="8">
        <v>2461</v>
      </c>
      <c r="C361" s="8">
        <f>2461+C360</f>
        <v>280272</v>
      </c>
      <c r="D361">
        <v>4782</v>
      </c>
      <c r="E361" s="18">
        <f>4782+E360</f>
        <v>244752</v>
      </c>
      <c r="F361" s="10">
        <v>8</v>
      </c>
      <c r="G361" s="15">
        <f>8+G360</f>
        <v>1051</v>
      </c>
      <c r="H361" s="13">
        <f t="shared" si="21"/>
        <v>34469</v>
      </c>
    </row>
    <row r="362" spans="1:8" x14ac:dyDescent="0.25">
      <c r="A362" s="1">
        <v>44248</v>
      </c>
      <c r="B362" s="8">
        <v>3297</v>
      </c>
      <c r="C362" s="8">
        <f>3297+C361</f>
        <v>283569</v>
      </c>
      <c r="D362">
        <v>4456</v>
      </c>
      <c r="E362" s="18">
        <f>4456+E361</f>
        <v>249208</v>
      </c>
      <c r="F362" s="10">
        <v>5</v>
      </c>
      <c r="G362" s="15">
        <f>5+G361</f>
        <v>1056</v>
      </c>
      <c r="H362" s="13">
        <f t="shared" si="21"/>
        <v>33305</v>
      </c>
    </row>
    <row r="363" spans="1:8" x14ac:dyDescent="0.25">
      <c r="A363" s="1">
        <v>44249</v>
      </c>
      <c r="B363" s="8">
        <v>2192</v>
      </c>
      <c r="C363" s="8">
        <f>2192+C362</f>
        <v>285761</v>
      </c>
      <c r="D363">
        <v>3414</v>
      </c>
      <c r="E363" s="18">
        <f>3414+E362</f>
        <v>252622</v>
      </c>
      <c r="F363" s="10">
        <v>6</v>
      </c>
      <c r="G363" s="15">
        <f>F363+G362</f>
        <v>1062</v>
      </c>
      <c r="H363" s="13">
        <f t="shared" si="21"/>
        <v>32077</v>
      </c>
    </row>
    <row r="364" spans="1:8" x14ac:dyDescent="0.25">
      <c r="A364" s="1">
        <v>44250</v>
      </c>
      <c r="B364" s="8">
        <v>2468</v>
      </c>
      <c r="C364" s="8">
        <f>2468+C363</f>
        <v>288229</v>
      </c>
      <c r="D364">
        <v>4055</v>
      </c>
      <c r="E364" s="18">
        <f>4055+E363</f>
        <v>256677</v>
      </c>
      <c r="F364" s="10">
        <v>14</v>
      </c>
      <c r="G364" s="15">
        <f>F364+G363</f>
        <v>1076</v>
      </c>
      <c r="H364" s="13">
        <f>C364-E364-G364</f>
        <v>30476</v>
      </c>
    </row>
    <row r="365" spans="1:8" x14ac:dyDescent="0.25">
      <c r="A365" s="1"/>
    </row>
    <row r="366" spans="1:8" x14ac:dyDescent="0.25">
      <c r="A366" s="1"/>
    </row>
    <row r="367" spans="1:8" x14ac:dyDescent="0.25">
      <c r="A367" s="1"/>
    </row>
    <row r="368" spans="1:8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</sheetData>
  <pageMargins left="0.7" right="0.7" top="0.75" bottom="0.75" header="0.3" footer="0.3"/>
  <pageSetup paperSize="9" orientation="portrait" horizontalDpi="4294967293" r:id="rId1"/>
  <ignoredErrors>
    <ignoredError sqref="G74 G68 G76 G80:G81 G58:G59 G49 G84 G87 G10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2020-04-11T06:29:19Z</dcterms:created>
  <dcterms:modified xsi:type="dcterms:W3CDTF">2022-08-18T06:07:52Z</dcterms:modified>
</cp:coreProperties>
</file>