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Q:\hrmgmt\HRFUNCTN\Website_BrandedForms\ResrourcesForms\TimeTracking\"/>
    </mc:Choice>
  </mc:AlternateContent>
  <bookViews>
    <workbookView xWindow="0" yWindow="0" windowWidth="20490" windowHeight="9900"/>
  </bookViews>
  <sheets>
    <sheet name="FY17" sheetId="1" r:id="rId1"/>
    <sheet name="Instructions" sheetId="5" r:id="rId2"/>
  </sheets>
  <definedNames>
    <definedName name="_xlnm.Print_Area" localSheetId="0">'FY17'!$A$1:$AR$66</definedName>
  </definedNames>
  <calcPr calcId="152511"/>
  <fileRecoveryPr autoRecover="0"/>
</workbook>
</file>

<file path=xl/calcChain.xml><?xml version="1.0" encoding="utf-8"?>
<calcChain xmlns="http://schemas.openxmlformats.org/spreadsheetml/2006/main">
  <c r="AI29" i="1" l="1"/>
  <c r="AK29" i="1" s="1"/>
  <c r="AI30" i="1"/>
  <c r="AJ30" i="1" s="1"/>
  <c r="AI40" i="1"/>
  <c r="AJ40" i="1" s="1"/>
  <c r="AI39" i="1"/>
  <c r="AJ39" i="1" s="1"/>
  <c r="AI38" i="1"/>
  <c r="AJ38" i="1" s="1"/>
  <c r="AI37" i="1"/>
  <c r="AJ37" i="1" s="1"/>
  <c r="AI36" i="1"/>
  <c r="AJ36" i="1" s="1"/>
  <c r="AI35" i="1"/>
  <c r="AJ35" i="1" s="1"/>
  <c r="AI34" i="1"/>
  <c r="AJ34" i="1" s="1"/>
  <c r="AI33" i="1"/>
  <c r="AJ33" i="1" s="1"/>
  <c r="AI32" i="1"/>
  <c r="AJ32" i="1" s="1"/>
  <c r="AI31" i="1"/>
  <c r="AJ31" i="1" s="1"/>
  <c r="AG30" i="1"/>
  <c r="AH30" i="1"/>
  <c r="AE29" i="1"/>
  <c r="AE48" i="1"/>
  <c r="AF48" i="1"/>
  <c r="AG48" i="1"/>
  <c r="AH48" i="1"/>
  <c r="AI48" i="1"/>
  <c r="AJ48" i="1"/>
  <c r="AE49" i="1"/>
  <c r="AF49" i="1"/>
  <c r="AG49" i="1"/>
  <c r="AH49" i="1"/>
  <c r="AI49" i="1"/>
  <c r="AJ49" i="1"/>
  <c r="AE50" i="1"/>
  <c r="AG50" i="1"/>
  <c r="AH50" i="1"/>
  <c r="AI50" i="1"/>
  <c r="AJ50" i="1"/>
  <c r="AE51" i="1"/>
  <c r="AG51" i="1"/>
  <c r="AH51" i="1"/>
  <c r="AI51" i="1"/>
  <c r="AJ51" i="1"/>
  <c r="AE52" i="1"/>
  <c r="AF52" i="1"/>
  <c r="AG52" i="1"/>
  <c r="AH52" i="1"/>
  <c r="AI52" i="1"/>
  <c r="AJ52" i="1"/>
  <c r="AE53" i="1"/>
  <c r="AF53" i="1"/>
  <c r="AG53" i="1"/>
  <c r="AH53" i="1"/>
  <c r="AI53" i="1"/>
  <c r="AJ53" i="1"/>
  <c r="AE54" i="1"/>
  <c r="AF54" i="1"/>
  <c r="AG54" i="1"/>
  <c r="AH54" i="1"/>
  <c r="AI54" i="1"/>
  <c r="AJ54" i="1"/>
  <c r="AE55" i="1"/>
  <c r="AF55" i="1"/>
  <c r="AG55" i="1"/>
  <c r="AH55" i="1"/>
  <c r="AI55" i="1"/>
  <c r="AJ55" i="1"/>
  <c r="AE56" i="1"/>
  <c r="AF56" i="1"/>
  <c r="AG56" i="1"/>
  <c r="AH56" i="1"/>
  <c r="AI56" i="1"/>
  <c r="AJ56" i="1"/>
  <c r="AE57" i="1"/>
  <c r="AF57" i="1"/>
  <c r="AG57" i="1"/>
  <c r="AH57" i="1"/>
  <c r="AI57" i="1"/>
  <c r="AJ57" i="1"/>
  <c r="AE58" i="1"/>
  <c r="AF58" i="1"/>
  <c r="AG58" i="1"/>
  <c r="AH58" i="1"/>
  <c r="AI58" i="1"/>
  <c r="AJ58" i="1"/>
  <c r="X27" i="1"/>
  <c r="AG31" i="1"/>
  <c r="AH31" i="1"/>
  <c r="AG32" i="1"/>
  <c r="AH32" i="1"/>
  <c r="AG33" i="1"/>
  <c r="AH33" i="1"/>
  <c r="AG34" i="1"/>
  <c r="AH34" i="1"/>
  <c r="AG35" i="1"/>
  <c r="AH35" i="1"/>
  <c r="AG36" i="1"/>
  <c r="AH36" i="1"/>
  <c r="AG37" i="1"/>
  <c r="AH37" i="1"/>
  <c r="AG38" i="1"/>
  <c r="AH38" i="1"/>
  <c r="AG39" i="1"/>
  <c r="AH39" i="1"/>
  <c r="AG40" i="1"/>
  <c r="AH40"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F50" i="1"/>
  <c r="AK55" i="1"/>
  <c r="AL55" i="1"/>
  <c r="AK50" i="1"/>
  <c r="AL50" i="1"/>
  <c r="AK51" i="1"/>
  <c r="AL51" i="1"/>
  <c r="AK49" i="1"/>
  <c r="AL49" i="1"/>
  <c r="AF51" i="1"/>
  <c r="AF29" i="1"/>
  <c r="AK52" i="1"/>
  <c r="AL52" i="1"/>
  <c r="AK53" i="1"/>
  <c r="AL53" i="1"/>
  <c r="AK48" i="1"/>
  <c r="AL48" i="1"/>
  <c r="AK58" i="1"/>
  <c r="AL58" i="1"/>
  <c r="AK54" i="1"/>
  <c r="AL54" i="1"/>
  <c r="AK56" i="1"/>
  <c r="AL56" i="1"/>
  <c r="AK57" i="1"/>
  <c r="AL57" i="1"/>
  <c r="AG47" i="1"/>
  <c r="AH47" i="1"/>
  <c r="AI47" i="1"/>
  <c r="AJ47" i="1"/>
  <c r="AG29" i="1"/>
  <c r="AE47" i="1"/>
  <c r="AK47" i="1"/>
  <c r="AL47" i="1"/>
  <c r="AH29" i="1"/>
  <c r="AF47" i="1"/>
  <c r="AG41" i="1"/>
  <c r="AE30" i="1"/>
  <c r="AN47" i="1"/>
  <c r="AN58" i="1"/>
  <c r="AM58" i="1" s="1"/>
  <c r="AN57" i="1"/>
  <c r="AM57" i="1" s="1"/>
  <c r="AN56" i="1"/>
  <c r="AM56" i="1" s="1"/>
  <c r="AM47" i="1"/>
  <c r="AN49" i="1"/>
  <c r="AM49" i="1" s="1"/>
  <c r="AN53" i="1"/>
  <c r="AM53" i="1" s="1"/>
  <c r="AN51" i="1"/>
  <c r="AM51" i="1" s="1"/>
  <c r="AN52" i="1"/>
  <c r="AM52" i="1" s="1"/>
  <c r="AN54" i="1"/>
  <c r="AM54" i="1" s="1"/>
  <c r="AN48" i="1"/>
  <c r="AM48" i="1" s="1"/>
  <c r="AN55" i="1"/>
  <c r="AM55" i="1" s="1"/>
  <c r="AN50" i="1"/>
  <c r="AM50" i="1" s="1"/>
  <c r="AH41" i="1"/>
  <c r="J19" i="1"/>
  <c r="AE31" i="1"/>
  <c r="AF30" i="1"/>
  <c r="AE32" i="1"/>
  <c r="AF31" i="1"/>
  <c r="AF32" i="1"/>
  <c r="AE33" i="1"/>
  <c r="AE34" i="1"/>
  <c r="AF33" i="1"/>
  <c r="AE35" i="1"/>
  <c r="AF34" i="1"/>
  <c r="AF35" i="1"/>
  <c r="AE36" i="1"/>
  <c r="AF36" i="1"/>
  <c r="AE37" i="1"/>
  <c r="AF37" i="1"/>
  <c r="AE38" i="1"/>
  <c r="AE39" i="1"/>
  <c r="AF38" i="1"/>
  <c r="AF39" i="1"/>
  <c r="AE40" i="1"/>
  <c r="AE41" i="1"/>
  <c r="AF40" i="1"/>
  <c r="M17" i="1"/>
  <c r="AF41" i="1"/>
  <c r="AO59" i="1" l="1"/>
  <c r="AL29" i="1"/>
  <c r="AK30" i="1"/>
  <c r="AI41" i="1"/>
  <c r="AJ41" i="1" s="1"/>
  <c r="AJ29" i="1"/>
  <c r="AK31" i="1" l="1"/>
  <c r="AL30" i="1"/>
  <c r="AK32" i="1" l="1"/>
  <c r="AL31" i="1"/>
  <c r="AK33" i="1" l="1"/>
  <c r="AL32" i="1"/>
  <c r="AK34" i="1" l="1"/>
  <c r="AL33" i="1"/>
  <c r="AK35" i="1" l="1"/>
  <c r="AL34" i="1"/>
  <c r="AL35" i="1" l="1"/>
  <c r="AK36" i="1"/>
  <c r="AL36" i="1" l="1"/>
  <c r="AK37" i="1"/>
  <c r="AK38" i="1" l="1"/>
  <c r="AL37" i="1"/>
  <c r="AK39" i="1" l="1"/>
  <c r="AL38" i="1"/>
  <c r="AK40" i="1" l="1"/>
  <c r="AL39" i="1"/>
  <c r="AK41" i="1" l="1"/>
  <c r="AL40" i="1"/>
  <c r="AL41" i="1" s="1"/>
  <c r="M21" i="1" l="1"/>
  <c r="J21" i="1"/>
</calcChain>
</file>

<file path=xl/comments1.xml><?xml version="1.0" encoding="utf-8"?>
<comments xmlns="http://schemas.openxmlformats.org/spreadsheetml/2006/main">
  <authors>
    <author>Harrington, Laura</author>
  </authors>
  <commentList>
    <comment ref="A10" authorId="0" shapeId="0">
      <text>
        <r>
          <rPr>
            <sz val="9"/>
            <color indexed="81"/>
            <rFont val="Tahoma"/>
            <family val="2"/>
          </rPr>
          <t xml:space="preserve">Benefits Eligibility Date (If you have never been rehired at the University, this will be the same as your Date of Hire)
</t>
        </r>
      </text>
    </comment>
  </commentList>
</comments>
</file>

<file path=xl/sharedStrings.xml><?xml version="1.0" encoding="utf-8"?>
<sst xmlns="http://schemas.openxmlformats.org/spreadsheetml/2006/main" count="278" uniqueCount="115">
  <si>
    <t>Jul</t>
  </si>
  <si>
    <t>Employee:</t>
  </si>
  <si>
    <t>Department:</t>
  </si>
  <si>
    <t>AUG</t>
  </si>
  <si>
    <t>SEP</t>
  </si>
  <si>
    <t>OCT</t>
  </si>
  <si>
    <t>NOV</t>
  </si>
  <si>
    <t>DEC</t>
  </si>
  <si>
    <t>JAN</t>
  </si>
  <si>
    <t>FEB</t>
  </si>
  <si>
    <t>MAR</t>
  </si>
  <si>
    <t>APR</t>
  </si>
  <si>
    <t>MAY</t>
  </si>
  <si>
    <t>H</t>
  </si>
  <si>
    <t>Aug</t>
  </si>
  <si>
    <t>Sep</t>
  </si>
  <si>
    <t>Oct</t>
  </si>
  <si>
    <t>Nov</t>
  </si>
  <si>
    <t>Dec</t>
  </si>
  <si>
    <t>Jan</t>
  </si>
  <si>
    <t>Feb</t>
  </si>
  <si>
    <t>Mar</t>
  </si>
  <si>
    <t>Apr</t>
  </si>
  <si>
    <t>May</t>
  </si>
  <si>
    <t>Jun</t>
  </si>
  <si>
    <t>V</t>
  </si>
  <si>
    <t>B</t>
  </si>
  <si>
    <t>D</t>
  </si>
  <si>
    <t>J</t>
  </si>
  <si>
    <t>M</t>
  </si>
  <si>
    <t>L</t>
  </si>
  <si>
    <t>P</t>
  </si>
  <si>
    <t xml:space="preserve">C </t>
  </si>
  <si>
    <t>Title:</t>
  </si>
  <si>
    <t>Position Grade:</t>
  </si>
  <si>
    <t>Date of Hire:</t>
  </si>
  <si>
    <t>Hours Per Day:</t>
  </si>
  <si>
    <t>Service Date:</t>
  </si>
  <si>
    <t>http://www.northeastern.edu/hrm/benefits/paid-time-off/index.html</t>
  </si>
  <si>
    <t xml:space="preserve"> = Bereavement</t>
  </si>
  <si>
    <t xml:space="preserve"> = Disability</t>
  </si>
  <si>
    <t xml:space="preserve"> = Vacation</t>
  </si>
  <si>
    <t xml:space="preserve"> = Jury Duty</t>
  </si>
  <si>
    <t xml:space="preserve"> = Maternity Leave</t>
  </si>
  <si>
    <t xml:space="preserve"> = Unpaid Leave</t>
  </si>
  <si>
    <t>Vacation days/month:</t>
  </si>
  <si>
    <t>Vacation Days Taken this FY:</t>
  </si>
  <si>
    <t>Sick days/year:</t>
  </si>
  <si>
    <t>Previous FY Carryover - Vacation Remaining Balance</t>
  </si>
  <si>
    <t>Total Vacation Days Remaining Balance:</t>
  </si>
  <si>
    <t>TOTALS:</t>
  </si>
  <si>
    <t>Type of Day</t>
  </si>
  <si>
    <t xml:space="preserve">Key: </t>
  </si>
  <si>
    <t xml:space="preserve"> = University Closed (EX: weather)</t>
  </si>
  <si>
    <t>Legend</t>
  </si>
  <si>
    <t>Mid-year Vacation Accrual Rate Change</t>
  </si>
  <si>
    <t>Effective Date of Change:</t>
  </si>
  <si>
    <t>New Accrual Rate:</t>
  </si>
  <si>
    <t>Reason:</t>
  </si>
  <si>
    <r>
      <rPr>
        <b/>
        <u/>
        <sz val="14"/>
        <color indexed="8"/>
        <rFont val="Calibri"/>
        <family val="2"/>
      </rPr>
      <t>Note</t>
    </r>
    <r>
      <rPr>
        <b/>
        <sz val="14"/>
        <color indexed="8"/>
        <rFont val="Calibri"/>
        <family val="2"/>
      </rPr>
      <t>: Enter the type of day in the first column, and the HOURS used in the second (SEE LEGEND ABOVE)</t>
    </r>
  </si>
  <si>
    <t>Vacation Time - Based on Fiscal Year</t>
  </si>
  <si>
    <t xml:space="preserve"> = University Holiday / Floating Holiday</t>
  </si>
  <si>
    <r>
      <t>•</t>
    </r>
    <r>
      <rPr>
        <b/>
        <sz val="12"/>
        <color indexed="8"/>
        <rFont val="Calibri"/>
        <family val="2"/>
      </rPr>
      <t xml:space="preserve"> </t>
    </r>
    <r>
      <rPr>
        <b/>
        <u/>
        <sz val="12"/>
        <color indexed="8"/>
        <rFont val="Calibri"/>
        <family val="2"/>
      </rPr>
      <t>Tip:</t>
    </r>
    <r>
      <rPr>
        <sz val="12"/>
        <color indexed="8"/>
        <rFont val="Calibri"/>
        <family val="2"/>
      </rPr>
      <t xml:space="preserve"> If you’d like to note the purpose of your day off, right click on the cell and select “Add Comment”</t>
    </r>
  </si>
  <si>
    <t>Previous FY Balance - Sick Days:</t>
  </si>
  <si>
    <t>W</t>
  </si>
  <si>
    <t>Vacation Days to Carryover to FY17</t>
  </si>
  <si>
    <t>Policy Links</t>
  </si>
  <si>
    <t>HRM:</t>
  </si>
  <si>
    <t>NU Policies:</t>
  </si>
  <si>
    <t>http://www.northeastern.edu/policies/pdfs/Policy_on_Paid_Time_Off.pdf</t>
  </si>
  <si>
    <t xml:space="preserve"> = Personal (included in Sick Time)</t>
  </si>
  <si>
    <t xml:space="preserve"> = Weekend</t>
  </si>
  <si>
    <t xml:space="preserve">Inclusive of </t>
  </si>
  <si>
    <t xml:space="preserve">*View current balance of Sick/Personal Time </t>
  </si>
  <si>
    <t>in the yellow chart at the bottom right</t>
  </si>
  <si>
    <t xml:space="preserve"> = Individual Sick</t>
  </si>
  <si>
    <t xml:space="preserve"> = Family Sick</t>
  </si>
  <si>
    <t>personal days and</t>
  </si>
  <si>
    <t>F</t>
  </si>
  <si>
    <t>S</t>
  </si>
  <si>
    <r>
      <t xml:space="preserve">3) In the Vacation Time box, enter your previous fiscal year vacation carryover into the orange cell.  If you were using the Paid Time Off Tracker last year, this number will be found in the blue “Vacation Days to Carryover to FYXX” cell in the Vacation Time box from the prior fiscal year. If you were not here in the prior fiscal year, enter 0.  
</t>
    </r>
    <r>
      <rPr>
        <b/>
        <sz val="12"/>
        <color indexed="8"/>
        <rFont val="Calibri"/>
        <family val="2"/>
      </rPr>
      <t>*When you first receive the Paid Time Off Tracker, you will have to take the carryover number from your past tracking method.</t>
    </r>
    <r>
      <rPr>
        <sz val="12"/>
        <color indexed="8"/>
        <rFont val="Calibri"/>
        <family val="2"/>
      </rPr>
      <t xml:space="preserve">
</t>
    </r>
  </si>
  <si>
    <r>
      <t xml:space="preserve">2) In the Personal Information box, complete each orange highlighted field as it pertains to your position. Information about your accrual rates for sick / vacation time can be found in the Policy Links section below the Legend. The formulas in the spreadsheet will use this information to calculate your vacation / sick time. </t>
    </r>
    <r>
      <rPr>
        <b/>
        <sz val="12"/>
        <color indexed="8"/>
        <rFont val="Calibri"/>
        <family val="2"/>
      </rPr>
      <t xml:space="preserve">*Please note that your service date and hire date will be the same if you have never been rehired at the University.  Please enter the same information into both fields in the Personal Information Box. If you have been rehired, your Service Date is your Benefits Eligibility date and can be obtained from your Division/Department Key Contact. </t>
    </r>
  </si>
  <si>
    <t>1) Save the file to your Q Drive with the file name “(Last Name, First Initial) Paid Time Off Tracker FYXX”.</t>
  </si>
  <si>
    <t>Personal Information - Administrative Professional (AP) Staff / Faculty on 12 Month Appointments</t>
  </si>
  <si>
    <t>Administrative/Professional (AP) &amp; Faculty on 12 Month Appointments 
Paid Time Off Tracker Instructions</t>
  </si>
  <si>
    <t>PRIOR FY CARRYOVER</t>
  </si>
  <si>
    <t>Hours</t>
  </si>
  <si>
    <t>Days</t>
  </si>
  <si>
    <t xml:space="preserve">CURRENT BAL </t>
  </si>
  <si>
    <t>PERSONAL USED</t>
  </si>
  <si>
    <t xml:space="preserve">INDIV SICK USED </t>
  </si>
  <si>
    <t>FAM SICK USED</t>
  </si>
  <si>
    <t xml:space="preserve"> USED PER MONTH </t>
  </si>
  <si>
    <t>Version 3.0 - Updated 8/31/2015</t>
  </si>
  <si>
    <t>Previous FY Carryover* - Vacation Days:</t>
  </si>
  <si>
    <t>*Vacation Time does not carry over more than 1 year</t>
  </si>
  <si>
    <t>CURRENT BAL</t>
  </si>
  <si>
    <t xml:space="preserve">VACATION USED </t>
  </si>
  <si>
    <t xml:space="preserve">CURRENT FY ACCRUAL </t>
  </si>
  <si>
    <t>JUL '16</t>
  </si>
  <si>
    <t>JUN '17</t>
  </si>
  <si>
    <t>includes a maximum of 3 personal (P) days/year and 5 family sick (F) days/year</t>
  </si>
  <si>
    <t>Annual Attendance Record - July 2016 to June 2017</t>
  </si>
  <si>
    <t>Paid Time Off Tracker FY17 - AP &amp; Full-time Faculty, 12 Month Appointments</t>
  </si>
  <si>
    <t>Sick Days to Carryover to FY18</t>
  </si>
  <si>
    <t>family days to be used by</t>
  </si>
  <si>
    <t>VACATION - BASED ON FISCAL YEAR</t>
  </si>
  <si>
    <t>Sick/Personal Time - Based on Fiscal Year</t>
  </si>
  <si>
    <t>SICK/PERSONAL - BASED ON FISCAL YEAR</t>
  </si>
  <si>
    <t>4) Once the Vacation/Sick/Personal boxes are complete, please forward your spreadsheet to your manager for verification of service date, vacation accrual rates, and previous fiscal year carryover. Managers can access paid time off policy information on the HRM website: http://www.northeastern.edu/hrm/benefits/paid-time-off/index.html. For questions about hire, rehire or service dates, please contact your Division/Department Key Contact.</t>
  </si>
  <si>
    <r>
      <t xml:space="preserve">5) In the calendar, fill in the type of day (i.e. vacation, sick, personal) and </t>
    </r>
    <r>
      <rPr>
        <b/>
        <sz val="12"/>
        <color indexed="8"/>
        <rFont val="Calibri"/>
        <family val="2"/>
      </rPr>
      <t>number of hours</t>
    </r>
    <r>
      <rPr>
        <sz val="12"/>
        <color indexed="8"/>
        <rFont val="Calibri"/>
        <family val="2"/>
      </rPr>
      <t xml:space="preserve"> used. The legend at the top of the page will help you to determine which abbreviation to use. 
</t>
    </r>
    <r>
      <rPr>
        <b/>
        <u/>
        <sz val="12"/>
        <color indexed="8"/>
        <rFont val="Calibri"/>
        <family val="2"/>
      </rPr>
      <t>Example:</t>
    </r>
    <r>
      <rPr>
        <sz val="12"/>
        <color indexed="8"/>
        <rFont val="Calibri"/>
        <family val="2"/>
      </rPr>
      <t xml:space="preserve"> If you take a full vacation day, find that month and date on the calendar and enter “V” into the first column. In the second column, enter the number of hours you work per day (7 or 8 hours). If you take a partial vacation day, you would type “V” in the first column, and the number of hours used in the second column.
</t>
    </r>
  </si>
  <si>
    <r>
      <t xml:space="preserve">• </t>
    </r>
    <r>
      <rPr>
        <b/>
        <u/>
        <sz val="12"/>
        <color indexed="8"/>
        <rFont val="Calibri"/>
        <family val="2"/>
      </rPr>
      <t>Note:</t>
    </r>
    <r>
      <rPr>
        <sz val="12"/>
        <color indexed="8"/>
        <rFont val="Calibri"/>
        <family val="2"/>
      </rPr>
      <t xml:space="preserve"> For floating holidays (e.g. Labor Day), enter “H” on the day that you choose to take off. On floating holidays, the university remains open and some employees are required to work. If you are required to work, you can enjoy a holiday on a day of your choice during the 30 days preceding or following the floating holiday.</t>
    </r>
  </si>
  <si>
    <t>6) Your remaining time off will automatically be calculated when you enter the hours used/planned. You can check your balances  inside the Vacation Time and Sick/Personal Time Boxes or the Vacation Hours and Sick/Personal Hours charts on the bottom right of the page.</t>
  </si>
  <si>
    <t xml:space="preserve">7) Each fiscal year, HRM will issue a new calendar with updated weekends, holidays, etc. </t>
  </si>
  <si>
    <t>8) If your vacation and/or sick accrual rates change due to reclassification or years of service, please work with your Division/Department Key Contact to convert your vacation calendar.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</si>
</sst>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mmm\ yy"/>
    <numFmt numFmtId="165" formatCode="0.000"/>
    <numFmt numFmtId="166" formatCode="0.0"/>
    <numFmt numFmtId="167" formatCode="0.00;[Red]\-0.00"/>
    <numFmt numFmtId="168" formatCode="m"/>
    <numFmt numFmtId="169" formatCode="mmm"/>
    <numFmt numFmtId="170" formatCode="m/d;@"/>
  </numFmts>
  <fonts count="50" x14ac:knownFonts="1">
    <font>
      <sz val="11"/>
      <color theme="1"/>
      <name val="Calibri"/>
      <family val="2"/>
      <scheme val="minor"/>
    </font>
    <font>
      <sz val="10"/>
      <name val="Arial Narrow"/>
      <family val="2"/>
    </font>
    <font>
      <b/>
      <sz val="14"/>
      <name val="Arial Narrow"/>
      <family val="2"/>
    </font>
    <font>
      <sz val="14"/>
      <name val="Arial Narrow"/>
      <family val="2"/>
    </font>
    <font>
      <b/>
      <sz val="12"/>
      <name val="Arial Narrow"/>
      <family val="2"/>
    </font>
    <font>
      <b/>
      <sz val="10"/>
      <name val="Arial Narrow"/>
      <family val="2"/>
    </font>
    <font>
      <sz val="8"/>
      <name val="Arial Narrow"/>
      <family val="2"/>
    </font>
    <font>
      <sz val="9"/>
      <name val="Arial Narrow"/>
      <family val="2"/>
    </font>
    <font>
      <sz val="7"/>
      <name val="Arial Narrow"/>
      <family val="2"/>
    </font>
    <font>
      <b/>
      <sz val="8"/>
      <name val="Arial Narrow"/>
      <family val="2"/>
    </font>
    <font>
      <sz val="8"/>
      <color indexed="12"/>
      <name val="Arial Narrow"/>
      <family val="2"/>
    </font>
    <font>
      <sz val="12"/>
      <name val="Arial Narrow"/>
      <family val="2"/>
    </font>
    <font>
      <sz val="8"/>
      <name val="Calibri"/>
      <family val="2"/>
    </font>
    <font>
      <b/>
      <sz val="20"/>
      <name val="Arial Narrow"/>
      <family val="2"/>
    </font>
    <font>
      <sz val="12"/>
      <color indexed="12"/>
      <name val="Arial Narrow"/>
      <family val="2"/>
    </font>
    <font>
      <sz val="12"/>
      <color indexed="9"/>
      <name val="Arial Narrow"/>
      <family val="2"/>
    </font>
    <font>
      <b/>
      <sz val="11"/>
      <name val="Arial Narrow"/>
      <family val="2"/>
    </font>
    <font>
      <sz val="11"/>
      <name val="Arial Narrow"/>
      <family val="2"/>
    </font>
    <font>
      <b/>
      <sz val="14"/>
      <color indexed="8"/>
      <name val="Calibri"/>
      <family val="2"/>
    </font>
    <font>
      <b/>
      <u/>
      <sz val="14"/>
      <color indexed="8"/>
      <name val="Calibri"/>
      <family val="2"/>
    </font>
    <font>
      <sz val="9"/>
      <color indexed="81"/>
      <name val="Tahoma"/>
      <family val="2"/>
    </font>
    <font>
      <sz val="12"/>
      <color indexed="8"/>
      <name val="Calibri"/>
      <family val="2"/>
    </font>
    <font>
      <b/>
      <sz val="12"/>
      <color indexed="8"/>
      <name val="Calibri"/>
      <family val="2"/>
    </font>
    <font>
      <b/>
      <u/>
      <sz val="12"/>
      <color indexed="8"/>
      <name val="Calibri"/>
      <family val="2"/>
    </font>
    <font>
      <b/>
      <sz val="10"/>
      <color indexed="8"/>
      <name val="Arial Narrow"/>
      <family val="2"/>
    </font>
    <font>
      <u/>
      <sz val="11"/>
      <color theme="10"/>
      <name val="Calibri"/>
      <family val="2"/>
      <scheme val="minor"/>
    </font>
    <font>
      <b/>
      <sz val="11"/>
      <color theme="1"/>
      <name val="Calibri"/>
      <family val="2"/>
      <scheme val="minor"/>
    </font>
    <font>
      <sz val="11"/>
      <color theme="1"/>
      <name val="Arial Narrow"/>
      <family val="2"/>
    </font>
    <font>
      <sz val="9"/>
      <color theme="1"/>
      <name val="Arial Narrow"/>
      <family val="2"/>
    </font>
    <font>
      <sz val="12"/>
      <color theme="1"/>
      <name val="Calibri"/>
      <family val="2"/>
      <scheme val="minor"/>
    </font>
    <font>
      <sz val="12"/>
      <color theme="1"/>
      <name val="Arial Narrow"/>
      <family val="2"/>
    </font>
    <font>
      <sz val="14"/>
      <color theme="1"/>
      <name val="Arial Narrow"/>
      <family val="2"/>
    </font>
    <font>
      <sz val="14"/>
      <color theme="1"/>
      <name val="Calibri"/>
      <family val="2"/>
      <scheme val="minor"/>
    </font>
    <font>
      <b/>
      <sz val="12"/>
      <color rgb="FFFF0000"/>
      <name val="Arial Narrow"/>
      <family val="2"/>
    </font>
    <font>
      <sz val="7"/>
      <color theme="1"/>
      <name val="Arial Narrow"/>
      <family val="2"/>
    </font>
    <font>
      <b/>
      <sz val="14"/>
      <color rgb="FF000000"/>
      <name val="Calibri"/>
      <family val="2"/>
      <scheme val="minor"/>
    </font>
    <font>
      <b/>
      <sz val="12"/>
      <color theme="1"/>
      <name val="Calibri"/>
      <family val="2"/>
      <scheme val="minor"/>
    </font>
    <font>
      <sz val="12"/>
      <name val="Calibri"/>
      <family val="2"/>
      <scheme val="minor"/>
    </font>
    <font>
      <sz val="9"/>
      <color theme="0"/>
      <name val="Arial Narrow"/>
      <family val="2"/>
    </font>
    <font>
      <u/>
      <sz val="12"/>
      <color theme="10"/>
      <name val="Calibri"/>
      <family val="2"/>
      <scheme val="minor"/>
    </font>
    <font>
      <b/>
      <sz val="12"/>
      <color theme="1"/>
      <name val="Arial Narrow"/>
      <family val="2"/>
    </font>
    <font>
      <b/>
      <sz val="10"/>
      <color rgb="FF0070C0"/>
      <name val="Arial Narrow"/>
      <family val="2"/>
    </font>
    <font>
      <b/>
      <sz val="10"/>
      <color theme="1"/>
      <name val="Arial Narrow"/>
      <family val="2"/>
    </font>
    <font>
      <u/>
      <sz val="12"/>
      <color theme="10"/>
      <name val="Arial Narrow"/>
      <family val="2"/>
    </font>
    <font>
      <sz val="11"/>
      <color theme="0"/>
      <name val="Calibri"/>
      <family val="2"/>
      <scheme val="minor"/>
    </font>
    <font>
      <sz val="14"/>
      <color theme="0" tint="-4.9989318521683403E-2"/>
      <name val="Arial Narrow"/>
      <family val="2"/>
    </font>
    <font>
      <sz val="14"/>
      <color theme="0"/>
      <name val="Calibri"/>
      <family val="2"/>
      <scheme val="minor"/>
    </font>
    <font>
      <b/>
      <sz val="14"/>
      <color theme="0"/>
      <name val="Arial Narrow"/>
      <family val="2"/>
    </font>
    <font>
      <sz val="14"/>
      <color theme="0"/>
      <name val="Arial Narrow"/>
      <family val="2"/>
    </font>
    <font>
      <sz val="10"/>
      <color theme="0"/>
      <name val="Arial Narrow"/>
      <family val="2"/>
    </font>
  </fonts>
  <fills count="13">
    <fill>
      <patternFill patternType="none"/>
    </fill>
    <fill>
      <patternFill patternType="gray125"/>
    </fill>
    <fill>
      <patternFill patternType="solid">
        <fgColor indexed="9"/>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CCFFCC"/>
        <bgColor indexed="64"/>
      </patternFill>
    </fill>
    <fill>
      <patternFill patternType="solid">
        <fgColor rgb="FFFFFF00"/>
        <bgColor indexed="64"/>
      </patternFill>
    </fill>
    <fill>
      <patternFill patternType="solid">
        <fgColor theme="5"/>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rgb="FFFFC000"/>
        <bgColor indexed="64"/>
      </patternFill>
    </fill>
    <fill>
      <patternFill patternType="solid">
        <fgColor theme="3" tint="0.79998168889431442"/>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style="thick">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ck">
        <color theme="7"/>
      </left>
      <right/>
      <top style="thick">
        <color theme="7"/>
      </top>
      <bottom/>
      <diagonal/>
    </border>
    <border>
      <left/>
      <right/>
      <top style="thick">
        <color theme="7"/>
      </top>
      <bottom/>
      <diagonal/>
    </border>
    <border>
      <left style="thick">
        <color theme="7"/>
      </left>
      <right/>
      <top/>
      <bottom/>
      <diagonal/>
    </border>
    <border>
      <left style="thick">
        <color theme="7"/>
      </left>
      <right/>
      <top/>
      <bottom style="thick">
        <color theme="7"/>
      </bottom>
      <diagonal/>
    </border>
    <border>
      <left/>
      <right/>
      <top/>
      <bottom style="thick">
        <color theme="7"/>
      </bottom>
      <diagonal/>
    </border>
    <border>
      <left/>
      <right style="thick">
        <color theme="7"/>
      </right>
      <top/>
      <bottom style="thick">
        <color theme="7"/>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thick">
        <color rgb="FFFF0000"/>
      </left>
      <right style="thin">
        <color indexed="64"/>
      </right>
      <top style="thick">
        <color rgb="FFFF0000"/>
      </top>
      <bottom style="medium">
        <color indexed="64"/>
      </bottom>
      <diagonal/>
    </border>
    <border>
      <left style="thin">
        <color indexed="64"/>
      </left>
      <right/>
      <top style="thick">
        <color rgb="FFFF0000"/>
      </top>
      <bottom style="medium">
        <color indexed="64"/>
      </bottom>
      <diagonal/>
    </border>
    <border>
      <left style="medium">
        <color indexed="64"/>
      </left>
      <right/>
      <top style="thick">
        <color rgb="FFFF0000"/>
      </top>
      <bottom/>
      <diagonal/>
    </border>
    <border>
      <left/>
      <right style="thick">
        <color rgb="FFFF0000"/>
      </right>
      <top/>
      <bottom style="thick">
        <color rgb="FFFF0000"/>
      </bottom>
      <diagonal/>
    </border>
    <border>
      <left/>
      <right style="thick">
        <color theme="7"/>
      </right>
      <top/>
      <bottom style="thin">
        <color indexed="64"/>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thick">
        <color theme="7"/>
      </top>
      <bottom style="thin">
        <color indexed="64"/>
      </bottom>
      <diagonal/>
    </border>
    <border>
      <left/>
      <right style="thick">
        <color theme="7"/>
      </right>
      <top style="thick">
        <color theme="7"/>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thin">
        <color indexed="64"/>
      </right>
      <top style="hair">
        <color indexed="64"/>
      </top>
      <bottom style="thin">
        <color indexed="64"/>
      </bottom>
      <diagonal/>
    </border>
    <border>
      <left/>
      <right/>
      <top/>
      <bottom style="thick">
        <color indexed="64"/>
      </bottom>
      <diagonal/>
    </border>
    <border>
      <left/>
      <right/>
      <top style="medium">
        <color indexed="64"/>
      </top>
      <bottom style="thin">
        <color indexed="64"/>
      </bottom>
      <diagonal/>
    </border>
    <border>
      <left/>
      <right/>
      <top style="thin">
        <color indexed="64"/>
      </top>
      <bottom style="thin">
        <color indexed="64"/>
      </bottom>
      <diagonal/>
    </border>
  </borders>
  <cellStyleXfs count="2">
    <xf numFmtId="0" fontId="0" fillId="0" borderId="0"/>
    <xf numFmtId="0" fontId="25" fillId="0" borderId="0" applyNumberFormat="0" applyFill="0" applyBorder="0" applyAlignment="0" applyProtection="0"/>
  </cellStyleXfs>
  <cellXfs count="384">
    <xf numFmtId="0" fontId="0" fillId="0" borderId="0" xfId="0"/>
    <xf numFmtId="0" fontId="2" fillId="0" borderId="0" xfId="0" applyFont="1" applyAlignment="1" applyProtection="1">
      <alignment horizontal="center" vertical="center"/>
    </xf>
    <xf numFmtId="0" fontId="1" fillId="0" borderId="0" xfId="0" applyFont="1" applyAlignment="1" applyProtection="1">
      <alignment horizontal="center" vertical="center"/>
    </xf>
    <xf numFmtId="0" fontId="3" fillId="0" borderId="0" xfId="0" applyFont="1" applyAlignment="1" applyProtection="1">
      <alignment horizontal="center" vertical="center"/>
    </xf>
    <xf numFmtId="0" fontId="3" fillId="0" borderId="0" xfId="0" applyFont="1" applyBorder="1" applyAlignment="1" applyProtection="1">
      <alignment horizontal="center" vertical="center"/>
    </xf>
    <xf numFmtId="2" fontId="3" fillId="0" borderId="0" xfId="0" applyNumberFormat="1" applyFont="1" applyBorder="1" applyAlignment="1" applyProtection="1">
      <alignment vertical="center"/>
    </xf>
    <xf numFmtId="0" fontId="3" fillId="0" borderId="0" xfId="0" applyFont="1" applyAlignment="1" applyProtection="1">
      <alignment horizontal="right" vertical="center"/>
    </xf>
    <xf numFmtId="0" fontId="27" fillId="0" borderId="0" xfId="0" applyFont="1" applyAlignment="1" applyProtection="1">
      <alignment vertical="center"/>
    </xf>
    <xf numFmtId="0" fontId="5" fillId="0" borderId="0" xfId="0" applyFont="1" applyBorder="1" applyAlignment="1" applyProtection="1">
      <alignment horizontal="center" vertical="center"/>
    </xf>
    <xf numFmtId="0" fontId="11" fillId="0" borderId="0" xfId="0" applyFont="1" applyAlignment="1" applyProtection="1">
      <alignment horizontal="center" vertical="center"/>
    </xf>
    <xf numFmtId="0" fontId="11" fillId="0" borderId="0" xfId="0" applyFont="1" applyAlignment="1" applyProtection="1">
      <alignment vertical="center"/>
    </xf>
    <xf numFmtId="0" fontId="11" fillId="0" borderId="0" xfId="0" applyFont="1" applyAlignment="1" applyProtection="1">
      <alignment horizontal="left" vertical="center"/>
    </xf>
    <xf numFmtId="0" fontId="11" fillId="0" borderId="0" xfId="0" applyFont="1" applyBorder="1" applyAlignment="1" applyProtection="1">
      <alignment vertical="center"/>
    </xf>
    <xf numFmtId="0" fontId="7" fillId="0" borderId="0" xfId="0" applyFont="1" applyBorder="1" applyAlignment="1" applyProtection="1">
      <alignment horizontal="center" vertical="center"/>
    </xf>
    <xf numFmtId="0" fontId="7" fillId="0" borderId="0" xfId="0" applyFont="1" applyAlignment="1" applyProtection="1">
      <alignment horizontal="center" vertical="center"/>
    </xf>
    <xf numFmtId="0" fontId="9" fillId="0" borderId="0" xfId="0" applyFont="1" applyAlignment="1" applyProtection="1">
      <alignment horizontal="left"/>
    </xf>
    <xf numFmtId="169" fontId="6" fillId="0" borderId="0" xfId="0" applyNumberFormat="1" applyFont="1" applyBorder="1" applyAlignment="1" applyProtection="1">
      <alignment horizontal="centerContinuous" vertical="center"/>
    </xf>
    <xf numFmtId="0" fontId="10" fillId="0" borderId="0" xfId="0" applyFont="1" applyAlignment="1" applyProtection="1">
      <alignment horizontal="left"/>
    </xf>
    <xf numFmtId="0" fontId="6" fillId="0" borderId="0" xfId="0" applyFont="1" applyAlignment="1" applyProtection="1">
      <alignment horizontal="left" vertical="center"/>
    </xf>
    <xf numFmtId="0" fontId="6" fillId="0" borderId="0" xfId="0" applyFont="1" applyAlignment="1" applyProtection="1">
      <alignment horizontal="center" vertical="center"/>
    </xf>
    <xf numFmtId="0" fontId="0" fillId="0" borderId="0" xfId="0" applyAlignment="1" applyProtection="1">
      <alignment horizontal="left"/>
    </xf>
    <xf numFmtId="0" fontId="0" fillId="0" borderId="0" xfId="0" applyAlignment="1" applyProtection="1">
      <alignment horizontal="left" vertical="center"/>
    </xf>
    <xf numFmtId="0" fontId="10" fillId="0" borderId="0" xfId="0" applyFont="1" applyAlignment="1" applyProtection="1">
      <alignment horizontal="left" vertical="center"/>
    </xf>
    <xf numFmtId="0" fontId="3" fillId="0" borderId="0" xfId="0" applyFont="1" applyAlignment="1" applyProtection="1">
      <alignment vertical="center"/>
    </xf>
    <xf numFmtId="0" fontId="28" fillId="0" borderId="0" xfId="0" applyFont="1" applyAlignment="1" applyProtection="1">
      <alignment vertical="center"/>
    </xf>
    <xf numFmtId="0" fontId="13" fillId="0" borderId="0" xfId="0" applyFont="1" applyAlignment="1" applyProtection="1">
      <alignment vertical="center"/>
    </xf>
    <xf numFmtId="0" fontId="11" fillId="0" borderId="0" xfId="0" applyFont="1" applyBorder="1" applyAlignment="1" applyProtection="1">
      <alignment horizontal="right" vertical="center"/>
    </xf>
    <xf numFmtId="0" fontId="4" fillId="0" borderId="0" xfId="0" applyFont="1" applyFill="1" applyAlignment="1" applyProtection="1">
      <alignment horizontal="left"/>
    </xf>
    <xf numFmtId="0" fontId="4" fillId="0" borderId="0" xfId="0" applyFont="1" applyAlignment="1" applyProtection="1">
      <alignment horizontal="left"/>
    </xf>
    <xf numFmtId="0" fontId="29" fillId="0" borderId="0" xfId="0" applyFont="1" applyAlignment="1" applyProtection="1">
      <alignment horizontal="left"/>
    </xf>
    <xf numFmtId="0" fontId="4" fillId="3" borderId="0" xfId="0" applyFont="1" applyFill="1" applyBorder="1" applyAlignment="1" applyProtection="1">
      <alignment horizontal="center" vertical="center"/>
    </xf>
    <xf numFmtId="0" fontId="11" fillId="0" borderId="0" xfId="0" applyFont="1" applyBorder="1" applyAlignment="1" applyProtection="1">
      <alignment horizontal="left" vertical="center"/>
    </xf>
    <xf numFmtId="0" fontId="29" fillId="0" borderId="0" xfId="0" applyFont="1" applyAlignment="1" applyProtection="1">
      <alignment horizontal="left" vertical="center"/>
    </xf>
    <xf numFmtId="0" fontId="14" fillId="0" borderId="0" xfId="0" applyFont="1" applyAlignment="1" applyProtection="1">
      <alignment horizontal="left"/>
    </xf>
    <xf numFmtId="0" fontId="14" fillId="0" borderId="0" xfId="0" applyFont="1" applyAlignment="1" applyProtection="1">
      <alignment horizontal="left" vertical="center"/>
    </xf>
    <xf numFmtId="0" fontId="1" fillId="0" borderId="0" xfId="0" applyFont="1" applyFill="1" applyAlignment="1" applyProtection="1">
      <alignment horizontal="center" vertical="center"/>
    </xf>
    <xf numFmtId="0" fontId="27" fillId="0" borderId="0" xfId="0" applyFont="1" applyFill="1" applyAlignment="1" applyProtection="1">
      <alignment vertical="center"/>
    </xf>
    <xf numFmtId="2" fontId="11" fillId="0" borderId="0" xfId="0" applyNumberFormat="1" applyFont="1" applyBorder="1" applyAlignment="1" applyProtection="1">
      <alignment vertical="center"/>
    </xf>
    <xf numFmtId="0" fontId="30" fillId="0" borderId="0" xfId="0" applyFont="1" applyAlignment="1" applyProtection="1">
      <alignment vertical="center"/>
    </xf>
    <xf numFmtId="0" fontId="4" fillId="0" borderId="0" xfId="0" applyFont="1" applyAlignment="1" applyProtection="1">
      <alignment horizontal="center" vertical="center"/>
    </xf>
    <xf numFmtId="169" fontId="15" fillId="0" borderId="0" xfId="0" applyNumberFormat="1" applyFont="1" applyBorder="1" applyAlignment="1" applyProtection="1">
      <alignment horizontal="left" vertical="center"/>
    </xf>
    <xf numFmtId="0" fontId="11" fillId="0" borderId="0" xfId="0" applyFont="1" applyBorder="1" applyAlignment="1" applyProtection="1">
      <alignment horizontal="center" vertical="center"/>
    </xf>
    <xf numFmtId="165" fontId="11" fillId="0" borderId="0" xfId="0" applyNumberFormat="1" applyFont="1" applyAlignment="1" applyProtection="1">
      <alignment vertical="center"/>
    </xf>
    <xf numFmtId="165" fontId="11" fillId="0" borderId="0" xfId="0" applyNumberFormat="1" applyFont="1" applyBorder="1" applyAlignment="1" applyProtection="1">
      <alignment vertical="center"/>
    </xf>
    <xf numFmtId="165" fontId="11" fillId="0" borderId="0" xfId="0" applyNumberFormat="1" applyFont="1" applyFill="1" applyBorder="1" applyAlignment="1" applyProtection="1">
      <alignment vertical="center"/>
    </xf>
    <xf numFmtId="169" fontId="11" fillId="0" borderId="0" xfId="0" applyNumberFormat="1" applyFont="1" applyBorder="1" applyAlignment="1" applyProtection="1">
      <alignment horizontal="center" vertical="center"/>
    </xf>
    <xf numFmtId="164" fontId="2" fillId="0" borderId="0" xfId="0" applyNumberFormat="1" applyFont="1" applyBorder="1" applyAlignment="1" applyProtection="1">
      <alignment vertical="center"/>
    </xf>
    <xf numFmtId="0" fontId="31" fillId="0" borderId="0" xfId="0" applyFont="1" applyAlignment="1" applyProtection="1">
      <alignment vertical="center"/>
    </xf>
    <xf numFmtId="2" fontId="2" fillId="0" borderId="0" xfId="0" applyNumberFormat="1" applyFont="1" applyFill="1" applyBorder="1" applyAlignment="1" applyProtection="1">
      <alignment horizontal="center" vertical="center"/>
    </xf>
    <xf numFmtId="2" fontId="2" fillId="0" borderId="0" xfId="0" applyNumberFormat="1" applyFont="1" applyFill="1" applyBorder="1" applyAlignment="1" applyProtection="1">
      <alignment vertical="center"/>
    </xf>
    <xf numFmtId="2" fontId="3" fillId="0" borderId="0" xfId="0" applyNumberFormat="1" applyFont="1" applyBorder="1" applyAlignment="1" applyProtection="1">
      <alignment horizontal="center" vertical="center"/>
    </xf>
    <xf numFmtId="0" fontId="3" fillId="0" borderId="0" xfId="0" applyFont="1" applyBorder="1" applyAlignment="1" applyProtection="1">
      <alignment vertical="center"/>
    </xf>
    <xf numFmtId="0" fontId="17" fillId="0" borderId="1" xfId="0" applyFont="1" applyBorder="1" applyAlignment="1" applyProtection="1">
      <alignment horizontal="center" vertical="center"/>
    </xf>
    <xf numFmtId="0" fontId="4" fillId="5" borderId="0" xfId="0" applyFont="1" applyFill="1" applyBorder="1" applyAlignment="1" applyProtection="1">
      <alignment horizontal="center" vertical="center"/>
    </xf>
    <xf numFmtId="0" fontId="32" fillId="0" borderId="0" xfId="0" applyFont="1" applyBorder="1" applyAlignment="1" applyProtection="1">
      <alignment vertical="center"/>
    </xf>
    <xf numFmtId="2" fontId="2" fillId="0" borderId="0" xfId="0" applyNumberFormat="1" applyFont="1" applyBorder="1" applyAlignment="1" applyProtection="1">
      <alignment horizontal="center" vertical="center"/>
    </xf>
    <xf numFmtId="0" fontId="4" fillId="0" borderId="0" xfId="0" applyFont="1" applyBorder="1" applyAlignment="1" applyProtection="1">
      <alignment horizontal="center" vertical="center"/>
    </xf>
    <xf numFmtId="0" fontId="32" fillId="0" borderId="0" xfId="0" applyFont="1" applyFill="1" applyBorder="1" applyAlignment="1" applyProtection="1">
      <alignment vertical="center"/>
    </xf>
    <xf numFmtId="167" fontId="2" fillId="0" borderId="0" xfId="0" applyNumberFormat="1" applyFont="1" applyFill="1" applyBorder="1" applyAlignment="1" applyProtection="1">
      <alignment horizontal="center" vertical="center"/>
    </xf>
    <xf numFmtId="0" fontId="3" fillId="0" borderId="0" xfId="0" applyFont="1" applyFill="1" applyBorder="1" applyAlignment="1" applyProtection="1">
      <alignment horizontal="center" vertical="center"/>
    </xf>
    <xf numFmtId="0" fontId="3" fillId="0" borderId="0" xfId="0" applyFont="1" applyFill="1" applyBorder="1" applyAlignment="1" applyProtection="1">
      <alignment horizontal="left" vertical="center"/>
    </xf>
    <xf numFmtId="0" fontId="11" fillId="0" borderId="0" xfId="0" applyFont="1" applyFill="1" applyBorder="1" applyAlignment="1" applyProtection="1">
      <alignment horizontal="left" vertical="center"/>
    </xf>
    <xf numFmtId="0" fontId="27" fillId="0" borderId="0" xfId="0" applyFont="1" applyFill="1" applyBorder="1" applyAlignment="1" applyProtection="1">
      <alignment vertical="center"/>
    </xf>
    <xf numFmtId="0" fontId="2" fillId="0" borderId="0" xfId="0" applyFont="1" applyBorder="1" applyAlignment="1" applyProtection="1">
      <alignment horizontal="center" vertical="center"/>
    </xf>
    <xf numFmtId="0" fontId="3" fillId="0" borderId="2" xfId="0" applyFont="1" applyBorder="1" applyAlignment="1" applyProtection="1">
      <alignment vertical="center"/>
    </xf>
    <xf numFmtId="0" fontId="32" fillId="0" borderId="3" xfId="0" applyFont="1" applyBorder="1" applyAlignment="1" applyProtection="1">
      <alignment vertical="center"/>
    </xf>
    <xf numFmtId="1" fontId="2" fillId="0" borderId="3" xfId="0" applyNumberFormat="1" applyFont="1" applyFill="1" applyBorder="1" applyAlignment="1" applyProtection="1">
      <alignment vertical="center"/>
    </xf>
    <xf numFmtId="1" fontId="32" fillId="0" borderId="3" xfId="0" applyNumberFormat="1" applyFont="1" applyFill="1" applyBorder="1" applyAlignment="1" applyProtection="1">
      <alignment vertical="center"/>
    </xf>
    <xf numFmtId="0" fontId="2" fillId="0" borderId="3" xfId="0" applyFont="1" applyBorder="1" applyAlignment="1" applyProtection="1">
      <alignment horizontal="center" vertical="center"/>
    </xf>
    <xf numFmtId="0" fontId="3" fillId="0" borderId="4" xfId="0" applyFont="1" applyBorder="1" applyAlignment="1" applyProtection="1">
      <alignment horizontal="left" vertical="center"/>
    </xf>
    <xf numFmtId="0" fontId="3" fillId="0" borderId="0" xfId="0" applyFont="1" applyBorder="1" applyAlignment="1" applyProtection="1">
      <alignment horizontal="left" vertical="center"/>
    </xf>
    <xf numFmtId="2" fontId="32" fillId="0" borderId="0" xfId="0" applyNumberFormat="1" applyFont="1" applyFill="1" applyBorder="1" applyAlignment="1" applyProtection="1">
      <alignment vertical="center"/>
    </xf>
    <xf numFmtId="0" fontId="2" fillId="0" borderId="0" xfId="0" applyFont="1" applyFill="1" applyBorder="1" applyAlignment="1" applyProtection="1">
      <alignment horizontal="center" vertical="center"/>
    </xf>
    <xf numFmtId="0" fontId="3" fillId="0" borderId="0" xfId="0" applyFont="1" applyBorder="1" applyAlignment="1" applyProtection="1">
      <alignment horizontal="right" vertical="center"/>
    </xf>
    <xf numFmtId="0" fontId="3" fillId="0" borderId="0" xfId="0" applyFont="1" applyBorder="1" applyAlignment="1" applyProtection="1">
      <alignment vertical="center" wrapText="1"/>
    </xf>
    <xf numFmtId="0" fontId="32" fillId="0" borderId="0" xfId="0" applyFont="1" applyBorder="1" applyAlignment="1" applyProtection="1">
      <alignment horizontal="left" vertical="center"/>
    </xf>
    <xf numFmtId="0" fontId="3" fillId="0" borderId="4" xfId="0" applyFont="1" applyBorder="1" applyAlignment="1" applyProtection="1">
      <alignment horizontal="center" vertical="center"/>
    </xf>
    <xf numFmtId="0" fontId="3" fillId="0" borderId="5" xfId="0" applyFont="1" applyFill="1" applyBorder="1" applyAlignment="1" applyProtection="1">
      <alignment horizontal="left" vertical="center"/>
    </xf>
    <xf numFmtId="0" fontId="3" fillId="0" borderId="6" xfId="0" applyFont="1" applyFill="1" applyBorder="1" applyAlignment="1" applyProtection="1">
      <alignment horizontal="left" vertical="center"/>
    </xf>
    <xf numFmtId="0" fontId="32" fillId="0" borderId="7" xfId="0" applyFont="1" applyFill="1" applyBorder="1" applyAlignment="1" applyProtection="1">
      <alignment vertical="center"/>
    </xf>
    <xf numFmtId="2" fontId="2" fillId="0" borderId="7" xfId="0" applyNumberFormat="1" applyFont="1" applyFill="1" applyBorder="1" applyAlignment="1" applyProtection="1">
      <alignment horizontal="center" vertical="center"/>
    </xf>
    <xf numFmtId="167" fontId="2" fillId="0" borderId="7" xfId="0" applyNumberFormat="1" applyFont="1" applyFill="1" applyBorder="1" applyAlignment="1" applyProtection="1">
      <alignment horizontal="center" vertical="center"/>
    </xf>
    <xf numFmtId="0" fontId="3" fillId="0" borderId="7" xfId="0" applyFont="1" applyFill="1" applyBorder="1" applyAlignment="1" applyProtection="1">
      <alignment horizontal="center" vertical="center"/>
    </xf>
    <xf numFmtId="0" fontId="3" fillId="0" borderId="7" xfId="0" applyFont="1" applyFill="1" applyBorder="1" applyAlignment="1" applyProtection="1">
      <alignment horizontal="left" vertical="center"/>
    </xf>
    <xf numFmtId="0" fontId="3" fillId="0" borderId="8" xfId="0" applyFont="1" applyFill="1" applyBorder="1" applyAlignment="1" applyProtection="1">
      <alignment horizontal="left" vertical="center"/>
    </xf>
    <xf numFmtId="0" fontId="1" fillId="0" borderId="7" xfId="0" applyFont="1" applyBorder="1" applyAlignment="1" applyProtection="1">
      <alignment horizontal="center" vertical="center"/>
    </xf>
    <xf numFmtId="2" fontId="1" fillId="0" borderId="7" xfId="0" applyNumberFormat="1" applyFont="1" applyBorder="1" applyAlignment="1" applyProtection="1">
      <alignment horizontal="center" vertical="center"/>
    </xf>
    <xf numFmtId="0" fontId="1" fillId="0" borderId="7" xfId="0" applyFont="1" applyBorder="1" applyAlignment="1" applyProtection="1">
      <alignment vertical="center"/>
    </xf>
    <xf numFmtId="0" fontId="3" fillId="0" borderId="5" xfId="0" applyFont="1" applyBorder="1" applyAlignment="1" applyProtection="1">
      <alignment vertical="center" wrapText="1"/>
    </xf>
    <xf numFmtId="14" fontId="2" fillId="0" borderId="0" xfId="0" applyNumberFormat="1" applyFont="1" applyBorder="1" applyAlignment="1" applyProtection="1">
      <alignment vertical="center"/>
    </xf>
    <xf numFmtId="0" fontId="2" fillId="0" borderId="0" xfId="0" applyFont="1" applyFill="1" applyBorder="1" applyAlignment="1" applyProtection="1">
      <alignment horizontal="left" vertical="center"/>
    </xf>
    <xf numFmtId="0" fontId="30" fillId="0" borderId="0" xfId="0" applyFont="1" applyBorder="1" applyAlignment="1" applyProtection="1">
      <alignment horizontal="left" vertical="center"/>
    </xf>
    <xf numFmtId="0" fontId="29" fillId="0" borderId="0" xfId="0" applyFont="1" applyBorder="1" applyAlignment="1" applyProtection="1">
      <alignment vertical="center"/>
    </xf>
    <xf numFmtId="0" fontId="29" fillId="0" borderId="0" xfId="0" applyFont="1" applyBorder="1" applyAlignment="1" applyProtection="1">
      <alignment horizontal="left" vertical="center"/>
    </xf>
    <xf numFmtId="0" fontId="2" fillId="0" borderId="0" xfId="0" applyFont="1" applyBorder="1" applyAlignment="1" applyProtection="1">
      <alignment horizontal="right" vertical="center"/>
    </xf>
    <xf numFmtId="0" fontId="31" fillId="0" borderId="0" xfId="0" applyFont="1" applyBorder="1" applyAlignment="1" applyProtection="1">
      <alignment vertical="center"/>
    </xf>
    <xf numFmtId="0" fontId="31" fillId="0" borderId="5" xfId="0" applyFont="1" applyBorder="1" applyAlignment="1" applyProtection="1">
      <alignment vertical="center"/>
    </xf>
    <xf numFmtId="0" fontId="1" fillId="0" borderId="7" xfId="0" applyFont="1" applyBorder="1" applyAlignment="1" applyProtection="1">
      <alignment horizontal="right" vertical="center"/>
    </xf>
    <xf numFmtId="2" fontId="11" fillId="4" borderId="9" xfId="0" applyNumberFormat="1" applyFont="1" applyFill="1" applyBorder="1" applyAlignment="1" applyProtection="1">
      <alignment horizontal="center" vertical="center"/>
    </xf>
    <xf numFmtId="167" fontId="11" fillId="4" borderId="9" xfId="0" applyNumberFormat="1" applyFont="1" applyFill="1" applyBorder="1" applyAlignment="1" applyProtection="1">
      <alignment horizontal="center" vertical="center"/>
    </xf>
    <xf numFmtId="167" fontId="30" fillId="4" borderId="9" xfId="0" applyNumberFormat="1" applyFont="1" applyFill="1" applyBorder="1" applyAlignment="1" applyProtection="1">
      <alignment horizontal="center" vertical="center"/>
    </xf>
    <xf numFmtId="14" fontId="30" fillId="0" borderId="0" xfId="0" applyNumberFormat="1" applyFont="1" applyAlignment="1" applyProtection="1">
      <alignment vertical="center"/>
    </xf>
    <xf numFmtId="0" fontId="1" fillId="0" borderId="0" xfId="0" applyFont="1" applyBorder="1" applyAlignment="1" applyProtection="1">
      <alignment horizontal="center" vertical="center"/>
    </xf>
    <xf numFmtId="2" fontId="16" fillId="0" borderId="10" xfId="0" applyNumberFormat="1" applyFont="1" applyBorder="1" applyAlignment="1" applyProtection="1">
      <alignment horizontal="centerContinuous" vertical="center"/>
    </xf>
    <xf numFmtId="2" fontId="16" fillId="0" borderId="11" xfId="0" applyNumberFormat="1" applyFont="1" applyBorder="1" applyAlignment="1" applyProtection="1">
      <alignment horizontal="centerContinuous" vertical="center"/>
    </xf>
    <xf numFmtId="0" fontId="33" fillId="0" borderId="0" xfId="0" applyFont="1" applyAlignment="1" applyProtection="1">
      <alignment vertical="center"/>
    </xf>
    <xf numFmtId="2" fontId="1" fillId="0" borderId="0" xfId="0" applyNumberFormat="1" applyFont="1" applyBorder="1" applyAlignment="1" applyProtection="1">
      <alignment horizontal="left" vertical="center"/>
    </xf>
    <xf numFmtId="2" fontId="1" fillId="0" borderId="0" xfId="0" applyNumberFormat="1" applyFont="1" applyBorder="1" applyAlignment="1" applyProtection="1">
      <alignment horizontal="center" vertical="center"/>
    </xf>
    <xf numFmtId="0" fontId="1" fillId="0" borderId="0" xfId="0" applyFont="1" applyBorder="1" applyAlignment="1" applyProtection="1">
      <alignment vertical="center"/>
    </xf>
    <xf numFmtId="2" fontId="1" fillId="0" borderId="0" xfId="0" applyNumberFormat="1" applyFont="1" applyBorder="1" applyAlignment="1" applyProtection="1">
      <alignment horizontal="right" vertical="center"/>
    </xf>
    <xf numFmtId="0" fontId="1" fillId="0" borderId="0" xfId="0" applyFont="1" applyBorder="1" applyAlignment="1" applyProtection="1">
      <alignment horizontal="right" vertical="center"/>
    </xf>
    <xf numFmtId="0" fontId="1" fillId="0" borderId="0" xfId="0" applyFont="1" applyAlignment="1" applyProtection="1">
      <alignment vertical="center"/>
    </xf>
    <xf numFmtId="165" fontId="1" fillId="0" borderId="0" xfId="0" applyNumberFormat="1" applyFont="1" applyAlignment="1" applyProtection="1">
      <alignment vertical="center"/>
    </xf>
    <xf numFmtId="2" fontId="1" fillId="0" borderId="0" xfId="0" applyNumberFormat="1" applyFont="1" applyBorder="1" applyAlignment="1" applyProtection="1">
      <alignment vertical="center"/>
    </xf>
    <xf numFmtId="168" fontId="1" fillId="0" borderId="0" xfId="0" applyNumberFormat="1" applyFont="1" applyBorder="1" applyAlignment="1" applyProtection="1">
      <alignment horizontal="right" vertical="center"/>
    </xf>
    <xf numFmtId="165" fontId="2" fillId="0" borderId="0" xfId="0" applyNumberFormat="1" applyFont="1" applyAlignment="1" applyProtection="1">
      <alignment vertical="center"/>
    </xf>
    <xf numFmtId="0" fontId="2" fillId="0" borderId="0" xfId="0" applyFont="1" applyAlignment="1" applyProtection="1">
      <alignment horizontal="left" vertical="center"/>
    </xf>
    <xf numFmtId="0" fontId="30" fillId="0" borderId="0" xfId="0" applyFont="1" applyBorder="1" applyAlignment="1" applyProtection="1">
      <alignment vertical="center"/>
    </xf>
    <xf numFmtId="14" fontId="4" fillId="0" borderId="0" xfId="0" applyNumberFormat="1" applyFont="1" applyFill="1" applyBorder="1" applyAlignment="1" applyProtection="1">
      <alignment horizontal="left" vertical="center"/>
    </xf>
    <xf numFmtId="0" fontId="30" fillId="0" borderId="0" xfId="0" applyFont="1" applyFill="1" applyBorder="1" applyAlignment="1" applyProtection="1">
      <alignment vertical="center"/>
    </xf>
    <xf numFmtId="165" fontId="1" fillId="0" borderId="0" xfId="0" applyNumberFormat="1" applyFont="1" applyBorder="1" applyAlignment="1" applyProtection="1">
      <alignment vertical="center"/>
    </xf>
    <xf numFmtId="0" fontId="1" fillId="0" borderId="0" xfId="0" applyFont="1" applyFill="1" applyBorder="1" applyAlignment="1" applyProtection="1">
      <alignment horizontal="center" vertical="center"/>
    </xf>
    <xf numFmtId="0" fontId="1" fillId="0" borderId="7" xfId="0" applyFont="1" applyFill="1" applyBorder="1" applyAlignment="1" applyProtection="1">
      <alignment horizontal="center" vertical="center"/>
    </xf>
    <xf numFmtId="0" fontId="8" fillId="0" borderId="0" xfId="0" applyFont="1" applyAlignment="1" applyProtection="1">
      <alignment horizontal="center" vertical="center"/>
    </xf>
    <xf numFmtId="0" fontId="34" fillId="0" borderId="0" xfId="0" applyFont="1" applyAlignment="1" applyProtection="1">
      <alignment vertical="center"/>
    </xf>
    <xf numFmtId="0" fontId="8" fillId="0" borderId="0" xfId="0" applyFont="1" applyBorder="1" applyAlignment="1" applyProtection="1">
      <alignment horizontal="center" vertical="center"/>
    </xf>
    <xf numFmtId="0" fontId="8" fillId="0" borderId="0" xfId="0" applyFont="1" applyAlignment="1" applyProtection="1">
      <alignment vertical="center"/>
    </xf>
    <xf numFmtId="165" fontId="8" fillId="0" borderId="0" xfId="0" applyNumberFormat="1" applyFont="1" applyAlignment="1" applyProtection="1">
      <alignment vertical="center"/>
    </xf>
    <xf numFmtId="2" fontId="8" fillId="0" borderId="0" xfId="0" applyNumberFormat="1" applyFont="1" applyBorder="1" applyAlignment="1" applyProtection="1">
      <alignment vertical="center"/>
    </xf>
    <xf numFmtId="168" fontId="8" fillId="0" borderId="0" xfId="0" applyNumberFormat="1" applyFont="1" applyBorder="1" applyAlignment="1" applyProtection="1">
      <alignment horizontal="right" vertical="center"/>
    </xf>
    <xf numFmtId="165" fontId="4" fillId="0" borderId="0" xfId="0" applyNumberFormat="1" applyFont="1" applyFill="1" applyBorder="1" applyAlignment="1" applyProtection="1">
      <alignment horizontal="center" vertical="center"/>
    </xf>
    <xf numFmtId="0" fontId="5" fillId="0" borderId="39" xfId="0" applyFont="1" applyBorder="1" applyAlignment="1" applyProtection="1">
      <alignment horizontal="left" vertical="center"/>
    </xf>
    <xf numFmtId="0" fontId="1" fillId="0" borderId="40" xfId="0" applyFont="1" applyBorder="1" applyAlignment="1" applyProtection="1">
      <alignment horizontal="center" vertical="center"/>
    </xf>
    <xf numFmtId="0" fontId="5" fillId="0" borderId="41" xfId="0" applyFont="1" applyBorder="1" applyAlignment="1" applyProtection="1">
      <alignment vertical="center"/>
    </xf>
    <xf numFmtId="0" fontId="3" fillId="0" borderId="42" xfId="0" applyFont="1" applyBorder="1" applyAlignment="1" applyProtection="1">
      <alignment vertical="center"/>
    </xf>
    <xf numFmtId="0" fontId="3" fillId="0" borderId="43" xfId="0" applyFont="1" applyBorder="1" applyAlignment="1" applyProtection="1">
      <alignment vertical="center"/>
    </xf>
    <xf numFmtId="0" fontId="3" fillId="0" borderId="44" xfId="0" applyFont="1" applyBorder="1" applyAlignment="1" applyProtection="1">
      <alignment vertical="center"/>
    </xf>
    <xf numFmtId="0" fontId="11" fillId="0" borderId="45" xfId="0" applyFont="1" applyBorder="1" applyAlignment="1" applyProtection="1">
      <alignment horizontal="left" vertical="center"/>
    </xf>
    <xf numFmtId="0" fontId="11" fillId="0" borderId="46" xfId="0" applyFont="1" applyBorder="1" applyAlignment="1" applyProtection="1">
      <alignment horizontal="left" vertical="center"/>
    </xf>
    <xf numFmtId="0" fontId="30" fillId="0" borderId="46" xfId="0" applyFont="1" applyBorder="1" applyAlignment="1" applyProtection="1">
      <alignment vertical="center"/>
    </xf>
    <xf numFmtId="0" fontId="1" fillId="0" borderId="46" xfId="0" applyFont="1" applyBorder="1" applyAlignment="1" applyProtection="1">
      <alignment horizontal="center" vertical="center"/>
    </xf>
    <xf numFmtId="0" fontId="4" fillId="0" borderId="46" xfId="0" applyFont="1" applyBorder="1" applyAlignment="1" applyProtection="1">
      <alignment horizontal="left" vertical="center"/>
    </xf>
    <xf numFmtId="0" fontId="1" fillId="0" borderId="47" xfId="0" applyFont="1" applyBorder="1" applyAlignment="1" applyProtection="1">
      <alignment horizontal="center" vertical="center"/>
    </xf>
    <xf numFmtId="0" fontId="30" fillId="0" borderId="48" xfId="0" applyFont="1" applyBorder="1" applyAlignment="1" applyProtection="1">
      <alignment horizontal="left" vertical="center"/>
    </xf>
    <xf numFmtId="0" fontId="3" fillId="0" borderId="49" xfId="0" applyFont="1" applyBorder="1" applyAlignment="1" applyProtection="1">
      <alignment vertical="center"/>
    </xf>
    <xf numFmtId="0" fontId="1" fillId="0" borderId="49" xfId="0" applyFont="1" applyBorder="1" applyAlignment="1" applyProtection="1">
      <alignment horizontal="center" vertical="center"/>
    </xf>
    <xf numFmtId="0" fontId="27" fillId="0" borderId="49" xfId="0" applyFont="1" applyFill="1" applyBorder="1" applyAlignment="1" applyProtection="1">
      <alignment vertical="center"/>
    </xf>
    <xf numFmtId="0" fontId="11" fillId="0" borderId="50" xfId="0" applyFont="1" applyBorder="1" applyAlignment="1" applyProtection="1">
      <alignment horizontal="left" vertical="center"/>
    </xf>
    <xf numFmtId="0" fontId="11" fillId="0" borderId="51" xfId="0" applyFont="1" applyBorder="1" applyAlignment="1" applyProtection="1">
      <alignment horizontal="center" vertical="center"/>
    </xf>
    <xf numFmtId="0" fontId="11" fillId="0" borderId="51" xfId="0" applyFont="1" applyBorder="1" applyAlignment="1" applyProtection="1">
      <alignment horizontal="right" vertical="center"/>
    </xf>
    <xf numFmtId="2" fontId="11" fillId="0" borderId="13" xfId="0" applyNumberFormat="1" applyFont="1" applyBorder="1" applyAlignment="1" applyProtection="1">
      <alignment horizontal="center" vertical="center"/>
    </xf>
    <xf numFmtId="167" fontId="11" fillId="0" borderId="13" xfId="0" applyNumberFormat="1" applyFont="1" applyBorder="1" applyAlignment="1" applyProtection="1">
      <alignment horizontal="center" vertical="center"/>
    </xf>
    <xf numFmtId="0" fontId="18" fillId="6" borderId="52" xfId="0" applyFont="1" applyFill="1" applyBorder="1" applyAlignment="1" applyProtection="1"/>
    <xf numFmtId="0" fontId="35" fillId="6" borderId="53" xfId="0" applyFont="1" applyFill="1" applyBorder="1" applyAlignment="1" applyProtection="1"/>
    <xf numFmtId="0" fontId="0" fillId="6" borderId="53" xfId="0" applyFill="1" applyBorder="1" applyAlignment="1"/>
    <xf numFmtId="0" fontId="0" fillId="6" borderId="54" xfId="0" applyFill="1" applyBorder="1" applyAlignment="1"/>
    <xf numFmtId="2" fontId="11" fillId="0" borderId="14" xfId="0" applyNumberFormat="1" applyFont="1" applyBorder="1" applyAlignment="1" applyProtection="1">
      <alignment horizontal="center" vertical="center"/>
    </xf>
    <xf numFmtId="0" fontId="29" fillId="0" borderId="0" xfId="0" applyFont="1" applyAlignment="1">
      <alignment horizontal="left" wrapText="1" indent="2"/>
    </xf>
    <xf numFmtId="0" fontId="29" fillId="0" borderId="0" xfId="0" applyFont="1"/>
    <xf numFmtId="0" fontId="29" fillId="0" borderId="0" xfId="0" applyFont="1" applyAlignment="1">
      <alignment wrapText="1"/>
    </xf>
    <xf numFmtId="0" fontId="36" fillId="0" borderId="0" xfId="0" applyFont="1" applyAlignment="1">
      <alignment horizontal="center" wrapText="1"/>
    </xf>
    <xf numFmtId="0" fontId="29" fillId="0" borderId="0" xfId="0" applyFont="1" applyAlignment="1">
      <alignment horizontal="left" indent="2"/>
    </xf>
    <xf numFmtId="0" fontId="29" fillId="0" borderId="0" xfId="0" applyFont="1" applyAlignment="1">
      <alignment horizontal="left" vertical="top" wrapText="1" indent="2"/>
    </xf>
    <xf numFmtId="2" fontId="11" fillId="0" borderId="0" xfId="0" applyNumberFormat="1" applyFont="1" applyFill="1" applyBorder="1" applyAlignment="1" applyProtection="1">
      <alignment horizontal="center" vertical="center" wrapText="1"/>
    </xf>
    <xf numFmtId="2" fontId="11" fillId="0" borderId="0" xfId="0" applyNumberFormat="1" applyFont="1" applyFill="1" applyBorder="1" applyAlignment="1" applyProtection="1">
      <alignment horizontal="center" vertical="center"/>
    </xf>
    <xf numFmtId="167" fontId="11" fillId="0" borderId="0" xfId="0" applyNumberFormat="1" applyFont="1" applyFill="1" applyBorder="1" applyAlignment="1" applyProtection="1">
      <alignment horizontal="center" vertical="center"/>
    </xf>
    <xf numFmtId="167" fontId="30" fillId="4" borderId="15" xfId="0" applyNumberFormat="1" applyFont="1" applyFill="1" applyBorder="1" applyAlignment="1" applyProtection="1">
      <alignment horizontal="center" vertical="center"/>
    </xf>
    <xf numFmtId="167" fontId="11" fillId="0" borderId="16" xfId="0" applyNumberFormat="1" applyFont="1" applyBorder="1" applyAlignment="1" applyProtection="1">
      <alignment horizontal="center" vertical="center"/>
    </xf>
    <xf numFmtId="167" fontId="30" fillId="4" borderId="17" xfId="0" applyNumberFormat="1" applyFont="1" applyFill="1" applyBorder="1" applyAlignment="1" applyProtection="1">
      <alignment horizontal="center" vertical="center"/>
    </xf>
    <xf numFmtId="0" fontId="8" fillId="0" borderId="0" xfId="0" applyFont="1" applyAlignment="1" applyProtection="1">
      <alignment horizontal="left" vertical="center"/>
    </xf>
    <xf numFmtId="0" fontId="37" fillId="0" borderId="0" xfId="0" applyFont="1" applyFill="1" applyBorder="1" applyAlignment="1" applyProtection="1">
      <alignment vertical="center" wrapText="1"/>
    </xf>
    <xf numFmtId="0" fontId="11" fillId="0" borderId="0" xfId="0" applyNumberFormat="1" applyFont="1" applyAlignment="1" applyProtection="1">
      <alignment vertical="center"/>
    </xf>
    <xf numFmtId="0" fontId="7" fillId="0" borderId="0" xfId="0" applyFont="1" applyAlignment="1" applyProtection="1">
      <alignment vertical="center"/>
    </xf>
    <xf numFmtId="0" fontId="38" fillId="0" borderId="0" xfId="0" applyFont="1" applyAlignment="1" applyProtection="1">
      <alignment horizontal="center" vertical="center"/>
    </xf>
    <xf numFmtId="0" fontId="38" fillId="0" borderId="0" xfId="0" quotePrefix="1" applyNumberFormat="1" applyFont="1" applyAlignment="1" applyProtection="1">
      <alignment horizontal="center" vertical="center"/>
    </xf>
    <xf numFmtId="0" fontId="39" fillId="0" borderId="0" xfId="1" applyFont="1" applyAlignment="1" applyProtection="1">
      <alignment horizontal="left" vertical="center"/>
      <protection locked="0"/>
    </xf>
    <xf numFmtId="0" fontId="2" fillId="0" borderId="0" xfId="0" applyFont="1" applyAlignment="1" applyProtection="1">
      <alignment horizontal="right" vertical="center"/>
    </xf>
    <xf numFmtId="0" fontId="4" fillId="0" borderId="18" xfId="0" applyFont="1" applyBorder="1" applyAlignment="1" applyProtection="1">
      <alignment horizontal="center" vertical="center"/>
    </xf>
    <xf numFmtId="0" fontId="4" fillId="0" borderId="0" xfId="0" applyFont="1" applyFill="1" applyBorder="1" applyAlignment="1" applyProtection="1">
      <alignment horizontal="center" vertical="center"/>
    </xf>
    <xf numFmtId="0" fontId="11" fillId="0" borderId="8" xfId="0" applyFont="1" applyBorder="1" applyAlignment="1" applyProtection="1">
      <alignment horizontal="center" vertical="center"/>
    </xf>
    <xf numFmtId="0" fontId="3" fillId="0" borderId="6" xfId="0" applyFont="1" applyBorder="1" applyAlignment="1" applyProtection="1">
      <alignment horizontal="left" vertical="center"/>
    </xf>
    <xf numFmtId="0" fontId="4" fillId="7" borderId="0" xfId="0" applyFont="1" applyFill="1" applyBorder="1" applyAlignment="1" applyProtection="1">
      <alignment horizontal="center" vertical="center"/>
    </xf>
    <xf numFmtId="0" fontId="32" fillId="0" borderId="0" xfId="0" applyFont="1" applyBorder="1" applyAlignment="1">
      <alignment horizontal="left" vertical="center"/>
    </xf>
    <xf numFmtId="0" fontId="32" fillId="0" borderId="4" xfId="0" applyFont="1" applyBorder="1" applyAlignment="1" applyProtection="1">
      <alignment vertical="center"/>
    </xf>
    <xf numFmtId="0" fontId="1" fillId="0" borderId="6" xfId="0" applyFont="1" applyBorder="1" applyAlignment="1" applyProtection="1">
      <alignment horizontal="center" vertical="center"/>
    </xf>
    <xf numFmtId="2" fontId="11" fillId="0" borderId="19" xfId="0" applyNumberFormat="1" applyFont="1" applyBorder="1" applyAlignment="1" applyProtection="1">
      <alignment horizontal="center" vertical="center"/>
    </xf>
    <xf numFmtId="167" fontId="11" fillId="0" borderId="14" xfId="0" applyNumberFormat="1" applyFont="1" applyBorder="1" applyAlignment="1" applyProtection="1">
      <alignment horizontal="center" vertical="center"/>
    </xf>
    <xf numFmtId="0" fontId="11" fillId="0" borderId="48" xfId="0" applyFont="1" applyBorder="1" applyAlignment="1" applyProtection="1">
      <alignment horizontal="left" vertical="center"/>
    </xf>
    <xf numFmtId="0" fontId="39" fillId="0" borderId="0" xfId="1" applyFont="1" applyAlignment="1" applyProtection="1">
      <alignment horizontal="left" vertical="center"/>
      <protection locked="0"/>
    </xf>
    <xf numFmtId="0" fontId="0" fillId="0" borderId="0" xfId="0" applyAlignment="1">
      <alignment vertical="center"/>
    </xf>
    <xf numFmtId="0" fontId="4" fillId="0" borderId="55" xfId="0" applyFont="1" applyBorder="1" applyAlignment="1" applyProtection="1">
      <alignment horizontal="center" vertical="center"/>
    </xf>
    <xf numFmtId="0" fontId="4" fillId="0" borderId="56" xfId="0" applyFont="1" applyBorder="1" applyAlignment="1" applyProtection="1">
      <alignment horizontal="center" vertical="center"/>
    </xf>
    <xf numFmtId="0" fontId="40" fillId="0" borderId="57" xfId="0" applyFont="1" applyFill="1" applyBorder="1" applyAlignment="1" applyProtection="1">
      <alignment horizontal="center" vertical="center"/>
    </xf>
    <xf numFmtId="165" fontId="1" fillId="0" borderId="46" xfId="0" applyNumberFormat="1" applyFont="1" applyBorder="1" applyAlignment="1" applyProtection="1">
      <alignment vertical="center"/>
    </xf>
    <xf numFmtId="2" fontId="1" fillId="0" borderId="46" xfId="0" applyNumberFormat="1" applyFont="1" applyBorder="1" applyAlignment="1" applyProtection="1">
      <alignment vertical="center"/>
    </xf>
    <xf numFmtId="0" fontId="28" fillId="0" borderId="47" xfId="0" applyFont="1" applyBorder="1" applyAlignment="1" applyProtection="1">
      <alignment vertical="center"/>
    </xf>
    <xf numFmtId="0" fontId="1" fillId="0" borderId="48" xfId="0" applyFont="1" applyBorder="1" applyAlignment="1" applyProtection="1">
      <alignment vertical="center"/>
    </xf>
    <xf numFmtId="0" fontId="0" fillId="0" borderId="49" xfId="0" applyBorder="1"/>
    <xf numFmtId="0" fontId="3" fillId="0" borderId="48" xfId="0" applyFont="1" applyBorder="1" applyAlignment="1" applyProtection="1">
      <alignment vertical="center"/>
    </xf>
    <xf numFmtId="0" fontId="4" fillId="6" borderId="0" xfId="0" applyFont="1" applyFill="1" applyBorder="1" applyAlignment="1" applyProtection="1">
      <alignment horizontal="center" vertical="center"/>
    </xf>
    <xf numFmtId="0" fontId="39" fillId="0" borderId="49" xfId="1" applyFont="1" applyBorder="1" applyAlignment="1" applyProtection="1">
      <alignment horizontal="left" vertical="center"/>
      <protection locked="0"/>
    </xf>
    <xf numFmtId="0" fontId="4" fillId="8" borderId="0" xfId="0" applyFont="1" applyFill="1" applyBorder="1" applyAlignment="1" applyProtection="1">
      <alignment horizontal="center" vertical="center"/>
    </xf>
    <xf numFmtId="0" fontId="4" fillId="4" borderId="0" xfId="0" applyFont="1" applyFill="1" applyBorder="1" applyAlignment="1" applyProtection="1">
      <alignment horizontal="center" vertical="center"/>
    </xf>
    <xf numFmtId="0" fontId="11" fillId="0" borderId="49" xfId="0" applyFont="1" applyBorder="1" applyAlignment="1" applyProtection="1">
      <alignment horizontal="center" vertical="center"/>
    </xf>
    <xf numFmtId="0" fontId="27" fillId="0" borderId="48" xfId="0" applyFont="1" applyFill="1" applyBorder="1" applyAlignment="1" applyProtection="1">
      <alignment vertical="center"/>
    </xf>
    <xf numFmtId="0" fontId="4" fillId="0" borderId="48" xfId="0" applyFont="1" applyBorder="1" applyAlignment="1" applyProtection="1">
      <alignment horizontal="center" vertical="center"/>
    </xf>
    <xf numFmtId="14" fontId="2" fillId="0" borderId="49" xfId="0" applyNumberFormat="1" applyFont="1" applyBorder="1" applyAlignment="1" applyProtection="1">
      <alignment horizontal="center" vertical="center"/>
    </xf>
    <xf numFmtId="165" fontId="1" fillId="0" borderId="49" xfId="0" applyNumberFormat="1" applyFont="1" applyBorder="1" applyAlignment="1" applyProtection="1">
      <alignment vertical="center"/>
    </xf>
    <xf numFmtId="165" fontId="1" fillId="0" borderId="48" xfId="0" applyNumberFormat="1" applyFont="1" applyBorder="1" applyAlignment="1" applyProtection="1">
      <alignment vertical="center"/>
    </xf>
    <xf numFmtId="165" fontId="4" fillId="0" borderId="50" xfId="0" applyNumberFormat="1" applyFont="1" applyFill="1" applyBorder="1" applyAlignment="1" applyProtection="1">
      <alignment horizontal="center" vertical="center"/>
    </xf>
    <xf numFmtId="0" fontId="40" fillId="0" borderId="46" xfId="0" applyFont="1" applyFill="1" applyBorder="1" applyAlignment="1" applyProtection="1">
      <alignment horizontal="center" vertical="center"/>
    </xf>
    <xf numFmtId="2" fontId="11" fillId="0" borderId="19" xfId="0" applyNumberFormat="1" applyFont="1" applyFill="1" applyBorder="1" applyAlignment="1" applyProtection="1">
      <alignment horizontal="center" vertical="center"/>
    </xf>
    <xf numFmtId="165" fontId="11" fillId="3" borderId="20" xfId="0" applyNumberFormat="1" applyFont="1" applyFill="1" applyBorder="1" applyAlignment="1" applyProtection="1">
      <alignment horizontal="center" vertical="center" wrapText="1"/>
    </xf>
    <xf numFmtId="165" fontId="11" fillId="6" borderId="20" xfId="0" applyNumberFormat="1" applyFont="1" applyFill="1" applyBorder="1" applyAlignment="1" applyProtection="1">
      <alignment horizontal="center" vertical="center" wrapText="1"/>
    </xf>
    <xf numFmtId="165" fontId="11" fillId="6" borderId="20" xfId="0" applyNumberFormat="1" applyFont="1" applyFill="1" applyBorder="1" applyAlignment="1" applyProtection="1">
      <alignment horizontal="center" vertical="center"/>
    </xf>
    <xf numFmtId="165" fontId="11" fillId="5" borderId="20" xfId="0" applyNumberFormat="1" applyFont="1" applyFill="1" applyBorder="1" applyAlignment="1" applyProtection="1">
      <alignment horizontal="center" vertical="center"/>
    </xf>
    <xf numFmtId="165" fontId="11" fillId="7" borderId="20" xfId="0" applyNumberFormat="1" applyFont="1" applyFill="1" applyBorder="1" applyAlignment="1" applyProtection="1">
      <alignment horizontal="center" vertical="center"/>
    </xf>
    <xf numFmtId="2" fontId="11" fillId="6" borderId="20" xfId="0" applyNumberFormat="1" applyFont="1" applyFill="1" applyBorder="1" applyAlignment="1" applyProtection="1">
      <alignment horizontal="center" vertical="center" wrapText="1"/>
    </xf>
    <xf numFmtId="165" fontId="11" fillId="0" borderId="0" xfId="0" applyNumberFormat="1" applyFont="1" applyFill="1" applyBorder="1" applyAlignment="1" applyProtection="1">
      <alignment horizontal="center" vertical="center" wrapText="1"/>
    </xf>
    <xf numFmtId="0" fontId="1" fillId="0" borderId="4" xfId="0" applyFont="1" applyFill="1" applyBorder="1" applyAlignment="1" applyProtection="1">
      <alignment horizontal="left" vertical="top"/>
    </xf>
    <xf numFmtId="165" fontId="11" fillId="0" borderId="20" xfId="0" applyNumberFormat="1" applyFont="1" applyFill="1" applyBorder="1" applyAlignment="1" applyProtection="1">
      <alignment horizontal="center" vertical="center"/>
    </xf>
    <xf numFmtId="2" fontId="11" fillId="0" borderId="20" xfId="0" applyNumberFormat="1" applyFont="1" applyFill="1" applyBorder="1" applyAlignment="1" applyProtection="1">
      <alignment horizontal="center" vertical="center" wrapText="1"/>
    </xf>
    <xf numFmtId="165" fontId="11" fillId="0" borderId="20" xfId="0" applyNumberFormat="1" applyFont="1" applyFill="1" applyBorder="1" applyAlignment="1" applyProtection="1">
      <alignment horizontal="center" vertical="center" wrapText="1"/>
    </xf>
    <xf numFmtId="2" fontId="11" fillId="9" borderId="21" xfId="0" applyNumberFormat="1" applyFont="1" applyFill="1" applyBorder="1" applyAlignment="1" applyProtection="1">
      <alignment horizontal="center" vertical="center"/>
    </xf>
    <xf numFmtId="2" fontId="11" fillId="9" borderId="22" xfId="0" applyNumberFormat="1" applyFont="1" applyFill="1" applyBorder="1" applyAlignment="1" applyProtection="1">
      <alignment horizontal="center" vertical="center"/>
    </xf>
    <xf numFmtId="2" fontId="11" fillId="9" borderId="23" xfId="0" applyNumberFormat="1" applyFont="1" applyFill="1" applyBorder="1" applyAlignment="1" applyProtection="1">
      <alignment horizontal="center" vertical="center"/>
    </xf>
    <xf numFmtId="2" fontId="11" fillId="9" borderId="24" xfId="0" applyNumberFormat="1" applyFont="1" applyFill="1" applyBorder="1" applyAlignment="1" applyProtection="1">
      <alignment horizontal="center" vertical="center"/>
    </xf>
    <xf numFmtId="2" fontId="11" fillId="9" borderId="1" xfId="0" applyNumberFormat="1" applyFont="1" applyFill="1" applyBorder="1" applyAlignment="1" applyProtection="1">
      <alignment horizontal="center" vertical="center"/>
    </xf>
    <xf numFmtId="2" fontId="11" fillId="9" borderId="25" xfId="0" applyNumberFormat="1" applyFont="1" applyFill="1" applyBorder="1" applyAlignment="1" applyProtection="1">
      <alignment horizontal="center" vertical="center"/>
    </xf>
    <xf numFmtId="2" fontId="11" fillId="9" borderId="26" xfId="0" applyNumberFormat="1" applyFont="1" applyFill="1" applyBorder="1" applyAlignment="1" applyProtection="1">
      <alignment horizontal="center" vertical="center"/>
    </xf>
    <xf numFmtId="167" fontId="11" fillId="9" borderId="24" xfId="0" applyNumberFormat="1" applyFont="1" applyFill="1" applyBorder="1" applyAlignment="1" applyProtection="1">
      <alignment horizontal="center" vertical="center"/>
    </xf>
    <xf numFmtId="167" fontId="11" fillId="9" borderId="27" xfId="0" applyNumberFormat="1" applyFont="1" applyFill="1" applyBorder="1" applyAlignment="1" applyProtection="1">
      <alignment horizontal="center" vertical="center"/>
    </xf>
    <xf numFmtId="2" fontId="11" fillId="4" borderId="20" xfId="0" applyNumberFormat="1" applyFont="1" applyFill="1" applyBorder="1" applyAlignment="1" applyProtection="1">
      <alignment horizontal="center" vertical="center"/>
    </xf>
    <xf numFmtId="167" fontId="11" fillId="4" borderId="20" xfId="0" applyNumberFormat="1" applyFont="1" applyFill="1" applyBorder="1" applyAlignment="1" applyProtection="1">
      <alignment horizontal="center" vertical="center"/>
    </xf>
    <xf numFmtId="0" fontId="28" fillId="0" borderId="0" xfId="0" applyFont="1" applyAlignment="1" applyProtection="1">
      <alignment horizontal="center" vertical="center"/>
    </xf>
    <xf numFmtId="0" fontId="28" fillId="0" borderId="0" xfId="0" applyFont="1" applyBorder="1" applyAlignment="1" applyProtection="1">
      <alignment horizontal="center" vertical="center"/>
    </xf>
    <xf numFmtId="2" fontId="30" fillId="9" borderId="22" xfId="0" applyNumberFormat="1" applyFont="1" applyFill="1" applyBorder="1" applyAlignment="1" applyProtection="1">
      <alignment horizontal="center" vertical="center"/>
    </xf>
    <xf numFmtId="2" fontId="30" fillId="0" borderId="19" xfId="0" applyNumberFormat="1" applyFont="1" applyFill="1" applyBorder="1" applyAlignment="1" applyProtection="1">
      <alignment horizontal="center" vertical="center"/>
    </xf>
    <xf numFmtId="2" fontId="30" fillId="9" borderId="1" xfId="0" applyNumberFormat="1" applyFont="1" applyFill="1" applyBorder="1" applyAlignment="1" applyProtection="1">
      <alignment horizontal="center" vertical="center"/>
    </xf>
    <xf numFmtId="2" fontId="30" fillId="0" borderId="13" xfId="0" applyNumberFormat="1" applyFont="1" applyBorder="1" applyAlignment="1" applyProtection="1">
      <alignment horizontal="center" vertical="center"/>
    </xf>
    <xf numFmtId="2" fontId="30" fillId="0" borderId="0" xfId="0" applyNumberFormat="1" applyFont="1" applyFill="1" applyBorder="1" applyAlignment="1" applyProtection="1">
      <alignment horizontal="center" vertical="center"/>
    </xf>
    <xf numFmtId="2" fontId="42" fillId="0" borderId="64" xfId="0" applyNumberFormat="1" applyFont="1" applyFill="1" applyBorder="1" applyAlignment="1" applyProtection="1">
      <alignment horizontal="center" vertical="center"/>
      <protection locked="0"/>
    </xf>
    <xf numFmtId="2" fontId="42" fillId="0" borderId="65" xfId="0" applyNumberFormat="1" applyFont="1" applyFill="1" applyBorder="1" applyAlignment="1" applyProtection="1">
      <alignment horizontal="center" vertical="center"/>
      <protection locked="0"/>
    </xf>
    <xf numFmtId="166" fontId="41" fillId="0" borderId="65" xfId="0" applyNumberFormat="1" applyFont="1" applyFill="1" applyBorder="1" applyAlignment="1" applyProtection="1">
      <alignment horizontal="center" vertical="center"/>
      <protection locked="0"/>
    </xf>
    <xf numFmtId="2" fontId="42" fillId="4" borderId="65" xfId="0" applyNumberFormat="1" applyFont="1" applyFill="1" applyBorder="1" applyAlignment="1" applyProtection="1">
      <alignment horizontal="center" vertical="center"/>
      <protection locked="0"/>
    </xf>
    <xf numFmtId="166" fontId="5" fillId="0" borderId="65" xfId="0" applyNumberFormat="1" applyFont="1" applyFill="1" applyBorder="1" applyAlignment="1" applyProtection="1">
      <alignment horizontal="center" vertical="center"/>
      <protection locked="0"/>
    </xf>
    <xf numFmtId="2" fontId="5" fillId="0" borderId="65" xfId="0" applyNumberFormat="1" applyFont="1" applyFill="1" applyBorder="1" applyAlignment="1" applyProtection="1">
      <alignment horizontal="center" vertical="center"/>
      <protection locked="0"/>
    </xf>
    <xf numFmtId="166" fontId="24" fillId="4" borderId="66" xfId="0" applyNumberFormat="1" applyFont="1" applyFill="1" applyBorder="1" applyAlignment="1" applyProtection="1">
      <alignment horizontal="center" vertical="center"/>
      <protection locked="0"/>
    </xf>
    <xf numFmtId="2" fontId="42" fillId="4" borderId="66" xfId="0" applyNumberFormat="1" applyFont="1" applyFill="1" applyBorder="1" applyAlignment="1" applyProtection="1">
      <alignment horizontal="center" vertical="center"/>
      <protection locked="0"/>
    </xf>
    <xf numFmtId="2" fontId="42" fillId="0" borderId="67" xfId="0" applyNumberFormat="1" applyFont="1" applyFill="1" applyBorder="1" applyAlignment="1" applyProtection="1">
      <alignment horizontal="center" vertical="center"/>
      <protection locked="0"/>
    </xf>
    <xf numFmtId="166" fontId="24" fillId="4" borderId="68" xfId="0" applyNumberFormat="1" applyFont="1" applyFill="1" applyBorder="1" applyAlignment="1" applyProtection="1">
      <alignment horizontal="center" vertical="center"/>
      <protection locked="0"/>
    </xf>
    <xf numFmtId="2" fontId="42" fillId="0" borderId="66" xfId="0" applyNumberFormat="1" applyFont="1" applyFill="1" applyBorder="1" applyAlignment="1" applyProtection="1">
      <alignment horizontal="center" vertical="center"/>
      <protection locked="0"/>
    </xf>
    <xf numFmtId="166" fontId="24" fillId="0" borderId="66" xfId="0" applyNumberFormat="1" applyFont="1" applyFill="1" applyBorder="1" applyAlignment="1" applyProtection="1">
      <alignment horizontal="center" vertical="center"/>
      <protection locked="0"/>
    </xf>
    <xf numFmtId="2" fontId="42" fillId="0" borderId="69" xfId="0" applyNumberFormat="1" applyFont="1" applyFill="1" applyBorder="1" applyAlignment="1" applyProtection="1">
      <alignment horizontal="center" vertical="center"/>
      <protection locked="0"/>
    </xf>
    <xf numFmtId="166" fontId="24" fillId="8" borderId="68" xfId="0" applyNumberFormat="1" applyFont="1" applyFill="1" applyBorder="1" applyAlignment="1" applyProtection="1">
      <alignment horizontal="center" vertical="center"/>
      <protection locked="0"/>
    </xf>
    <xf numFmtId="2" fontId="42" fillId="8" borderId="66" xfId="0" applyNumberFormat="1" applyFont="1" applyFill="1" applyBorder="1" applyAlignment="1" applyProtection="1">
      <alignment horizontal="center" vertical="center"/>
      <protection locked="0"/>
    </xf>
    <xf numFmtId="166" fontId="24" fillId="0" borderId="68" xfId="0" applyNumberFormat="1" applyFont="1" applyFill="1" applyBorder="1" applyAlignment="1" applyProtection="1">
      <alignment horizontal="center" vertical="center"/>
      <protection locked="0"/>
    </xf>
    <xf numFmtId="2" fontId="42" fillId="0" borderId="66" xfId="0" applyNumberFormat="1" applyFont="1" applyFill="1" applyBorder="1" applyAlignment="1" applyProtection="1">
      <alignment horizontal="left" vertical="center"/>
      <protection locked="0"/>
    </xf>
    <xf numFmtId="2" fontId="42" fillId="0" borderId="68" xfId="0" applyNumberFormat="1" applyFont="1" applyFill="1" applyBorder="1" applyAlignment="1" applyProtection="1">
      <alignment horizontal="center" vertical="center"/>
      <protection locked="0"/>
    </xf>
    <xf numFmtId="166" fontId="24" fillId="8" borderId="66" xfId="0" applyNumberFormat="1" applyFont="1" applyFill="1" applyBorder="1" applyAlignment="1" applyProtection="1">
      <alignment horizontal="center" vertical="center"/>
      <protection locked="0"/>
    </xf>
    <xf numFmtId="2" fontId="42" fillId="4" borderId="69" xfId="0" applyNumberFormat="1" applyFont="1" applyFill="1" applyBorder="1" applyAlignment="1" applyProtection="1">
      <alignment horizontal="center" vertical="center"/>
      <protection locked="0"/>
    </xf>
    <xf numFmtId="166" fontId="24" fillId="0" borderId="74" xfId="0" applyNumberFormat="1" applyFont="1" applyFill="1" applyBorder="1" applyAlignment="1" applyProtection="1">
      <alignment horizontal="center" vertical="center"/>
      <protection locked="0"/>
    </xf>
    <xf numFmtId="2" fontId="42" fillId="0" borderId="74" xfId="0" applyNumberFormat="1" applyFont="1" applyFill="1" applyBorder="1" applyAlignment="1" applyProtection="1">
      <alignment horizontal="center" vertical="center"/>
      <protection locked="0"/>
    </xf>
    <xf numFmtId="0" fontId="4" fillId="0" borderId="80" xfId="0" applyFont="1" applyBorder="1" applyAlignment="1" applyProtection="1">
      <alignment horizontal="center" vertical="center"/>
    </xf>
    <xf numFmtId="2" fontId="11" fillId="0" borderId="81" xfId="0" applyNumberFormat="1" applyFont="1" applyBorder="1" applyAlignment="1" applyProtection="1">
      <alignment horizontal="center" vertical="center"/>
    </xf>
    <xf numFmtId="2" fontId="11" fillId="0" borderId="82" xfId="0" applyNumberFormat="1" applyFont="1" applyBorder="1" applyAlignment="1" applyProtection="1">
      <alignment horizontal="center" vertical="center"/>
    </xf>
    <xf numFmtId="2" fontId="11" fillId="0" borderId="3" xfId="0" applyNumberFormat="1" applyFont="1" applyBorder="1" applyAlignment="1" applyProtection="1">
      <alignment horizontal="left" vertical="center" wrapText="1"/>
    </xf>
    <xf numFmtId="2" fontId="11" fillId="0" borderId="0" xfId="0" applyNumberFormat="1" applyFont="1" applyBorder="1" applyAlignment="1" applyProtection="1">
      <alignment horizontal="left" vertical="center" wrapText="1"/>
    </xf>
    <xf numFmtId="0" fontId="45" fillId="0" borderId="2" xfId="0" applyFont="1" applyFill="1" applyBorder="1" applyAlignment="1" applyProtection="1">
      <alignment horizontal="left" vertical="center"/>
    </xf>
    <xf numFmtId="0" fontId="45" fillId="0" borderId="4" xfId="0" applyFont="1" applyFill="1" applyBorder="1" applyAlignment="1" applyProtection="1">
      <alignment horizontal="center" vertical="center"/>
    </xf>
    <xf numFmtId="0" fontId="0" fillId="0" borderId="0" xfId="0" applyAlignment="1">
      <alignment vertical="center" wrapText="1"/>
    </xf>
    <xf numFmtId="0" fontId="0" fillId="0" borderId="0" xfId="0" applyFont="1" applyAlignment="1" applyProtection="1">
      <alignment vertical="center" wrapText="1"/>
    </xf>
    <xf numFmtId="0" fontId="46" fillId="0" borderId="3" xfId="0" applyFont="1" applyFill="1" applyBorder="1" applyAlignment="1" applyProtection="1">
      <alignment vertical="center"/>
    </xf>
    <xf numFmtId="2" fontId="47" fillId="0" borderId="3" xfId="0" applyNumberFormat="1" applyFont="1" applyFill="1" applyBorder="1" applyAlignment="1" applyProtection="1">
      <alignment horizontal="center" vertical="center"/>
    </xf>
    <xf numFmtId="167" fontId="47" fillId="0" borderId="3" xfId="0" applyNumberFormat="1" applyFont="1" applyFill="1" applyBorder="1" applyAlignment="1" applyProtection="1">
      <alignment horizontal="center" vertical="center"/>
    </xf>
    <xf numFmtId="0" fontId="48" fillId="0" borderId="3" xfId="0" applyFont="1" applyFill="1" applyBorder="1" applyAlignment="1" applyProtection="1">
      <alignment horizontal="center" vertical="center"/>
    </xf>
    <xf numFmtId="0" fontId="48" fillId="0" borderId="3" xfId="0" applyFont="1" applyFill="1" applyBorder="1" applyAlignment="1" applyProtection="1">
      <alignment horizontal="left" vertical="center"/>
    </xf>
    <xf numFmtId="0" fontId="49" fillId="0" borderId="3" xfId="0" applyFont="1" applyFill="1" applyBorder="1" applyAlignment="1" applyProtection="1">
      <alignment horizontal="center" vertical="center"/>
    </xf>
    <xf numFmtId="0" fontId="48" fillId="0" borderId="12" xfId="0" applyFont="1" applyFill="1" applyBorder="1" applyAlignment="1" applyProtection="1">
      <alignment horizontal="left" vertical="center"/>
    </xf>
    <xf numFmtId="0" fontId="48" fillId="0" borderId="4" xfId="0" applyFont="1" applyFill="1" applyBorder="1" applyAlignment="1" applyProtection="1">
      <alignment horizontal="left" vertical="center"/>
    </xf>
    <xf numFmtId="0" fontId="48" fillId="0" borderId="0" xfId="0" applyFont="1" applyFill="1" applyBorder="1" applyAlignment="1" applyProtection="1">
      <alignment horizontal="left" vertical="center"/>
    </xf>
    <xf numFmtId="0" fontId="48" fillId="0" borderId="0" xfId="0" applyFont="1" applyFill="1" applyBorder="1" applyAlignment="1" applyProtection="1">
      <alignment horizontal="center" vertical="center"/>
    </xf>
    <xf numFmtId="2" fontId="48" fillId="0" borderId="0" xfId="0" applyNumberFormat="1" applyFont="1" applyFill="1" applyBorder="1" applyAlignment="1" applyProtection="1">
      <alignment horizontal="center" vertical="center"/>
    </xf>
    <xf numFmtId="0" fontId="48" fillId="0" borderId="0" xfId="0" applyFont="1" applyFill="1" applyBorder="1" applyAlignment="1" applyProtection="1">
      <alignment vertical="center"/>
    </xf>
    <xf numFmtId="0" fontId="47" fillId="0" borderId="0" xfId="0" applyFont="1" applyFill="1" applyBorder="1" applyAlignment="1" applyProtection="1">
      <alignment horizontal="right" vertical="center"/>
    </xf>
    <xf numFmtId="0" fontId="48" fillId="0" borderId="0" xfId="0" applyFont="1" applyBorder="1" applyAlignment="1" applyProtection="1">
      <alignment horizontal="center" vertical="center"/>
    </xf>
    <xf numFmtId="2" fontId="48" fillId="0" borderId="0" xfId="0" applyNumberFormat="1" applyFont="1" applyBorder="1" applyAlignment="1" applyProtection="1">
      <alignment horizontal="center" vertical="center"/>
    </xf>
    <xf numFmtId="0" fontId="48" fillId="0" borderId="0" xfId="0" applyFont="1" applyBorder="1" applyAlignment="1" applyProtection="1">
      <alignment vertical="center"/>
    </xf>
    <xf numFmtId="0" fontId="49" fillId="0" borderId="0" xfId="0" applyFont="1" applyBorder="1" applyAlignment="1" applyProtection="1">
      <alignment horizontal="center" vertical="center"/>
    </xf>
    <xf numFmtId="0" fontId="48" fillId="0" borderId="0" xfId="0" applyFont="1" applyBorder="1" applyAlignment="1" applyProtection="1">
      <alignment horizontal="right" vertical="center"/>
    </xf>
    <xf numFmtId="0" fontId="47" fillId="0" borderId="0" xfId="0" applyFont="1" applyBorder="1" applyAlignment="1" applyProtection="1">
      <alignment horizontal="right" vertical="center"/>
    </xf>
    <xf numFmtId="0" fontId="47" fillId="0" borderId="0" xfId="0" applyFont="1" applyBorder="1" applyAlignment="1" applyProtection="1">
      <alignment horizontal="left" vertical="center"/>
    </xf>
    <xf numFmtId="0" fontId="47" fillId="0" borderId="5" xfId="0" applyFont="1" applyBorder="1" applyAlignment="1" applyProtection="1">
      <alignment horizontal="right" vertical="center"/>
    </xf>
    <xf numFmtId="0" fontId="48" fillId="0" borderId="0" xfId="0" applyFont="1" applyBorder="1" applyAlignment="1" applyProtection="1">
      <alignment horizontal="left" vertical="center"/>
    </xf>
    <xf numFmtId="0" fontId="29" fillId="0" borderId="0" xfId="0" applyFont="1" applyAlignment="1">
      <alignment horizontal="left" vertical="center" wrapText="1" indent="2"/>
    </xf>
    <xf numFmtId="14" fontId="28" fillId="0" borderId="0" xfId="0" applyNumberFormat="1" applyFont="1" applyAlignment="1" applyProtection="1">
      <alignment vertical="center"/>
    </xf>
    <xf numFmtId="0" fontId="4" fillId="11" borderId="0" xfId="0" applyFont="1" applyFill="1" applyBorder="1" applyAlignment="1" applyProtection="1">
      <alignment horizontal="left" vertical="center"/>
      <protection locked="0"/>
    </xf>
    <xf numFmtId="2" fontId="42" fillId="10" borderId="75" xfId="0" applyNumberFormat="1" applyFont="1" applyFill="1" applyBorder="1" applyAlignment="1" applyProtection="1">
      <alignment horizontal="center" vertical="center"/>
      <protection locked="0"/>
    </xf>
    <xf numFmtId="2" fontId="42" fillId="10" borderId="79" xfId="0" applyNumberFormat="1" applyFont="1" applyFill="1" applyBorder="1" applyAlignment="1" applyProtection="1">
      <alignment horizontal="center" vertical="center"/>
      <protection locked="0"/>
    </xf>
    <xf numFmtId="166" fontId="24" fillId="10" borderId="70" xfId="0" applyNumberFormat="1" applyFont="1" applyFill="1" applyBorder="1" applyAlignment="1" applyProtection="1">
      <alignment horizontal="center" vertical="center"/>
      <protection locked="0"/>
    </xf>
    <xf numFmtId="166" fontId="24" fillId="10" borderId="71" xfId="0" applyNumberFormat="1" applyFont="1" applyFill="1" applyBorder="1" applyAlignment="1" applyProtection="1">
      <alignment horizontal="center" vertical="center"/>
      <protection locked="0"/>
    </xf>
    <xf numFmtId="166" fontId="24" fillId="10" borderId="72" xfId="0" applyNumberFormat="1" applyFont="1" applyFill="1" applyBorder="1" applyAlignment="1" applyProtection="1">
      <alignment horizontal="center" vertical="center"/>
      <protection locked="0"/>
    </xf>
    <xf numFmtId="166" fontId="24" fillId="10" borderId="73" xfId="0" applyNumberFormat="1" applyFont="1" applyFill="1" applyBorder="1" applyAlignment="1" applyProtection="1">
      <alignment horizontal="center" vertical="center"/>
      <protection locked="0"/>
    </xf>
    <xf numFmtId="166" fontId="24" fillId="10" borderId="77" xfId="0" applyNumberFormat="1" applyFont="1" applyFill="1" applyBorder="1" applyAlignment="1" applyProtection="1">
      <alignment horizontal="center" vertical="center"/>
      <protection locked="0"/>
    </xf>
    <xf numFmtId="166" fontId="24" fillId="10" borderId="78" xfId="0" applyNumberFormat="1" applyFont="1" applyFill="1" applyBorder="1" applyAlignment="1" applyProtection="1">
      <alignment horizontal="center" vertical="center"/>
      <protection locked="0"/>
    </xf>
    <xf numFmtId="2" fontId="42" fillId="10" borderId="76" xfId="0" applyNumberFormat="1" applyFont="1" applyFill="1" applyBorder="1" applyAlignment="1" applyProtection="1">
      <alignment horizontal="center" vertical="center"/>
      <protection locked="0"/>
    </xf>
    <xf numFmtId="169" fontId="11" fillId="0" borderId="28" xfId="0" applyNumberFormat="1" applyFont="1" applyBorder="1" applyAlignment="1" applyProtection="1">
      <alignment horizontal="center" vertical="center"/>
    </xf>
    <xf numFmtId="169" fontId="11" fillId="0" borderId="29" xfId="0" applyNumberFormat="1" applyFont="1" applyBorder="1" applyAlignment="1" applyProtection="1">
      <alignment horizontal="center" vertical="center"/>
    </xf>
    <xf numFmtId="0" fontId="11" fillId="4" borderId="30" xfId="0" applyFont="1" applyFill="1" applyBorder="1" applyAlignment="1" applyProtection="1">
      <alignment horizontal="center" vertical="center"/>
    </xf>
    <xf numFmtId="0" fontId="11" fillId="4" borderId="31" xfId="0" applyFont="1" applyFill="1" applyBorder="1" applyAlignment="1" applyProtection="1">
      <alignment horizontal="center" vertical="center"/>
    </xf>
    <xf numFmtId="169" fontId="11" fillId="0" borderId="35" xfId="0" applyNumberFormat="1" applyFont="1" applyBorder="1" applyAlignment="1" applyProtection="1">
      <alignment horizontal="center" vertical="center"/>
    </xf>
    <xf numFmtId="169" fontId="11" fillId="0" borderId="36" xfId="0" applyNumberFormat="1" applyFont="1" applyBorder="1" applyAlignment="1" applyProtection="1">
      <alignment horizontal="center" vertical="center"/>
    </xf>
    <xf numFmtId="169" fontId="11" fillId="0" borderId="32" xfId="0" applyNumberFormat="1" applyFont="1" applyBorder="1" applyAlignment="1" applyProtection="1">
      <alignment horizontal="center" vertical="center"/>
    </xf>
    <xf numFmtId="169" fontId="11" fillId="0" borderId="33" xfId="0" applyNumberFormat="1" applyFont="1" applyBorder="1" applyAlignment="1" applyProtection="1">
      <alignment horizontal="center" vertical="center"/>
    </xf>
    <xf numFmtId="2" fontId="16" fillId="0" borderId="10" xfId="0" applyNumberFormat="1" applyFont="1" applyBorder="1" applyAlignment="1" applyProtection="1">
      <alignment horizontal="center" vertical="center"/>
    </xf>
    <xf numFmtId="2" fontId="16" fillId="0" borderId="11" xfId="0" applyNumberFormat="1" applyFont="1" applyBorder="1" applyAlignment="1" applyProtection="1">
      <alignment horizontal="center" vertical="center"/>
    </xf>
    <xf numFmtId="0" fontId="26" fillId="0" borderId="11" xfId="0" applyFont="1" applyBorder="1" applyAlignment="1" applyProtection="1">
      <alignment horizontal="center" vertical="center"/>
    </xf>
    <xf numFmtId="2" fontId="47" fillId="0" borderId="0" xfId="0" applyNumberFormat="1" applyFont="1" applyFill="1" applyBorder="1" applyAlignment="1" applyProtection="1">
      <alignment horizontal="center" vertical="center"/>
      <protection locked="0"/>
    </xf>
    <xf numFmtId="2" fontId="47" fillId="0" borderId="0" xfId="0" applyNumberFormat="1" applyFont="1" applyFill="1" applyBorder="1" applyAlignment="1" applyProtection="1">
      <alignment horizontal="center" vertical="center"/>
    </xf>
    <xf numFmtId="170" fontId="47" fillId="0" borderId="0" xfId="0" applyNumberFormat="1" applyFont="1" applyFill="1" applyBorder="1" applyAlignment="1" applyProtection="1">
      <alignment horizontal="left" vertical="center"/>
    </xf>
    <xf numFmtId="170" fontId="44" fillId="0" borderId="5" xfId="0" applyNumberFormat="1" applyFont="1" applyFill="1" applyBorder="1" applyAlignment="1">
      <alignment horizontal="left" vertical="center"/>
    </xf>
    <xf numFmtId="170" fontId="47" fillId="0" borderId="5" xfId="0" applyNumberFormat="1" applyFont="1" applyFill="1" applyBorder="1" applyAlignment="1" applyProtection="1">
      <alignment horizontal="left" vertical="center"/>
    </xf>
    <xf numFmtId="0" fontId="48" fillId="0" borderId="0" xfId="0" applyFont="1" applyFill="1" applyBorder="1" applyAlignment="1" applyProtection="1">
      <alignment horizontal="left" vertical="center"/>
    </xf>
    <xf numFmtId="0" fontId="11" fillId="0" borderId="48" xfId="0" applyFont="1" applyFill="1" applyBorder="1" applyAlignment="1" applyProtection="1">
      <alignment horizontal="left" vertical="center"/>
    </xf>
    <xf numFmtId="0" fontId="11" fillId="0" borderId="0" xfId="0" applyFont="1" applyFill="1" applyBorder="1" applyAlignment="1" applyProtection="1">
      <alignment horizontal="left" vertical="center"/>
    </xf>
    <xf numFmtId="0" fontId="11" fillId="0" borderId="48" xfId="0" applyFont="1" applyBorder="1" applyAlignment="1" applyProtection="1">
      <alignment horizontal="left" vertical="center"/>
    </xf>
    <xf numFmtId="0" fontId="11" fillId="0" borderId="0" xfId="0" applyFont="1" applyBorder="1" applyAlignment="1" applyProtection="1">
      <alignment horizontal="left" vertical="center"/>
    </xf>
    <xf numFmtId="2" fontId="2" fillId="11" borderId="60" xfId="0" applyNumberFormat="1" applyFont="1" applyFill="1" applyBorder="1" applyAlignment="1" applyProtection="1">
      <alignment horizontal="center" vertical="center"/>
      <protection locked="0"/>
    </xf>
    <xf numFmtId="2" fontId="2" fillId="11" borderId="61" xfId="0" applyNumberFormat="1" applyFont="1" applyFill="1" applyBorder="1" applyAlignment="1" applyProtection="1">
      <alignment horizontal="center" vertical="center"/>
      <protection locked="0"/>
    </xf>
    <xf numFmtId="2" fontId="2" fillId="0" borderId="30" xfId="0" applyNumberFormat="1" applyFont="1" applyFill="1" applyBorder="1" applyAlignment="1" applyProtection="1">
      <alignment horizontal="center" vertical="center"/>
    </xf>
    <xf numFmtId="2" fontId="2" fillId="0" borderId="31" xfId="0" applyNumberFormat="1" applyFont="1" applyFill="1" applyBorder="1" applyAlignment="1" applyProtection="1">
      <alignment horizontal="center" vertical="center"/>
    </xf>
    <xf numFmtId="2" fontId="2" fillId="0" borderId="30" xfId="0" applyNumberFormat="1" applyFont="1" applyBorder="1" applyAlignment="1" applyProtection="1">
      <alignment horizontal="center" vertical="center"/>
    </xf>
    <xf numFmtId="2" fontId="2" fillId="0" borderId="31" xfId="0" applyNumberFormat="1" applyFont="1" applyBorder="1" applyAlignment="1" applyProtection="1">
      <alignment horizontal="center" vertical="center"/>
    </xf>
    <xf numFmtId="0" fontId="9" fillId="12" borderId="52" xfId="0" applyFont="1" applyFill="1" applyBorder="1" applyAlignment="1" applyProtection="1">
      <alignment horizontal="left" vertical="top" wrapText="1"/>
    </xf>
    <xf numFmtId="0" fontId="9" fillId="12" borderId="53" xfId="0" applyFont="1" applyFill="1" applyBorder="1" applyAlignment="1" applyProtection="1">
      <alignment horizontal="left" vertical="top" wrapText="1"/>
    </xf>
    <xf numFmtId="0" fontId="9" fillId="12" borderId="54" xfId="0" applyFont="1" applyFill="1" applyBorder="1" applyAlignment="1" applyProtection="1">
      <alignment horizontal="left" vertical="top" wrapText="1"/>
    </xf>
    <xf numFmtId="2" fontId="4" fillId="11" borderId="51" xfId="0" applyNumberFormat="1" applyFont="1" applyFill="1" applyBorder="1" applyAlignment="1" applyProtection="1">
      <alignment horizontal="left" vertical="center"/>
      <protection locked="0"/>
    </xf>
    <xf numFmtId="0" fontId="48" fillId="0" borderId="0" xfId="0" applyFont="1" applyFill="1" applyBorder="1" applyAlignment="1" applyProtection="1">
      <alignment horizontal="right" vertical="center"/>
    </xf>
    <xf numFmtId="0" fontId="46" fillId="0" borderId="0" xfId="0" applyFont="1" applyFill="1" applyBorder="1" applyAlignment="1">
      <alignment horizontal="right" vertical="center"/>
    </xf>
    <xf numFmtId="0" fontId="4" fillId="11" borderId="46" xfId="0" applyFont="1" applyFill="1" applyBorder="1" applyAlignment="1" applyProtection="1">
      <alignment horizontal="left" vertical="center"/>
      <protection locked="0"/>
    </xf>
    <xf numFmtId="0" fontId="4" fillId="11" borderId="0" xfId="0" applyFont="1" applyFill="1" applyBorder="1" applyAlignment="1" applyProtection="1">
      <alignment horizontal="left" vertical="center"/>
      <protection locked="0"/>
    </xf>
    <xf numFmtId="165" fontId="4" fillId="3" borderId="20" xfId="0" applyNumberFormat="1" applyFont="1" applyFill="1" applyBorder="1" applyAlignment="1" applyProtection="1">
      <alignment horizontal="center" vertical="center"/>
    </xf>
    <xf numFmtId="14" fontId="4" fillId="11" borderId="0" xfId="0" applyNumberFormat="1" applyFont="1" applyFill="1" applyBorder="1" applyAlignment="1" applyProtection="1">
      <alignment horizontal="left" vertical="center"/>
      <protection locked="0"/>
    </xf>
    <xf numFmtId="14" fontId="11" fillId="0" borderId="62" xfId="0" applyNumberFormat="1" applyFont="1" applyBorder="1" applyAlignment="1" applyProtection="1">
      <alignment horizontal="left" vertical="center"/>
      <protection locked="0"/>
    </xf>
    <xf numFmtId="0" fontId="11" fillId="0" borderId="62" xfId="0" applyFont="1" applyBorder="1" applyAlignment="1" applyProtection="1">
      <alignment horizontal="left" vertical="center"/>
      <protection locked="0"/>
    </xf>
    <xf numFmtId="0" fontId="11" fillId="0" borderId="63" xfId="0" applyFont="1" applyBorder="1" applyAlignment="1" applyProtection="1">
      <alignment horizontal="left" vertical="center"/>
      <protection locked="0"/>
    </xf>
    <xf numFmtId="0" fontId="11" fillId="0" borderId="34" xfId="0" applyFont="1" applyBorder="1" applyAlignment="1" applyProtection="1">
      <alignment horizontal="left" vertical="center"/>
      <protection locked="0"/>
    </xf>
    <xf numFmtId="0" fontId="11" fillId="0" borderId="59" xfId="0" applyFont="1" applyBorder="1" applyAlignment="1" applyProtection="1">
      <alignment horizontal="left" vertical="center"/>
      <protection locked="0"/>
    </xf>
    <xf numFmtId="0" fontId="43" fillId="0" borderId="0" xfId="1" applyFont="1" applyBorder="1" applyAlignment="1" applyProtection="1">
      <alignment horizontal="left" vertical="center"/>
      <protection locked="0"/>
    </xf>
    <xf numFmtId="0" fontId="43" fillId="0" borderId="49" xfId="1" applyFont="1" applyBorder="1" applyAlignment="1" applyProtection="1">
      <alignment horizontal="left" vertical="center"/>
      <protection locked="0"/>
    </xf>
    <xf numFmtId="14" fontId="43" fillId="0" borderId="51" xfId="1" applyNumberFormat="1" applyFont="1" applyFill="1" applyBorder="1" applyAlignment="1" applyProtection="1">
      <alignment horizontal="left" vertical="center"/>
    </xf>
    <xf numFmtId="14" fontId="43" fillId="0" borderId="58" xfId="1" applyNumberFormat="1" applyFont="1" applyFill="1" applyBorder="1" applyAlignment="1" applyProtection="1">
      <alignment horizontal="left" vertical="center"/>
    </xf>
    <xf numFmtId="167" fontId="2" fillId="12" borderId="30" xfId="0" applyNumberFormat="1" applyFont="1" applyFill="1" applyBorder="1" applyAlignment="1" applyProtection="1">
      <alignment horizontal="center" vertical="center"/>
    </xf>
    <xf numFmtId="167" fontId="2" fillId="12" borderId="31" xfId="0" applyNumberFormat="1" applyFont="1" applyFill="1" applyBorder="1" applyAlignment="1" applyProtection="1">
      <alignment horizontal="center" vertical="center"/>
    </xf>
    <xf numFmtId="2" fontId="2" fillId="2" borderId="30" xfId="0" applyNumberFormat="1" applyFont="1" applyFill="1" applyBorder="1" applyAlignment="1" applyProtection="1">
      <alignment horizontal="center" vertical="center"/>
    </xf>
    <xf numFmtId="2" fontId="2" fillId="2" borderId="31" xfId="0" applyNumberFormat="1" applyFont="1" applyFill="1" applyBorder="1" applyAlignment="1" applyProtection="1">
      <alignment horizontal="center" vertical="center"/>
    </xf>
    <xf numFmtId="165" fontId="11" fillId="5" borderId="2" xfId="0" applyNumberFormat="1" applyFont="1" applyFill="1" applyBorder="1" applyAlignment="1" applyProtection="1">
      <alignment horizontal="center" vertical="center" wrapText="1"/>
    </xf>
    <xf numFmtId="165" fontId="11" fillId="5" borderId="12" xfId="0" applyNumberFormat="1" applyFont="1" applyFill="1" applyBorder="1" applyAlignment="1" applyProtection="1">
      <alignment horizontal="center" vertical="center" wrapText="1"/>
    </xf>
    <xf numFmtId="0" fontId="29" fillId="0" borderId="6" xfId="0" applyFont="1" applyBorder="1" applyAlignment="1">
      <alignment horizontal="center" vertical="center" wrapText="1"/>
    </xf>
    <xf numFmtId="0" fontId="29" fillId="0" borderId="8" xfId="0" applyFont="1" applyBorder="1" applyAlignment="1">
      <alignment horizontal="center" vertical="center" wrapText="1"/>
    </xf>
    <xf numFmtId="165" fontId="11" fillId="7" borderId="2" xfId="0" applyNumberFormat="1" applyFont="1" applyFill="1" applyBorder="1" applyAlignment="1" applyProtection="1">
      <alignment horizontal="center" vertical="center" wrapText="1"/>
    </xf>
    <xf numFmtId="165" fontId="11" fillId="7" borderId="12" xfId="0" applyNumberFormat="1" applyFont="1" applyFill="1" applyBorder="1" applyAlignment="1" applyProtection="1">
      <alignment horizontal="center" vertical="center" wrapText="1"/>
    </xf>
    <xf numFmtId="165" fontId="11" fillId="6" borderId="2" xfId="0" applyNumberFormat="1" applyFont="1" applyFill="1" applyBorder="1" applyAlignment="1" applyProtection="1">
      <alignment horizontal="center" vertical="center" wrapText="1"/>
    </xf>
    <xf numFmtId="165" fontId="11" fillId="6" borderId="12" xfId="0" applyNumberFormat="1" applyFont="1" applyFill="1" applyBorder="1" applyAlignment="1" applyProtection="1">
      <alignment horizontal="center" vertical="center" wrapText="1"/>
    </xf>
    <xf numFmtId="2" fontId="11" fillId="6" borderId="2" xfId="0" applyNumberFormat="1" applyFont="1" applyFill="1" applyBorder="1" applyAlignment="1" applyProtection="1">
      <alignment horizontal="center" vertical="center" wrapText="1"/>
    </xf>
    <xf numFmtId="2" fontId="11" fillId="6" borderId="12" xfId="0" applyNumberFormat="1" applyFont="1" applyFill="1" applyBorder="1" applyAlignment="1" applyProtection="1">
      <alignment horizontal="center" vertical="center" wrapText="1"/>
    </xf>
    <xf numFmtId="165" fontId="11" fillId="6" borderId="2" xfId="0" applyNumberFormat="1" applyFont="1" applyFill="1" applyBorder="1" applyAlignment="1" applyProtection="1">
      <alignment horizontal="center" vertical="center"/>
    </xf>
    <xf numFmtId="165" fontId="11" fillId="6" borderId="12" xfId="0" applyNumberFormat="1" applyFont="1" applyFill="1" applyBorder="1" applyAlignment="1" applyProtection="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165" fontId="4" fillId="6" borderId="30" xfId="0" applyNumberFormat="1" applyFont="1" applyFill="1" applyBorder="1" applyAlignment="1" applyProtection="1">
      <alignment horizontal="center" vertical="center"/>
    </xf>
    <xf numFmtId="0" fontId="0" fillId="0" borderId="15" xfId="0" applyBorder="1" applyAlignment="1">
      <alignment horizontal="center" vertical="center"/>
    </xf>
    <xf numFmtId="0" fontId="0" fillId="0" borderId="31" xfId="0" applyBorder="1" applyAlignment="1">
      <alignment horizontal="center" vertical="center"/>
    </xf>
    <xf numFmtId="0" fontId="3" fillId="0" borderId="3" xfId="0" applyFont="1" applyBorder="1" applyAlignment="1" applyProtection="1">
      <alignment horizontal="left" vertical="center" wrapText="1"/>
    </xf>
    <xf numFmtId="0" fontId="0" fillId="0" borderId="3" xfId="0" applyBorder="1" applyAlignment="1">
      <alignment vertical="center"/>
    </xf>
    <xf numFmtId="0" fontId="0" fillId="0" borderId="12" xfId="0" applyBorder="1" applyAlignment="1">
      <alignment vertical="center"/>
    </xf>
    <xf numFmtId="0" fontId="0" fillId="0" borderId="0" xfId="0" applyAlignment="1">
      <alignment vertical="center"/>
    </xf>
    <xf numFmtId="0" fontId="0" fillId="0" borderId="5" xfId="0" applyBorder="1" applyAlignment="1">
      <alignment vertical="center"/>
    </xf>
    <xf numFmtId="165" fontId="11" fillId="3" borderId="20" xfId="0" applyNumberFormat="1" applyFont="1" applyFill="1" applyBorder="1" applyAlignment="1" applyProtection="1">
      <alignment horizontal="center" vertical="center" wrapText="1"/>
    </xf>
    <xf numFmtId="2" fontId="11" fillId="3" borderId="20" xfId="0" applyNumberFormat="1" applyFont="1" applyFill="1" applyBorder="1" applyAlignment="1" applyProtection="1">
      <alignment horizontal="center" vertical="center" wrapText="1"/>
    </xf>
    <xf numFmtId="169" fontId="11" fillId="0" borderId="37" xfId="0" applyNumberFormat="1" applyFont="1" applyBorder="1" applyAlignment="1" applyProtection="1">
      <alignment horizontal="center" vertical="center"/>
    </xf>
    <xf numFmtId="169" fontId="11" fillId="0" borderId="38" xfId="0" applyNumberFormat="1" applyFont="1" applyBorder="1" applyAlignment="1" applyProtection="1">
      <alignment horizontal="center" vertical="center"/>
    </xf>
    <xf numFmtId="169" fontId="30" fillId="0" borderId="28" xfId="0" applyNumberFormat="1" applyFont="1" applyBorder="1" applyAlignment="1" applyProtection="1">
      <alignment horizontal="center" vertical="center"/>
    </xf>
    <xf numFmtId="169" fontId="30" fillId="0" borderId="29" xfId="0" applyNumberFormat="1" applyFont="1" applyBorder="1" applyAlignment="1" applyProtection="1">
      <alignment horizontal="center" vertical="center"/>
    </xf>
  </cellXfs>
  <cellStyles count="2">
    <cellStyle name="Hyperlink" xfId="1" builtinId="8"/>
    <cellStyle name="Normal" xfId="0" builtinId="0"/>
  </cellStyles>
  <dxfs count="8">
    <dxf>
      <font>
        <b/>
        <i val="0"/>
      </font>
      <fill>
        <patternFill>
          <bgColor theme="9" tint="-0.24994659260841701"/>
        </patternFill>
      </fill>
    </dxf>
    <dxf>
      <font>
        <b/>
        <i val="0"/>
      </font>
      <fill>
        <patternFill>
          <bgColor theme="8" tint="0.79998168889431442"/>
        </patternFill>
      </fill>
    </dxf>
    <dxf>
      <font>
        <b/>
        <i val="0"/>
      </font>
      <fill>
        <patternFill>
          <bgColor rgb="FFFFFF00"/>
        </patternFill>
      </fill>
    </dxf>
    <dxf>
      <font>
        <b/>
        <i val="0"/>
      </font>
      <fill>
        <patternFill>
          <bgColor theme="5"/>
        </patternFill>
      </fill>
    </dxf>
    <dxf>
      <font>
        <b/>
        <i val="0"/>
      </font>
      <fill>
        <patternFill>
          <bgColor theme="2" tint="-0.24994659260841701"/>
        </patternFill>
      </fill>
    </dxf>
    <dxf>
      <font>
        <color theme="0" tint="-0.14996795556505021"/>
      </font>
      <fill>
        <patternFill>
          <bgColor theme="0" tint="-0.14996795556505021"/>
        </patternFill>
      </fill>
    </dxf>
    <dxf>
      <fill>
        <patternFill patternType="none">
          <bgColor indexed="65"/>
        </patternFill>
      </fill>
    </dxf>
    <dxf>
      <font>
        <b/>
        <i val="0"/>
        <color auto="1"/>
      </font>
      <fill>
        <patternFill patternType="solid">
          <fgColor indexed="64"/>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66675</xdr:rowOff>
    </xdr:from>
    <xdr:to>
      <xdr:col>4</xdr:col>
      <xdr:colOff>38100</xdr:colOff>
      <xdr:row>0</xdr:row>
      <xdr:rowOff>276225</xdr:rowOff>
    </xdr:to>
    <xdr:pic>
      <xdr:nvPicPr>
        <xdr:cNvPr id="1481"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66675"/>
          <a:ext cx="12763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1895475</xdr:colOff>
      <xdr:row>26</xdr:row>
      <xdr:rowOff>1524000</xdr:rowOff>
    </xdr:from>
    <xdr:to>
      <xdr:col>0</xdr:col>
      <xdr:colOff>3495675</xdr:colOff>
      <xdr:row>36</xdr:row>
      <xdr:rowOff>28575</xdr:rowOff>
    </xdr:to>
    <xdr:pic>
      <xdr:nvPicPr>
        <xdr:cNvPr id="6731"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95475" y="10668000"/>
          <a:ext cx="1600200" cy="1895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152400</xdr:colOff>
      <xdr:row>6</xdr:row>
      <xdr:rowOff>28575</xdr:rowOff>
    </xdr:from>
    <xdr:to>
      <xdr:col>0</xdr:col>
      <xdr:colOff>5848350</xdr:colOff>
      <xdr:row>13</xdr:row>
      <xdr:rowOff>104775</xdr:rowOff>
    </xdr:to>
    <xdr:pic>
      <xdr:nvPicPr>
        <xdr:cNvPr id="6732"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2400" y="3057525"/>
          <a:ext cx="5695950" cy="147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133350</xdr:colOff>
      <xdr:row>15</xdr:row>
      <xdr:rowOff>1343025</xdr:rowOff>
    </xdr:from>
    <xdr:to>
      <xdr:col>0</xdr:col>
      <xdr:colOff>5829300</xdr:colOff>
      <xdr:row>22</xdr:row>
      <xdr:rowOff>171450</xdr:rowOff>
    </xdr:to>
    <xdr:pic>
      <xdr:nvPicPr>
        <xdr:cNvPr id="6733" name="Picture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3350" y="6172200"/>
          <a:ext cx="5695950"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ortheastern.edu/policies/pdfs/Policy_on_Paid_Time_Off.pdf" TargetMode="External"/><Relationship Id="rId1" Type="http://schemas.openxmlformats.org/officeDocument/2006/relationships/hyperlink" Target="http://www.northeastern.edu/hrm/benefits/paid-time-off/index.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M88"/>
  <sheetViews>
    <sheetView showGridLines="0" tabSelected="1" zoomScale="85" zoomScaleNormal="85" zoomScaleSheetLayoutView="100" workbookViewId="0">
      <selection activeCell="E12" sqref="E12:M13"/>
    </sheetView>
  </sheetViews>
  <sheetFormatPr defaultColWidth="3.28515625" defaultRowHeight="12" customHeight="1" x14ac:dyDescent="0.25"/>
  <cols>
    <col min="1" max="1" width="5.85546875" style="2" customWidth="1"/>
    <col min="2" max="25" width="4.42578125" style="2" customWidth="1"/>
    <col min="26" max="26" width="2.85546875" style="2" customWidth="1"/>
    <col min="27" max="27" width="1.42578125" style="2" customWidth="1"/>
    <col min="28" max="28" width="5.42578125" style="2" customWidth="1"/>
    <col min="29" max="29" width="11.5703125" style="102" customWidth="1"/>
    <col min="30" max="30" width="11.7109375" style="111" customWidth="1"/>
    <col min="31" max="34" width="7.5703125" style="112" customWidth="1"/>
    <col min="35" max="36" width="7.5703125" style="113" customWidth="1"/>
    <col min="37" max="37" width="7.5703125" style="112" customWidth="1"/>
    <col min="38" max="38" width="7.5703125" style="114" customWidth="1"/>
    <col min="39" max="39" width="8.5703125" style="114" customWidth="1"/>
    <col min="40" max="40" width="13.42578125" style="114" customWidth="1"/>
    <col min="41" max="41" width="7.5703125" style="114" customWidth="1"/>
    <col min="42" max="42" width="7.5703125" style="7" customWidth="1"/>
    <col min="43" max="16384" width="3.28515625" style="7"/>
  </cols>
  <sheetData>
    <row r="1" spans="1:57" ht="24" customHeight="1" x14ac:dyDescent="0.25"/>
    <row r="2" spans="1:57" ht="25.5" x14ac:dyDescent="0.25">
      <c r="A2" s="25" t="s">
        <v>103</v>
      </c>
    </row>
    <row r="3" spans="1:57" ht="18" x14ac:dyDescent="0.25">
      <c r="AC3" s="115"/>
    </row>
    <row r="4" spans="1:57" ht="18.75" thickBot="1" x14ac:dyDescent="0.3">
      <c r="A4" s="116" t="s">
        <v>83</v>
      </c>
      <c r="AC4" s="115" t="s">
        <v>54</v>
      </c>
    </row>
    <row r="5" spans="1:57" ht="19.5" thickTop="1" thickBot="1" x14ac:dyDescent="0.3">
      <c r="A5" s="137" t="s">
        <v>1</v>
      </c>
      <c r="B5" s="138"/>
      <c r="C5" s="138"/>
      <c r="D5" s="138"/>
      <c r="E5" s="339"/>
      <c r="F5" s="339"/>
      <c r="G5" s="339"/>
      <c r="H5" s="339"/>
      <c r="I5" s="339"/>
      <c r="J5" s="339"/>
      <c r="K5" s="339"/>
      <c r="L5" s="339"/>
      <c r="M5" s="339"/>
      <c r="N5" s="139"/>
      <c r="O5" s="139"/>
      <c r="P5" s="141" t="s">
        <v>55</v>
      </c>
      <c r="Q5" s="140"/>
      <c r="R5" s="140"/>
      <c r="S5" s="140"/>
      <c r="T5" s="140"/>
      <c r="U5" s="140"/>
      <c r="V5" s="140"/>
      <c r="W5" s="140"/>
      <c r="X5" s="140"/>
      <c r="Y5" s="142"/>
      <c r="Z5" s="26"/>
      <c r="AC5" s="190" t="s">
        <v>52</v>
      </c>
      <c r="AD5" s="191" t="s">
        <v>51</v>
      </c>
      <c r="AE5" s="192"/>
      <c r="AF5" s="210"/>
      <c r="AG5" s="193"/>
      <c r="AH5" s="193"/>
      <c r="AI5" s="194"/>
      <c r="AJ5" s="195"/>
      <c r="AK5" s="23"/>
      <c r="AL5" s="178"/>
      <c r="AM5" s="178"/>
      <c r="AN5" s="178"/>
      <c r="AO5" s="31"/>
      <c r="AP5" s="27"/>
      <c r="AQ5" s="27"/>
    </row>
    <row r="6" spans="1:57" s="23" customFormat="1" ht="18.75" thickTop="1" x14ac:dyDescent="0.25">
      <c r="A6" s="143" t="s">
        <v>33</v>
      </c>
      <c r="B6" s="91"/>
      <c r="C6" s="91"/>
      <c r="D6" s="91"/>
      <c r="E6" s="340"/>
      <c r="F6" s="340"/>
      <c r="G6" s="340"/>
      <c r="H6" s="340"/>
      <c r="I6" s="340"/>
      <c r="J6" s="340"/>
      <c r="K6" s="340"/>
      <c r="L6" s="340"/>
      <c r="M6" s="340"/>
      <c r="N6" s="41"/>
      <c r="O6" s="41"/>
      <c r="P6" s="131" t="s">
        <v>56</v>
      </c>
      <c r="Q6" s="132"/>
      <c r="R6" s="132"/>
      <c r="S6" s="132"/>
      <c r="T6" s="132"/>
      <c r="U6" s="343"/>
      <c r="V6" s="344"/>
      <c r="W6" s="344"/>
      <c r="X6" s="345"/>
      <c r="Y6" s="144"/>
      <c r="Z6" s="26"/>
      <c r="AC6" s="196"/>
      <c r="AD6" s="30" t="s">
        <v>25</v>
      </c>
      <c r="AE6" s="31" t="s">
        <v>41</v>
      </c>
      <c r="AF6" s="31"/>
      <c r="AG6" s="120"/>
      <c r="AH6" s="120"/>
      <c r="AI6" s="113"/>
      <c r="AJ6" s="197"/>
      <c r="AK6" s="175"/>
      <c r="AL6" s="175"/>
      <c r="AM6" s="188"/>
      <c r="AN6" s="188"/>
      <c r="AQ6" s="16"/>
      <c r="AR6" s="16"/>
      <c r="AS6" s="16"/>
      <c r="AT6" s="16"/>
      <c r="AU6" s="16"/>
      <c r="AV6" s="16"/>
      <c r="AW6" s="16"/>
      <c r="AX6" s="16"/>
      <c r="AY6" s="16"/>
      <c r="AZ6" s="7"/>
      <c r="BA6" s="7"/>
      <c r="BB6" s="7"/>
      <c r="BC6" s="7"/>
      <c r="BD6" s="7"/>
      <c r="BE6" s="7"/>
    </row>
    <row r="7" spans="1:57" s="23" customFormat="1" ht="18" x14ac:dyDescent="0.25">
      <c r="A7" s="143" t="s">
        <v>34</v>
      </c>
      <c r="B7" s="91"/>
      <c r="C7" s="91"/>
      <c r="D7" s="91"/>
      <c r="E7" s="340"/>
      <c r="F7" s="340"/>
      <c r="G7" s="340"/>
      <c r="H7" s="340"/>
      <c r="I7" s="340"/>
      <c r="J7" s="340"/>
      <c r="K7" s="340"/>
      <c r="L7" s="340"/>
      <c r="M7" s="340"/>
      <c r="N7" s="41"/>
      <c r="O7" s="41"/>
      <c r="P7" s="133" t="s">
        <v>57</v>
      </c>
      <c r="Q7" s="51"/>
      <c r="R7" s="51"/>
      <c r="S7" s="51"/>
      <c r="T7" s="51"/>
      <c r="U7" s="346"/>
      <c r="V7" s="346"/>
      <c r="W7" s="346"/>
      <c r="X7" s="347"/>
      <c r="Y7" s="144"/>
      <c r="Z7" s="10"/>
      <c r="AC7" s="198"/>
      <c r="AD7" s="199" t="s">
        <v>79</v>
      </c>
      <c r="AE7" s="31" t="s">
        <v>75</v>
      </c>
      <c r="AF7" s="31"/>
      <c r="AG7" s="51"/>
      <c r="AH7" s="51"/>
      <c r="AI7" s="51"/>
      <c r="AJ7" s="197"/>
      <c r="AK7" s="175"/>
      <c r="AL7" s="175"/>
      <c r="AM7" s="188"/>
      <c r="AN7" s="188"/>
      <c r="AQ7" s="28"/>
      <c r="AR7" s="28"/>
      <c r="AS7" s="28"/>
      <c r="AT7" s="28"/>
      <c r="AU7" s="28"/>
      <c r="AV7" s="28"/>
      <c r="AW7" s="15"/>
      <c r="AX7" s="15"/>
      <c r="AY7" s="15"/>
    </row>
    <row r="8" spans="1:57" s="23" customFormat="1" ht="18" x14ac:dyDescent="0.25">
      <c r="A8" s="143" t="s">
        <v>36</v>
      </c>
      <c r="B8" s="92"/>
      <c r="C8" s="92"/>
      <c r="D8" s="92"/>
      <c r="E8" s="296"/>
      <c r="F8" s="296"/>
      <c r="G8" s="296"/>
      <c r="H8" s="296"/>
      <c r="I8" s="296"/>
      <c r="J8" s="296"/>
      <c r="K8" s="296"/>
      <c r="L8" s="296"/>
      <c r="M8" s="296"/>
      <c r="N8" s="41"/>
      <c r="O8" s="41"/>
      <c r="P8" s="133" t="s">
        <v>58</v>
      </c>
      <c r="Q8" s="51"/>
      <c r="R8" s="51"/>
      <c r="S8" s="346"/>
      <c r="T8" s="346"/>
      <c r="U8" s="346"/>
      <c r="V8" s="346"/>
      <c r="W8" s="346"/>
      <c r="X8" s="347"/>
      <c r="Y8" s="144"/>
      <c r="Z8" s="10"/>
      <c r="AC8" s="198"/>
      <c r="AD8" s="181" t="s">
        <v>78</v>
      </c>
      <c r="AE8" s="31" t="s">
        <v>76</v>
      </c>
      <c r="AF8" s="31"/>
      <c r="AG8" s="51"/>
      <c r="AH8" s="51"/>
      <c r="AI8" s="51"/>
      <c r="AJ8" s="197"/>
      <c r="AK8" s="175"/>
      <c r="AL8" s="175"/>
      <c r="AM8" s="188"/>
      <c r="AN8" s="188"/>
      <c r="AQ8" s="28"/>
      <c r="AR8" s="28"/>
      <c r="AS8" s="28"/>
      <c r="AT8" s="28"/>
      <c r="AU8" s="28"/>
      <c r="AV8" s="28"/>
      <c r="AW8" s="15"/>
      <c r="AX8" s="15"/>
      <c r="AY8" s="15"/>
    </row>
    <row r="9" spans="1:57" ht="18.75" thickBot="1" x14ac:dyDescent="0.3">
      <c r="A9" s="187" t="s">
        <v>2</v>
      </c>
      <c r="B9" s="31"/>
      <c r="C9" s="31"/>
      <c r="D9" s="31"/>
      <c r="E9" s="340"/>
      <c r="F9" s="340"/>
      <c r="G9" s="340"/>
      <c r="H9" s="340"/>
      <c r="I9" s="340"/>
      <c r="J9" s="340"/>
      <c r="K9" s="340"/>
      <c r="L9" s="340"/>
      <c r="M9" s="340"/>
      <c r="N9" s="117"/>
      <c r="O9" s="117"/>
      <c r="P9" s="134"/>
      <c r="Q9" s="135"/>
      <c r="R9" s="135"/>
      <c r="S9" s="135"/>
      <c r="T9" s="135"/>
      <c r="U9" s="135"/>
      <c r="V9" s="135"/>
      <c r="W9" s="135"/>
      <c r="X9" s="136"/>
      <c r="Y9" s="145"/>
      <c r="Z9" s="9"/>
      <c r="AC9" s="198"/>
      <c r="AD9" s="53" t="s">
        <v>31</v>
      </c>
      <c r="AE9" s="31" t="s">
        <v>70</v>
      </c>
      <c r="AF9" s="31"/>
      <c r="AG9" s="51"/>
      <c r="AH9" s="51"/>
      <c r="AI9" s="51"/>
      <c r="AJ9" s="200"/>
      <c r="AK9" s="175"/>
      <c r="AL9" s="175"/>
      <c r="AM9" s="188"/>
      <c r="AN9" s="188"/>
      <c r="AO9" s="7"/>
      <c r="AQ9" s="28"/>
      <c r="AR9" s="28"/>
      <c r="AS9" s="28"/>
      <c r="AT9" s="28"/>
      <c r="AU9" s="28"/>
      <c r="AV9" s="28"/>
      <c r="AW9" s="15"/>
      <c r="AX9" s="15"/>
      <c r="AY9" s="15"/>
      <c r="AZ9" s="23"/>
      <c r="BA9" s="23"/>
      <c r="BB9" s="23"/>
      <c r="BC9" s="23"/>
      <c r="BD9" s="23"/>
      <c r="BE9" s="23"/>
    </row>
    <row r="10" spans="1:57" s="23" customFormat="1" ht="18.75" thickTop="1" x14ac:dyDescent="0.25">
      <c r="A10" s="323" t="s">
        <v>37</v>
      </c>
      <c r="B10" s="324"/>
      <c r="C10" s="324"/>
      <c r="D10" s="41"/>
      <c r="E10" s="342"/>
      <c r="F10" s="342"/>
      <c r="G10" s="342"/>
      <c r="H10" s="342"/>
      <c r="I10" s="342"/>
      <c r="J10" s="342"/>
      <c r="K10" s="342"/>
      <c r="L10" s="342"/>
      <c r="M10" s="342"/>
      <c r="N10" s="12"/>
      <c r="O10" s="12"/>
      <c r="P10" s="102"/>
      <c r="Q10" s="102"/>
      <c r="R10" s="102"/>
      <c r="S10" s="102"/>
      <c r="T10" s="102"/>
      <c r="U10" s="102"/>
      <c r="V10" s="102"/>
      <c r="W10" s="102"/>
      <c r="X10" s="102"/>
      <c r="Y10" s="144"/>
      <c r="Z10" s="9"/>
      <c r="AC10" s="196"/>
      <c r="AD10" s="201" t="s">
        <v>13</v>
      </c>
      <c r="AE10" s="61" t="s">
        <v>61</v>
      </c>
      <c r="AF10" s="61"/>
      <c r="AG10" s="120"/>
      <c r="AH10" s="120"/>
      <c r="AI10" s="113"/>
      <c r="AJ10" s="144"/>
      <c r="AQ10" s="29"/>
      <c r="AR10" s="29"/>
      <c r="AS10" s="29"/>
      <c r="AT10" s="29"/>
      <c r="AU10" s="29"/>
      <c r="AV10" s="29"/>
      <c r="AW10" s="20"/>
      <c r="AX10" s="20"/>
      <c r="AY10" s="20"/>
      <c r="AZ10" s="7"/>
      <c r="BA10" s="7"/>
      <c r="BB10" s="7"/>
      <c r="BC10" s="7"/>
      <c r="BD10" s="7"/>
      <c r="BE10" s="7"/>
    </row>
    <row r="11" spans="1:57" ht="18" x14ac:dyDescent="0.25">
      <c r="A11" s="325" t="s">
        <v>35</v>
      </c>
      <c r="B11" s="326"/>
      <c r="C11" s="326"/>
      <c r="D11" s="93"/>
      <c r="E11" s="342"/>
      <c r="F11" s="342"/>
      <c r="G11" s="342"/>
      <c r="H11" s="342"/>
      <c r="I11" s="342"/>
      <c r="J11" s="342"/>
      <c r="K11" s="342"/>
      <c r="L11" s="342"/>
      <c r="M11" s="342"/>
      <c r="N11" s="118"/>
      <c r="O11" s="118"/>
      <c r="P11" s="102"/>
      <c r="Q11" s="102"/>
      <c r="R11" s="102"/>
      <c r="S11" s="102"/>
      <c r="T11" s="102"/>
      <c r="U11" s="102"/>
      <c r="V11" s="102"/>
      <c r="W11" s="102"/>
      <c r="X11" s="102"/>
      <c r="Y11" s="145"/>
      <c r="Z11" s="9"/>
      <c r="AC11" s="198"/>
      <c r="AD11" s="201" t="s">
        <v>32</v>
      </c>
      <c r="AE11" s="61" t="s">
        <v>53</v>
      </c>
      <c r="AF11" s="61"/>
      <c r="AG11" s="51"/>
      <c r="AH11" s="51"/>
      <c r="AI11" s="51"/>
      <c r="AJ11" s="144"/>
      <c r="AK11" s="23"/>
      <c r="AL11" s="23"/>
      <c r="AM11" s="23"/>
      <c r="AN11" s="23"/>
      <c r="AO11" s="2"/>
      <c r="AP11" s="2"/>
      <c r="AQ11" s="29"/>
      <c r="AR11" s="29"/>
      <c r="AS11" s="29"/>
      <c r="AT11" s="29"/>
      <c r="AU11" s="29"/>
      <c r="AV11" s="29"/>
      <c r="AW11" s="20"/>
      <c r="AX11" s="20"/>
      <c r="AY11" s="20"/>
      <c r="AZ11" s="23"/>
      <c r="BA11" s="23"/>
      <c r="BB11" s="23"/>
      <c r="BC11" s="23"/>
      <c r="BD11" s="23"/>
      <c r="BE11" s="23"/>
    </row>
    <row r="12" spans="1:57" s="36" customFormat="1" ht="17.25" thickBot="1" x14ac:dyDescent="0.3">
      <c r="A12" s="187" t="s">
        <v>45</v>
      </c>
      <c r="B12" s="119"/>
      <c r="C12" s="119"/>
      <c r="D12" s="41"/>
      <c r="E12" s="336"/>
      <c r="F12" s="336"/>
      <c r="G12" s="336"/>
      <c r="H12" s="336"/>
      <c r="I12" s="336"/>
      <c r="J12" s="336"/>
      <c r="K12" s="336"/>
      <c r="L12" s="336"/>
      <c r="M12" s="336"/>
      <c r="N12" s="118"/>
      <c r="O12" s="118"/>
      <c r="P12" s="62"/>
      <c r="Q12" s="62"/>
      <c r="R12" s="62"/>
      <c r="S12" s="62"/>
      <c r="T12" s="62"/>
      <c r="U12" s="62"/>
      <c r="V12" s="62"/>
      <c r="W12" s="62"/>
      <c r="X12" s="62"/>
      <c r="Y12" s="146"/>
      <c r="Z12" s="9"/>
      <c r="AC12" s="196"/>
      <c r="AD12" s="202" t="s">
        <v>64</v>
      </c>
      <c r="AE12" s="31" t="s">
        <v>71</v>
      </c>
      <c r="AF12" s="31"/>
      <c r="AG12" s="120"/>
      <c r="AH12" s="120"/>
      <c r="AI12" s="113"/>
      <c r="AJ12" s="203"/>
      <c r="AK12" s="9"/>
      <c r="AL12" s="9"/>
      <c r="AM12" s="9"/>
      <c r="AN12" s="9"/>
      <c r="AO12" s="35"/>
      <c r="AP12" s="35"/>
      <c r="AQ12" s="32"/>
      <c r="AR12" s="32"/>
      <c r="AS12" s="32"/>
      <c r="AT12" s="32"/>
      <c r="AU12" s="32"/>
      <c r="AV12" s="32"/>
      <c r="AW12" s="21"/>
      <c r="AX12" s="21"/>
      <c r="AY12" s="21"/>
      <c r="AZ12" s="7"/>
      <c r="BA12" s="7"/>
      <c r="BB12" s="7"/>
      <c r="BC12" s="7"/>
      <c r="BD12" s="7"/>
      <c r="BE12" s="7"/>
    </row>
    <row r="13" spans="1:57" ht="24" customHeight="1" thickTop="1" thickBot="1" x14ac:dyDescent="0.3">
      <c r="A13" s="147" t="s">
        <v>47</v>
      </c>
      <c r="B13" s="148"/>
      <c r="C13" s="149"/>
      <c r="D13" s="148"/>
      <c r="E13" s="336"/>
      <c r="F13" s="336"/>
      <c r="G13" s="336"/>
      <c r="H13" s="336"/>
      <c r="I13" s="336"/>
      <c r="J13" s="336"/>
      <c r="K13" s="336"/>
      <c r="L13" s="336"/>
      <c r="M13" s="336"/>
      <c r="N13" s="333" t="s">
        <v>101</v>
      </c>
      <c r="O13" s="334"/>
      <c r="P13" s="334"/>
      <c r="Q13" s="334"/>
      <c r="R13" s="334"/>
      <c r="S13" s="334"/>
      <c r="T13" s="334"/>
      <c r="U13" s="334"/>
      <c r="V13" s="334"/>
      <c r="W13" s="334"/>
      <c r="X13" s="334"/>
      <c r="Y13" s="335"/>
      <c r="Z13" s="9"/>
      <c r="AC13" s="204"/>
      <c r="AD13" s="56" t="s">
        <v>26</v>
      </c>
      <c r="AE13" s="31" t="s">
        <v>39</v>
      </c>
      <c r="AF13" s="31"/>
      <c r="AG13" s="62"/>
      <c r="AH13" s="62"/>
      <c r="AI13" s="62"/>
      <c r="AJ13" s="203"/>
      <c r="AK13" s="9"/>
      <c r="AL13" s="9"/>
      <c r="AM13" s="9"/>
      <c r="AN13" s="9"/>
      <c r="AO13" s="8"/>
      <c r="AP13" s="8"/>
      <c r="AQ13" s="32"/>
      <c r="AR13" s="32"/>
      <c r="AS13" s="32"/>
      <c r="AT13" s="32"/>
      <c r="AU13" s="32"/>
      <c r="AV13" s="32"/>
      <c r="AW13" s="21"/>
      <c r="AX13" s="21"/>
      <c r="AY13" s="21"/>
      <c r="AZ13" s="36"/>
      <c r="BA13" s="36"/>
      <c r="BB13" s="36"/>
      <c r="BC13" s="36"/>
      <c r="BD13" s="36"/>
      <c r="BE13" s="36"/>
    </row>
    <row r="14" spans="1:57" ht="15" customHeight="1" thickTop="1" x14ac:dyDescent="0.25">
      <c r="A14" s="102"/>
      <c r="B14" s="102"/>
      <c r="C14" s="102"/>
      <c r="D14" s="102"/>
      <c r="E14" s="102"/>
      <c r="F14" s="102"/>
      <c r="G14" s="102"/>
      <c r="H14" s="102"/>
      <c r="I14" s="102"/>
      <c r="J14" s="4"/>
      <c r="K14" s="102"/>
      <c r="L14" s="73"/>
      <c r="M14" s="46"/>
      <c r="N14" s="46"/>
      <c r="O14" s="51"/>
      <c r="P14" s="95"/>
      <c r="Q14" s="95"/>
      <c r="AC14" s="196"/>
      <c r="AD14" s="56" t="s">
        <v>27</v>
      </c>
      <c r="AE14" s="31" t="s">
        <v>40</v>
      </c>
      <c r="AF14" s="31"/>
      <c r="AG14" s="120"/>
      <c r="AH14" s="120"/>
      <c r="AJ14" s="203"/>
      <c r="AK14" s="9"/>
      <c r="AL14" s="9"/>
      <c r="AM14" s="9"/>
      <c r="AN14" s="9"/>
      <c r="AO14" s="2"/>
      <c r="AP14" s="102"/>
      <c r="AQ14" s="33"/>
      <c r="AR14" s="33"/>
      <c r="AS14" s="33"/>
      <c r="AT14" s="33"/>
      <c r="AU14" s="33"/>
      <c r="AV14" s="33"/>
      <c r="AW14" s="17"/>
      <c r="AX14" s="17"/>
      <c r="AY14" s="17"/>
    </row>
    <row r="15" spans="1:57" ht="18.75" thickBot="1" x14ac:dyDescent="0.3">
      <c r="A15" s="116" t="s">
        <v>60</v>
      </c>
      <c r="I15" s="6"/>
      <c r="J15" s="3"/>
      <c r="L15" s="6"/>
      <c r="M15" s="46"/>
      <c r="N15" s="46"/>
      <c r="O15" s="1"/>
      <c r="P15" s="1"/>
      <c r="Q15" s="1"/>
      <c r="AC15" s="205"/>
      <c r="AD15" s="56" t="s">
        <v>28</v>
      </c>
      <c r="AE15" s="31" t="s">
        <v>42</v>
      </c>
      <c r="AF15" s="41"/>
      <c r="AG15" s="120"/>
      <c r="AH15" s="120"/>
      <c r="AJ15" s="203"/>
      <c r="AK15" s="9"/>
      <c r="AL15" s="9"/>
      <c r="AM15" s="9"/>
      <c r="AN15" s="9"/>
      <c r="AO15" s="9"/>
      <c r="AP15" s="11"/>
      <c r="AQ15" s="11"/>
      <c r="AR15" s="2"/>
      <c r="AS15" s="102"/>
      <c r="AT15" s="34"/>
      <c r="AU15" s="34"/>
      <c r="AV15" s="34"/>
      <c r="AW15" s="34"/>
      <c r="AX15" s="34"/>
      <c r="AY15" s="34"/>
      <c r="AZ15" s="22"/>
      <c r="BA15" s="22"/>
      <c r="BB15" s="22"/>
    </row>
    <row r="16" spans="1:57" ht="19.5" thickBot="1" x14ac:dyDescent="0.3">
      <c r="A16" s="64"/>
      <c r="B16" s="65"/>
      <c r="C16" s="65"/>
      <c r="D16" s="65"/>
      <c r="E16" s="65"/>
      <c r="F16" s="65"/>
      <c r="G16" s="65"/>
      <c r="H16" s="65"/>
      <c r="I16" s="65"/>
      <c r="J16" s="66"/>
      <c r="K16" s="67"/>
      <c r="L16" s="68"/>
      <c r="M16" s="68"/>
      <c r="N16" s="68"/>
      <c r="O16" s="373" t="s">
        <v>48</v>
      </c>
      <c r="P16" s="374"/>
      <c r="Q16" s="374"/>
      <c r="R16" s="374"/>
      <c r="S16" s="374"/>
      <c r="T16" s="374"/>
      <c r="U16" s="374"/>
      <c r="V16" s="374"/>
      <c r="W16" s="374"/>
      <c r="X16" s="374"/>
      <c r="Y16" s="375"/>
      <c r="AC16" s="205"/>
      <c r="AD16" s="56" t="s">
        <v>29</v>
      </c>
      <c r="AE16" s="31" t="s">
        <v>43</v>
      </c>
      <c r="AF16" s="41"/>
      <c r="AG16" s="120"/>
      <c r="AH16" s="120"/>
      <c r="AJ16" s="206"/>
      <c r="AK16" s="2"/>
      <c r="AL16" s="2"/>
      <c r="AM16" s="2"/>
      <c r="AN16" s="2"/>
      <c r="AO16" s="2"/>
      <c r="AP16" s="2"/>
      <c r="AQ16" s="2"/>
      <c r="AR16" s="2"/>
      <c r="AS16" s="102"/>
      <c r="AT16" s="11"/>
      <c r="AU16" s="11"/>
      <c r="AV16" s="11"/>
      <c r="AW16" s="11"/>
      <c r="AX16" s="11"/>
      <c r="AY16" s="11"/>
      <c r="AZ16" s="18"/>
      <c r="BA16" s="18"/>
      <c r="BB16" s="18"/>
    </row>
    <row r="17" spans="1:65" ht="18.75" customHeight="1" thickBot="1" x14ac:dyDescent="0.3">
      <c r="A17" s="69" t="s">
        <v>94</v>
      </c>
      <c r="B17" s="70"/>
      <c r="C17" s="70"/>
      <c r="D17" s="70"/>
      <c r="E17" s="70"/>
      <c r="F17" s="70"/>
      <c r="G17" s="70"/>
      <c r="H17" s="70"/>
      <c r="I17" s="70"/>
      <c r="J17" s="327">
        <v>0</v>
      </c>
      <c r="K17" s="328"/>
      <c r="L17" s="63"/>
      <c r="M17" s="329" t="e">
        <f>(AE41)/$E$8</f>
        <v>#DIV/0!</v>
      </c>
      <c r="N17" s="330"/>
      <c r="O17" s="376"/>
      <c r="P17" s="376"/>
      <c r="Q17" s="376"/>
      <c r="R17" s="376"/>
      <c r="S17" s="376"/>
      <c r="T17" s="376"/>
      <c r="U17" s="376"/>
      <c r="V17" s="376"/>
      <c r="W17" s="376"/>
      <c r="X17" s="376"/>
      <c r="Y17" s="377"/>
      <c r="AC17" s="205"/>
      <c r="AD17" s="263" t="s">
        <v>30</v>
      </c>
      <c r="AE17" s="31" t="s">
        <v>44</v>
      </c>
      <c r="AF17" s="113"/>
      <c r="AG17" s="120"/>
      <c r="AH17" s="120"/>
      <c r="AJ17" s="207"/>
      <c r="AK17" s="114"/>
      <c r="AO17" s="11"/>
      <c r="AP17" s="11"/>
      <c r="AQ17" s="11"/>
      <c r="AR17" s="11"/>
      <c r="AS17" s="11"/>
      <c r="AT17" s="11"/>
      <c r="AU17" s="11"/>
      <c r="AV17" s="18"/>
      <c r="AW17" s="18"/>
      <c r="AX17" s="18"/>
    </row>
    <row r="18" spans="1:65" s="36" customFormat="1" ht="15.4" customHeight="1" thickTop="1" thickBot="1" x14ac:dyDescent="0.3">
      <c r="A18" s="219" t="s">
        <v>95</v>
      </c>
      <c r="B18" s="60"/>
      <c r="C18" s="60"/>
      <c r="D18" s="60"/>
      <c r="E18" s="60"/>
      <c r="F18" s="60"/>
      <c r="G18" s="60"/>
      <c r="H18" s="60"/>
      <c r="I18" s="60"/>
      <c r="J18" s="49"/>
      <c r="K18" s="71"/>
      <c r="L18" s="72"/>
      <c r="M18" s="72"/>
      <c r="N18" s="72"/>
      <c r="O18" s="376"/>
      <c r="P18" s="376"/>
      <c r="Q18" s="376"/>
      <c r="R18" s="376"/>
      <c r="S18" s="376"/>
      <c r="T18" s="376"/>
      <c r="U18" s="376"/>
      <c r="V18" s="376"/>
      <c r="W18" s="376"/>
      <c r="X18" s="376"/>
      <c r="Y18" s="377"/>
      <c r="AC18" s="208"/>
      <c r="AD18" s="177" t="s">
        <v>66</v>
      </c>
      <c r="AE18" s="113"/>
      <c r="AF18" s="113"/>
      <c r="AG18" s="120"/>
      <c r="AH18" s="120"/>
      <c r="AI18" s="113"/>
      <c r="AJ18" s="207"/>
      <c r="AK18" s="114"/>
      <c r="AL18" s="114"/>
      <c r="AM18" s="114"/>
      <c r="AN18" s="114"/>
      <c r="AO18" s="19"/>
      <c r="AP18" s="19"/>
      <c r="AQ18" s="19"/>
      <c r="AR18" s="19"/>
      <c r="AS18" s="19"/>
      <c r="AT18" s="19"/>
      <c r="AU18" s="19"/>
      <c r="AV18" s="19"/>
      <c r="AW18" s="19"/>
      <c r="AX18" s="19"/>
      <c r="AY18" s="19"/>
      <c r="AZ18" s="19"/>
      <c r="BA18" s="7"/>
      <c r="BB18" s="7"/>
      <c r="BC18" s="7"/>
      <c r="BD18" s="7"/>
      <c r="BE18" s="7"/>
    </row>
    <row r="19" spans="1:65" ht="20.25" thickTop="1" thickBot="1" x14ac:dyDescent="0.3">
      <c r="A19" s="69" t="s">
        <v>46</v>
      </c>
      <c r="B19" s="75"/>
      <c r="C19" s="75"/>
      <c r="D19" s="75"/>
      <c r="E19" s="75"/>
      <c r="F19" s="75"/>
      <c r="G19" s="75"/>
      <c r="H19" s="75"/>
      <c r="I19" s="75"/>
      <c r="J19" s="331" t="e">
        <f>AG41/$E$8</f>
        <v>#DIV/0!</v>
      </c>
      <c r="K19" s="332"/>
      <c r="L19" s="55"/>
      <c r="M19" s="73"/>
      <c r="N19" s="4"/>
      <c r="O19" s="73"/>
      <c r="P19" s="4"/>
      <c r="Q19" s="4"/>
      <c r="R19" s="4"/>
      <c r="S19" s="4"/>
      <c r="T19" s="70"/>
      <c r="U19" s="74"/>
      <c r="V19" s="74"/>
      <c r="W19" s="74"/>
      <c r="X19" s="74"/>
      <c r="Y19" s="88"/>
      <c r="AC19" s="205" t="s">
        <v>67</v>
      </c>
      <c r="AD19" s="348" t="s">
        <v>38</v>
      </c>
      <c r="AE19" s="348"/>
      <c r="AF19" s="348"/>
      <c r="AG19" s="348"/>
      <c r="AH19" s="348"/>
      <c r="AI19" s="348"/>
      <c r="AJ19" s="349"/>
      <c r="AK19" s="188"/>
      <c r="AL19" s="188"/>
      <c r="AM19" s="188"/>
      <c r="AN19" s="188"/>
      <c r="AO19" s="36"/>
      <c r="AP19" s="36"/>
      <c r="AQ19" s="36"/>
      <c r="AR19" s="36"/>
      <c r="AS19" s="36"/>
      <c r="AT19" s="36"/>
      <c r="AU19" s="36"/>
      <c r="AV19" s="36"/>
      <c r="AW19" s="36"/>
      <c r="AX19" s="36"/>
      <c r="AY19" s="36"/>
      <c r="AZ19" s="36"/>
      <c r="BA19" s="36"/>
      <c r="BB19" s="36"/>
      <c r="BC19" s="36"/>
      <c r="BD19" s="36"/>
      <c r="BE19" s="36"/>
    </row>
    <row r="20" spans="1:65" ht="18.75" thickBot="1" x14ac:dyDescent="0.3">
      <c r="A20" s="76"/>
      <c r="B20" s="4"/>
      <c r="C20" s="70"/>
      <c r="D20" s="4"/>
      <c r="E20" s="4"/>
      <c r="F20" s="4"/>
      <c r="G20" s="4"/>
      <c r="H20" s="4"/>
      <c r="I20" s="51"/>
      <c r="J20" s="50"/>
      <c r="K20" s="51"/>
      <c r="L20" s="5"/>
      <c r="M20" s="73"/>
      <c r="N20" s="4"/>
      <c r="O20" s="73"/>
      <c r="P20" s="4"/>
      <c r="Q20" s="4"/>
      <c r="R20" s="4"/>
      <c r="S20" s="4"/>
      <c r="T20" s="70"/>
      <c r="U20" s="74"/>
      <c r="V20" s="74"/>
      <c r="W20" s="74"/>
      <c r="X20" s="74"/>
      <c r="Y20" s="88"/>
      <c r="Z20" s="89"/>
      <c r="AA20" s="47"/>
      <c r="AB20" s="95"/>
      <c r="AC20" s="209" t="s">
        <v>68</v>
      </c>
      <c r="AD20" s="350" t="s">
        <v>69</v>
      </c>
      <c r="AE20" s="350"/>
      <c r="AF20" s="350"/>
      <c r="AG20" s="350"/>
      <c r="AH20" s="350"/>
      <c r="AI20" s="350"/>
      <c r="AJ20" s="351"/>
      <c r="AK20" s="189"/>
      <c r="AL20" s="189"/>
      <c r="AM20" s="189"/>
      <c r="AN20" s="189"/>
      <c r="AO20" s="7"/>
    </row>
    <row r="21" spans="1:65" ht="20.25" thickTop="1" thickBot="1" x14ac:dyDescent="0.3">
      <c r="A21" s="69" t="s">
        <v>49</v>
      </c>
      <c r="B21" s="54"/>
      <c r="C21" s="54"/>
      <c r="D21" s="54"/>
      <c r="E21" s="54"/>
      <c r="F21" s="54"/>
      <c r="G21" s="54"/>
      <c r="H21" s="54"/>
      <c r="I21" s="54"/>
      <c r="J21" s="354" t="e">
        <f ca="1">AK41/$E$8</f>
        <v>#DIV/0!</v>
      </c>
      <c r="K21" s="355"/>
      <c r="L21" s="54"/>
      <c r="M21" s="352" t="e">
        <f ca="1">($AK$41-$AE$41)/$E$8</f>
        <v>#DIV/0!</v>
      </c>
      <c r="N21" s="353"/>
      <c r="O21" s="60" t="s">
        <v>65</v>
      </c>
      <c r="Q21" s="102"/>
      <c r="R21" s="4"/>
      <c r="S21" s="102"/>
      <c r="T21" s="102"/>
      <c r="U21" s="102"/>
      <c r="V21" s="102"/>
      <c r="W21" s="60"/>
      <c r="X21" s="60"/>
      <c r="Y21" s="77"/>
      <c r="Z21" s="60"/>
      <c r="AA21" s="130"/>
      <c r="AB21" s="130"/>
      <c r="AC21" s="47"/>
      <c r="AD21" s="47"/>
      <c r="AE21" s="7"/>
      <c r="AF21" s="7"/>
      <c r="AG21" s="7"/>
      <c r="AH21" s="7"/>
      <c r="AI21" s="7"/>
      <c r="AJ21" s="7"/>
      <c r="AK21" s="7"/>
      <c r="AL21" s="7"/>
      <c r="AM21" s="7"/>
      <c r="AN21" s="7"/>
      <c r="AO21" s="7"/>
    </row>
    <row r="22" spans="1:65" s="62" customFormat="1" ht="19.5" thickBot="1" x14ac:dyDescent="0.3">
      <c r="A22" s="78"/>
      <c r="B22" s="79"/>
      <c r="C22" s="79"/>
      <c r="D22" s="79"/>
      <c r="E22" s="79"/>
      <c r="F22" s="79"/>
      <c r="G22" s="79"/>
      <c r="H22" s="79"/>
      <c r="I22" s="79"/>
      <c r="J22" s="80"/>
      <c r="K22" s="80"/>
      <c r="L22" s="79"/>
      <c r="M22" s="81"/>
      <c r="N22" s="81"/>
      <c r="O22" s="82"/>
      <c r="P22" s="83"/>
      <c r="Q22" s="122"/>
      <c r="R22" s="82"/>
      <c r="S22" s="122"/>
      <c r="T22" s="122"/>
      <c r="U22" s="122"/>
      <c r="V22" s="122"/>
      <c r="W22" s="83"/>
      <c r="X22" s="83"/>
      <c r="Y22" s="84"/>
      <c r="Z22" s="60"/>
      <c r="AA22" s="2"/>
      <c r="AB22" s="2"/>
      <c r="AD22" s="130"/>
      <c r="AE22" s="130"/>
      <c r="AF22" s="130"/>
      <c r="AG22" s="9"/>
      <c r="AH22" s="9"/>
      <c r="AI22" s="9"/>
      <c r="AJ22" s="9"/>
      <c r="AK22" s="38"/>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row>
    <row r="23" spans="1:65" ht="15" customHeight="1" x14ac:dyDescent="0.25">
      <c r="A23" s="102"/>
      <c r="B23" s="102"/>
      <c r="C23" s="102"/>
      <c r="D23" s="102"/>
      <c r="E23" s="102"/>
      <c r="F23" s="102"/>
      <c r="G23" s="102"/>
      <c r="H23" s="102"/>
      <c r="I23" s="102"/>
      <c r="J23" s="4"/>
      <c r="K23" s="102"/>
      <c r="L23" s="73"/>
      <c r="M23" s="46"/>
      <c r="N23" s="46"/>
      <c r="O23" s="51"/>
      <c r="P23" s="95"/>
      <c r="Q23" s="95"/>
      <c r="AB23" s="102"/>
      <c r="AC23" s="108"/>
      <c r="AD23" s="56"/>
      <c r="AE23" s="31"/>
      <c r="AF23" s="31"/>
      <c r="AG23" s="120"/>
      <c r="AH23" s="120"/>
      <c r="AJ23" s="41"/>
      <c r="AK23" s="9"/>
      <c r="AL23" s="9"/>
      <c r="AM23" s="9"/>
      <c r="AN23" s="9"/>
      <c r="AO23" s="2"/>
      <c r="AP23" s="102"/>
      <c r="AQ23" s="33"/>
      <c r="AR23" s="33"/>
      <c r="AS23" s="33"/>
      <c r="AT23" s="33"/>
      <c r="AU23" s="33"/>
      <c r="AV23" s="33"/>
      <c r="AW23" s="17"/>
      <c r="AX23" s="17"/>
      <c r="AY23" s="17"/>
    </row>
    <row r="24" spans="1:65" s="62" customFormat="1" ht="19.5" thickBot="1" x14ac:dyDescent="0.3">
      <c r="A24" s="90" t="s">
        <v>107</v>
      </c>
      <c r="B24" s="57"/>
      <c r="C24" s="57"/>
      <c r="D24" s="57"/>
      <c r="E24" s="57"/>
      <c r="F24" s="57"/>
      <c r="G24" s="57"/>
      <c r="H24" s="57"/>
      <c r="I24" s="57"/>
      <c r="J24" s="57"/>
      <c r="L24" s="48"/>
      <c r="M24" s="48"/>
      <c r="N24" s="57"/>
      <c r="O24" s="58"/>
      <c r="P24" s="58"/>
      <c r="Q24" s="59"/>
      <c r="R24" s="60"/>
      <c r="S24" s="121"/>
      <c r="T24" s="59"/>
      <c r="U24" s="121"/>
      <c r="V24" s="121"/>
      <c r="W24" s="121"/>
      <c r="X24" s="121"/>
      <c r="Y24" s="60"/>
      <c r="Z24" s="60"/>
      <c r="AA24" s="24"/>
      <c r="AC24" s="115" t="s">
        <v>102</v>
      </c>
      <c r="AD24" s="130"/>
      <c r="AE24" s="130"/>
      <c r="AF24" s="130"/>
      <c r="AG24" s="9"/>
      <c r="AH24" s="9"/>
      <c r="AI24" s="9"/>
      <c r="AJ24" s="9"/>
      <c r="AK24" s="38"/>
      <c r="AL24" s="7"/>
      <c r="AM24" s="7"/>
      <c r="AN24" s="7"/>
      <c r="AO24" s="7"/>
      <c r="AP24" s="7"/>
      <c r="AQ24" s="7"/>
      <c r="AR24" s="7"/>
      <c r="AS24" s="7"/>
      <c r="AT24" s="7"/>
      <c r="AU24" s="7"/>
      <c r="AV24" s="7"/>
      <c r="AW24" s="7"/>
      <c r="AX24" s="7"/>
      <c r="AY24" s="24"/>
      <c r="AZ24" s="24"/>
      <c r="BA24" s="24"/>
      <c r="BB24" s="24"/>
      <c r="BC24" s="24"/>
      <c r="BD24" s="7"/>
      <c r="BE24" s="7"/>
      <c r="BF24" s="24"/>
      <c r="BG24" s="24"/>
      <c r="BH24" s="24"/>
      <c r="BI24" s="24"/>
      <c r="BJ24" s="24"/>
      <c r="BK24" s="24"/>
      <c r="BL24" s="24"/>
      <c r="BM24" s="24"/>
    </row>
    <row r="25" spans="1:65" ht="19.5" thickBot="1" x14ac:dyDescent="0.3">
      <c r="A25" s="268"/>
      <c r="B25" s="272"/>
      <c r="C25" s="272"/>
      <c r="D25" s="272"/>
      <c r="E25" s="272"/>
      <c r="F25" s="272"/>
      <c r="G25" s="272"/>
      <c r="H25" s="272"/>
      <c r="I25" s="272"/>
      <c r="J25" s="273"/>
      <c r="K25" s="273"/>
      <c r="L25" s="274"/>
      <c r="M25" s="274"/>
      <c r="N25" s="275"/>
      <c r="O25" s="276"/>
      <c r="P25" s="277"/>
      <c r="Q25" s="275"/>
      <c r="R25" s="277"/>
      <c r="S25" s="277"/>
      <c r="T25" s="277"/>
      <c r="U25" s="277"/>
      <c r="V25" s="276"/>
      <c r="W25" s="276"/>
      <c r="X25" s="276"/>
      <c r="Y25" s="278"/>
      <c r="Z25" s="60"/>
      <c r="AA25" s="14"/>
      <c r="AB25" s="24"/>
      <c r="AC25" s="9"/>
      <c r="AD25" s="37"/>
      <c r="AE25" s="341" t="s">
        <v>106</v>
      </c>
      <c r="AF25" s="341"/>
      <c r="AG25" s="341"/>
      <c r="AH25" s="341"/>
      <c r="AI25" s="341"/>
      <c r="AJ25" s="341"/>
      <c r="AK25" s="341"/>
      <c r="AL25" s="341"/>
      <c r="AM25" s="130"/>
      <c r="AN25" s="130"/>
      <c r="AO25" s="130"/>
      <c r="AP25" s="38"/>
      <c r="AQ25" s="24"/>
      <c r="AR25" s="24"/>
      <c r="AS25" s="24"/>
      <c r="AT25" s="24"/>
      <c r="AU25" s="24"/>
      <c r="AV25" s="24"/>
      <c r="AW25" s="24"/>
      <c r="AX25" s="24"/>
      <c r="AY25" s="172"/>
      <c r="AZ25" s="172"/>
      <c r="BA25" s="172"/>
      <c r="BB25" s="172"/>
      <c r="BC25" s="172"/>
      <c r="BD25" s="24"/>
      <c r="BE25" s="24"/>
      <c r="BF25" s="172"/>
      <c r="BG25" s="172"/>
      <c r="BH25" s="172"/>
      <c r="BI25" s="172"/>
      <c r="BJ25" s="172"/>
      <c r="BK25" s="172"/>
      <c r="BL25" s="172"/>
      <c r="BM25" s="172"/>
    </row>
    <row r="26" spans="1:65" ht="19.5" thickBot="1" x14ac:dyDescent="0.3">
      <c r="A26" s="279" t="s">
        <v>63</v>
      </c>
      <c r="B26" s="279"/>
      <c r="C26" s="280"/>
      <c r="D26" s="280"/>
      <c r="E26" s="280"/>
      <c r="F26" s="280"/>
      <c r="G26" s="280"/>
      <c r="H26" s="280"/>
      <c r="I26" s="280"/>
      <c r="J26" s="317">
        <v>0</v>
      </c>
      <c r="K26" s="317"/>
      <c r="L26" s="337" t="s">
        <v>72</v>
      </c>
      <c r="M26" s="338"/>
      <c r="N26" s="338"/>
      <c r="O26" s="317">
        <v>0</v>
      </c>
      <c r="P26" s="317"/>
      <c r="Q26" s="322" t="s">
        <v>77</v>
      </c>
      <c r="R26" s="322"/>
      <c r="S26" s="322"/>
      <c r="T26" s="322"/>
      <c r="U26" s="322"/>
      <c r="V26" s="322"/>
      <c r="W26" s="322"/>
      <c r="X26" s="319"/>
      <c r="Y26" s="321"/>
      <c r="Z26" s="182"/>
      <c r="AA26" s="14"/>
      <c r="AB26" s="14"/>
      <c r="AC26" s="24"/>
      <c r="AD26" s="24"/>
      <c r="AE26" s="378" t="s">
        <v>85</v>
      </c>
      <c r="AF26" s="378"/>
      <c r="AG26" s="379" t="s">
        <v>97</v>
      </c>
      <c r="AH26" s="379"/>
      <c r="AI26" s="378" t="s">
        <v>98</v>
      </c>
      <c r="AJ26" s="378"/>
      <c r="AK26" s="379" t="s">
        <v>88</v>
      </c>
      <c r="AL26" s="379"/>
      <c r="AM26" s="163"/>
      <c r="AN26" s="163"/>
      <c r="AO26" s="24"/>
      <c r="AP26" s="24"/>
      <c r="AQ26" s="172"/>
      <c r="AR26" s="172"/>
      <c r="AS26" s="172"/>
      <c r="AT26" s="172"/>
      <c r="AU26" s="172"/>
      <c r="AV26" s="172"/>
      <c r="AW26" s="172"/>
      <c r="AX26" s="172"/>
      <c r="AY26" s="24"/>
      <c r="AZ26" s="24"/>
      <c r="BA26" s="24"/>
      <c r="BB26" s="24"/>
      <c r="BC26" s="24"/>
      <c r="BD26" s="172"/>
      <c r="BE26" s="172"/>
      <c r="BF26" s="24"/>
      <c r="BG26" s="24"/>
      <c r="BH26" s="24"/>
      <c r="BI26" s="24"/>
      <c r="BJ26" s="24"/>
      <c r="BK26" s="24"/>
      <c r="BL26" s="24"/>
      <c r="BM26" s="24"/>
    </row>
    <row r="27" spans="1:65" ht="18.75" thickBot="1" x14ac:dyDescent="0.3">
      <c r="A27" s="269"/>
      <c r="B27" s="281"/>
      <c r="C27" s="281"/>
      <c r="D27" s="281"/>
      <c r="E27" s="281"/>
      <c r="F27" s="281"/>
      <c r="G27" s="281"/>
      <c r="H27" s="281"/>
      <c r="I27" s="281"/>
      <c r="J27" s="282"/>
      <c r="K27" s="283"/>
      <c r="L27" s="283"/>
      <c r="M27" s="283"/>
      <c r="N27" s="283"/>
      <c r="O27" s="317">
        <v>0</v>
      </c>
      <c r="P27" s="317"/>
      <c r="Q27" s="280" t="s">
        <v>105</v>
      </c>
      <c r="R27" s="281"/>
      <c r="S27" s="281"/>
      <c r="T27" s="281"/>
      <c r="U27" s="284"/>
      <c r="V27" s="284"/>
      <c r="W27" s="284"/>
      <c r="X27" s="319">
        <f>E10</f>
        <v>0</v>
      </c>
      <c r="Y27" s="320"/>
      <c r="Z27" s="94"/>
      <c r="AA27" s="13"/>
      <c r="AB27" s="13"/>
      <c r="AC27" s="39"/>
      <c r="AD27" s="12"/>
      <c r="AE27" s="378"/>
      <c r="AF27" s="378"/>
      <c r="AG27" s="379"/>
      <c r="AH27" s="379"/>
      <c r="AI27" s="378"/>
      <c r="AJ27" s="378"/>
      <c r="AK27" s="379"/>
      <c r="AL27" s="379"/>
      <c r="AM27" s="163"/>
      <c r="AN27" s="163"/>
      <c r="AO27" s="62"/>
      <c r="AP27" s="171"/>
      <c r="AQ27" s="24"/>
      <c r="AR27" s="24"/>
      <c r="AS27" s="24"/>
      <c r="AT27" s="24"/>
      <c r="AU27" s="24"/>
      <c r="AV27" s="24"/>
      <c r="AW27" s="24"/>
      <c r="AX27" s="24"/>
      <c r="AY27" s="24"/>
      <c r="AZ27" s="24"/>
      <c r="BA27" s="24"/>
      <c r="BB27" s="24"/>
      <c r="BC27" s="24"/>
      <c r="BD27" s="24"/>
      <c r="BE27" s="24"/>
      <c r="BF27" s="24"/>
      <c r="BG27" s="24"/>
      <c r="BH27" s="24"/>
      <c r="BI27" s="24"/>
      <c r="BJ27" s="24"/>
      <c r="BK27" s="24"/>
      <c r="BL27" s="24"/>
      <c r="BM27" s="24"/>
    </row>
    <row r="28" spans="1:65" ht="18.75" thickBot="1" x14ac:dyDescent="0.3">
      <c r="A28" s="76"/>
      <c r="B28" s="285"/>
      <c r="C28" s="285"/>
      <c r="D28" s="285"/>
      <c r="E28" s="285"/>
      <c r="F28" s="285"/>
      <c r="G28" s="285"/>
      <c r="H28" s="285"/>
      <c r="I28" s="285"/>
      <c r="J28" s="286"/>
      <c r="K28" s="287"/>
      <c r="L28" s="288"/>
      <c r="M28" s="288"/>
      <c r="N28" s="289"/>
      <c r="O28" s="285"/>
      <c r="P28" s="285"/>
      <c r="Q28" s="285"/>
      <c r="R28" s="290"/>
      <c r="S28" s="290"/>
      <c r="T28" s="290"/>
      <c r="U28" s="290"/>
      <c r="V28" s="290"/>
      <c r="W28" s="290"/>
      <c r="X28" s="291"/>
      <c r="Y28" s="292"/>
      <c r="Z28" s="176"/>
      <c r="AA28" s="13"/>
      <c r="AB28" s="13"/>
      <c r="AC28" s="39"/>
      <c r="AD28" s="40"/>
      <c r="AE28" s="212" t="s">
        <v>86</v>
      </c>
      <c r="AF28" s="222" t="s">
        <v>87</v>
      </c>
      <c r="AG28" s="212" t="s">
        <v>86</v>
      </c>
      <c r="AH28" s="222" t="s">
        <v>87</v>
      </c>
      <c r="AI28" s="212" t="s">
        <v>86</v>
      </c>
      <c r="AJ28" s="222" t="s">
        <v>87</v>
      </c>
      <c r="AK28" s="212" t="s">
        <v>86</v>
      </c>
      <c r="AL28" s="222" t="s">
        <v>87</v>
      </c>
      <c r="AM28" s="218"/>
      <c r="AN28" s="218"/>
      <c r="AO28" s="170"/>
      <c r="AP28" s="101"/>
      <c r="AQ28" s="24"/>
      <c r="AR28" s="24"/>
      <c r="AS28" s="24"/>
      <c r="AT28" s="24"/>
      <c r="AU28" s="24"/>
      <c r="AV28" s="24"/>
      <c r="AW28" s="24"/>
      <c r="AX28" s="24"/>
      <c r="AY28" s="24"/>
      <c r="AZ28" s="24"/>
      <c r="BA28" s="24"/>
      <c r="BB28" s="24"/>
      <c r="BC28" s="24"/>
      <c r="BD28" s="24"/>
      <c r="BE28" s="24"/>
      <c r="BF28" s="24"/>
      <c r="BG28" s="24"/>
      <c r="BH28" s="24"/>
      <c r="BI28" s="24"/>
      <c r="BJ28" s="24"/>
      <c r="BK28" s="24"/>
      <c r="BL28" s="24"/>
      <c r="BM28" s="24"/>
    </row>
    <row r="29" spans="1:65" ht="18.75" x14ac:dyDescent="0.25">
      <c r="A29" s="69" t="s">
        <v>73</v>
      </c>
      <c r="B29" s="183"/>
      <c r="C29" s="54"/>
      <c r="D29" s="54"/>
      <c r="E29" s="54"/>
      <c r="F29" s="54"/>
      <c r="G29" s="54"/>
      <c r="H29" s="54"/>
      <c r="I29" s="54"/>
      <c r="J29" s="102"/>
      <c r="K29" s="102"/>
      <c r="L29" s="102"/>
      <c r="M29" s="318">
        <v>0</v>
      </c>
      <c r="N29" s="318"/>
      <c r="O29" s="293" t="s">
        <v>104</v>
      </c>
      <c r="P29" s="285"/>
      <c r="Q29" s="285"/>
      <c r="R29" s="287"/>
      <c r="S29" s="287"/>
      <c r="T29" s="287"/>
      <c r="U29" s="287"/>
      <c r="V29" s="287"/>
      <c r="W29" s="95"/>
      <c r="X29" s="95"/>
      <c r="Y29" s="96"/>
      <c r="Z29" s="47"/>
      <c r="AA29" s="13"/>
      <c r="AB29" s="13"/>
      <c r="AC29" s="312" t="s">
        <v>0</v>
      </c>
      <c r="AD29" s="313"/>
      <c r="AE29" s="223">
        <f>J17*$E$8</f>
        <v>0</v>
      </c>
      <c r="AF29" s="211" t="e">
        <f>AE29/$E$8</f>
        <v>#DIV/0!</v>
      </c>
      <c r="AG29" s="226">
        <f>SUMIF(B35:B65, "V",C35:C65)</f>
        <v>0</v>
      </c>
      <c r="AH29" s="211" t="e">
        <f>AG29/$E$8</f>
        <v>#DIV/0!</v>
      </c>
      <c r="AI29" s="226">
        <f ca="1">IF(OR(DATEVALUE(B33 &amp; "/15/" &amp; C33)&lt;E10,DATEVALUE(B33 &amp; "/15/" &amp; C33)&gt;TODAY()),0,IF(AND(MONTH(TODAY())=B33,YEAR(TODAY())=C33),IF(DAY(TODAY())&lt;15,0,$E$8*$E$12),$E$8*$E$12))</f>
        <v>0</v>
      </c>
      <c r="AJ29" s="211" t="e">
        <f ca="1">AI29/$E$8</f>
        <v>#DIV/0!</v>
      </c>
      <c r="AK29" s="264">
        <f ca="1">(AI29+AE29)-AG29</f>
        <v>0</v>
      </c>
      <c r="AL29" s="156" t="e">
        <f ca="1">AK29/$E$8</f>
        <v>#DIV/0!</v>
      </c>
      <c r="AM29" s="164"/>
      <c r="AN29" s="164"/>
      <c r="AO29" s="164"/>
      <c r="AP29" s="38"/>
      <c r="AQ29" s="24"/>
      <c r="AR29" s="24"/>
      <c r="AS29" s="24"/>
      <c r="AT29" s="24"/>
      <c r="AU29" s="24"/>
      <c r="AV29" s="24"/>
      <c r="AW29" s="24"/>
      <c r="AX29" s="24"/>
      <c r="AY29" s="24"/>
      <c r="AZ29" s="24"/>
      <c r="BA29" s="24"/>
      <c r="BB29" s="24"/>
      <c r="BC29" s="24"/>
      <c r="BD29" s="24"/>
      <c r="BE29" s="24"/>
      <c r="BF29" s="24"/>
      <c r="BG29" s="24"/>
      <c r="BH29" s="24"/>
      <c r="BI29" s="24"/>
      <c r="BJ29" s="24"/>
      <c r="BK29" s="24"/>
      <c r="BL29" s="24"/>
      <c r="BM29" s="24"/>
    </row>
    <row r="30" spans="1:65" ht="18.75" thickBot="1" x14ac:dyDescent="0.3">
      <c r="A30" s="180" t="s">
        <v>74</v>
      </c>
      <c r="B30" s="184"/>
      <c r="C30" s="85"/>
      <c r="D30" s="85"/>
      <c r="E30" s="85"/>
      <c r="F30" s="85"/>
      <c r="G30" s="85"/>
      <c r="H30" s="85"/>
      <c r="I30" s="85"/>
      <c r="J30" s="86"/>
      <c r="K30" s="87"/>
      <c r="L30" s="87"/>
      <c r="M30" s="85"/>
      <c r="N30" s="97"/>
      <c r="O30" s="85"/>
      <c r="P30" s="85"/>
      <c r="Q30" s="85"/>
      <c r="R30" s="85"/>
      <c r="S30" s="85"/>
      <c r="T30" s="85"/>
      <c r="U30" s="85"/>
      <c r="V30" s="85"/>
      <c r="W30" s="85"/>
      <c r="X30" s="85"/>
      <c r="Y30" s="179"/>
      <c r="Z30" s="37"/>
      <c r="AA30" s="13"/>
      <c r="AB30" s="13"/>
      <c r="AC30" s="306" t="s">
        <v>14</v>
      </c>
      <c r="AD30" s="307"/>
      <c r="AE30" s="224">
        <f>IF(AE29-AG29&gt;0,AE29-AG29,0)</f>
        <v>0</v>
      </c>
      <c r="AF30" s="211" t="e">
        <f t="shared" ref="AF30:AF40" si="0">AE30/$E$8</f>
        <v>#DIV/0!</v>
      </c>
      <c r="AG30" s="227">
        <f>SUMIF(D35:D65, "V",E35:E65)</f>
        <v>0</v>
      </c>
      <c r="AH30" s="211" t="e">
        <f t="shared" ref="AH30:AH40" si="1">AG30/$E$8</f>
        <v>#DIV/0!</v>
      </c>
      <c r="AI30" s="227">
        <f ca="1">IF(OR(DATEVALUE(D33 &amp; "/15/" &amp; C33)&lt;E10,DATEVALUE(D33 &amp; "/15/" &amp; C33)&gt;TODAY()),0,IF(AND(MONTH(TODAY())=D33,YEAR(TODAY())=C33),IF(DAY(TODAY())&lt;15,0,$E$8*$E$12),$E$8*$E$12))</f>
        <v>0</v>
      </c>
      <c r="AJ30" s="211" t="e">
        <f t="shared" ref="AJ30:AJ40" ca="1" si="2">AI30/$E$8</f>
        <v>#DIV/0!</v>
      </c>
      <c r="AK30" s="265">
        <f t="shared" ref="AK30:AK40" ca="1" si="3">(AK29+AI30)-AG30</f>
        <v>0</v>
      </c>
      <c r="AL30" s="150" t="e">
        <f ca="1">AK30/$E$8</f>
        <v>#DIV/0!</v>
      </c>
      <c r="AM30" s="164"/>
      <c r="AN30" s="164"/>
      <c r="AO30" s="164"/>
      <c r="AP30" s="101"/>
      <c r="AQ30" s="24"/>
      <c r="AR30" s="24"/>
      <c r="AS30" s="24"/>
      <c r="AT30" s="24"/>
      <c r="AU30" s="24"/>
      <c r="AV30" s="24"/>
      <c r="AW30" s="24"/>
      <c r="AX30" s="24"/>
      <c r="AY30" s="24"/>
      <c r="AZ30" s="24"/>
      <c r="BA30" s="24"/>
      <c r="BB30" s="24"/>
      <c r="BC30" s="24"/>
      <c r="BD30" s="24"/>
      <c r="BE30" s="24"/>
      <c r="BF30" s="24"/>
      <c r="BG30" s="24"/>
      <c r="BH30" s="24"/>
      <c r="BI30" s="24"/>
      <c r="BJ30" s="24"/>
      <c r="BK30" s="24"/>
      <c r="BL30" s="24"/>
      <c r="BM30" s="24"/>
    </row>
    <row r="31" spans="1:65" s="24" customFormat="1" ht="18.95" customHeight="1" thickBot="1" x14ac:dyDescent="0.3">
      <c r="A31" s="102"/>
      <c r="B31" s="102"/>
      <c r="C31" s="102"/>
      <c r="D31" s="102"/>
      <c r="E31" s="102"/>
      <c r="F31" s="102"/>
      <c r="G31" s="102"/>
      <c r="H31" s="102"/>
      <c r="I31" s="102"/>
      <c r="J31" s="102"/>
      <c r="K31" s="106"/>
      <c r="L31" s="107"/>
      <c r="M31" s="108"/>
      <c r="N31" s="109"/>
      <c r="O31" s="108"/>
      <c r="P31" s="102"/>
      <c r="Q31" s="110"/>
      <c r="R31" s="102"/>
      <c r="S31" s="102"/>
      <c r="T31" s="102"/>
      <c r="U31" s="102"/>
      <c r="V31" s="102"/>
      <c r="W31" s="2"/>
      <c r="X31" s="2"/>
      <c r="Y31" s="2"/>
      <c r="Z31" s="2"/>
      <c r="AA31" s="13"/>
      <c r="AB31" s="13"/>
      <c r="AC31" s="306" t="s">
        <v>15</v>
      </c>
      <c r="AD31" s="307"/>
      <c r="AE31" s="224">
        <f t="shared" ref="AE31:AE40" si="4">IF(AE30-AG30&gt;0,AE30-AG30,0)</f>
        <v>0</v>
      </c>
      <c r="AF31" s="211" t="e">
        <f t="shared" si="0"/>
        <v>#DIV/0!</v>
      </c>
      <c r="AG31" s="227">
        <f>SUMIF(F35:F65, "V",G35:G65)</f>
        <v>0</v>
      </c>
      <c r="AH31" s="211" t="e">
        <f t="shared" si="1"/>
        <v>#DIV/0!</v>
      </c>
      <c r="AI31" s="227">
        <f ca="1">IF(OR(DATEVALUE(F33 &amp; "/15/" &amp; C33)&lt;E10,DATEVALUE(F33 &amp; "/15/" &amp; C33)&gt;TODAY()),0,IF(AND(MONTH(TODAY())=F33,YEAR(TODAY())=C33),IF(DAY(TODAY())&lt;15,0,$E$8*$E$12),$E$8*$E$12))</f>
        <v>0</v>
      </c>
      <c r="AJ31" s="211" t="e">
        <f t="shared" ca="1" si="2"/>
        <v>#DIV/0!</v>
      </c>
      <c r="AK31" s="265">
        <f t="shared" ca="1" si="3"/>
        <v>0</v>
      </c>
      <c r="AL31" s="150" t="e">
        <f t="shared" ref="AL31:AL39" ca="1" si="5">AK31/$E$8</f>
        <v>#DIV/0!</v>
      </c>
      <c r="AM31" s="164"/>
      <c r="AN31" s="164"/>
      <c r="AO31" s="164"/>
      <c r="AP31" s="38"/>
    </row>
    <row r="32" spans="1:65" s="172" customFormat="1" ht="20.25" thickTop="1" thickBot="1" x14ac:dyDescent="0.35">
      <c r="A32" s="152" t="s">
        <v>59</v>
      </c>
      <c r="B32" s="153"/>
      <c r="C32" s="153"/>
      <c r="D32" s="153"/>
      <c r="E32" s="153"/>
      <c r="F32" s="153"/>
      <c r="G32" s="153"/>
      <c r="H32" s="153"/>
      <c r="I32" s="153"/>
      <c r="J32" s="153"/>
      <c r="K32" s="153"/>
      <c r="L32" s="153"/>
      <c r="M32" s="153"/>
      <c r="N32" s="153"/>
      <c r="O32" s="153"/>
      <c r="P32" s="153"/>
      <c r="Q32" s="153"/>
      <c r="R32" s="153"/>
      <c r="S32" s="153"/>
      <c r="T32" s="153"/>
      <c r="U32" s="153"/>
      <c r="V32" s="153"/>
      <c r="W32" s="154"/>
      <c r="X32" s="154"/>
      <c r="Y32" s="155"/>
      <c r="Z32" s="12"/>
      <c r="AA32" s="13"/>
      <c r="AB32" s="13"/>
      <c r="AC32" s="306" t="s">
        <v>16</v>
      </c>
      <c r="AD32" s="307"/>
      <c r="AE32" s="224">
        <f t="shared" si="4"/>
        <v>0</v>
      </c>
      <c r="AF32" s="211" t="e">
        <f t="shared" si="0"/>
        <v>#DIV/0!</v>
      </c>
      <c r="AG32" s="227">
        <f>SUMIF(H35:H65, "V",I35:I65)</f>
        <v>0</v>
      </c>
      <c r="AH32" s="211" t="e">
        <f t="shared" si="1"/>
        <v>#DIV/0!</v>
      </c>
      <c r="AI32" s="227">
        <f ca="1">IF(OR(DATEVALUE(H33 &amp; "/15/" &amp; C33)&lt;E10,DATEVALUE(H33 &amp; "/15/" &amp; C33)&gt;TODAY()),0,IF(AND(MONTH(TODAY())=H33,YEAR(TODAY())=C33),IF(DAY(TODAY())&lt;15,0,$E$8*$E$12),$E$8*$E$12))</f>
        <v>0</v>
      </c>
      <c r="AJ32" s="211" t="e">
        <f t="shared" ca="1" si="2"/>
        <v>#DIV/0!</v>
      </c>
      <c r="AK32" s="265">
        <f t="shared" ca="1" si="3"/>
        <v>0</v>
      </c>
      <c r="AL32" s="150" t="e">
        <f t="shared" ca="1" si="5"/>
        <v>#DIV/0!</v>
      </c>
      <c r="AM32" s="164"/>
      <c r="AN32" s="164"/>
      <c r="AO32" s="164"/>
      <c r="AP32" s="38"/>
      <c r="AQ32" s="24"/>
      <c r="AR32" s="24"/>
      <c r="AS32" s="24"/>
      <c r="AT32" s="24"/>
      <c r="AU32" s="24"/>
      <c r="AV32" s="24"/>
      <c r="AW32" s="24"/>
      <c r="AX32" s="24"/>
      <c r="AY32" s="24"/>
      <c r="AZ32" s="24"/>
      <c r="BA32" s="24"/>
      <c r="BB32" s="24"/>
      <c r="BC32" s="24"/>
      <c r="BD32" s="24"/>
      <c r="BE32" s="24"/>
      <c r="BF32" s="24"/>
      <c r="BG32" s="24"/>
      <c r="BH32" s="24"/>
      <c r="BI32" s="24"/>
      <c r="BJ32" s="24"/>
      <c r="BK32" s="24"/>
      <c r="BL32" s="24"/>
      <c r="BM32" s="24"/>
    </row>
    <row r="33" spans="1:42" s="24" customFormat="1" ht="16.5" thickTop="1" x14ac:dyDescent="0.25">
      <c r="A33" s="173">
        <v>15</v>
      </c>
      <c r="B33" s="174">
        <v>7</v>
      </c>
      <c r="C33" s="173">
        <v>2016</v>
      </c>
      <c r="D33" s="173">
        <v>8</v>
      </c>
      <c r="E33" s="173">
        <v>2016</v>
      </c>
      <c r="F33" s="173">
        <v>9</v>
      </c>
      <c r="G33" s="173"/>
      <c r="H33" s="173">
        <v>10</v>
      </c>
      <c r="I33" s="173"/>
      <c r="J33" s="173">
        <v>11</v>
      </c>
      <c r="K33" s="173"/>
      <c r="L33" s="173">
        <v>12</v>
      </c>
      <c r="M33" s="173"/>
      <c r="N33" s="173">
        <v>1</v>
      </c>
      <c r="O33" s="173">
        <v>2017</v>
      </c>
      <c r="P33" s="173">
        <v>2</v>
      </c>
      <c r="Q33" s="173"/>
      <c r="R33" s="173">
        <v>3</v>
      </c>
      <c r="S33" s="173"/>
      <c r="T33" s="173">
        <v>4</v>
      </c>
      <c r="U33" s="173"/>
      <c r="V33" s="173">
        <v>5</v>
      </c>
      <c r="W33" s="173"/>
      <c r="X33" s="173">
        <v>6</v>
      </c>
      <c r="Y33" s="173"/>
      <c r="Z33" s="234"/>
      <c r="AA33" s="235"/>
      <c r="AB33" s="235"/>
      <c r="AC33" s="382" t="s">
        <v>17</v>
      </c>
      <c r="AD33" s="383"/>
      <c r="AE33" s="236">
        <f t="shared" si="4"/>
        <v>0</v>
      </c>
      <c r="AF33" s="237" t="e">
        <f t="shared" si="0"/>
        <v>#DIV/0!</v>
      </c>
      <c r="AG33" s="238">
        <f>SUMIF(J35:J65, "V",K35:K66)</f>
        <v>0</v>
      </c>
      <c r="AH33" s="237" t="e">
        <f t="shared" si="1"/>
        <v>#DIV/0!</v>
      </c>
      <c r="AI33" s="238">
        <f ca="1">IF(OR(DATEVALUE(J33 &amp; "/15/" &amp; C33)&lt;E10,DATEVALUE(J33 &amp; "/15/" &amp; C33)&gt;TODAY()),0,IF(AND(MONTH(TODAY())=J33,YEAR(TODAY())=C33),IF(DAY(TODAY())&lt;15,0,$E$8*$E$12),$E$8*$E$12))</f>
        <v>0</v>
      </c>
      <c r="AJ33" s="237" t="e">
        <f t="shared" ca="1" si="2"/>
        <v>#DIV/0!</v>
      </c>
      <c r="AK33" s="265">
        <f t="shared" ca="1" si="3"/>
        <v>0</v>
      </c>
      <c r="AL33" s="239" t="e">
        <f t="shared" ca="1" si="5"/>
        <v>#DIV/0!</v>
      </c>
      <c r="AM33" s="240"/>
      <c r="AN33" s="240"/>
      <c r="AO33" s="240"/>
      <c r="AP33" s="38"/>
    </row>
    <row r="34" spans="1:42" s="24" customFormat="1" ht="16.5" x14ac:dyDescent="0.25">
      <c r="A34" s="14"/>
      <c r="B34" s="314" t="s">
        <v>99</v>
      </c>
      <c r="C34" s="315"/>
      <c r="D34" s="314" t="s">
        <v>3</v>
      </c>
      <c r="E34" s="316"/>
      <c r="F34" s="314" t="s">
        <v>4</v>
      </c>
      <c r="G34" s="316"/>
      <c r="H34" s="314" t="s">
        <v>5</v>
      </c>
      <c r="I34" s="316"/>
      <c r="J34" s="314" t="s">
        <v>6</v>
      </c>
      <c r="K34" s="316"/>
      <c r="L34" s="314" t="s">
        <v>7</v>
      </c>
      <c r="M34" s="316"/>
      <c r="N34" s="314" t="s">
        <v>8</v>
      </c>
      <c r="O34" s="315"/>
      <c r="P34" s="314" t="s">
        <v>9</v>
      </c>
      <c r="Q34" s="315"/>
      <c r="R34" s="314" t="s">
        <v>10</v>
      </c>
      <c r="S34" s="316"/>
      <c r="T34" s="314" t="s">
        <v>11</v>
      </c>
      <c r="U34" s="316"/>
      <c r="V34" s="314" t="s">
        <v>12</v>
      </c>
      <c r="W34" s="316"/>
      <c r="X34" s="314" t="s">
        <v>100</v>
      </c>
      <c r="Y34" s="315"/>
      <c r="Z34" s="14"/>
      <c r="AA34" s="13"/>
      <c r="AB34" s="13"/>
      <c r="AC34" s="306" t="s">
        <v>18</v>
      </c>
      <c r="AD34" s="307"/>
      <c r="AE34" s="224">
        <f t="shared" si="4"/>
        <v>0</v>
      </c>
      <c r="AF34" s="211" t="e">
        <f t="shared" si="0"/>
        <v>#DIV/0!</v>
      </c>
      <c r="AG34" s="227">
        <f>SUMIF(L35:L65, "V",M35:M65)</f>
        <v>0</v>
      </c>
      <c r="AH34" s="211" t="e">
        <f t="shared" si="1"/>
        <v>#DIV/0!</v>
      </c>
      <c r="AI34" s="227">
        <f ca="1">IF(OR(DATEVALUE(L33 &amp; "/15/" &amp; C33)&lt;$E$10,DATEVALUE(L33 &amp; "/15/" &amp; C33)&gt;TODAY()),0,IF(AND(MONTH(TODAY())=L33,YEAR(TODAY())=C33),IF(DAY(TODAY())&lt;15,0,$E$8*$E$12),$E$8*$E$12))</f>
        <v>0</v>
      </c>
      <c r="AJ34" s="211" t="e">
        <f t="shared" ca="1" si="2"/>
        <v>#DIV/0!</v>
      </c>
      <c r="AK34" s="265">
        <f t="shared" ca="1" si="3"/>
        <v>0</v>
      </c>
      <c r="AL34" s="150" t="e">
        <f t="shared" ca="1" si="5"/>
        <v>#DIV/0!</v>
      </c>
      <c r="AM34" s="164"/>
      <c r="AN34" s="164"/>
      <c r="AO34" s="164"/>
      <c r="AP34" s="38"/>
    </row>
    <row r="35" spans="1:42" s="24" customFormat="1" ht="16.5" x14ac:dyDescent="0.25">
      <c r="A35" s="52">
        <v>1</v>
      </c>
      <c r="B35" s="241"/>
      <c r="C35" s="242"/>
      <c r="D35" s="242"/>
      <c r="E35" s="242"/>
      <c r="F35" s="243"/>
      <c r="G35" s="242"/>
      <c r="H35" s="244" t="s">
        <v>64</v>
      </c>
      <c r="I35" s="244"/>
      <c r="J35" s="242"/>
      <c r="K35" s="242"/>
      <c r="L35" s="243"/>
      <c r="M35" s="242"/>
      <c r="N35" s="255" t="s">
        <v>13</v>
      </c>
      <c r="O35" s="255"/>
      <c r="P35" s="243"/>
      <c r="Q35" s="242"/>
      <c r="R35" s="245"/>
      <c r="S35" s="246"/>
      <c r="T35" s="247" t="s">
        <v>64</v>
      </c>
      <c r="U35" s="248"/>
      <c r="V35" s="242"/>
      <c r="W35" s="242"/>
      <c r="X35" s="243"/>
      <c r="Y35" s="249"/>
      <c r="Z35" s="52">
        <v>1</v>
      </c>
      <c r="AA35" s="13"/>
      <c r="AB35" s="13"/>
      <c r="AC35" s="306" t="s">
        <v>19</v>
      </c>
      <c r="AD35" s="307"/>
      <c r="AE35" s="224">
        <f t="shared" si="4"/>
        <v>0</v>
      </c>
      <c r="AF35" s="211" t="e">
        <f t="shared" si="0"/>
        <v>#DIV/0!</v>
      </c>
      <c r="AG35" s="227">
        <f>SUMIF(N35:N65, "V",O35:O65)</f>
        <v>0</v>
      </c>
      <c r="AH35" s="211" t="e">
        <f t="shared" si="1"/>
        <v>#DIV/0!</v>
      </c>
      <c r="AI35" s="227">
        <f ca="1">IF(OR(DATEVALUE(N33 &amp; "/15/" &amp; O33)&lt;$E$10,DATEVALUE(N33 &amp; "/15/" &amp; O33)&gt;TODAY()),0,IF(AND(MONTH(TODAY())=N33,YEAR(TODAY())=C33),IF(DAY(TODAY())&lt;15,0,$E$8*$E$12),$E$8*$E$12))</f>
        <v>0</v>
      </c>
      <c r="AJ35" s="211" t="e">
        <f t="shared" ca="1" si="2"/>
        <v>#DIV/0!</v>
      </c>
      <c r="AK35" s="265">
        <f t="shared" ca="1" si="3"/>
        <v>0</v>
      </c>
      <c r="AL35" s="150" t="e">
        <f t="shared" ca="1" si="5"/>
        <v>#DIV/0!</v>
      </c>
      <c r="AM35" s="164"/>
      <c r="AN35" s="164"/>
      <c r="AO35" s="164"/>
      <c r="AP35" s="38"/>
    </row>
    <row r="36" spans="1:42" s="24" customFormat="1" ht="16.5" x14ac:dyDescent="0.25">
      <c r="A36" s="52">
        <f t="shared" ref="A36:A65" si="6">A35+1</f>
        <v>2</v>
      </c>
      <c r="B36" s="250" t="s">
        <v>64</v>
      </c>
      <c r="C36" s="248"/>
      <c r="D36" s="251"/>
      <c r="E36" s="251"/>
      <c r="F36" s="252"/>
      <c r="G36" s="251"/>
      <c r="H36" s="247" t="s">
        <v>64</v>
      </c>
      <c r="I36" s="248"/>
      <c r="J36" s="251"/>
      <c r="K36" s="251"/>
      <c r="L36" s="252"/>
      <c r="M36" s="251"/>
      <c r="N36" s="251"/>
      <c r="O36" s="251"/>
      <c r="P36" s="252"/>
      <c r="Q36" s="251"/>
      <c r="R36" s="252"/>
      <c r="S36" s="251"/>
      <c r="T36" s="247" t="s">
        <v>64</v>
      </c>
      <c r="U36" s="248"/>
      <c r="V36" s="251"/>
      <c r="W36" s="251"/>
      <c r="X36" s="252"/>
      <c r="Y36" s="253"/>
      <c r="Z36" s="52">
        <f t="shared" ref="Z36:Z65" si="7">Z35+1</f>
        <v>2</v>
      </c>
      <c r="AA36" s="13"/>
      <c r="AB36" s="13"/>
      <c r="AC36" s="306" t="s">
        <v>20</v>
      </c>
      <c r="AD36" s="307"/>
      <c r="AE36" s="224">
        <f t="shared" si="4"/>
        <v>0</v>
      </c>
      <c r="AF36" s="211" t="e">
        <f t="shared" si="0"/>
        <v>#DIV/0!</v>
      </c>
      <c r="AG36" s="227">
        <f>SUMIF(P35:P65, "V",Q35:Q65)</f>
        <v>0</v>
      </c>
      <c r="AH36" s="211" t="e">
        <f t="shared" si="1"/>
        <v>#DIV/0!</v>
      </c>
      <c r="AI36" s="227">
        <f ca="1">IF(OR(DATEVALUE(P33 &amp; "/15/" &amp; O33)&lt;$E$10,DATEVALUE(P33 &amp; "/15/" &amp; O33)&gt;TODAY()),0,IF(AND(MONTH(TODAY())=P33,YEAR(TODAY())=C33),IF(DAY(TODAY())&lt;15,0,$E$8*$E$12),$E$8*$E$12))</f>
        <v>0</v>
      </c>
      <c r="AJ36" s="211" t="e">
        <f t="shared" ca="1" si="2"/>
        <v>#DIV/0!</v>
      </c>
      <c r="AK36" s="265">
        <f t="shared" ca="1" si="3"/>
        <v>0</v>
      </c>
      <c r="AL36" s="150" t="e">
        <f t="shared" ca="1" si="5"/>
        <v>#DIV/0!</v>
      </c>
      <c r="AM36" s="164"/>
      <c r="AN36" s="164"/>
      <c r="AO36" s="164"/>
      <c r="AP36" s="38"/>
    </row>
    <row r="37" spans="1:42" s="24" customFormat="1" ht="16.5" x14ac:dyDescent="0.25">
      <c r="A37" s="52">
        <f t="shared" si="6"/>
        <v>3</v>
      </c>
      <c r="B37" s="250" t="s">
        <v>64</v>
      </c>
      <c r="C37" s="248"/>
      <c r="D37" s="251"/>
      <c r="E37" s="251"/>
      <c r="F37" s="247" t="s">
        <v>64</v>
      </c>
      <c r="G37" s="248"/>
      <c r="H37" s="251"/>
      <c r="I37" s="251"/>
      <c r="J37" s="252"/>
      <c r="K37" s="251"/>
      <c r="L37" s="247" t="s">
        <v>64</v>
      </c>
      <c r="M37" s="248"/>
      <c r="N37" s="252"/>
      <c r="O37" s="251"/>
      <c r="P37" s="252"/>
      <c r="Q37" s="251"/>
      <c r="R37" s="252"/>
      <c r="S37" s="251"/>
      <c r="T37" s="251"/>
      <c r="U37" s="251"/>
      <c r="V37" s="252"/>
      <c r="W37" s="251"/>
      <c r="X37" s="247" t="s">
        <v>64</v>
      </c>
      <c r="Y37" s="248"/>
      <c r="Z37" s="52">
        <f t="shared" si="7"/>
        <v>3</v>
      </c>
      <c r="AA37" s="13"/>
      <c r="AB37" s="13"/>
      <c r="AC37" s="306" t="s">
        <v>21</v>
      </c>
      <c r="AD37" s="307"/>
      <c r="AE37" s="224">
        <f t="shared" si="4"/>
        <v>0</v>
      </c>
      <c r="AF37" s="211" t="e">
        <f t="shared" si="0"/>
        <v>#DIV/0!</v>
      </c>
      <c r="AG37" s="227">
        <f>SUMIF(R35:R65, "V",S35:S65)</f>
        <v>0</v>
      </c>
      <c r="AH37" s="211" t="e">
        <f t="shared" si="1"/>
        <v>#DIV/0!</v>
      </c>
      <c r="AI37" s="227">
        <f ca="1">IF(OR(DATEVALUE(R33 &amp; "/15/" &amp; O33)&lt;$E$10,DATEVALUE(R33 &amp; "/15/" &amp; O33)&gt;TODAY()),0,IF(AND(MONTH(TODAY())=R33,YEAR(TODAY())=C33),IF(DAY(TODAY())&lt;15,0,$E$8*$E$12),$E$8*$E$12))</f>
        <v>0</v>
      </c>
      <c r="AJ37" s="211" t="e">
        <f t="shared" ca="1" si="2"/>
        <v>#DIV/0!</v>
      </c>
      <c r="AK37" s="265">
        <f t="shared" ca="1" si="3"/>
        <v>0</v>
      </c>
      <c r="AL37" s="150" t="e">
        <f t="shared" ca="1" si="5"/>
        <v>#DIV/0!</v>
      </c>
      <c r="AM37" s="164"/>
      <c r="AN37" s="164"/>
      <c r="AO37" s="164"/>
      <c r="AP37" s="38"/>
    </row>
    <row r="38" spans="1:42" s="24" customFormat="1" ht="16.5" x14ac:dyDescent="0.25">
      <c r="A38" s="52">
        <f t="shared" si="6"/>
        <v>4</v>
      </c>
      <c r="B38" s="254" t="s">
        <v>13</v>
      </c>
      <c r="C38" s="255"/>
      <c r="D38" s="252"/>
      <c r="E38" s="251"/>
      <c r="F38" s="247" t="s">
        <v>64</v>
      </c>
      <c r="G38" s="248"/>
      <c r="H38" s="251"/>
      <c r="I38" s="251"/>
      <c r="J38" s="252"/>
      <c r="K38" s="251"/>
      <c r="L38" s="247" t="s">
        <v>64</v>
      </c>
      <c r="M38" s="248"/>
      <c r="N38" s="252"/>
      <c r="O38" s="251"/>
      <c r="P38" s="247" t="s">
        <v>64</v>
      </c>
      <c r="Q38" s="248"/>
      <c r="R38" s="247" t="s">
        <v>64</v>
      </c>
      <c r="S38" s="248"/>
      <c r="T38" s="252"/>
      <c r="U38" s="251"/>
      <c r="V38" s="252"/>
      <c r="W38" s="251"/>
      <c r="X38" s="247" t="s">
        <v>64</v>
      </c>
      <c r="Y38" s="248"/>
      <c r="Z38" s="52">
        <f t="shared" si="7"/>
        <v>4</v>
      </c>
      <c r="AA38" s="13"/>
      <c r="AB38" s="13"/>
      <c r="AC38" s="306" t="s">
        <v>22</v>
      </c>
      <c r="AD38" s="307"/>
      <c r="AE38" s="224">
        <f t="shared" si="4"/>
        <v>0</v>
      </c>
      <c r="AF38" s="211" t="e">
        <f t="shared" si="0"/>
        <v>#DIV/0!</v>
      </c>
      <c r="AG38" s="227">
        <f>SUMIF(T35:T65, "V",U35:U65)</f>
        <v>0</v>
      </c>
      <c r="AH38" s="211" t="e">
        <f t="shared" si="1"/>
        <v>#DIV/0!</v>
      </c>
      <c r="AI38" s="227">
        <f ca="1">IF(OR(DATEVALUE(T33 &amp; "/15/" &amp; O33)&lt;$E$10,DATEVALUE(T33 &amp; "/15/" &amp; O33)&gt;TODAY()),0,IF(AND(MONTH(TODAY())=T33,YEAR(TODAY())=C33),IF(DAY(TODAY())&lt;15,0,$E$8*$E$12),$E$8*$E$12))</f>
        <v>0</v>
      </c>
      <c r="AJ38" s="211" t="e">
        <f t="shared" ca="1" si="2"/>
        <v>#DIV/0!</v>
      </c>
      <c r="AK38" s="265">
        <f t="shared" ca="1" si="3"/>
        <v>0</v>
      </c>
      <c r="AL38" s="150" t="e">
        <f t="shared" ca="1" si="5"/>
        <v>#DIV/0!</v>
      </c>
      <c r="AM38" s="164"/>
      <c r="AN38" s="164"/>
      <c r="AO38" s="164"/>
      <c r="AP38" s="38"/>
    </row>
    <row r="39" spans="1:42" s="24" customFormat="1" ht="16.5" x14ac:dyDescent="0.25">
      <c r="A39" s="52">
        <f t="shared" si="6"/>
        <v>5</v>
      </c>
      <c r="B39" s="256"/>
      <c r="C39" s="251"/>
      <c r="D39" s="252"/>
      <c r="E39" s="251"/>
      <c r="F39" s="255" t="s">
        <v>13</v>
      </c>
      <c r="G39" s="255"/>
      <c r="H39" s="252"/>
      <c r="I39" s="251"/>
      <c r="J39" s="247" t="s">
        <v>64</v>
      </c>
      <c r="K39" s="248"/>
      <c r="L39" s="251"/>
      <c r="M39" s="251"/>
      <c r="N39" s="252"/>
      <c r="O39" s="251"/>
      <c r="P39" s="247" t="s">
        <v>64</v>
      </c>
      <c r="Q39" s="248"/>
      <c r="R39" s="247" t="s">
        <v>64</v>
      </c>
      <c r="S39" s="248"/>
      <c r="T39" s="252"/>
      <c r="U39" s="251"/>
      <c r="V39" s="252"/>
      <c r="W39" s="251"/>
      <c r="X39" s="251"/>
      <c r="Y39" s="253"/>
      <c r="Z39" s="52">
        <f t="shared" si="7"/>
        <v>5</v>
      </c>
      <c r="AA39" s="13"/>
      <c r="AB39" s="13"/>
      <c r="AC39" s="306" t="s">
        <v>23</v>
      </c>
      <c r="AD39" s="307"/>
      <c r="AE39" s="224">
        <f t="shared" si="4"/>
        <v>0</v>
      </c>
      <c r="AF39" s="211" t="e">
        <f t="shared" si="0"/>
        <v>#DIV/0!</v>
      </c>
      <c r="AG39" s="227">
        <f>SUMIF(V35:V65, "V",W35:W65)</f>
        <v>0</v>
      </c>
      <c r="AH39" s="211" t="e">
        <f t="shared" si="1"/>
        <v>#DIV/0!</v>
      </c>
      <c r="AI39" s="227">
        <f ca="1">IF(OR(DATEVALUE(V33 &amp; "/15/" &amp; O33)&lt;$E$10,DATEVALUE(V33 &amp; "/15/" &amp; O33)&gt;TODAY()),0,IF(AND(MONTH(TODAY())=V33,YEAR(TODAY())=C33),IF(DAY(TODAY())&lt;15,0,$E$8*$E$12),$E$8*$E$12))</f>
        <v>0</v>
      </c>
      <c r="AJ39" s="211" t="e">
        <f t="shared" ca="1" si="2"/>
        <v>#DIV/0!</v>
      </c>
      <c r="AK39" s="265">
        <f t="shared" ca="1" si="3"/>
        <v>0</v>
      </c>
      <c r="AL39" s="150" t="e">
        <f t="shared" ca="1" si="5"/>
        <v>#DIV/0!</v>
      </c>
      <c r="AM39" s="164"/>
      <c r="AN39" s="164"/>
      <c r="AO39" s="164"/>
      <c r="AP39" s="38"/>
    </row>
    <row r="40" spans="1:42" s="24" customFormat="1" ht="17.25" thickBot="1" x14ac:dyDescent="0.3">
      <c r="A40" s="52">
        <f t="shared" si="6"/>
        <v>6</v>
      </c>
      <c r="B40" s="256"/>
      <c r="C40" s="251"/>
      <c r="D40" s="247" t="s">
        <v>64</v>
      </c>
      <c r="E40" s="248"/>
      <c r="F40" s="251"/>
      <c r="G40" s="251"/>
      <c r="H40" s="252"/>
      <c r="I40" s="251"/>
      <c r="J40" s="247" t="s">
        <v>64</v>
      </c>
      <c r="K40" s="248"/>
      <c r="L40" s="251"/>
      <c r="M40" s="251"/>
      <c r="N40" s="252"/>
      <c r="O40" s="251"/>
      <c r="P40" s="251"/>
      <c r="Q40" s="251"/>
      <c r="R40" s="251"/>
      <c r="S40" s="251"/>
      <c r="T40" s="252"/>
      <c r="U40" s="251"/>
      <c r="V40" s="247" t="s">
        <v>64</v>
      </c>
      <c r="W40" s="248"/>
      <c r="X40" s="252"/>
      <c r="Y40" s="253"/>
      <c r="Z40" s="52">
        <f t="shared" si="7"/>
        <v>6</v>
      </c>
      <c r="AA40" s="13"/>
      <c r="AB40" s="13"/>
      <c r="AC40" s="380" t="s">
        <v>24</v>
      </c>
      <c r="AD40" s="381"/>
      <c r="AE40" s="225">
        <f t="shared" si="4"/>
        <v>0</v>
      </c>
      <c r="AF40" s="211" t="e">
        <f t="shared" si="0"/>
        <v>#DIV/0!</v>
      </c>
      <c r="AG40" s="228">
        <f>SUMIF(X35:X65, "V",Y35:Y65)</f>
        <v>0</v>
      </c>
      <c r="AH40" s="211" t="e">
        <f t="shared" si="1"/>
        <v>#DIV/0!</v>
      </c>
      <c r="AI40" s="227">
        <f ca="1">IF(OR(DATEVALUE(X33 &amp; "/15/" &amp; O33)&lt;$E$10,DATEVALUE(X33 &amp; "/15/" &amp; O33)&gt;TODAY()),0,IF(AND(MONTH(TODAY())=X33,YEAR(TODAY())=C33),IF(DAY(TODAY())&lt;15,0,$E$8*$E$12),$E$8*$E$12))</f>
        <v>0</v>
      </c>
      <c r="AJ40" s="211" t="e">
        <f t="shared" ca="1" si="2"/>
        <v>#DIV/0!</v>
      </c>
      <c r="AK40" s="265">
        <f t="shared" ca="1" si="3"/>
        <v>0</v>
      </c>
      <c r="AL40" s="150" t="e">
        <f ca="1">AK40/$E$8</f>
        <v>#DIV/0!</v>
      </c>
      <c r="AM40" s="164"/>
      <c r="AN40" s="164"/>
    </row>
    <row r="41" spans="1:42" s="24" customFormat="1" ht="15" customHeight="1" thickBot="1" x14ac:dyDescent="0.3">
      <c r="A41" s="52">
        <f t="shared" si="6"/>
        <v>7</v>
      </c>
      <c r="B41" s="256"/>
      <c r="C41" s="251"/>
      <c r="D41" s="247" t="s">
        <v>64</v>
      </c>
      <c r="E41" s="248"/>
      <c r="F41" s="251"/>
      <c r="G41" s="251"/>
      <c r="H41" s="252"/>
      <c r="I41" s="251"/>
      <c r="J41" s="251"/>
      <c r="K41" s="251"/>
      <c r="L41" s="252"/>
      <c r="M41" s="251"/>
      <c r="N41" s="247" t="s">
        <v>64</v>
      </c>
      <c r="O41" s="248"/>
      <c r="P41" s="251"/>
      <c r="Q41" s="251"/>
      <c r="R41" s="252"/>
      <c r="S41" s="251"/>
      <c r="T41" s="252"/>
      <c r="U41" s="251"/>
      <c r="V41" s="247" t="s">
        <v>64</v>
      </c>
      <c r="W41" s="248"/>
      <c r="X41" s="252"/>
      <c r="Y41" s="253"/>
      <c r="Z41" s="52">
        <f t="shared" si="7"/>
        <v>7</v>
      </c>
      <c r="AA41" s="13"/>
      <c r="AB41" s="13"/>
      <c r="AC41" s="308" t="s">
        <v>50</v>
      </c>
      <c r="AD41" s="309"/>
      <c r="AE41" s="232">
        <f>IF(AE40&gt;0, IF(AE40-AG40&lt;0,0,AE40-AG40), 0)</f>
        <v>0</v>
      </c>
      <c r="AF41" s="232" t="e">
        <f>AE41/$E$8</f>
        <v>#DIV/0!</v>
      </c>
      <c r="AG41" s="232">
        <f>SUM(AG29:AG40)</f>
        <v>0</v>
      </c>
      <c r="AH41" s="232" t="e">
        <f>AG41/$E$8</f>
        <v>#DIV/0!</v>
      </c>
      <c r="AI41" s="232">
        <f ca="1">SUM(AI29:AI40)</f>
        <v>0</v>
      </c>
      <c r="AJ41" s="232" t="e">
        <f ca="1">AI41/$E$8</f>
        <v>#DIV/0!</v>
      </c>
      <c r="AK41" s="233">
        <f ca="1">AK40</f>
        <v>0</v>
      </c>
      <c r="AL41" s="233" t="e">
        <f ca="1">AL40</f>
        <v>#DIV/0!</v>
      </c>
      <c r="AM41" s="165"/>
      <c r="AN41" s="165"/>
    </row>
    <row r="42" spans="1:42" s="24" customFormat="1" ht="17.25" thickBot="1" x14ac:dyDescent="0.3">
      <c r="A42" s="52">
        <f t="shared" si="6"/>
        <v>8</v>
      </c>
      <c r="B42" s="256"/>
      <c r="C42" s="251"/>
      <c r="D42" s="251"/>
      <c r="E42" s="251"/>
      <c r="F42" s="251"/>
      <c r="G42" s="251"/>
      <c r="H42" s="247" t="s">
        <v>64</v>
      </c>
      <c r="I42" s="248"/>
      <c r="J42" s="251"/>
      <c r="K42" s="257"/>
      <c r="L42" s="252"/>
      <c r="M42" s="251"/>
      <c r="N42" s="247" t="s">
        <v>64</v>
      </c>
      <c r="O42" s="248"/>
      <c r="P42" s="252"/>
      <c r="Q42" s="251"/>
      <c r="R42" s="252"/>
      <c r="S42" s="251"/>
      <c r="T42" s="247" t="s">
        <v>64</v>
      </c>
      <c r="U42" s="248"/>
      <c r="V42" s="251"/>
      <c r="W42" s="251"/>
      <c r="X42" s="252"/>
      <c r="Y42" s="253"/>
      <c r="Z42" s="52">
        <f t="shared" si="7"/>
        <v>8</v>
      </c>
      <c r="AA42" s="13"/>
      <c r="AB42" s="13"/>
      <c r="AC42" s="41"/>
      <c r="AD42" s="10"/>
      <c r="AE42" s="42"/>
      <c r="AF42" s="42"/>
      <c r="AG42" s="43"/>
      <c r="AH42" s="43"/>
      <c r="AI42" s="37"/>
      <c r="AJ42" s="37"/>
      <c r="AK42" s="43"/>
      <c r="AL42" s="44"/>
      <c r="AM42" s="44"/>
      <c r="AN42" s="44"/>
    </row>
    <row r="43" spans="1:42" s="24" customFormat="1" ht="17.25" thickBot="1" x14ac:dyDescent="0.3">
      <c r="A43" s="52">
        <f t="shared" si="6"/>
        <v>9</v>
      </c>
      <c r="B43" s="250" t="s">
        <v>64</v>
      </c>
      <c r="C43" s="248"/>
      <c r="D43" s="251"/>
      <c r="E43" s="251"/>
      <c r="F43" s="252"/>
      <c r="G43" s="251"/>
      <c r="H43" s="247" t="s">
        <v>64</v>
      </c>
      <c r="I43" s="248"/>
      <c r="J43" s="252"/>
      <c r="K43" s="251"/>
      <c r="L43" s="252"/>
      <c r="M43" s="251"/>
      <c r="N43" s="251"/>
      <c r="O43" s="251"/>
      <c r="P43" s="252"/>
      <c r="Q43" s="251"/>
      <c r="R43" s="252"/>
      <c r="S43" s="251"/>
      <c r="T43" s="247" t="s">
        <v>64</v>
      </c>
      <c r="U43" s="248"/>
      <c r="V43" s="252"/>
      <c r="W43" s="251"/>
      <c r="X43" s="252"/>
      <c r="Y43" s="253"/>
      <c r="Z43" s="52">
        <f t="shared" si="7"/>
        <v>9</v>
      </c>
      <c r="AA43" s="13"/>
      <c r="AB43" s="13"/>
      <c r="AC43" s="37"/>
      <c r="AD43" s="41"/>
      <c r="AE43" s="370" t="s">
        <v>108</v>
      </c>
      <c r="AF43" s="371"/>
      <c r="AG43" s="371"/>
      <c r="AH43" s="371"/>
      <c r="AI43" s="371"/>
      <c r="AJ43" s="371"/>
      <c r="AK43" s="371"/>
      <c r="AL43" s="371"/>
      <c r="AM43" s="371"/>
      <c r="AN43" s="372"/>
      <c r="AO43" s="38"/>
    </row>
    <row r="44" spans="1:42" s="24" customFormat="1" ht="16.5" x14ac:dyDescent="0.25">
      <c r="A44" s="52">
        <f t="shared" si="6"/>
        <v>10</v>
      </c>
      <c r="B44" s="250" t="s">
        <v>64</v>
      </c>
      <c r="C44" s="248"/>
      <c r="D44" s="252"/>
      <c r="E44" s="251"/>
      <c r="F44" s="247" t="s">
        <v>64</v>
      </c>
      <c r="G44" s="248"/>
      <c r="H44" s="255" t="s">
        <v>13</v>
      </c>
      <c r="I44" s="255"/>
      <c r="J44" s="252"/>
      <c r="K44" s="251"/>
      <c r="L44" s="247" t="s">
        <v>64</v>
      </c>
      <c r="M44" s="248"/>
      <c r="N44" s="251"/>
      <c r="O44" s="251"/>
      <c r="P44" s="252"/>
      <c r="Q44" s="251"/>
      <c r="R44" s="252"/>
      <c r="S44" s="251"/>
      <c r="T44" s="251"/>
      <c r="U44" s="251"/>
      <c r="V44" s="252"/>
      <c r="W44" s="251"/>
      <c r="X44" s="247" t="s">
        <v>64</v>
      </c>
      <c r="Y44" s="248"/>
      <c r="Z44" s="52">
        <f t="shared" si="7"/>
        <v>10</v>
      </c>
      <c r="AA44" s="13"/>
      <c r="AB44" s="13"/>
      <c r="AC44" s="37"/>
      <c r="AD44" s="41"/>
      <c r="AE44" s="356" t="s">
        <v>89</v>
      </c>
      <c r="AF44" s="357"/>
      <c r="AG44" s="360" t="s">
        <v>91</v>
      </c>
      <c r="AH44" s="361"/>
      <c r="AI44" s="362" t="s">
        <v>90</v>
      </c>
      <c r="AJ44" s="363"/>
      <c r="AK44" s="364" t="s">
        <v>92</v>
      </c>
      <c r="AL44" s="365"/>
      <c r="AM44" s="366" t="s">
        <v>96</v>
      </c>
      <c r="AN44" s="367"/>
    </row>
    <row r="45" spans="1:42" s="24" customFormat="1" ht="17.25" thickBot="1" x14ac:dyDescent="0.3">
      <c r="A45" s="52">
        <f t="shared" si="6"/>
        <v>11</v>
      </c>
      <c r="B45" s="258"/>
      <c r="C45" s="251"/>
      <c r="D45" s="252"/>
      <c r="E45" s="251"/>
      <c r="F45" s="247" t="s">
        <v>64</v>
      </c>
      <c r="G45" s="248"/>
      <c r="H45" s="251"/>
      <c r="I45" s="251"/>
      <c r="J45" s="255" t="s">
        <v>13</v>
      </c>
      <c r="K45" s="255"/>
      <c r="L45" s="247" t="s">
        <v>64</v>
      </c>
      <c r="M45" s="248"/>
      <c r="N45" s="252"/>
      <c r="O45" s="251"/>
      <c r="P45" s="247" t="s">
        <v>64</v>
      </c>
      <c r="Q45" s="248"/>
      <c r="R45" s="247" t="s">
        <v>64</v>
      </c>
      <c r="S45" s="248"/>
      <c r="T45" s="252"/>
      <c r="U45" s="251"/>
      <c r="V45" s="252"/>
      <c r="W45" s="251"/>
      <c r="X45" s="247" t="s">
        <v>64</v>
      </c>
      <c r="Y45" s="248"/>
      <c r="Z45" s="52">
        <f t="shared" si="7"/>
        <v>11</v>
      </c>
      <c r="AA45" s="13"/>
      <c r="AB45" s="13"/>
      <c r="AC45" s="37"/>
      <c r="AD45" s="41"/>
      <c r="AE45" s="358"/>
      <c r="AF45" s="359"/>
      <c r="AG45" s="358"/>
      <c r="AH45" s="359"/>
      <c r="AI45" s="358"/>
      <c r="AJ45" s="359"/>
      <c r="AK45" s="358"/>
      <c r="AL45" s="359"/>
      <c r="AM45" s="368"/>
      <c r="AN45" s="369"/>
    </row>
    <row r="46" spans="1:42" s="24" customFormat="1" ht="17.25" thickBot="1" x14ac:dyDescent="0.3">
      <c r="A46" s="52">
        <f t="shared" si="6"/>
        <v>12</v>
      </c>
      <c r="B46" s="258"/>
      <c r="C46" s="251"/>
      <c r="D46" s="252"/>
      <c r="E46" s="251"/>
      <c r="F46" s="251"/>
      <c r="G46" s="251"/>
      <c r="H46" s="251"/>
      <c r="I46" s="251"/>
      <c r="J46" s="247" t="s">
        <v>64</v>
      </c>
      <c r="K46" s="248"/>
      <c r="L46" s="251"/>
      <c r="M46" s="251"/>
      <c r="N46" s="252"/>
      <c r="O46" s="251"/>
      <c r="P46" s="247" t="s">
        <v>64</v>
      </c>
      <c r="Q46" s="248"/>
      <c r="R46" s="247" t="s">
        <v>64</v>
      </c>
      <c r="S46" s="248"/>
      <c r="T46" s="252"/>
      <c r="U46" s="251"/>
      <c r="V46" s="252"/>
      <c r="W46" s="251"/>
      <c r="X46" s="252"/>
      <c r="Y46" s="253"/>
      <c r="Z46" s="52">
        <f t="shared" si="7"/>
        <v>12</v>
      </c>
      <c r="AA46" s="13"/>
      <c r="AB46" s="13"/>
      <c r="AC46" s="37"/>
      <c r="AD46" s="45"/>
      <c r="AE46" s="215" t="s">
        <v>86</v>
      </c>
      <c r="AF46" s="220" t="s">
        <v>87</v>
      </c>
      <c r="AG46" s="216" t="s">
        <v>86</v>
      </c>
      <c r="AH46" s="220" t="s">
        <v>87</v>
      </c>
      <c r="AI46" s="214" t="s">
        <v>86</v>
      </c>
      <c r="AJ46" s="220" t="s">
        <v>87</v>
      </c>
      <c r="AK46" s="217" t="s">
        <v>86</v>
      </c>
      <c r="AL46" s="221" t="s">
        <v>87</v>
      </c>
      <c r="AM46" s="213" t="s">
        <v>86</v>
      </c>
      <c r="AN46" s="222" t="s">
        <v>87</v>
      </c>
    </row>
    <row r="47" spans="1:42" s="24" customFormat="1" ht="16.5" x14ac:dyDescent="0.25">
      <c r="A47" s="52">
        <f t="shared" si="6"/>
        <v>13</v>
      </c>
      <c r="B47" s="256"/>
      <c r="C47" s="251"/>
      <c r="D47" s="247" t="s">
        <v>64</v>
      </c>
      <c r="E47" s="248"/>
      <c r="F47" s="251"/>
      <c r="G47" s="251"/>
      <c r="H47" s="251"/>
      <c r="I47" s="251"/>
      <c r="J47" s="247" t="s">
        <v>64</v>
      </c>
      <c r="K47" s="248"/>
      <c r="L47" s="251"/>
      <c r="M47" s="251"/>
      <c r="N47" s="252"/>
      <c r="O47" s="251"/>
      <c r="P47" s="251"/>
      <c r="Q47" s="251"/>
      <c r="R47" s="251"/>
      <c r="S47" s="251"/>
      <c r="T47" s="252"/>
      <c r="U47" s="251"/>
      <c r="V47" s="247" t="s">
        <v>64</v>
      </c>
      <c r="W47" s="248"/>
      <c r="X47" s="252"/>
      <c r="Y47" s="253"/>
      <c r="Z47" s="52">
        <f t="shared" si="7"/>
        <v>13</v>
      </c>
      <c r="AA47" s="13"/>
      <c r="AB47" s="13"/>
      <c r="AC47" s="312" t="s">
        <v>0</v>
      </c>
      <c r="AD47" s="313"/>
      <c r="AE47" s="226">
        <f>SUMIF(B35:B65, "p", C35:C65)</f>
        <v>0</v>
      </c>
      <c r="AF47" s="185" t="e">
        <f t="shared" ref="AF47:AF58" si="8">AE47/$E$8</f>
        <v>#DIV/0!</v>
      </c>
      <c r="AG47" s="226">
        <f>SUMIF(B35:B65, "f", C35:C65)</f>
        <v>0</v>
      </c>
      <c r="AH47" s="185" t="e">
        <f t="shared" ref="AH47:AH58" si="9">AG47/$E$8</f>
        <v>#DIV/0!</v>
      </c>
      <c r="AI47" s="226">
        <f>SUMIF(B35:B65, "s", C35:C65)</f>
        <v>0</v>
      </c>
      <c r="AJ47" s="185" t="e">
        <f t="shared" ref="AJ47:AJ58" si="10">AI47/$E$8</f>
        <v>#DIV/0!</v>
      </c>
      <c r="AK47" s="226">
        <f t="shared" ref="AK47:AK58" si="11">AE47+AG47+AI47</f>
        <v>0</v>
      </c>
      <c r="AL47" s="185" t="e">
        <f>AK47/$E$8</f>
        <v>#DIV/0!</v>
      </c>
      <c r="AM47" s="230" t="e">
        <f>AN47*$E$8</f>
        <v>#DIV/0!</v>
      </c>
      <c r="AN47" s="186" t="e">
        <f>(IF(E11&lt;DATEVALUE(B33&amp;"/31/"&amp;$C$33),E13,0))-AL47</f>
        <v>#DIV/0!</v>
      </c>
      <c r="AO47" s="295"/>
    </row>
    <row r="48" spans="1:42" s="24" customFormat="1" ht="16.5" x14ac:dyDescent="0.25">
      <c r="A48" s="52">
        <f t="shared" si="6"/>
        <v>14</v>
      </c>
      <c r="B48" s="256"/>
      <c r="C48" s="251"/>
      <c r="D48" s="247" t="s">
        <v>64</v>
      </c>
      <c r="E48" s="248"/>
      <c r="F48" s="252"/>
      <c r="G48" s="251"/>
      <c r="H48" s="252"/>
      <c r="I48" s="251"/>
      <c r="J48" s="251"/>
      <c r="K48" s="251"/>
      <c r="L48" s="252"/>
      <c r="M48" s="251"/>
      <c r="N48" s="247" t="s">
        <v>64</v>
      </c>
      <c r="O48" s="248"/>
      <c r="P48" s="251"/>
      <c r="Q48" s="251"/>
      <c r="R48" s="252"/>
      <c r="S48" s="251"/>
      <c r="T48" s="252"/>
      <c r="U48" s="251"/>
      <c r="V48" s="247" t="s">
        <v>64</v>
      </c>
      <c r="W48" s="248"/>
      <c r="X48" s="252"/>
      <c r="Y48" s="253"/>
      <c r="Z48" s="52">
        <f t="shared" si="7"/>
        <v>14</v>
      </c>
      <c r="AA48" s="13"/>
      <c r="AB48" s="13"/>
      <c r="AC48" s="306" t="s">
        <v>14</v>
      </c>
      <c r="AD48" s="307"/>
      <c r="AE48" s="227">
        <f>SUMIF(D35:D65, "p", E35:E65)</f>
        <v>0</v>
      </c>
      <c r="AF48" s="185" t="e">
        <f t="shared" si="8"/>
        <v>#DIV/0!</v>
      </c>
      <c r="AG48" s="227">
        <f>SUMIF(D35:D65, "f", E35:E65)</f>
        <v>0</v>
      </c>
      <c r="AH48" s="185" t="e">
        <f t="shared" si="9"/>
        <v>#DIV/0!</v>
      </c>
      <c r="AI48" s="227">
        <f>SUMIF(D35:D65, "s", E35:E65)</f>
        <v>0</v>
      </c>
      <c r="AJ48" s="185" t="e">
        <f t="shared" si="10"/>
        <v>#DIV/0!</v>
      </c>
      <c r="AK48" s="227">
        <f t="shared" si="11"/>
        <v>0</v>
      </c>
      <c r="AL48" s="185" t="e">
        <f t="shared" ref="AL48:AL58" si="12">AK48/$E$8</f>
        <v>#DIV/0!</v>
      </c>
      <c r="AM48" s="230" t="e">
        <f t="shared" ref="AM48:AM58" si="13">AN48*$E$8</f>
        <v>#DIV/0!</v>
      </c>
      <c r="AN48" s="151" t="e">
        <f>(IF(E11&lt;DATEVALUE(D33&amp;"/31/"&amp;$C$33),$E$13,0))-(AL48+AL47)</f>
        <v>#DIV/0!</v>
      </c>
      <c r="AO48" s="295"/>
    </row>
    <row r="49" spans="1:65" s="24" customFormat="1" ht="16.5" customHeight="1" x14ac:dyDescent="0.25">
      <c r="A49" s="52">
        <f t="shared" si="6"/>
        <v>15</v>
      </c>
      <c r="B49" s="256"/>
      <c r="C49" s="251"/>
      <c r="D49" s="251"/>
      <c r="E49" s="251"/>
      <c r="F49" s="252"/>
      <c r="G49" s="251"/>
      <c r="H49" s="247" t="s">
        <v>64</v>
      </c>
      <c r="I49" s="248"/>
      <c r="J49" s="251"/>
      <c r="K49" s="251"/>
      <c r="L49" s="252"/>
      <c r="M49" s="251"/>
      <c r="N49" s="247" t="s">
        <v>64</v>
      </c>
      <c r="O49" s="248"/>
      <c r="P49" s="251"/>
      <c r="Q49" s="251"/>
      <c r="R49" s="252"/>
      <c r="S49" s="251"/>
      <c r="T49" s="247" t="s">
        <v>64</v>
      </c>
      <c r="U49" s="248"/>
      <c r="V49" s="252"/>
      <c r="W49" s="251"/>
      <c r="X49" s="252"/>
      <c r="Y49" s="253"/>
      <c r="Z49" s="52">
        <f t="shared" si="7"/>
        <v>15</v>
      </c>
      <c r="AA49" s="13"/>
      <c r="AB49" s="13"/>
      <c r="AC49" s="306" t="s">
        <v>15</v>
      </c>
      <c r="AD49" s="307"/>
      <c r="AE49" s="227">
        <f>SUMIF(F35:F65, "p", G35:G65)</f>
        <v>0</v>
      </c>
      <c r="AF49" s="185" t="e">
        <f t="shared" si="8"/>
        <v>#DIV/0!</v>
      </c>
      <c r="AG49" s="227">
        <f>SUMIF(F35:F65, "f", G35:G65)</f>
        <v>0</v>
      </c>
      <c r="AH49" s="185" t="e">
        <f t="shared" si="9"/>
        <v>#DIV/0!</v>
      </c>
      <c r="AI49" s="227">
        <f>SUMIF(F35:F65, "s", G35:G65)</f>
        <v>0</v>
      </c>
      <c r="AJ49" s="185" t="e">
        <f t="shared" si="10"/>
        <v>#DIV/0!</v>
      </c>
      <c r="AK49" s="227">
        <f t="shared" si="11"/>
        <v>0</v>
      </c>
      <c r="AL49" s="185" t="e">
        <f t="shared" si="12"/>
        <v>#DIV/0!</v>
      </c>
      <c r="AM49" s="230" t="e">
        <f t="shared" si="13"/>
        <v>#DIV/0!</v>
      </c>
      <c r="AN49" s="151" t="e">
        <f>(IF(E11&lt;DATEVALUE(F$33&amp;"/30/"&amp;$C$33),$E$13,0))-(AL49+AL48+AL47)</f>
        <v>#DIV/0!</v>
      </c>
    </row>
    <row r="50" spans="1:65" s="24" customFormat="1" ht="16.5" x14ac:dyDescent="0.25">
      <c r="A50" s="52">
        <f t="shared" si="6"/>
        <v>16</v>
      </c>
      <c r="B50" s="247" t="s">
        <v>64</v>
      </c>
      <c r="C50" s="248"/>
      <c r="D50" s="251"/>
      <c r="E50" s="251"/>
      <c r="F50" s="252"/>
      <c r="G50" s="251"/>
      <c r="H50" s="247" t="s">
        <v>64</v>
      </c>
      <c r="I50" s="248"/>
      <c r="J50" s="252"/>
      <c r="K50" s="251"/>
      <c r="L50" s="252"/>
      <c r="M50" s="251"/>
      <c r="N50" s="255" t="s">
        <v>13</v>
      </c>
      <c r="O50" s="255"/>
      <c r="P50" s="251"/>
      <c r="Q50" s="251"/>
      <c r="R50" s="252"/>
      <c r="S50" s="251"/>
      <c r="T50" s="247" t="s">
        <v>64</v>
      </c>
      <c r="U50" s="248"/>
      <c r="V50" s="252"/>
      <c r="W50" s="251"/>
      <c r="X50" s="252"/>
      <c r="Y50" s="253"/>
      <c r="Z50" s="52">
        <f t="shared" si="7"/>
        <v>16</v>
      </c>
      <c r="AA50" s="13"/>
      <c r="AB50" s="13"/>
      <c r="AC50" s="306" t="s">
        <v>16</v>
      </c>
      <c r="AD50" s="307"/>
      <c r="AE50" s="227">
        <f>SUMIF(H35:H65, "p", I35:I65)</f>
        <v>0</v>
      </c>
      <c r="AF50" s="185" t="e">
        <f t="shared" si="8"/>
        <v>#DIV/0!</v>
      </c>
      <c r="AG50" s="227">
        <f>SUMIF(H35:H65, "f", I35:I65)</f>
        <v>0</v>
      </c>
      <c r="AH50" s="185" t="e">
        <f t="shared" si="9"/>
        <v>#DIV/0!</v>
      </c>
      <c r="AI50" s="227">
        <f>SUMIF(H35:H65, "s", I35:I65)</f>
        <v>0</v>
      </c>
      <c r="AJ50" s="185" t="e">
        <f t="shared" si="10"/>
        <v>#DIV/0!</v>
      </c>
      <c r="AK50" s="227">
        <f t="shared" si="11"/>
        <v>0</v>
      </c>
      <c r="AL50" s="185" t="e">
        <f t="shared" si="12"/>
        <v>#DIV/0!</v>
      </c>
      <c r="AM50" s="230" t="e">
        <f t="shared" si="13"/>
        <v>#DIV/0!</v>
      </c>
      <c r="AN50" s="151" t="e">
        <f>(IF(E11&lt;DATEVALUE(H$33&amp;"/31/"&amp;$C$33),$E$13,0))-(AL50+AL49+AL48+AL47)</f>
        <v>#DIV/0!</v>
      </c>
    </row>
    <row r="51" spans="1:65" s="24" customFormat="1" ht="16.5" x14ac:dyDescent="0.25">
      <c r="A51" s="52">
        <f t="shared" si="6"/>
        <v>17</v>
      </c>
      <c r="B51" s="247" t="s">
        <v>64</v>
      </c>
      <c r="C51" s="248"/>
      <c r="D51" s="252"/>
      <c r="E51" s="251"/>
      <c r="F51" s="247" t="s">
        <v>64</v>
      </c>
      <c r="G51" s="248"/>
      <c r="H51" s="251"/>
      <c r="I51" s="251"/>
      <c r="J51" s="252"/>
      <c r="K51" s="251"/>
      <c r="L51" s="247" t="s">
        <v>64</v>
      </c>
      <c r="M51" s="248"/>
      <c r="N51" s="251"/>
      <c r="O51" s="251"/>
      <c r="P51" s="252"/>
      <c r="Q51" s="251"/>
      <c r="R51" s="252"/>
      <c r="S51" s="251"/>
      <c r="T51" s="255" t="s">
        <v>13</v>
      </c>
      <c r="U51" s="255"/>
      <c r="V51" s="252"/>
      <c r="W51" s="251"/>
      <c r="X51" s="247" t="s">
        <v>64</v>
      </c>
      <c r="Y51" s="248"/>
      <c r="Z51" s="52">
        <f t="shared" si="7"/>
        <v>17</v>
      </c>
      <c r="AA51" s="13"/>
      <c r="AB51" s="13"/>
      <c r="AC51" s="306" t="s">
        <v>17</v>
      </c>
      <c r="AD51" s="307"/>
      <c r="AE51" s="227">
        <f>SUMIF(J35:J65, "p", K35:K65)</f>
        <v>0</v>
      </c>
      <c r="AF51" s="185" t="e">
        <f t="shared" si="8"/>
        <v>#DIV/0!</v>
      </c>
      <c r="AG51" s="227">
        <f>SUMIF(J35:J65, "f", K35:K65)</f>
        <v>0</v>
      </c>
      <c r="AH51" s="185" t="e">
        <f t="shared" si="9"/>
        <v>#DIV/0!</v>
      </c>
      <c r="AI51" s="227">
        <f>SUMIF(J35:J65, "s", K35:K65)</f>
        <v>0</v>
      </c>
      <c r="AJ51" s="185" t="e">
        <f t="shared" si="10"/>
        <v>#DIV/0!</v>
      </c>
      <c r="AK51" s="227">
        <f t="shared" si="11"/>
        <v>0</v>
      </c>
      <c r="AL51" s="185" t="e">
        <f t="shared" si="12"/>
        <v>#DIV/0!</v>
      </c>
      <c r="AM51" s="230" t="e">
        <f t="shared" si="13"/>
        <v>#DIV/0!</v>
      </c>
      <c r="AN51" s="151" t="e">
        <f>(IF(E11&lt;DATEVALUE(J$33&amp;"/30/"&amp;$C$33),$E$13,0))-(AL51+AL50+AL49+AL48+AL47)</f>
        <v>#DIV/0!</v>
      </c>
    </row>
    <row r="52" spans="1:65" s="24" customFormat="1" ht="16.5" x14ac:dyDescent="0.25">
      <c r="A52" s="52">
        <f t="shared" si="6"/>
        <v>18</v>
      </c>
      <c r="B52" s="258"/>
      <c r="C52" s="251"/>
      <c r="D52" s="252"/>
      <c r="E52" s="251"/>
      <c r="F52" s="247" t="s">
        <v>64</v>
      </c>
      <c r="G52" s="248"/>
      <c r="H52" s="251"/>
      <c r="I52" s="251"/>
      <c r="J52" s="252"/>
      <c r="K52" s="251"/>
      <c r="L52" s="247" t="s">
        <v>64</v>
      </c>
      <c r="M52" s="248"/>
      <c r="N52" s="251"/>
      <c r="O52" s="251"/>
      <c r="P52" s="247" t="s">
        <v>64</v>
      </c>
      <c r="Q52" s="248"/>
      <c r="R52" s="247" t="s">
        <v>64</v>
      </c>
      <c r="S52" s="248"/>
      <c r="T52" s="251"/>
      <c r="U52" s="251"/>
      <c r="V52" s="252"/>
      <c r="W52" s="251"/>
      <c r="X52" s="247" t="s">
        <v>64</v>
      </c>
      <c r="Y52" s="248"/>
      <c r="Z52" s="52">
        <f t="shared" si="7"/>
        <v>18</v>
      </c>
      <c r="AA52" s="13"/>
      <c r="AB52" s="13"/>
      <c r="AC52" s="306" t="s">
        <v>18</v>
      </c>
      <c r="AD52" s="307"/>
      <c r="AE52" s="227">
        <f>SUMIF(L35:L65, "p", M35:M65)</f>
        <v>0</v>
      </c>
      <c r="AF52" s="185" t="e">
        <f t="shared" si="8"/>
        <v>#DIV/0!</v>
      </c>
      <c r="AG52" s="227">
        <f>SUMIF(L35:L65, "f", M35:M65)</f>
        <v>0</v>
      </c>
      <c r="AH52" s="185" t="e">
        <f t="shared" si="9"/>
        <v>#DIV/0!</v>
      </c>
      <c r="AI52" s="227">
        <f>SUMIF(L35:L65, "s", M35:M65)</f>
        <v>0</v>
      </c>
      <c r="AJ52" s="185" t="e">
        <f t="shared" si="10"/>
        <v>#DIV/0!</v>
      </c>
      <c r="AK52" s="227">
        <f t="shared" si="11"/>
        <v>0</v>
      </c>
      <c r="AL52" s="185" t="e">
        <f t="shared" si="12"/>
        <v>#DIV/0!</v>
      </c>
      <c r="AM52" s="230" t="e">
        <f t="shared" si="13"/>
        <v>#DIV/0!</v>
      </c>
      <c r="AN52" s="151" t="e">
        <f>(IF(E11&lt;DATEVALUE(L$33&amp;"/31/"&amp;$C$33),$E$13,0))-(AL52+AL51+AL50+AL49+AL48+AL47)</f>
        <v>#DIV/0!</v>
      </c>
    </row>
    <row r="53" spans="1:65" s="24" customFormat="1" ht="16.5" x14ac:dyDescent="0.25">
      <c r="A53" s="52">
        <f t="shared" si="6"/>
        <v>19</v>
      </c>
      <c r="B53" s="258"/>
      <c r="C53" s="251"/>
      <c r="D53" s="252"/>
      <c r="E53" s="251"/>
      <c r="F53" s="251"/>
      <c r="G53" s="251"/>
      <c r="H53" s="252"/>
      <c r="I53" s="251"/>
      <c r="J53" s="247" t="s">
        <v>64</v>
      </c>
      <c r="K53" s="248" t="s">
        <v>64</v>
      </c>
      <c r="L53" s="251"/>
      <c r="M53" s="251"/>
      <c r="N53" s="251"/>
      <c r="O53" s="251"/>
      <c r="P53" s="247" t="s">
        <v>64</v>
      </c>
      <c r="Q53" s="248"/>
      <c r="R53" s="248" t="s">
        <v>64</v>
      </c>
      <c r="S53" s="248"/>
      <c r="T53" s="251"/>
      <c r="U53" s="251"/>
      <c r="V53" s="252"/>
      <c r="W53" s="251"/>
      <c r="X53" s="251"/>
      <c r="Y53" s="253"/>
      <c r="Z53" s="52">
        <f t="shared" si="7"/>
        <v>19</v>
      </c>
      <c r="AA53" s="13"/>
      <c r="AB53" s="13"/>
      <c r="AC53" s="306" t="s">
        <v>19</v>
      </c>
      <c r="AD53" s="307"/>
      <c r="AE53" s="227">
        <f>SUMIF(N35:N65, "p", O35:O65)</f>
        <v>0</v>
      </c>
      <c r="AF53" s="185" t="e">
        <f t="shared" si="8"/>
        <v>#DIV/0!</v>
      </c>
      <c r="AG53" s="227">
        <f>SUMIF(N35:N65, "f", O35:O65)</f>
        <v>0</v>
      </c>
      <c r="AH53" s="185" t="e">
        <f t="shared" si="9"/>
        <v>#DIV/0!</v>
      </c>
      <c r="AI53" s="227">
        <f>SUMIF(N35:N65, "s", O35:O65)</f>
        <v>0</v>
      </c>
      <c r="AJ53" s="185" t="e">
        <f t="shared" si="10"/>
        <v>#DIV/0!</v>
      </c>
      <c r="AK53" s="227">
        <f t="shared" si="11"/>
        <v>0</v>
      </c>
      <c r="AL53" s="185" t="e">
        <f t="shared" si="12"/>
        <v>#DIV/0!</v>
      </c>
      <c r="AM53" s="230" t="e">
        <f t="shared" si="13"/>
        <v>#DIV/0!</v>
      </c>
      <c r="AN53" s="151" t="e">
        <f>(IF(E11&lt;DATEVALUE(N$33&amp;"/31/17"),$E$13,0))-(AL53+AL52+AL51+AL50+AL49+AL48+AL47)</f>
        <v>#DIV/0!</v>
      </c>
    </row>
    <row r="54" spans="1:65" s="24" customFormat="1" ht="16.5" x14ac:dyDescent="0.25">
      <c r="A54" s="52">
        <f t="shared" si="6"/>
        <v>20</v>
      </c>
      <c r="B54" s="256"/>
      <c r="C54" s="251"/>
      <c r="D54" s="247" t="s">
        <v>64</v>
      </c>
      <c r="E54" s="248"/>
      <c r="F54" s="251"/>
      <c r="G54" s="251"/>
      <c r="H54" s="252"/>
      <c r="I54" s="251"/>
      <c r="J54" s="247" t="s">
        <v>64</v>
      </c>
      <c r="K54" s="248" t="s">
        <v>64</v>
      </c>
      <c r="L54" s="251"/>
      <c r="M54" s="251"/>
      <c r="N54" s="252"/>
      <c r="O54" s="251"/>
      <c r="P54" s="255" t="s">
        <v>13</v>
      </c>
      <c r="Q54" s="255"/>
      <c r="R54" s="251"/>
      <c r="S54" s="251"/>
      <c r="T54" s="252"/>
      <c r="U54" s="251"/>
      <c r="V54" s="247" t="s">
        <v>64</v>
      </c>
      <c r="W54" s="248"/>
      <c r="X54" s="252"/>
      <c r="Y54" s="253"/>
      <c r="Z54" s="52">
        <f t="shared" si="7"/>
        <v>20</v>
      </c>
      <c r="AA54" s="13"/>
      <c r="AB54" s="13"/>
      <c r="AC54" s="306" t="s">
        <v>20</v>
      </c>
      <c r="AD54" s="307"/>
      <c r="AE54" s="227">
        <f>SUMIF(P35:P65, "p",Q35:Q65)</f>
        <v>0</v>
      </c>
      <c r="AF54" s="185" t="e">
        <f t="shared" si="8"/>
        <v>#DIV/0!</v>
      </c>
      <c r="AG54" s="227">
        <f>SUMIF(P35:P65, "f",Q35:Q65)</f>
        <v>0</v>
      </c>
      <c r="AH54" s="185" t="e">
        <f t="shared" si="9"/>
        <v>#DIV/0!</v>
      </c>
      <c r="AI54" s="227">
        <f>SUMIF(P35:P65, "s", Q35:Q65)</f>
        <v>0</v>
      </c>
      <c r="AJ54" s="185" t="e">
        <f t="shared" si="10"/>
        <v>#DIV/0!</v>
      </c>
      <c r="AK54" s="227">
        <f t="shared" si="11"/>
        <v>0</v>
      </c>
      <c r="AL54" s="185" t="e">
        <f t="shared" si="12"/>
        <v>#DIV/0!</v>
      </c>
      <c r="AM54" s="230" t="e">
        <f t="shared" si="13"/>
        <v>#DIV/0!</v>
      </c>
      <c r="AN54" s="151" t="e">
        <f>(IF(E11&lt;DATEVALUE(P$33&amp;"/28/17"),$E$13,0))-(AL54+AL53+AL52+AL51+AL50+AL49+AL48+AL47)</f>
        <v>#DIV/0!</v>
      </c>
    </row>
    <row r="55" spans="1:65" s="24" customFormat="1" ht="16.5" x14ac:dyDescent="0.25">
      <c r="A55" s="52">
        <f t="shared" si="6"/>
        <v>21</v>
      </c>
      <c r="B55" s="256"/>
      <c r="C55" s="251"/>
      <c r="D55" s="247" t="s">
        <v>64</v>
      </c>
      <c r="E55" s="248"/>
      <c r="F55" s="252"/>
      <c r="G55" s="251"/>
      <c r="H55" s="252"/>
      <c r="I55" s="251"/>
      <c r="J55" s="251"/>
      <c r="K55" s="251"/>
      <c r="L55" s="252"/>
      <c r="M55" s="251"/>
      <c r="N55" s="247" t="s">
        <v>64</v>
      </c>
      <c r="O55" s="248" t="s">
        <v>64</v>
      </c>
      <c r="P55" s="251"/>
      <c r="Q55" s="251"/>
      <c r="R55" s="252"/>
      <c r="S55" s="251"/>
      <c r="T55" s="252"/>
      <c r="U55" s="251"/>
      <c r="V55" s="248" t="s">
        <v>64</v>
      </c>
      <c r="W55" s="248"/>
      <c r="X55" s="252"/>
      <c r="Y55" s="253"/>
      <c r="Z55" s="52">
        <f t="shared" si="7"/>
        <v>21</v>
      </c>
      <c r="AA55" s="13"/>
      <c r="AB55" s="13"/>
      <c r="AC55" s="306" t="s">
        <v>21</v>
      </c>
      <c r="AD55" s="307"/>
      <c r="AE55" s="227">
        <f>SUMIF(R35:R65, "p", S35:S65)</f>
        <v>0</v>
      </c>
      <c r="AF55" s="185" t="e">
        <f t="shared" si="8"/>
        <v>#DIV/0!</v>
      </c>
      <c r="AG55" s="227">
        <f>SUMIF(R35:R65, "f", S35:S65)</f>
        <v>0</v>
      </c>
      <c r="AH55" s="185" t="e">
        <f t="shared" si="9"/>
        <v>#DIV/0!</v>
      </c>
      <c r="AI55" s="227">
        <f>SUMIF(R35:R65, "s", S35:S65)</f>
        <v>0</v>
      </c>
      <c r="AJ55" s="185" t="e">
        <f t="shared" si="10"/>
        <v>#DIV/0!</v>
      </c>
      <c r="AK55" s="227">
        <f t="shared" si="11"/>
        <v>0</v>
      </c>
      <c r="AL55" s="185" t="e">
        <f t="shared" si="12"/>
        <v>#DIV/0!</v>
      </c>
      <c r="AM55" s="230" t="e">
        <f t="shared" si="13"/>
        <v>#DIV/0!</v>
      </c>
      <c r="AN55" s="151" t="e">
        <f>(IF(E11&lt;DATEVALUE(R$33&amp;"/31/17"),$E$13,0))-(AL55+AL54+AL53+AL52+AL51+AL50+AL49+AL48+AL47)</f>
        <v>#DIV/0!</v>
      </c>
    </row>
    <row r="56" spans="1:65" s="24" customFormat="1" ht="16.5" x14ac:dyDescent="0.25">
      <c r="A56" s="52">
        <f t="shared" si="6"/>
        <v>22</v>
      </c>
      <c r="B56" s="256"/>
      <c r="C56" s="251"/>
      <c r="D56" s="251"/>
      <c r="E56" s="251"/>
      <c r="F56" s="252"/>
      <c r="G56" s="251"/>
      <c r="H56" s="247" t="s">
        <v>64</v>
      </c>
      <c r="I56" s="248"/>
      <c r="J56" s="251"/>
      <c r="K56" s="251"/>
      <c r="L56" s="252"/>
      <c r="M56" s="251"/>
      <c r="N56" s="247" t="s">
        <v>64</v>
      </c>
      <c r="O56" s="248" t="s">
        <v>64</v>
      </c>
      <c r="P56" s="252"/>
      <c r="Q56" s="251"/>
      <c r="R56" s="252"/>
      <c r="S56" s="251"/>
      <c r="T56" s="247" t="s">
        <v>64</v>
      </c>
      <c r="U56" s="248"/>
      <c r="V56" s="251"/>
      <c r="W56" s="251"/>
      <c r="X56" s="252"/>
      <c r="Y56" s="253"/>
      <c r="Z56" s="52">
        <f t="shared" si="7"/>
        <v>22</v>
      </c>
      <c r="AA56" s="13"/>
      <c r="AB56" s="13"/>
      <c r="AC56" s="306" t="s">
        <v>22</v>
      </c>
      <c r="AD56" s="307"/>
      <c r="AE56" s="227">
        <f>SUMIF(T35:T65, "p", U35:U65)</f>
        <v>0</v>
      </c>
      <c r="AF56" s="185" t="e">
        <f t="shared" si="8"/>
        <v>#DIV/0!</v>
      </c>
      <c r="AG56" s="227">
        <f>SUMIF(T35:T65, "f", U35:U65)</f>
        <v>0</v>
      </c>
      <c r="AH56" s="185" t="e">
        <f t="shared" si="9"/>
        <v>#DIV/0!</v>
      </c>
      <c r="AI56" s="227">
        <f>SUMIF(T35:T65, "s", U35:U65)</f>
        <v>0</v>
      </c>
      <c r="AJ56" s="185" t="e">
        <f t="shared" si="10"/>
        <v>#DIV/0!</v>
      </c>
      <c r="AK56" s="227">
        <f t="shared" si="11"/>
        <v>0</v>
      </c>
      <c r="AL56" s="185" t="e">
        <f t="shared" si="12"/>
        <v>#DIV/0!</v>
      </c>
      <c r="AM56" s="230" t="e">
        <f t="shared" si="13"/>
        <v>#DIV/0!</v>
      </c>
      <c r="AN56" s="151" t="e">
        <f>(IF(E11&lt;DATEVALUE(T$33&amp;"/30/17"),$E$13,0))-(AL56+AL55+AL54+AL53+AL52+AL51+AL50+AL49+AL48+AL47)</f>
        <v>#DIV/0!</v>
      </c>
    </row>
    <row r="57" spans="1:65" s="24" customFormat="1" ht="16.5" x14ac:dyDescent="0.25">
      <c r="A57" s="52">
        <f t="shared" si="6"/>
        <v>23</v>
      </c>
      <c r="B57" s="247" t="s">
        <v>64</v>
      </c>
      <c r="C57" s="248"/>
      <c r="D57" s="251"/>
      <c r="E57" s="251"/>
      <c r="F57" s="252"/>
      <c r="G57" s="251"/>
      <c r="H57" s="247" t="s">
        <v>64</v>
      </c>
      <c r="I57" s="248"/>
      <c r="J57" s="252"/>
      <c r="K57" s="251"/>
      <c r="L57" s="251"/>
      <c r="M57" s="251"/>
      <c r="N57" s="251"/>
      <c r="O57" s="251"/>
      <c r="P57" s="252"/>
      <c r="Q57" s="251"/>
      <c r="R57" s="252"/>
      <c r="S57" s="251"/>
      <c r="T57" s="248" t="s">
        <v>64</v>
      </c>
      <c r="U57" s="248"/>
      <c r="V57" s="252"/>
      <c r="W57" s="251"/>
      <c r="X57" s="252"/>
      <c r="Y57" s="253"/>
      <c r="Z57" s="52">
        <f t="shared" si="7"/>
        <v>23</v>
      </c>
      <c r="AA57" s="13"/>
      <c r="AB57" s="13"/>
      <c r="AC57" s="306" t="s">
        <v>23</v>
      </c>
      <c r="AD57" s="307"/>
      <c r="AE57" s="227">
        <f>SUMIF(V35:V65, "p", W35:W65)</f>
        <v>0</v>
      </c>
      <c r="AF57" s="185" t="e">
        <f t="shared" si="8"/>
        <v>#DIV/0!</v>
      </c>
      <c r="AG57" s="227">
        <f>SUMIF(V35:V65, "f", W35:W65)</f>
        <v>0</v>
      </c>
      <c r="AH57" s="185" t="e">
        <f t="shared" si="9"/>
        <v>#DIV/0!</v>
      </c>
      <c r="AI57" s="227">
        <f>SUMIF(V35:V65, "s", W35:W65)</f>
        <v>0</v>
      </c>
      <c r="AJ57" s="185" t="e">
        <f t="shared" si="10"/>
        <v>#DIV/0!</v>
      </c>
      <c r="AK57" s="227">
        <f t="shared" si="11"/>
        <v>0</v>
      </c>
      <c r="AL57" s="185" t="e">
        <f t="shared" si="12"/>
        <v>#DIV/0!</v>
      </c>
      <c r="AM57" s="230" t="e">
        <f t="shared" si="13"/>
        <v>#DIV/0!</v>
      </c>
      <c r="AN57" s="151" t="e">
        <f>(IF(E11&lt;DATEVALUE(V$33&amp;"/31/17"),$E$13,0))-(AL57+AL56+AL55+AL54+AL53+AL52+AL51+AL50+AL49+AL48+AL47)</f>
        <v>#DIV/0!</v>
      </c>
    </row>
    <row r="58" spans="1:65" s="24" customFormat="1" ht="17.25" thickBot="1" x14ac:dyDescent="0.3">
      <c r="A58" s="52">
        <f t="shared" si="6"/>
        <v>24</v>
      </c>
      <c r="B58" s="247" t="s">
        <v>64</v>
      </c>
      <c r="C58" s="248"/>
      <c r="D58" s="252"/>
      <c r="E58" s="251"/>
      <c r="F58" s="247" t="s">
        <v>64</v>
      </c>
      <c r="G58" s="248"/>
      <c r="H58" s="251"/>
      <c r="I58" s="251"/>
      <c r="J58" s="259" t="s">
        <v>13</v>
      </c>
      <c r="K58" s="255"/>
      <c r="L58" s="247" t="s">
        <v>64</v>
      </c>
      <c r="M58" s="248"/>
      <c r="N58" s="251"/>
      <c r="O58" s="251"/>
      <c r="P58" s="252"/>
      <c r="Q58" s="251"/>
      <c r="R58" s="252"/>
      <c r="S58" s="251"/>
      <c r="T58" s="251"/>
      <c r="U58" s="251"/>
      <c r="V58" s="252"/>
      <c r="W58" s="251"/>
      <c r="X58" s="247" t="s">
        <v>64</v>
      </c>
      <c r="Y58" s="260"/>
      <c r="Z58" s="52">
        <f t="shared" si="7"/>
        <v>24</v>
      </c>
      <c r="AA58" s="14"/>
      <c r="AB58" s="14"/>
      <c r="AC58" s="310" t="s">
        <v>24</v>
      </c>
      <c r="AD58" s="311"/>
      <c r="AE58" s="229">
        <f>SUMIF(X35:X65, "p", Y35:Y65)</f>
        <v>0</v>
      </c>
      <c r="AF58" s="185" t="e">
        <f t="shared" si="8"/>
        <v>#DIV/0!</v>
      </c>
      <c r="AG58" s="229">
        <f>SUMIF(X35:X65, "f", Y35:Y65)</f>
        <v>0</v>
      </c>
      <c r="AH58" s="185" t="e">
        <f t="shared" si="9"/>
        <v>#DIV/0!</v>
      </c>
      <c r="AI58" s="229">
        <f>SUMIF(X35:X65, "s", Y35:Y65)</f>
        <v>0</v>
      </c>
      <c r="AJ58" s="185" t="e">
        <f t="shared" si="10"/>
        <v>#DIV/0!</v>
      </c>
      <c r="AK58" s="229">
        <f t="shared" si="11"/>
        <v>0</v>
      </c>
      <c r="AL58" s="185" t="e">
        <f t="shared" si="12"/>
        <v>#DIV/0!</v>
      </c>
      <c r="AM58" s="231" t="e">
        <f t="shared" si="13"/>
        <v>#DIV/0!</v>
      </c>
      <c r="AN58" s="167" t="e">
        <f>(IF(E11&lt;DATEVALUE(X$33&amp;"/30/17"),E$13,0))-(AL58+AL57+AL56+AL55+AL54+AL53+AL52+AL51+AL50+AL49+AL48+AL47)</f>
        <v>#DIV/0!</v>
      </c>
    </row>
    <row r="59" spans="1:65" s="24" customFormat="1" ht="17.25" thickBot="1" x14ac:dyDescent="0.3">
      <c r="A59" s="52">
        <f t="shared" si="6"/>
        <v>25</v>
      </c>
      <c r="B59" s="258"/>
      <c r="C59" s="251"/>
      <c r="D59" s="252"/>
      <c r="E59" s="251"/>
      <c r="F59" s="247" t="s">
        <v>64</v>
      </c>
      <c r="G59" s="248"/>
      <c r="H59" s="251"/>
      <c r="I59" s="251"/>
      <c r="J59" s="259" t="s">
        <v>13</v>
      </c>
      <c r="K59" s="255"/>
      <c r="L59" s="247" t="s">
        <v>64</v>
      </c>
      <c r="M59" s="248"/>
      <c r="N59" s="252"/>
      <c r="O59" s="251"/>
      <c r="P59" s="247" t="s">
        <v>64</v>
      </c>
      <c r="Q59" s="248"/>
      <c r="R59" s="247" t="s">
        <v>64</v>
      </c>
      <c r="S59" s="248"/>
      <c r="T59" s="252"/>
      <c r="U59" s="251"/>
      <c r="V59" s="252"/>
      <c r="W59" s="251"/>
      <c r="X59" s="248" t="s">
        <v>64</v>
      </c>
      <c r="Y59" s="260"/>
      <c r="Z59" s="52">
        <f t="shared" si="7"/>
        <v>25</v>
      </c>
      <c r="AA59" s="123"/>
      <c r="AB59" s="123"/>
      <c r="AC59" s="308"/>
      <c r="AD59" s="309"/>
      <c r="AE59" s="98"/>
      <c r="AF59" s="98"/>
      <c r="AG59" s="98"/>
      <c r="AH59" s="98"/>
      <c r="AI59" s="99"/>
      <c r="AJ59" s="99"/>
      <c r="AK59" s="100"/>
      <c r="AL59" s="166"/>
      <c r="AM59" s="166"/>
      <c r="AN59" s="168"/>
      <c r="AO59" s="105" t="e">
        <f>IF(AN57&lt;0,"You have exceeded your available sick time","")</f>
        <v>#DIV/0!</v>
      </c>
      <c r="AU59" s="124"/>
      <c r="AV59" s="124"/>
      <c r="AW59" s="124"/>
      <c r="AX59" s="124"/>
      <c r="AY59" s="124"/>
      <c r="BB59" s="124"/>
      <c r="BC59" s="124"/>
      <c r="BD59" s="124"/>
      <c r="BE59" s="124"/>
      <c r="BF59" s="124"/>
      <c r="BG59" s="124"/>
      <c r="BH59" s="124"/>
      <c r="BI59" s="124"/>
    </row>
    <row r="60" spans="1:65" s="24" customFormat="1" ht="16.5" x14ac:dyDescent="0.25">
      <c r="A60" s="52">
        <f t="shared" si="6"/>
        <v>26</v>
      </c>
      <c r="B60" s="258"/>
      <c r="C60" s="251"/>
      <c r="D60" s="252"/>
      <c r="E60" s="251"/>
      <c r="F60" s="251"/>
      <c r="G60" s="251"/>
      <c r="H60" s="252"/>
      <c r="I60" s="251"/>
      <c r="J60" s="247" t="s">
        <v>64</v>
      </c>
      <c r="K60" s="248"/>
      <c r="L60" s="255" t="s">
        <v>13</v>
      </c>
      <c r="M60" s="255"/>
      <c r="N60" s="252"/>
      <c r="O60" s="251"/>
      <c r="P60" s="247" t="s">
        <v>64</v>
      </c>
      <c r="Q60" s="248"/>
      <c r="R60" s="248" t="s">
        <v>64</v>
      </c>
      <c r="S60" s="248"/>
      <c r="T60" s="252"/>
      <c r="U60" s="251"/>
      <c r="V60" s="252"/>
      <c r="W60" s="251"/>
      <c r="X60" s="251"/>
      <c r="Y60" s="253"/>
      <c r="Z60" s="52">
        <f t="shared" si="7"/>
        <v>26</v>
      </c>
      <c r="AA60" s="123"/>
      <c r="AB60" s="123"/>
      <c r="AC60" s="266"/>
      <c r="AD60" s="266"/>
      <c r="AE60" s="266"/>
      <c r="AF60" s="266"/>
      <c r="AG60" s="266"/>
      <c r="AH60" s="266"/>
      <c r="AI60" s="266"/>
      <c r="AJ60" s="266"/>
      <c r="AK60" s="266"/>
      <c r="AL60" s="266"/>
      <c r="AM60" s="266"/>
      <c r="AN60" s="266"/>
      <c r="AO60" s="124"/>
      <c r="AP60" s="124"/>
      <c r="AQ60" s="124"/>
      <c r="AR60" s="124"/>
      <c r="AS60" s="124"/>
      <c r="AT60" s="124"/>
      <c r="AU60" s="124"/>
      <c r="AV60" s="124"/>
      <c r="AW60" s="124"/>
      <c r="AX60" s="124"/>
      <c r="AY60" s="124"/>
      <c r="AZ60" s="124"/>
      <c r="BA60" s="124"/>
      <c r="BB60" s="124"/>
      <c r="BC60" s="124"/>
      <c r="BD60" s="124"/>
      <c r="BE60" s="124"/>
      <c r="BF60" s="124"/>
      <c r="BG60" s="124"/>
      <c r="BH60" s="124"/>
      <c r="BI60" s="124"/>
      <c r="BJ60" s="124"/>
      <c r="BK60" s="124"/>
    </row>
    <row r="61" spans="1:65" s="24" customFormat="1" ht="16.5" x14ac:dyDescent="0.25">
      <c r="A61" s="52">
        <f t="shared" si="6"/>
        <v>27</v>
      </c>
      <c r="B61" s="256"/>
      <c r="C61" s="251"/>
      <c r="D61" s="247" t="s">
        <v>64</v>
      </c>
      <c r="E61" s="248"/>
      <c r="F61" s="251"/>
      <c r="G61" s="251"/>
      <c r="H61" s="252"/>
      <c r="I61" s="251"/>
      <c r="J61" s="247" t="s">
        <v>64</v>
      </c>
      <c r="K61" s="248"/>
      <c r="L61" s="255" t="s">
        <v>13</v>
      </c>
      <c r="M61" s="255"/>
      <c r="N61" s="252"/>
      <c r="O61" s="251"/>
      <c r="P61" s="251"/>
      <c r="Q61" s="251"/>
      <c r="R61" s="251"/>
      <c r="S61" s="251"/>
      <c r="T61" s="252"/>
      <c r="U61" s="251"/>
      <c r="V61" s="247" t="s">
        <v>64</v>
      </c>
      <c r="W61" s="248"/>
      <c r="X61" s="252"/>
      <c r="Y61" s="253"/>
      <c r="Z61" s="52">
        <f t="shared" si="7"/>
        <v>27</v>
      </c>
      <c r="AA61" s="123"/>
      <c r="AB61" s="123"/>
      <c r="AC61" s="267"/>
      <c r="AD61" s="267"/>
      <c r="AE61" s="267"/>
      <c r="AF61" s="267"/>
      <c r="AG61" s="267"/>
      <c r="AH61" s="267"/>
      <c r="AI61" s="267"/>
      <c r="AJ61" s="267"/>
      <c r="AK61" s="267"/>
      <c r="AL61" s="267"/>
      <c r="AM61" s="267"/>
      <c r="AN61" s="267"/>
      <c r="AO61" s="124"/>
      <c r="AP61" s="124"/>
      <c r="AQ61" s="124"/>
      <c r="AR61" s="124"/>
      <c r="AS61" s="124"/>
      <c r="AT61" s="124"/>
      <c r="AU61" s="124"/>
      <c r="AV61" s="124"/>
      <c r="AW61" s="124"/>
      <c r="AX61" s="124"/>
      <c r="AY61" s="124"/>
      <c r="AZ61" s="124"/>
      <c r="BA61" s="124"/>
      <c r="BB61" s="124"/>
      <c r="BC61" s="124"/>
      <c r="BD61" s="124"/>
      <c r="BE61" s="124"/>
      <c r="BF61" s="124"/>
      <c r="BG61" s="124"/>
      <c r="BH61" s="124"/>
      <c r="BI61" s="124"/>
      <c r="BJ61" s="124"/>
      <c r="BK61" s="124"/>
    </row>
    <row r="62" spans="1:65" s="24" customFormat="1" ht="16.5" x14ac:dyDescent="0.25">
      <c r="A62" s="52">
        <f t="shared" si="6"/>
        <v>28</v>
      </c>
      <c r="B62" s="256"/>
      <c r="C62" s="251"/>
      <c r="D62" s="247" t="s">
        <v>64</v>
      </c>
      <c r="E62" s="248"/>
      <c r="F62" s="252"/>
      <c r="G62" s="251"/>
      <c r="H62" s="252"/>
      <c r="I62" s="251"/>
      <c r="J62" s="251"/>
      <c r="K62" s="251"/>
      <c r="L62" s="255" t="s">
        <v>13</v>
      </c>
      <c r="M62" s="255"/>
      <c r="N62" s="247" t="s">
        <v>64</v>
      </c>
      <c r="O62" s="248"/>
      <c r="P62" s="251"/>
      <c r="Q62" s="251"/>
      <c r="R62" s="252"/>
      <c r="S62" s="251"/>
      <c r="T62" s="252"/>
      <c r="U62" s="251"/>
      <c r="V62" s="248" t="s">
        <v>64</v>
      </c>
      <c r="W62" s="248"/>
      <c r="X62" s="252"/>
      <c r="Y62" s="253"/>
      <c r="Z62" s="52">
        <f t="shared" si="7"/>
        <v>28</v>
      </c>
      <c r="AA62" s="123"/>
      <c r="AB62" s="123"/>
      <c r="AC62" s="271"/>
      <c r="AD62" s="271"/>
      <c r="AE62" s="271"/>
      <c r="AF62" s="271"/>
      <c r="AG62" s="271"/>
      <c r="AH62" s="271"/>
      <c r="AI62" s="271"/>
      <c r="AJ62" s="271"/>
      <c r="AK62" s="271"/>
      <c r="AL62" s="271"/>
      <c r="AM62" s="271"/>
      <c r="AN62" s="271"/>
      <c r="AO62" s="270"/>
      <c r="AP62" s="270"/>
      <c r="AQ62" s="124"/>
      <c r="AR62" s="124"/>
      <c r="AS62" s="124"/>
      <c r="AT62" s="124"/>
      <c r="AU62" s="124"/>
      <c r="AV62" s="124"/>
      <c r="AW62" s="124"/>
      <c r="AX62" s="124"/>
      <c r="AY62" s="124"/>
      <c r="AZ62" s="124"/>
      <c r="BA62" s="124"/>
      <c r="BB62" s="124"/>
      <c r="BC62" s="124"/>
      <c r="BD62" s="124"/>
      <c r="BE62" s="124"/>
      <c r="BF62" s="124"/>
      <c r="BG62" s="124"/>
      <c r="BH62" s="124"/>
      <c r="BI62" s="124"/>
      <c r="BJ62" s="124"/>
      <c r="BK62" s="124"/>
      <c r="BL62" s="124"/>
      <c r="BM62" s="124"/>
    </row>
    <row r="63" spans="1:65" s="24" customFormat="1" ht="16.5" x14ac:dyDescent="0.25">
      <c r="A63" s="52">
        <f t="shared" si="6"/>
        <v>29</v>
      </c>
      <c r="B63" s="256"/>
      <c r="C63" s="251"/>
      <c r="D63" s="251"/>
      <c r="E63" s="251"/>
      <c r="F63" s="252"/>
      <c r="G63" s="251"/>
      <c r="H63" s="247" t="s">
        <v>64</v>
      </c>
      <c r="I63" s="248"/>
      <c r="J63" s="251"/>
      <c r="K63" s="251"/>
      <c r="L63" s="255" t="s">
        <v>13</v>
      </c>
      <c r="M63" s="255"/>
      <c r="N63" s="247" t="s">
        <v>64</v>
      </c>
      <c r="O63" s="248"/>
      <c r="P63" s="299"/>
      <c r="Q63" s="300"/>
      <c r="R63" s="252"/>
      <c r="S63" s="251"/>
      <c r="T63" s="247" t="s">
        <v>64</v>
      </c>
      <c r="U63" s="248"/>
      <c r="V63" s="255" t="s">
        <v>13</v>
      </c>
      <c r="W63" s="255"/>
      <c r="X63" s="252"/>
      <c r="Y63" s="253"/>
      <c r="Z63" s="52">
        <f t="shared" si="7"/>
        <v>29</v>
      </c>
      <c r="AA63" s="123"/>
      <c r="AB63" s="123"/>
      <c r="AC63" s="125"/>
      <c r="AD63" s="126"/>
      <c r="AE63" s="127"/>
      <c r="AF63" s="127"/>
      <c r="AG63" s="127"/>
      <c r="AH63" s="127"/>
      <c r="AI63" s="128"/>
      <c r="AJ63" s="128"/>
      <c r="AK63" s="127"/>
      <c r="AL63" s="129"/>
      <c r="AM63" s="129"/>
      <c r="AN63" s="129"/>
      <c r="AO63" s="129"/>
      <c r="AP63" s="124"/>
      <c r="AQ63" s="124"/>
      <c r="AR63" s="124"/>
      <c r="AS63" s="124"/>
      <c r="AT63" s="124"/>
      <c r="AU63" s="124"/>
      <c r="AV63" s="124"/>
      <c r="AW63" s="124"/>
      <c r="AX63" s="124"/>
      <c r="AY63" s="124"/>
      <c r="AZ63" s="124"/>
      <c r="BA63" s="124"/>
      <c r="BB63" s="124"/>
      <c r="BC63" s="124"/>
      <c r="BD63" s="124"/>
      <c r="BE63" s="124"/>
      <c r="BF63" s="124"/>
      <c r="BG63" s="124"/>
      <c r="BH63" s="124"/>
      <c r="BI63" s="124"/>
      <c r="BJ63" s="124"/>
      <c r="BK63" s="124"/>
      <c r="BL63" s="124"/>
      <c r="BM63" s="124"/>
    </row>
    <row r="64" spans="1:65" s="24" customFormat="1" ht="16.5" x14ac:dyDescent="0.25">
      <c r="A64" s="52">
        <f t="shared" si="6"/>
        <v>30</v>
      </c>
      <c r="B64" s="247" t="s">
        <v>64</v>
      </c>
      <c r="C64" s="248"/>
      <c r="D64" s="251"/>
      <c r="E64" s="251"/>
      <c r="F64" s="251"/>
      <c r="G64" s="251"/>
      <c r="H64" s="247" t="s">
        <v>64</v>
      </c>
      <c r="I64" s="248"/>
      <c r="J64" s="251"/>
      <c r="K64" s="251"/>
      <c r="L64" s="255" t="s">
        <v>13</v>
      </c>
      <c r="M64" s="255"/>
      <c r="N64" s="251"/>
      <c r="O64" s="251"/>
      <c r="P64" s="301"/>
      <c r="Q64" s="302"/>
      <c r="R64" s="252"/>
      <c r="S64" s="251"/>
      <c r="T64" s="248" t="s">
        <v>64</v>
      </c>
      <c r="U64" s="248"/>
      <c r="V64" s="251"/>
      <c r="W64" s="251"/>
      <c r="X64" s="251"/>
      <c r="Y64" s="253"/>
      <c r="Z64" s="52">
        <f t="shared" si="7"/>
        <v>30</v>
      </c>
      <c r="AA64" s="2"/>
      <c r="AB64" s="2"/>
      <c r="AC64" s="125"/>
      <c r="AD64" s="126"/>
      <c r="AE64" s="127"/>
      <c r="AF64" s="127"/>
      <c r="AG64" s="112"/>
      <c r="AH64" s="112"/>
      <c r="AI64" s="128"/>
      <c r="AJ64" s="128"/>
      <c r="AK64" s="127"/>
      <c r="AL64" s="129"/>
      <c r="AM64" s="129"/>
      <c r="AN64" s="129"/>
      <c r="AO64" s="129"/>
      <c r="AP64" s="124"/>
      <c r="AQ64" s="124"/>
      <c r="AR64" s="124"/>
      <c r="AS64" s="124"/>
      <c r="AT64" s="124"/>
      <c r="AU64" s="124"/>
      <c r="AV64" s="124"/>
      <c r="AW64" s="124"/>
      <c r="AX64" s="124"/>
      <c r="AY64" s="124"/>
      <c r="AZ64" s="124"/>
      <c r="BA64" s="124"/>
      <c r="BB64" s="124"/>
      <c r="BC64" s="124"/>
      <c r="BD64" s="124"/>
      <c r="BE64" s="124"/>
      <c r="BF64" s="124"/>
      <c r="BG64" s="124"/>
      <c r="BH64" s="124"/>
      <c r="BI64" s="124"/>
      <c r="BJ64" s="124"/>
      <c r="BK64" s="124"/>
      <c r="BL64" s="124"/>
      <c r="BM64" s="124"/>
    </row>
    <row r="65" spans="1:65" s="24" customFormat="1" ht="16.5" x14ac:dyDescent="0.25">
      <c r="A65" s="52">
        <f t="shared" si="6"/>
        <v>31</v>
      </c>
      <c r="B65" s="247" t="s">
        <v>64</v>
      </c>
      <c r="C65" s="248"/>
      <c r="D65" s="261"/>
      <c r="E65" s="262"/>
      <c r="F65" s="297"/>
      <c r="G65" s="305"/>
      <c r="H65" s="262"/>
      <c r="I65" s="262"/>
      <c r="J65" s="297"/>
      <c r="K65" s="305"/>
      <c r="L65" s="255" t="s">
        <v>13</v>
      </c>
      <c r="M65" s="255"/>
      <c r="N65" s="262"/>
      <c r="O65" s="262"/>
      <c r="P65" s="303"/>
      <c r="Q65" s="304"/>
      <c r="R65" s="261"/>
      <c r="S65" s="262"/>
      <c r="T65" s="297"/>
      <c r="U65" s="305"/>
      <c r="V65" s="261"/>
      <c r="W65" s="262"/>
      <c r="X65" s="297"/>
      <c r="Y65" s="298"/>
      <c r="Z65" s="52">
        <f t="shared" si="7"/>
        <v>31</v>
      </c>
      <c r="AA65" s="2"/>
      <c r="AB65" s="2"/>
      <c r="AC65" s="125"/>
      <c r="AD65" s="111"/>
      <c r="AE65" s="112"/>
      <c r="AF65" s="112"/>
      <c r="AG65" s="112"/>
      <c r="AH65" s="112"/>
      <c r="AI65" s="113"/>
      <c r="AJ65" s="113"/>
      <c r="AK65" s="112"/>
      <c r="AL65" s="129"/>
      <c r="AM65" s="129"/>
      <c r="AN65" s="129"/>
      <c r="AO65" s="129"/>
      <c r="AP65" s="124"/>
      <c r="AQ65" s="124"/>
      <c r="AR65" s="124"/>
      <c r="AS65" s="124"/>
      <c r="AT65" s="124"/>
      <c r="AU65" s="124"/>
      <c r="AV65" s="124"/>
      <c r="AW65" s="124"/>
      <c r="AX65" s="124"/>
      <c r="AY65" s="124"/>
      <c r="AZ65" s="124"/>
      <c r="BA65" s="124"/>
      <c r="BB65" s="124"/>
      <c r="BC65" s="124"/>
      <c r="BD65" s="124"/>
      <c r="BE65" s="124"/>
      <c r="BF65" s="124"/>
      <c r="BG65" s="124"/>
      <c r="BH65" s="124"/>
      <c r="BI65" s="124"/>
      <c r="BJ65" s="124"/>
      <c r="BK65" s="124"/>
      <c r="BL65" s="124"/>
      <c r="BM65" s="124"/>
    </row>
    <row r="66" spans="1:65" s="124" customFormat="1" ht="14.25" customHeight="1" x14ac:dyDescent="0.25">
      <c r="A66" s="14"/>
      <c r="B66" s="314" t="s">
        <v>99</v>
      </c>
      <c r="C66" s="315"/>
      <c r="D66" s="103" t="s">
        <v>3</v>
      </c>
      <c r="E66" s="104"/>
      <c r="F66" s="103" t="s">
        <v>4</v>
      </c>
      <c r="G66" s="104"/>
      <c r="H66" s="103" t="s">
        <v>5</v>
      </c>
      <c r="I66" s="104"/>
      <c r="J66" s="103" t="s">
        <v>6</v>
      </c>
      <c r="K66" s="104"/>
      <c r="L66" s="103" t="s">
        <v>7</v>
      </c>
      <c r="M66" s="104"/>
      <c r="N66" s="103" t="s">
        <v>8</v>
      </c>
      <c r="O66" s="104"/>
      <c r="P66" s="103" t="s">
        <v>9</v>
      </c>
      <c r="Q66" s="104"/>
      <c r="R66" s="103" t="s">
        <v>10</v>
      </c>
      <c r="S66" s="104"/>
      <c r="T66" s="103" t="s">
        <v>11</v>
      </c>
      <c r="U66" s="104"/>
      <c r="V66" s="103" t="s">
        <v>12</v>
      </c>
      <c r="W66" s="104"/>
      <c r="X66" s="314" t="s">
        <v>100</v>
      </c>
      <c r="Y66" s="315"/>
      <c r="Z66" s="14"/>
      <c r="AA66" s="2"/>
      <c r="AB66" s="2"/>
      <c r="AC66" s="102"/>
      <c r="AD66" s="111"/>
      <c r="AE66" s="112"/>
      <c r="AF66" s="112"/>
      <c r="AG66" s="112"/>
      <c r="AH66" s="112"/>
      <c r="AI66" s="113"/>
      <c r="AJ66" s="113"/>
      <c r="AK66" s="112"/>
      <c r="AL66" s="129"/>
      <c r="AM66" s="129"/>
      <c r="AN66" s="129"/>
      <c r="AO66" s="129"/>
    </row>
    <row r="67" spans="1:65" s="124" customFormat="1" ht="12.75" x14ac:dyDescent="0.25">
      <c r="A67" s="123"/>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c r="AA67" s="2"/>
      <c r="AB67" s="2"/>
      <c r="AC67" s="102"/>
      <c r="AD67" s="111"/>
      <c r="AE67" s="112"/>
      <c r="AF67" s="112"/>
      <c r="AG67" s="112"/>
      <c r="AH67" s="112"/>
      <c r="AI67" s="113"/>
      <c r="AJ67" s="113"/>
      <c r="AK67" s="112"/>
      <c r="AL67" s="129"/>
      <c r="AM67" s="129"/>
      <c r="AN67" s="129"/>
      <c r="AO67" s="129"/>
    </row>
    <row r="68" spans="1:65" s="124" customFormat="1" ht="10.5" customHeight="1" x14ac:dyDescent="0.25">
      <c r="A68" s="169" t="s">
        <v>93</v>
      </c>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c r="AA68" s="2"/>
      <c r="AB68" s="2"/>
      <c r="AC68" s="102"/>
      <c r="AD68" s="111"/>
      <c r="AE68" s="112"/>
      <c r="AF68" s="112"/>
      <c r="AG68" s="112"/>
      <c r="AH68" s="112"/>
      <c r="AI68" s="113"/>
      <c r="AJ68" s="113"/>
      <c r="AK68" s="112"/>
      <c r="AL68" s="129"/>
      <c r="AM68" s="129"/>
      <c r="AN68" s="129"/>
      <c r="AO68" s="129"/>
    </row>
    <row r="69" spans="1:65" s="124" customFormat="1" ht="10.5" customHeight="1" x14ac:dyDescent="0.25">
      <c r="A69" s="123"/>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c r="AA69" s="2"/>
      <c r="AB69" s="2"/>
      <c r="AC69" s="102"/>
      <c r="AD69" s="111"/>
      <c r="AE69" s="112"/>
      <c r="AF69" s="112"/>
      <c r="AG69" s="112"/>
      <c r="AH69" s="112"/>
      <c r="AI69" s="113"/>
      <c r="AJ69" s="113"/>
      <c r="AK69" s="112"/>
      <c r="AL69" s="129"/>
      <c r="AM69" s="129"/>
      <c r="AN69" s="129"/>
      <c r="AO69" s="129"/>
    </row>
    <row r="70" spans="1:65" s="124" customFormat="1" ht="10.5" customHeight="1" x14ac:dyDescent="0.25">
      <c r="A70" s="123"/>
      <c r="B70" s="123"/>
      <c r="C70" s="123"/>
      <c r="D70" s="123"/>
      <c r="E70" s="123"/>
      <c r="F70" s="123"/>
      <c r="G70" s="123"/>
      <c r="H70" s="2"/>
      <c r="I70" s="123"/>
      <c r="J70" s="123"/>
      <c r="K70" s="123"/>
      <c r="L70" s="123"/>
      <c r="M70" s="123"/>
      <c r="N70" s="123"/>
      <c r="O70" s="123"/>
      <c r="P70" s="123"/>
      <c r="Q70" s="123"/>
      <c r="R70" s="123"/>
      <c r="S70" s="123"/>
      <c r="T70" s="123"/>
      <c r="U70" s="123"/>
      <c r="V70" s="123"/>
      <c r="W70" s="123"/>
      <c r="X70" s="123"/>
      <c r="Y70" s="123"/>
      <c r="Z70" s="123"/>
      <c r="AA70" s="2"/>
      <c r="AB70" s="2"/>
      <c r="AC70" s="102"/>
      <c r="AD70" s="111"/>
      <c r="AE70" s="112"/>
      <c r="AF70" s="112"/>
      <c r="AG70" s="112"/>
      <c r="AH70" s="112"/>
      <c r="AI70" s="113"/>
      <c r="AJ70" s="113"/>
      <c r="AK70" s="112"/>
      <c r="AL70" s="129"/>
      <c r="AM70" s="129"/>
      <c r="AN70" s="129"/>
      <c r="AO70" s="129"/>
    </row>
    <row r="71" spans="1:65" s="124" customFormat="1" ht="10.5" customHeight="1" x14ac:dyDescent="0.25">
      <c r="A71" s="123"/>
      <c r="B71" s="123"/>
      <c r="C71" s="123"/>
      <c r="D71" s="123"/>
      <c r="E71" s="123"/>
      <c r="F71" s="123"/>
      <c r="G71" s="123"/>
      <c r="H71" s="2"/>
      <c r="I71" s="123"/>
      <c r="J71" s="123"/>
      <c r="K71" s="123"/>
      <c r="L71" s="123"/>
      <c r="M71" s="123"/>
      <c r="N71" s="123"/>
      <c r="O71" s="123"/>
      <c r="P71" s="123"/>
      <c r="Q71" s="123"/>
      <c r="R71" s="123"/>
      <c r="S71" s="123"/>
      <c r="T71" s="123"/>
      <c r="U71" s="123"/>
      <c r="V71" s="123"/>
      <c r="W71" s="123"/>
      <c r="X71" s="123"/>
      <c r="Y71" s="123"/>
      <c r="Z71" s="123"/>
      <c r="AA71" s="2"/>
      <c r="AB71" s="2"/>
      <c r="AC71" s="102"/>
      <c r="AD71" s="111"/>
      <c r="AE71" s="112"/>
      <c r="AF71" s="112"/>
      <c r="AG71" s="112"/>
      <c r="AH71" s="112"/>
      <c r="AI71" s="113"/>
      <c r="AJ71" s="113"/>
      <c r="AK71" s="112"/>
      <c r="AL71" s="129"/>
      <c r="AM71" s="129"/>
      <c r="AN71" s="129"/>
      <c r="AO71" s="129"/>
    </row>
    <row r="72" spans="1:65" s="124" customFormat="1" ht="10.5" customHeight="1" x14ac:dyDescent="0.25">
      <c r="A72" s="123"/>
      <c r="B72" s="123"/>
      <c r="C72" s="123"/>
      <c r="D72" s="123"/>
      <c r="E72" s="123"/>
      <c r="F72" s="123"/>
      <c r="G72" s="123"/>
      <c r="H72" s="2"/>
      <c r="I72" s="2"/>
      <c r="J72" s="2"/>
      <c r="K72" s="2"/>
      <c r="L72" s="2"/>
      <c r="M72" s="2"/>
      <c r="N72" s="2"/>
      <c r="O72" s="2"/>
      <c r="P72" s="2"/>
      <c r="Q72" s="2"/>
      <c r="R72" s="2"/>
      <c r="S72" s="2"/>
      <c r="T72" s="2"/>
      <c r="U72" s="2"/>
      <c r="V72" s="2"/>
      <c r="W72" s="2"/>
      <c r="X72" s="2"/>
      <c r="Y72" s="2"/>
      <c r="Z72" s="2"/>
      <c r="AA72" s="2"/>
      <c r="AB72" s="2"/>
      <c r="AC72" s="102"/>
      <c r="AD72" s="111"/>
      <c r="AE72" s="112"/>
      <c r="AF72" s="112"/>
      <c r="AG72" s="112"/>
      <c r="AH72" s="112"/>
      <c r="AI72" s="113"/>
      <c r="AJ72" s="113"/>
      <c r="AK72" s="112"/>
      <c r="AL72" s="129"/>
      <c r="AM72" s="129"/>
      <c r="AN72" s="129"/>
      <c r="AO72" s="129"/>
    </row>
    <row r="73" spans="1:65" s="124" customFormat="1" ht="12.75" x14ac:dyDescent="0.25">
      <c r="A73" s="123"/>
      <c r="B73" s="123"/>
      <c r="C73" s="123"/>
      <c r="D73" s="123"/>
      <c r="E73" s="123"/>
      <c r="F73" s="123"/>
      <c r="G73" s="123"/>
      <c r="H73" s="2"/>
      <c r="I73" s="2"/>
      <c r="J73" s="2"/>
      <c r="K73" s="2"/>
      <c r="L73" s="2"/>
      <c r="M73" s="2"/>
      <c r="N73" s="2"/>
      <c r="O73" s="2"/>
      <c r="P73" s="2"/>
      <c r="Q73" s="2"/>
      <c r="R73" s="2"/>
      <c r="S73" s="2"/>
      <c r="T73" s="2"/>
      <c r="U73" s="2"/>
      <c r="V73" s="2"/>
      <c r="W73" s="2"/>
      <c r="X73" s="2"/>
      <c r="Y73" s="2"/>
      <c r="Z73" s="2"/>
      <c r="AA73" s="2"/>
      <c r="AB73" s="2"/>
      <c r="AC73" s="102"/>
      <c r="AD73" s="111"/>
      <c r="AE73" s="112"/>
      <c r="AF73" s="112"/>
      <c r="AG73" s="112"/>
      <c r="AH73" s="112"/>
      <c r="AI73" s="113"/>
      <c r="AJ73" s="113"/>
      <c r="AK73" s="112"/>
      <c r="AL73" s="129"/>
      <c r="AM73" s="129"/>
      <c r="AN73" s="129"/>
      <c r="AO73" s="129"/>
    </row>
    <row r="74" spans="1:65" s="124" customFormat="1" ht="16.5" x14ac:dyDescent="0.25">
      <c r="A74" s="123"/>
      <c r="B74" s="123"/>
      <c r="C74" s="123"/>
      <c r="D74" s="123"/>
      <c r="E74" s="123"/>
      <c r="F74" s="123"/>
      <c r="G74" s="123"/>
      <c r="H74" s="2"/>
      <c r="I74" s="2"/>
      <c r="J74" s="2"/>
      <c r="K74" s="2"/>
      <c r="L74" s="2"/>
      <c r="M74" s="2"/>
      <c r="N74" s="2"/>
      <c r="O74" s="2"/>
      <c r="P74" s="2"/>
      <c r="Q74" s="2"/>
      <c r="R74" s="2"/>
      <c r="S74" s="2"/>
      <c r="T74" s="2"/>
      <c r="U74" s="2"/>
      <c r="V74" s="2"/>
      <c r="W74" s="2"/>
      <c r="X74" s="2"/>
      <c r="Y74" s="2"/>
      <c r="Z74" s="2"/>
      <c r="AA74" s="2"/>
      <c r="AB74" s="2"/>
      <c r="AC74" s="102"/>
      <c r="AD74" s="111"/>
      <c r="AE74" s="112"/>
      <c r="AF74" s="112"/>
      <c r="AG74" s="112"/>
      <c r="AH74" s="112"/>
      <c r="AI74" s="113"/>
      <c r="AJ74" s="113"/>
      <c r="AK74" s="112"/>
      <c r="AL74" s="129"/>
      <c r="AM74" s="129"/>
      <c r="AN74" s="129"/>
      <c r="AO74" s="129"/>
      <c r="AY74" s="7"/>
      <c r="AZ74" s="7"/>
      <c r="BA74" s="7"/>
      <c r="BB74" s="7"/>
      <c r="BC74" s="7"/>
      <c r="BF74" s="7"/>
      <c r="BG74" s="7"/>
      <c r="BH74" s="7"/>
      <c r="BI74" s="7"/>
      <c r="BJ74" s="7"/>
      <c r="BK74" s="7"/>
      <c r="BL74" s="7"/>
      <c r="BM74" s="7"/>
    </row>
    <row r="75" spans="1:65" s="124" customFormat="1" ht="16.5" x14ac:dyDescent="0.25">
      <c r="A75" s="123"/>
      <c r="B75" s="123"/>
      <c r="C75" s="123"/>
      <c r="D75" s="123"/>
      <c r="E75" s="123"/>
      <c r="F75" s="123"/>
      <c r="G75" s="123"/>
      <c r="H75" s="2"/>
      <c r="I75" s="2"/>
      <c r="J75" s="2"/>
      <c r="K75" s="2"/>
      <c r="L75" s="2"/>
      <c r="M75" s="2"/>
      <c r="N75" s="2"/>
      <c r="O75" s="2"/>
      <c r="P75" s="2"/>
      <c r="Q75" s="2"/>
      <c r="R75" s="2"/>
      <c r="S75" s="2"/>
      <c r="T75" s="2"/>
      <c r="U75" s="2"/>
      <c r="V75" s="2"/>
      <c r="W75" s="2"/>
      <c r="X75" s="2"/>
      <c r="Y75" s="2"/>
      <c r="Z75" s="2"/>
      <c r="AA75" s="2"/>
      <c r="AB75" s="2"/>
      <c r="AC75" s="102"/>
      <c r="AD75" s="111"/>
      <c r="AE75" s="112"/>
      <c r="AF75" s="112"/>
      <c r="AG75" s="112"/>
      <c r="AH75" s="112"/>
      <c r="AI75" s="113"/>
      <c r="AJ75" s="113"/>
      <c r="AK75" s="112"/>
      <c r="AL75" s="114"/>
      <c r="AM75" s="114"/>
      <c r="AN75" s="114"/>
      <c r="AO75" s="114"/>
      <c r="AQ75" s="7"/>
      <c r="AR75" s="7"/>
      <c r="AS75" s="7"/>
      <c r="AT75" s="7"/>
      <c r="AU75" s="7"/>
      <c r="AV75" s="7"/>
      <c r="AW75" s="7"/>
      <c r="AX75" s="7"/>
      <c r="AY75" s="7"/>
      <c r="AZ75" s="7"/>
      <c r="BA75" s="7"/>
      <c r="BB75" s="7"/>
      <c r="BC75" s="7"/>
      <c r="BD75" s="7"/>
      <c r="BE75" s="7"/>
      <c r="BF75" s="7"/>
      <c r="BG75" s="7"/>
      <c r="BH75" s="7"/>
      <c r="BI75" s="7"/>
      <c r="BJ75" s="7"/>
      <c r="BK75" s="7"/>
      <c r="BL75" s="7"/>
      <c r="BM75" s="7"/>
    </row>
    <row r="76" spans="1:65" s="124" customFormat="1" ht="16.5" x14ac:dyDescent="0.25">
      <c r="A76" s="123"/>
      <c r="B76" s="123"/>
      <c r="C76" s="123"/>
      <c r="D76" s="123"/>
      <c r="E76" s="123"/>
      <c r="F76" s="2"/>
      <c r="G76" s="2"/>
      <c r="H76" s="2"/>
      <c r="I76" s="2"/>
      <c r="J76" s="2"/>
      <c r="K76" s="2"/>
      <c r="L76" s="2"/>
      <c r="M76" s="2"/>
      <c r="N76" s="2"/>
      <c r="O76" s="2"/>
      <c r="P76" s="2"/>
      <c r="Q76" s="2"/>
      <c r="R76" s="2"/>
      <c r="S76" s="2"/>
      <c r="T76" s="2"/>
      <c r="U76" s="2"/>
      <c r="V76" s="2"/>
      <c r="W76" s="2"/>
      <c r="X76" s="2"/>
      <c r="Y76" s="2"/>
      <c r="Z76" s="2"/>
      <c r="AA76" s="2"/>
      <c r="AB76" s="2"/>
      <c r="AC76" s="102"/>
      <c r="AD76" s="111"/>
      <c r="AE76" s="112"/>
      <c r="AF76" s="112"/>
      <c r="AG76" s="112"/>
      <c r="AH76" s="112"/>
      <c r="AI76" s="113"/>
      <c r="AJ76" s="113"/>
      <c r="AK76" s="112"/>
      <c r="AL76" s="114"/>
      <c r="AM76" s="114"/>
      <c r="AN76" s="114"/>
      <c r="AO76" s="114"/>
      <c r="AQ76" s="7"/>
      <c r="AR76" s="7"/>
      <c r="AS76" s="7"/>
      <c r="AT76" s="7"/>
      <c r="AU76" s="7"/>
      <c r="AV76" s="7"/>
      <c r="AW76" s="7"/>
      <c r="AX76" s="7"/>
      <c r="AY76" s="7"/>
      <c r="AZ76" s="7"/>
      <c r="BA76" s="7"/>
      <c r="BB76" s="7"/>
      <c r="BC76" s="7"/>
      <c r="BD76" s="7"/>
      <c r="BE76" s="7"/>
      <c r="BF76" s="7"/>
      <c r="BG76" s="7"/>
      <c r="BH76" s="7"/>
      <c r="BI76" s="7"/>
      <c r="BJ76" s="7"/>
      <c r="BK76" s="7"/>
      <c r="BL76" s="7"/>
      <c r="BM76" s="7"/>
    </row>
    <row r="77" spans="1:65" s="124" customFormat="1" ht="16.5" x14ac:dyDescent="0.25">
      <c r="A77" s="123"/>
      <c r="B77" s="123"/>
      <c r="C77" s="123"/>
      <c r="D77" s="123"/>
      <c r="E77" s="123"/>
      <c r="F77" s="2"/>
      <c r="G77" s="2"/>
      <c r="H77" s="2"/>
      <c r="I77" s="2"/>
      <c r="J77" s="2"/>
      <c r="K77" s="2"/>
      <c r="L77" s="2"/>
      <c r="M77" s="2"/>
      <c r="N77" s="2"/>
      <c r="O77" s="2"/>
      <c r="P77" s="2"/>
      <c r="Q77" s="2"/>
      <c r="R77" s="2"/>
      <c r="S77" s="2"/>
      <c r="T77" s="2"/>
      <c r="U77" s="2"/>
      <c r="V77" s="2"/>
      <c r="W77" s="2"/>
      <c r="X77" s="2"/>
      <c r="Y77" s="2"/>
      <c r="Z77" s="2"/>
      <c r="AA77" s="2"/>
      <c r="AB77" s="2"/>
      <c r="AC77" s="102"/>
      <c r="AD77" s="111"/>
      <c r="AE77" s="112"/>
      <c r="AF77" s="112"/>
      <c r="AG77" s="112"/>
      <c r="AH77" s="112"/>
      <c r="AI77" s="113"/>
      <c r="AJ77" s="113"/>
      <c r="AK77" s="112"/>
      <c r="AL77" s="114"/>
      <c r="AM77" s="114"/>
      <c r="AN77" s="114"/>
      <c r="AO77" s="114"/>
      <c r="AP77" s="7"/>
      <c r="AQ77" s="7"/>
      <c r="AR77" s="7"/>
      <c r="AS77" s="7"/>
      <c r="AT77" s="7"/>
      <c r="AU77" s="7"/>
      <c r="AV77" s="7"/>
      <c r="AW77" s="7"/>
      <c r="AX77" s="7"/>
      <c r="AY77" s="7"/>
      <c r="AZ77" s="7"/>
      <c r="BA77" s="7"/>
      <c r="BB77" s="7"/>
      <c r="BC77" s="7"/>
      <c r="BD77" s="7"/>
      <c r="BE77" s="7"/>
      <c r="BF77" s="7"/>
      <c r="BG77" s="7"/>
      <c r="BH77" s="7"/>
      <c r="BI77" s="7"/>
      <c r="BJ77" s="7"/>
      <c r="BK77" s="7"/>
      <c r="BL77" s="7"/>
      <c r="BM77" s="7"/>
    </row>
    <row r="78" spans="1:65" s="124" customFormat="1" ht="16.5"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102"/>
      <c r="AD78" s="111"/>
      <c r="AE78" s="112"/>
      <c r="AF78" s="112"/>
      <c r="AG78" s="112"/>
      <c r="AH78" s="112"/>
      <c r="AI78" s="113"/>
      <c r="AJ78" s="113"/>
      <c r="AK78" s="112"/>
      <c r="AL78" s="114"/>
      <c r="AM78" s="114"/>
      <c r="AN78" s="114"/>
      <c r="AO78" s="114"/>
      <c r="AP78" s="7"/>
      <c r="AQ78" s="7"/>
      <c r="AR78" s="7"/>
      <c r="AS78" s="7"/>
      <c r="AT78" s="7"/>
      <c r="AU78" s="7"/>
      <c r="AV78" s="7"/>
      <c r="AW78" s="7"/>
      <c r="AX78" s="7"/>
      <c r="AY78" s="7"/>
      <c r="AZ78" s="7"/>
      <c r="BA78" s="7"/>
      <c r="BB78" s="7"/>
      <c r="BC78" s="7"/>
      <c r="BD78" s="7"/>
      <c r="BE78" s="7"/>
      <c r="BF78" s="7"/>
      <c r="BG78" s="7"/>
      <c r="BH78" s="7"/>
      <c r="BI78" s="7"/>
      <c r="BJ78" s="7"/>
      <c r="BK78" s="7"/>
      <c r="BL78" s="7"/>
      <c r="BM78" s="7"/>
    </row>
    <row r="79" spans="1:65" s="124" customFormat="1" ht="16.5"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102"/>
      <c r="AD79" s="111"/>
      <c r="AE79" s="112"/>
      <c r="AF79" s="112"/>
      <c r="AG79" s="112"/>
      <c r="AH79" s="112"/>
      <c r="AI79" s="113"/>
      <c r="AJ79" s="113"/>
      <c r="AK79" s="112"/>
      <c r="AL79" s="114"/>
      <c r="AM79" s="114"/>
      <c r="AN79" s="114"/>
      <c r="AO79" s="114"/>
      <c r="AP79" s="7"/>
      <c r="AQ79" s="7"/>
      <c r="AR79" s="7"/>
      <c r="AS79" s="7"/>
      <c r="AT79" s="7"/>
      <c r="AU79" s="7"/>
      <c r="AV79" s="7"/>
      <c r="AW79" s="7"/>
      <c r="AX79" s="7"/>
      <c r="AY79" s="7"/>
      <c r="AZ79" s="7"/>
      <c r="BA79" s="7"/>
      <c r="BB79" s="7"/>
      <c r="BC79" s="7"/>
      <c r="BD79" s="7"/>
      <c r="BE79" s="7"/>
      <c r="BF79" s="7"/>
      <c r="BG79" s="7"/>
      <c r="BH79" s="7"/>
      <c r="BI79" s="7"/>
      <c r="BJ79" s="7"/>
      <c r="BK79" s="7"/>
      <c r="BL79" s="7"/>
      <c r="BM79" s="7"/>
    </row>
    <row r="80" spans="1:65" s="124" customFormat="1" ht="16.5"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102"/>
      <c r="AD80" s="111"/>
      <c r="AE80" s="112"/>
      <c r="AF80" s="112"/>
      <c r="AG80" s="112"/>
      <c r="AH80" s="112"/>
      <c r="AI80" s="113"/>
      <c r="AJ80" s="113"/>
      <c r="AK80" s="112"/>
      <c r="AL80" s="114"/>
      <c r="AM80" s="114"/>
      <c r="AN80" s="114"/>
      <c r="AO80" s="114"/>
      <c r="AP80" s="7"/>
      <c r="AQ80" s="7"/>
      <c r="AR80" s="7"/>
      <c r="AS80" s="7"/>
      <c r="AT80" s="7"/>
      <c r="AU80" s="7"/>
      <c r="AV80" s="7"/>
      <c r="AW80" s="7"/>
      <c r="AX80" s="7"/>
      <c r="AY80" s="7"/>
      <c r="AZ80" s="7"/>
      <c r="BA80" s="7"/>
      <c r="BB80" s="7"/>
      <c r="BC80" s="7"/>
      <c r="BD80" s="7"/>
      <c r="BE80" s="7"/>
      <c r="BF80" s="7"/>
      <c r="BG80" s="7"/>
      <c r="BH80" s="7"/>
      <c r="BI80" s="7"/>
      <c r="BJ80" s="7"/>
      <c r="BK80" s="7"/>
      <c r="BL80" s="7"/>
      <c r="BM80" s="7"/>
    </row>
    <row r="81" ht="16.5" x14ac:dyDescent="0.25"/>
    <row r="82" ht="16.5" x14ac:dyDescent="0.25"/>
    <row r="83" ht="16.5" x14ac:dyDescent="0.25"/>
    <row r="84" ht="16.5" x14ac:dyDescent="0.25"/>
    <row r="85" ht="16.5" x14ac:dyDescent="0.25"/>
    <row r="86" ht="16.5" x14ac:dyDescent="0.25"/>
    <row r="87" ht="16.5" x14ac:dyDescent="0.25"/>
    <row r="88" ht="16.5" x14ac:dyDescent="0.25"/>
  </sheetData>
  <sheetProtection algorithmName="SHA-512" hashValue="4egDg70rDg1fx7JEUwS8hf7qn3bxCWFDzKemF//E8giPr8TgpQu6ZdXy8NcaCJ8+VyBFe/oPbdbNQkFIy8weWg==" saltValue="6tL3D20PeQNi4WZF+gaQlQ==" spinCount="100000" sheet="1" scenarios="1" selectLockedCells="1"/>
  <mergeCells count="86">
    <mergeCell ref="AE43:AN43"/>
    <mergeCell ref="O16:Y18"/>
    <mergeCell ref="AE26:AF27"/>
    <mergeCell ref="AG26:AH27"/>
    <mergeCell ref="AK26:AL27"/>
    <mergeCell ref="AI26:AJ27"/>
    <mergeCell ref="AC32:AD32"/>
    <mergeCell ref="AC30:AD30"/>
    <mergeCell ref="AC31:AD31"/>
    <mergeCell ref="AC36:AD36"/>
    <mergeCell ref="AC37:AD37"/>
    <mergeCell ref="AC41:AD41"/>
    <mergeCell ref="AC40:AD40"/>
    <mergeCell ref="AC34:AD34"/>
    <mergeCell ref="AC33:AD33"/>
    <mergeCell ref="AC35:AD35"/>
    <mergeCell ref="AE44:AF45"/>
    <mergeCell ref="AG44:AH45"/>
    <mergeCell ref="AI44:AJ45"/>
    <mergeCell ref="AK44:AL45"/>
    <mergeCell ref="AM44:AN45"/>
    <mergeCell ref="D34:E34"/>
    <mergeCell ref="P34:Q34"/>
    <mergeCell ref="X34:Y34"/>
    <mergeCell ref="T34:U34"/>
    <mergeCell ref="O27:P27"/>
    <mergeCell ref="AC29:AD29"/>
    <mergeCell ref="L26:N26"/>
    <mergeCell ref="E5:M5"/>
    <mergeCell ref="E6:M6"/>
    <mergeCell ref="AE25:AL25"/>
    <mergeCell ref="E9:M9"/>
    <mergeCell ref="E10:M10"/>
    <mergeCell ref="E11:M11"/>
    <mergeCell ref="U6:X6"/>
    <mergeCell ref="U7:X7"/>
    <mergeCell ref="S8:X8"/>
    <mergeCell ref="AD19:AJ19"/>
    <mergeCell ref="AD20:AJ20"/>
    <mergeCell ref="M21:N21"/>
    <mergeCell ref="J21:K21"/>
    <mergeCell ref="E7:M7"/>
    <mergeCell ref="A10:C10"/>
    <mergeCell ref="A11:C11"/>
    <mergeCell ref="J17:K17"/>
    <mergeCell ref="M17:N17"/>
    <mergeCell ref="J19:K19"/>
    <mergeCell ref="N13:Y13"/>
    <mergeCell ref="E13:M13"/>
    <mergeCell ref="E12:M12"/>
    <mergeCell ref="B66:C66"/>
    <mergeCell ref="X66:Y66"/>
    <mergeCell ref="R34:S34"/>
    <mergeCell ref="H34:I34"/>
    <mergeCell ref="O26:P26"/>
    <mergeCell ref="B34:C34"/>
    <mergeCell ref="F34:G34"/>
    <mergeCell ref="N34:O34"/>
    <mergeCell ref="J34:K34"/>
    <mergeCell ref="L34:M34"/>
    <mergeCell ref="M29:N29"/>
    <mergeCell ref="J26:K26"/>
    <mergeCell ref="X27:Y27"/>
    <mergeCell ref="V34:W34"/>
    <mergeCell ref="X26:Y26"/>
    <mergeCell ref="Q26:W26"/>
    <mergeCell ref="AC48:AD48"/>
    <mergeCell ref="AC49:AD49"/>
    <mergeCell ref="AC39:AD39"/>
    <mergeCell ref="AC38:AD38"/>
    <mergeCell ref="AC47:AD47"/>
    <mergeCell ref="AC54:AD54"/>
    <mergeCell ref="AC57:AD57"/>
    <mergeCell ref="AC59:AD59"/>
    <mergeCell ref="AC50:AD50"/>
    <mergeCell ref="AC52:AD52"/>
    <mergeCell ref="AC53:AD53"/>
    <mergeCell ref="AC58:AD58"/>
    <mergeCell ref="AC56:AD56"/>
    <mergeCell ref="AC55:AD55"/>
    <mergeCell ref="AC51:AD51"/>
    <mergeCell ref="X65:Y65"/>
    <mergeCell ref="P63:Q65"/>
    <mergeCell ref="F65:G65"/>
    <mergeCell ref="J65:K65"/>
    <mergeCell ref="T65:U65"/>
  </mergeCells>
  <phoneticPr fontId="12" type="noConversion"/>
  <conditionalFormatting sqref="AE41:AF41">
    <cfRule type="expression" dxfId="7" priority="41">
      <formula>$AE$41&gt;0</formula>
    </cfRule>
  </conditionalFormatting>
  <conditionalFormatting sqref="V66:W66">
    <cfRule type="expression" dxfId="6" priority="13">
      <formula>$V66=""</formula>
    </cfRule>
    <cfRule type="expression" dxfId="5" priority="14">
      <formula>$V66="w"</formula>
    </cfRule>
  </conditionalFormatting>
  <conditionalFormatting sqref="B35:Y65">
    <cfRule type="containsText" dxfId="4" priority="1" stopIfTrue="1" operator="containsText" text="C">
      <formula>NOT(ISERROR(SEARCH("C",B35)))</formula>
    </cfRule>
    <cfRule type="containsText" dxfId="3" priority="2" stopIfTrue="1" operator="containsText" text="F">
      <formula>NOT(ISERROR(SEARCH("F",B35)))</formula>
    </cfRule>
    <cfRule type="containsText" dxfId="2" priority="3" stopIfTrue="1" operator="containsText" text="S">
      <formula>NOT(ISERROR(SEARCH("S",B35)))</formula>
    </cfRule>
    <cfRule type="containsText" dxfId="1" priority="4" stopIfTrue="1" operator="containsText" text="P">
      <formula>NOT(ISERROR(SEARCH("P",B35)))</formula>
    </cfRule>
    <cfRule type="containsText" dxfId="0" priority="5" stopIfTrue="1" operator="containsText" text="V">
      <formula>NOT(ISERROR(SEARCH("V",B35)))</formula>
    </cfRule>
  </conditionalFormatting>
  <dataValidations count="8">
    <dataValidation type="date" allowBlank="1" showInputMessage="1" showErrorMessage="1" sqref="E10:M11">
      <formula1>1</formula1>
      <formula2>54969</formula2>
    </dataValidation>
    <dataValidation type="decimal" allowBlank="1" showInputMessage="1" showErrorMessage="1" sqref="E12:M12">
      <formula1>1</formula1>
      <formula2>2</formula2>
    </dataValidation>
    <dataValidation type="whole" allowBlank="1" showInputMessage="1" showErrorMessage="1" sqref="E13:M13">
      <formula1>0</formula1>
      <formula2>66</formula2>
    </dataValidation>
    <dataValidation type="whole" allowBlank="1" showInputMessage="1" showErrorMessage="1" sqref="E8:M8">
      <formula1>0</formula1>
      <formula2>8</formula2>
    </dataValidation>
    <dataValidation type="decimal" operator="lessThanOrEqual" allowBlank="1" showInputMessage="1" showErrorMessage="1" sqref="J17:K17">
      <formula1>24</formula1>
    </dataValidation>
    <dataValidation type="decimal" operator="lessThanOrEqual" allowBlank="1" showInputMessage="1" showErrorMessage="1" sqref="J26:K26">
      <formula1>66</formula1>
    </dataValidation>
    <dataValidation type="date" operator="lessThanOrEqual" allowBlank="1" showInputMessage="1" showErrorMessage="1" sqref="U6:X6">
      <formula1>54969</formula1>
    </dataValidation>
    <dataValidation type="decimal" operator="lessThanOrEqual" allowBlank="1" showInputMessage="1" showErrorMessage="1" sqref="U7:X7">
      <formula1>2</formula1>
    </dataValidation>
  </dataValidations>
  <hyperlinks>
    <hyperlink ref="AD19" r:id="rId1"/>
    <hyperlink ref="AD20" r:id="rId2"/>
  </hyperlinks>
  <pageMargins left="0.45" right="0" top="0.25" bottom="0.25" header="0" footer="0"/>
  <pageSetup scale="50" orientation="landscape" r:id="rId3"/>
  <ignoredErrors>
    <ignoredError sqref="AG31:AG40 AG29:AG30" formula="1"/>
  </ignoredErrors>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48"/>
  <sheetViews>
    <sheetView zoomScaleNormal="100" workbookViewId="0">
      <selection activeCell="A3" sqref="A3"/>
    </sheetView>
  </sheetViews>
  <sheetFormatPr defaultColWidth="11.42578125" defaultRowHeight="15.75" x14ac:dyDescent="0.25"/>
  <cols>
    <col min="1" max="1" width="88" style="159" customWidth="1"/>
    <col min="2" max="16384" width="11.42578125" style="158"/>
  </cols>
  <sheetData>
    <row r="1" spans="1:1" ht="31.5" x14ac:dyDescent="0.25">
      <c r="A1" s="160" t="s">
        <v>84</v>
      </c>
    </row>
    <row r="3" spans="1:1" ht="31.5" x14ac:dyDescent="0.25">
      <c r="A3" s="157" t="s">
        <v>82</v>
      </c>
    </row>
    <row r="5" spans="1:1" ht="128.25" customHeight="1" x14ac:dyDescent="0.25">
      <c r="A5" s="157" t="s">
        <v>81</v>
      </c>
    </row>
    <row r="16" spans="1:1" s="161" customFormat="1" ht="110.25" x14ac:dyDescent="0.25">
      <c r="A16" s="157" t="s">
        <v>80</v>
      </c>
    </row>
    <row r="25" spans="1:1" ht="87.75" customHeight="1" x14ac:dyDescent="0.25">
      <c r="A25" s="294" t="s">
        <v>109</v>
      </c>
    </row>
    <row r="27" spans="1:1" ht="125.25" customHeight="1" x14ac:dyDescent="0.25">
      <c r="A27" s="157" t="s">
        <v>110</v>
      </c>
    </row>
    <row r="38" spans="1:1" ht="31.5" x14ac:dyDescent="0.25">
      <c r="A38" s="157" t="s">
        <v>62</v>
      </c>
    </row>
    <row r="40" spans="1:1" ht="63" x14ac:dyDescent="0.25">
      <c r="A40" s="157" t="s">
        <v>111</v>
      </c>
    </row>
    <row r="42" spans="1:1" ht="66.75" customHeight="1" x14ac:dyDescent="0.25">
      <c r="A42" s="162" t="s">
        <v>112</v>
      </c>
    </row>
    <row r="43" spans="1:1" x14ac:dyDescent="0.25">
      <c r="A43" s="157"/>
    </row>
    <row r="44" spans="1:1" ht="27.75" customHeight="1" x14ac:dyDescent="0.25">
      <c r="A44" s="157" t="s">
        <v>113</v>
      </c>
    </row>
    <row r="46" spans="1:1" ht="47.25" x14ac:dyDescent="0.25">
      <c r="A46" s="157" t="s">
        <v>114</v>
      </c>
    </row>
    <row r="48" spans="1:1" x14ac:dyDescent="0.25">
      <c r="A48" s="157"/>
    </row>
  </sheetData>
  <sheetProtection selectLockedCells="1" selectUnlockedCells="1"/>
  <pageMargins left="0.7" right="0.7" top="0.75" bottom="0.75" header="0.3" footer="0.3"/>
  <pageSetup scale="90" fitToHeight="0"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FY17</vt:lpstr>
      <vt:lpstr>Instructions</vt:lpstr>
      <vt:lpstr>'FY17'!Print_Area</vt:lpstr>
    </vt:vector>
  </TitlesOfParts>
  <Company>Northeastern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k.pohl</dc:creator>
  <cp:lastModifiedBy>Baker-Carr, Kate</cp:lastModifiedBy>
  <cp:lastPrinted>2015-07-02T17:17:02Z</cp:lastPrinted>
  <dcterms:created xsi:type="dcterms:W3CDTF">2012-03-01T19:25:15Z</dcterms:created>
  <dcterms:modified xsi:type="dcterms:W3CDTF">2016-09-26T21:11:43Z</dcterms:modified>
</cp:coreProperties>
</file>