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Q:\hrmgmt\HRFUNCTN\Website_BrandedForms\ResrourcesForms\TimeTracking\"/>
    </mc:Choice>
  </mc:AlternateContent>
  <bookViews>
    <workbookView xWindow="0" yWindow="0" windowWidth="20490" windowHeight="7755"/>
  </bookViews>
  <sheets>
    <sheet name="FY17" sheetId="1" r:id="rId1"/>
    <sheet name="Instructions" sheetId="6" r:id="rId2"/>
  </sheets>
  <definedNames>
    <definedName name="_xlnm.Print_Area" localSheetId="0">'FY17'!$A$1:$AM$68</definedName>
  </definedNames>
  <calcPr calcId="152511" concurrentCalc="0"/>
</workbook>
</file>

<file path=xl/calcChain.xml><?xml version="1.0" encoding="utf-8"?>
<calcChain xmlns="http://schemas.openxmlformats.org/spreadsheetml/2006/main">
  <c r="AI41" i="1" l="1"/>
  <c r="AI40" i="1"/>
  <c r="AI39" i="1"/>
  <c r="AI38" i="1"/>
  <c r="AI37" i="1"/>
  <c r="AI36" i="1"/>
  <c r="AI35" i="1"/>
  <c r="AI34" i="1"/>
  <c r="AI33" i="1"/>
  <c r="AI32" i="1"/>
  <c r="AI31" i="1"/>
  <c r="AI30" i="1"/>
  <c r="AE30" i="1"/>
  <c r="AE31" i="1"/>
  <c r="AE32" i="1"/>
  <c r="AG30" i="1"/>
  <c r="AH30" i="1"/>
  <c r="AO47" i="1"/>
  <c r="AP47" i="1"/>
  <c r="AE47" i="1"/>
  <c r="AF47" i="1"/>
  <c r="AG47" i="1"/>
  <c r="AH47" i="1"/>
  <c r="AI47" i="1"/>
  <c r="AJ47" i="1"/>
  <c r="AK47" i="1"/>
  <c r="AL47" i="1"/>
  <c r="AO48" i="1"/>
  <c r="AP48" i="1"/>
  <c r="AG48" i="1"/>
  <c r="AM48" i="1"/>
  <c r="AN48" i="1"/>
  <c r="AI48" i="1"/>
  <c r="AJ48" i="1"/>
  <c r="AK48" i="1"/>
  <c r="AL48" i="1"/>
  <c r="AO49" i="1"/>
  <c r="AP49" i="1"/>
  <c r="AG49" i="1"/>
  <c r="AH49" i="1"/>
  <c r="AI49" i="1"/>
  <c r="AJ49" i="1"/>
  <c r="AK49" i="1"/>
  <c r="AL49" i="1"/>
  <c r="AO50" i="1"/>
  <c r="AP50" i="1"/>
  <c r="AG50" i="1"/>
  <c r="AH50" i="1"/>
  <c r="AI50" i="1"/>
  <c r="AJ50" i="1"/>
  <c r="AK50" i="1"/>
  <c r="AL50" i="1"/>
  <c r="AO51" i="1"/>
  <c r="AP51" i="1"/>
  <c r="AG51" i="1"/>
  <c r="AH51" i="1"/>
  <c r="AI51" i="1"/>
  <c r="AJ51" i="1"/>
  <c r="AK51" i="1"/>
  <c r="AL51" i="1"/>
  <c r="AO52" i="1"/>
  <c r="AP52" i="1"/>
  <c r="AG52" i="1"/>
  <c r="AH52" i="1"/>
  <c r="AI52" i="1"/>
  <c r="AJ52" i="1"/>
  <c r="AK52" i="1"/>
  <c r="AL52" i="1"/>
  <c r="AO53" i="1"/>
  <c r="AP53" i="1"/>
  <c r="AG53" i="1"/>
  <c r="AH53" i="1"/>
  <c r="AI53" i="1"/>
  <c r="AJ53" i="1"/>
  <c r="AK53" i="1"/>
  <c r="AL53" i="1"/>
  <c r="AO54" i="1"/>
  <c r="AP54" i="1"/>
  <c r="AG54" i="1"/>
  <c r="AH54" i="1"/>
  <c r="AI54" i="1"/>
  <c r="AJ54" i="1"/>
  <c r="AK54" i="1"/>
  <c r="AO55" i="1"/>
  <c r="AP55" i="1"/>
  <c r="AG55" i="1"/>
  <c r="AM55" i="1"/>
  <c r="AN55" i="1"/>
  <c r="AH55" i="1"/>
  <c r="AI55" i="1"/>
  <c r="AJ55" i="1"/>
  <c r="AK55" i="1"/>
  <c r="AL55" i="1"/>
  <c r="AO56" i="1"/>
  <c r="AP56" i="1"/>
  <c r="AG56" i="1"/>
  <c r="AH56" i="1"/>
  <c r="AI56" i="1"/>
  <c r="AM56" i="1"/>
  <c r="AN56" i="1"/>
  <c r="AJ56" i="1"/>
  <c r="AK56" i="1"/>
  <c r="AL56" i="1"/>
  <c r="AO57" i="1"/>
  <c r="AP57" i="1"/>
  <c r="AG57" i="1"/>
  <c r="AH57" i="1"/>
  <c r="AI57" i="1"/>
  <c r="AJ57" i="1"/>
  <c r="AK57" i="1"/>
  <c r="AL57" i="1"/>
  <c r="AO58" i="1"/>
  <c r="AP58" i="1"/>
  <c r="AG58" i="1"/>
  <c r="AH58" i="1"/>
  <c r="AI58" i="1"/>
  <c r="AJ58" i="1"/>
  <c r="AK58" i="1"/>
  <c r="AL58" i="1"/>
  <c r="AS58" i="1"/>
  <c r="AS57" i="1"/>
  <c r="AS56" i="1"/>
  <c r="AS55" i="1"/>
  <c r="AS54" i="1"/>
  <c r="AS53" i="1"/>
  <c r="AS52" i="1"/>
  <c r="AS51" i="1"/>
  <c r="AS50" i="1"/>
  <c r="AS49" i="1"/>
  <c r="AS48" i="1"/>
  <c r="AS47" i="1"/>
  <c r="Z28" i="1"/>
  <c r="AJ41" i="1"/>
  <c r="AJ40" i="1"/>
  <c r="AJ39" i="1"/>
  <c r="AJ38" i="1"/>
  <c r="AJ37" i="1"/>
  <c r="AJ36" i="1"/>
  <c r="AJ35" i="1"/>
  <c r="AJ34" i="1"/>
  <c r="AJ33" i="1"/>
  <c r="AJ32" i="1"/>
  <c r="AJ31" i="1"/>
  <c r="AG31" i="1"/>
  <c r="AH31" i="1"/>
  <c r="AG32" i="1"/>
  <c r="AH32" i="1"/>
  <c r="AG33" i="1"/>
  <c r="AH33" i="1"/>
  <c r="AG34" i="1"/>
  <c r="AH34" i="1"/>
  <c r="AG35" i="1"/>
  <c r="AH35" i="1"/>
  <c r="AG36" i="1"/>
  <c r="AH36" i="1"/>
  <c r="AG37" i="1"/>
  <c r="AH37" i="1"/>
  <c r="AG38" i="1"/>
  <c r="AH38" i="1"/>
  <c r="AG39" i="1"/>
  <c r="AH39" i="1"/>
  <c r="AG40" i="1"/>
  <c r="AH40" i="1"/>
  <c r="AG41" i="1"/>
  <c r="AH41"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M50" i="1"/>
  <c r="AN50" i="1"/>
  <c r="AM49" i="1"/>
  <c r="AN49" i="1"/>
  <c r="AM54" i="1"/>
  <c r="AN54" i="1"/>
  <c r="AG42" i="1"/>
  <c r="AH42" i="1"/>
  <c r="AL54" i="1"/>
  <c r="AM52" i="1"/>
  <c r="AN52" i="1"/>
  <c r="AM57" i="1"/>
  <c r="AN57" i="1"/>
  <c r="AH48" i="1"/>
  <c r="AF30" i="1"/>
  <c r="AK30" i="1"/>
  <c r="AK31" i="1"/>
  <c r="AK32" i="1"/>
  <c r="AK33" i="1"/>
  <c r="AK34" i="1"/>
  <c r="AK35" i="1"/>
  <c r="AK36" i="1"/>
  <c r="AK37" i="1"/>
  <c r="AK38" i="1"/>
  <c r="AK39" i="1"/>
  <c r="AK40" i="1"/>
  <c r="AK41" i="1"/>
  <c r="AE33" i="1"/>
  <c r="AF32" i="1"/>
  <c r="AM58" i="1"/>
  <c r="AN58" i="1"/>
  <c r="J20" i="1"/>
  <c r="AM53" i="1"/>
  <c r="AN53" i="1"/>
  <c r="AM47" i="1"/>
  <c r="AN47" i="1"/>
  <c r="AM51" i="1"/>
  <c r="AN51" i="1"/>
  <c r="AF31" i="1"/>
  <c r="AJ30" i="1"/>
  <c r="AQ47" i="1"/>
  <c r="AI42" i="1"/>
  <c r="AJ42" i="1"/>
  <c r="AL30" i="1"/>
  <c r="AF33" i="1"/>
  <c r="AE34" i="1"/>
  <c r="AR47" i="1"/>
  <c r="AE48" i="1"/>
  <c r="AL31" i="1"/>
  <c r="AE35" i="1"/>
  <c r="AF34" i="1"/>
  <c r="AF48" i="1"/>
  <c r="AQ48" i="1"/>
  <c r="AL32" i="1"/>
  <c r="AE36" i="1"/>
  <c r="AF35" i="1"/>
  <c r="AR48" i="1"/>
  <c r="AE49" i="1"/>
  <c r="AL33" i="1"/>
  <c r="AF36" i="1"/>
  <c r="AE37" i="1"/>
  <c r="AQ49" i="1"/>
  <c r="AF49" i="1"/>
  <c r="AL34" i="1"/>
  <c r="AF37" i="1"/>
  <c r="AE38" i="1"/>
  <c r="AR49" i="1"/>
  <c r="AE50" i="1"/>
  <c r="AL35" i="1"/>
  <c r="AE39" i="1"/>
  <c r="AF38" i="1"/>
  <c r="AQ50" i="1"/>
  <c r="AF50" i="1"/>
  <c r="AL36" i="1"/>
  <c r="AE40" i="1"/>
  <c r="AF39" i="1"/>
  <c r="AE51" i="1"/>
  <c r="AR50" i="1"/>
  <c r="AL37" i="1"/>
  <c r="AF40" i="1"/>
  <c r="AE41" i="1"/>
  <c r="AQ51" i="1"/>
  <c r="AF51" i="1"/>
  <c r="AL38" i="1"/>
  <c r="AF41" i="1"/>
  <c r="AE42" i="1"/>
  <c r="AR51" i="1"/>
  <c r="AE52" i="1"/>
  <c r="AL39" i="1"/>
  <c r="M18" i="1"/>
  <c r="AF42" i="1"/>
  <c r="AQ52" i="1"/>
  <c r="AF52" i="1"/>
  <c r="AL40" i="1"/>
  <c r="AR52" i="1"/>
  <c r="AE53" i="1"/>
  <c r="AL41" i="1"/>
  <c r="AL42" i="1"/>
  <c r="AK42" i="1"/>
  <c r="AF53" i="1"/>
  <c r="AQ53" i="1"/>
  <c r="J22" i="1"/>
  <c r="M22" i="1"/>
  <c r="AM42" i="1"/>
  <c r="AE54" i="1"/>
  <c r="AR53" i="1"/>
  <c r="AQ54" i="1"/>
  <c r="AF54" i="1"/>
  <c r="AR54" i="1"/>
  <c r="AE55" i="1"/>
  <c r="AF55" i="1"/>
  <c r="AQ55" i="1"/>
  <c r="AR55" i="1"/>
  <c r="AE56" i="1"/>
  <c r="AF56" i="1"/>
  <c r="AQ56" i="1"/>
  <c r="AE57" i="1"/>
  <c r="AR56" i="1"/>
  <c r="AF57" i="1"/>
  <c r="AQ57" i="1"/>
  <c r="AE58" i="1"/>
  <c r="AR57" i="1"/>
  <c r="AF58" i="1"/>
  <c r="AQ58" i="1"/>
  <c r="AS59" i="1"/>
  <c r="AR58" i="1"/>
  <c r="M30" i="1"/>
</calcChain>
</file>

<file path=xl/comments1.xml><?xml version="1.0" encoding="utf-8"?>
<comments xmlns="http://schemas.openxmlformats.org/spreadsheetml/2006/main">
  <authors>
    <author>Harrington, Laura</author>
  </authors>
  <commentList>
    <comment ref="A10" authorId="0" shapeId="0">
      <text>
        <r>
          <rPr>
            <sz val="9"/>
            <color indexed="81"/>
            <rFont val="Tahoma"/>
            <family val="2"/>
          </rPr>
          <t>Benefits Eligibility Date (If you have never been rehired at the University, this will be the same as your Date of Hire)</t>
        </r>
      </text>
    </comment>
  </commentList>
</comments>
</file>

<file path=xl/sharedStrings.xml><?xml version="1.0" encoding="utf-8"?>
<sst xmlns="http://schemas.openxmlformats.org/spreadsheetml/2006/main" count="286" uniqueCount="119">
  <si>
    <t>Jul</t>
  </si>
  <si>
    <t>Employee:</t>
  </si>
  <si>
    <t>Department:</t>
  </si>
  <si>
    <t>AUG</t>
  </si>
  <si>
    <t>SEP</t>
  </si>
  <si>
    <t>OCT</t>
  </si>
  <si>
    <t>NOV</t>
  </si>
  <si>
    <t>DEC</t>
  </si>
  <si>
    <t>JAN</t>
  </si>
  <si>
    <t>FEB</t>
  </si>
  <si>
    <t>MAR</t>
  </si>
  <si>
    <t>APR</t>
  </si>
  <si>
    <t>MAY</t>
  </si>
  <si>
    <t>H</t>
  </si>
  <si>
    <t>Aug</t>
  </si>
  <si>
    <t>Sep</t>
  </si>
  <si>
    <t>Oct</t>
  </si>
  <si>
    <t>Nov</t>
  </si>
  <si>
    <t>Dec</t>
  </si>
  <si>
    <t>Jan</t>
  </si>
  <si>
    <t>Feb</t>
  </si>
  <si>
    <t>Mar</t>
  </si>
  <si>
    <t>Apr</t>
  </si>
  <si>
    <t>May</t>
  </si>
  <si>
    <t>Jun</t>
  </si>
  <si>
    <t>S</t>
  </si>
  <si>
    <t>V</t>
  </si>
  <si>
    <t>B</t>
  </si>
  <si>
    <t>D</t>
  </si>
  <si>
    <t>J</t>
  </si>
  <si>
    <t>M</t>
  </si>
  <si>
    <t>L</t>
  </si>
  <si>
    <t>P</t>
  </si>
  <si>
    <t xml:space="preserve">C </t>
  </si>
  <si>
    <t>Title:</t>
  </si>
  <si>
    <t>Position Grade:</t>
  </si>
  <si>
    <t>Date of Hire:</t>
  </si>
  <si>
    <t>Hours Per Day:</t>
  </si>
  <si>
    <t>Service Date:</t>
  </si>
  <si>
    <t>http://www.northeastern.edu/hrm/benefits/paid-time-off/index.html</t>
  </si>
  <si>
    <t xml:space="preserve"> = Bereavement</t>
  </si>
  <si>
    <t xml:space="preserve"> = Disability</t>
  </si>
  <si>
    <t xml:space="preserve"> = Vacation</t>
  </si>
  <si>
    <t xml:space="preserve"> = Jury Duty</t>
  </si>
  <si>
    <t xml:space="preserve"> = Maternity Leave</t>
  </si>
  <si>
    <t xml:space="preserve"> = Unpaid Leave</t>
  </si>
  <si>
    <t>Vacation days/month:</t>
  </si>
  <si>
    <t>Vacation Days Taken this FY:</t>
  </si>
  <si>
    <t>Previous FY Carryover - Vacation Remaining Balance</t>
  </si>
  <si>
    <t>Previous FY Carryover - Vacation Days:</t>
  </si>
  <si>
    <t>Total Vacation Days Remaining Balance:</t>
  </si>
  <si>
    <t>Previous FY Carryover - Sick Days:</t>
  </si>
  <si>
    <t>TOTALS:</t>
  </si>
  <si>
    <t>BAL FWD</t>
  </si>
  <si>
    <t>Sick days/month:</t>
  </si>
  <si>
    <t xml:space="preserve">Key: </t>
  </si>
  <si>
    <t>Type of Day</t>
  </si>
  <si>
    <t xml:space="preserve"> = University Closed (EX: weather)</t>
  </si>
  <si>
    <t>*Maximum sick accrual is 150 days</t>
  </si>
  <si>
    <t>Legend</t>
  </si>
  <si>
    <t>Mid-year Vacation Accrual Rate Change</t>
  </si>
  <si>
    <t>Effective Date of Change:</t>
  </si>
  <si>
    <t>New Accrual Rate:</t>
  </si>
  <si>
    <t>Reason:</t>
  </si>
  <si>
    <r>
      <rPr>
        <b/>
        <u/>
        <sz val="14"/>
        <color indexed="8"/>
        <rFont val="Calibri"/>
        <family val="2"/>
      </rPr>
      <t>Note</t>
    </r>
    <r>
      <rPr>
        <b/>
        <sz val="14"/>
        <color indexed="8"/>
        <rFont val="Calibri"/>
        <family val="2"/>
      </rPr>
      <t>: Enter the type of day in the first column, and the HOURS used in the second (SEE LEGEND ABOVE)</t>
    </r>
  </si>
  <si>
    <t>Vacation Time - Based on Fiscal Year</t>
  </si>
  <si>
    <t xml:space="preserve"> = University Holiday / Floating Holiday</t>
  </si>
  <si>
    <r>
      <t>•</t>
    </r>
    <r>
      <rPr>
        <b/>
        <sz val="12"/>
        <color indexed="8"/>
        <rFont val="Calibri"/>
        <family val="2"/>
      </rPr>
      <t xml:space="preserve"> </t>
    </r>
    <r>
      <rPr>
        <b/>
        <u/>
        <sz val="12"/>
        <color indexed="8"/>
        <rFont val="Calibri"/>
        <family val="2"/>
      </rPr>
      <t>Tip:</t>
    </r>
    <r>
      <rPr>
        <sz val="12"/>
        <color indexed="8"/>
        <rFont val="Calibri"/>
        <family val="2"/>
      </rPr>
      <t xml:space="preserve"> if you’d like to note the purpose of your day off, right click on the cell and select “Add Comment”.</t>
    </r>
  </si>
  <si>
    <r>
      <t xml:space="preserve">• </t>
    </r>
    <r>
      <rPr>
        <b/>
        <u/>
        <sz val="12"/>
        <color indexed="8"/>
        <rFont val="Calibri"/>
        <family val="2"/>
      </rPr>
      <t>Note:</t>
    </r>
    <r>
      <rPr>
        <sz val="12"/>
        <color indexed="8"/>
        <rFont val="Calibri"/>
        <family val="2"/>
      </rPr>
      <t xml:space="preserve"> For floating holidays (i.e. Labor Day), enter “H” on the day that you choose to take off. On floating holidays, the university remains open and some employees are required to work. If you are required to work, you can enjoy a holiday on a day of your choice during the 30 days preceding or following the floating holiday.</t>
    </r>
  </si>
  <si>
    <t>W</t>
  </si>
  <si>
    <t>Policy Links</t>
  </si>
  <si>
    <t>HRM:</t>
  </si>
  <si>
    <t>NU Policies:</t>
  </si>
  <si>
    <t>http://www.northeastern.edu/policies/pdfs/Policy_on_Paid_Time_Off.pdf</t>
  </si>
  <si>
    <t xml:space="preserve"> = Personal (included in Sick Time)</t>
  </si>
  <si>
    <t xml:space="preserve"> = Weekend</t>
  </si>
  <si>
    <t xml:space="preserve">Maximum 150 days - Inclusive of </t>
  </si>
  <si>
    <t>*View current balance of Sick/Personal Time</t>
  </si>
  <si>
    <t>in the yellow chart at the bottom right</t>
  </si>
  <si>
    <t>Sick/Personal Time - Based on Date of Hire</t>
  </si>
  <si>
    <r>
      <t xml:space="preserve">6) In the calendar, fill in the type of day (i.e. vacation, sick, personal) and </t>
    </r>
    <r>
      <rPr>
        <b/>
        <sz val="12"/>
        <color indexed="8"/>
        <rFont val="Calibri"/>
        <family val="2"/>
      </rPr>
      <t>number of hours</t>
    </r>
    <r>
      <rPr>
        <sz val="12"/>
        <color indexed="8"/>
        <rFont val="Calibri"/>
        <family val="2"/>
      </rPr>
      <t xml:space="preserve"> used. The legend at the top of the page will help you to determine which abbreviation to use. 
</t>
    </r>
    <r>
      <rPr>
        <b/>
        <u/>
        <sz val="12"/>
        <color indexed="8"/>
        <rFont val="Calibri"/>
        <family val="2"/>
      </rPr>
      <t>Example:</t>
    </r>
    <r>
      <rPr>
        <sz val="12"/>
        <color indexed="8"/>
        <rFont val="Calibri"/>
        <family val="2"/>
      </rPr>
      <t xml:space="preserve"> If you take a full vacation day, find that month and date on the calendar and enter “V” into the first column. In the second column, enter the number of hours you work per day (7 or 8 hours). If you take a partial vacation day, you would type “V” in the first column, and the number of hours used in the second column.
</t>
    </r>
  </si>
  <si>
    <t>7) Your remaining time off will automatically be calculated when you enter the hours used/planned. You can check your balances in the blue boxes inside the Vacation Time and Sick/Personal Time Boxes or the Vacation Hours and Sick/Personal Hours charts on the bottom right of the page. Specifically, pay close attention to the Sick/Personal Hours Balance from the chart prior to your service date.</t>
  </si>
  <si>
    <t xml:space="preserve">includes a maximum of 3 personal days/year </t>
  </si>
  <si>
    <t>and 5 family sick days/year</t>
  </si>
  <si>
    <t>F</t>
  </si>
  <si>
    <t xml:space="preserve"> = Family Sick</t>
  </si>
  <si>
    <t xml:space="preserve"> = Indvidiual Sick</t>
  </si>
  <si>
    <t>personal days and</t>
  </si>
  <si>
    <t>family sick days to be used by</t>
  </si>
  <si>
    <t>Personal Information - Office Support / Technical (OST)</t>
  </si>
  <si>
    <r>
      <t xml:space="preserve">2) In the Personal Information box, complete each orange highlighted field as it pertains to your position. Information about your accrual rates for sick / vacation time can be found in the Policy Links section below the Legend. The formulas in the spreadsheet will use this information to calculate your vacation / sick time. </t>
    </r>
    <r>
      <rPr>
        <b/>
        <sz val="12"/>
        <color indexed="8"/>
        <rFont val="Calibri"/>
        <family val="2"/>
      </rPr>
      <t xml:space="preserve">*Please note that your service date and hire date will be the same if you have never been rehired at the University.  Please enter the same information into both fields in the Personal Information Box. If you have been rehired, your Service Date is your Benefits Eligibility date and can be obtained from your Division/Department Key Contact. </t>
    </r>
  </si>
  <si>
    <r>
      <t xml:space="preserve">3) In the Vacation Time box, enter your previous fiscal year vacation carryover into the orange cell.  If you were using the Paid Time Off Tracker last year, this number will be found in the blue “Vacation Days to Carryover to FYXX” cell in the Vacation Time box from the prior fiscal year. If you were not here in the prior fiscal year, enter 0.  
</t>
    </r>
    <r>
      <rPr>
        <b/>
        <sz val="12"/>
        <color indexed="8"/>
        <rFont val="Calibri"/>
        <family val="2"/>
      </rPr>
      <t>*When you first receive the Paid Time Off Tracker, you will have to take the carryover number from your past tracking method.</t>
    </r>
    <r>
      <rPr>
        <sz val="12"/>
        <color indexed="8"/>
        <rFont val="Calibri"/>
        <family val="2"/>
      </rPr>
      <t xml:space="preserve">
</t>
    </r>
  </si>
  <si>
    <r>
      <t xml:space="preserve">4) In the Sick/Personal Time box, enter your previous fiscal year sick balance into the orange cell.  If you were using the Paid Time Off Tracker last year, this number will be found in the blue “Sick Days to Carryover to FYXX” cell in the Sick/Personal Time box from the prior fiscal year. If you were not here in the prior fiscal year, enter 0.  Please note that there is a maximum of 150 sick days that can be carried over for Office Support/Technical Staff. You may also enter your remaining personal days and family sick days balance, which are both part of your sick balance. 
</t>
    </r>
    <r>
      <rPr>
        <b/>
        <sz val="12"/>
        <color indexed="8"/>
        <rFont val="Calibri"/>
        <family val="2"/>
      </rPr>
      <t>*When you first receive the Paid Time Off Tracker, you will have to take the carryover number from your past tracking method.</t>
    </r>
    <r>
      <rPr>
        <sz val="12"/>
        <color indexed="8"/>
        <rFont val="Calibri"/>
        <family val="2"/>
      </rPr>
      <t xml:space="preserve">
</t>
    </r>
  </si>
  <si>
    <t>5) Once the Personal Information box and Vacation/Sick/Personal boxes are complete, please forward your spreadsheet to your manager for verification of service date, vacation / sick accrual rates, and previous fiscal year carryover. Managers can access paid time off policy information on the HRM website: http://www.northeastern.edu/hrm/benefits/paid-time-off/index.html. For questions about hire, rehire, or service dates, please contact your Division/Department Key Contact.</t>
  </si>
  <si>
    <t xml:space="preserve">8) Each fiscal year, HRM will issue a new calendar with updated weekends, holidays, etc. </t>
  </si>
  <si>
    <t>Office Support/Technical (OST) Paid Time Off Tracker Instructions</t>
  </si>
  <si>
    <t>1) Save the file to your Q Drive with the file name “(Last Name, First Initial) Paid Time Off Tracker FYXX”.</t>
  </si>
  <si>
    <t>9) If your vacation accrual rate changes due to reclassification or years of service, please work with your Division/Department to convert your vacation calendar.</t>
  </si>
  <si>
    <t>PRIOR FY CARRYOVER</t>
  </si>
  <si>
    <t xml:space="preserve">CURRENT BAL </t>
  </si>
  <si>
    <t>Hours</t>
  </si>
  <si>
    <t>Days</t>
  </si>
  <si>
    <t>PERSONAL USED</t>
  </si>
  <si>
    <t>FAM SICK USED</t>
  </si>
  <si>
    <t xml:space="preserve">INDIV SICK USED </t>
  </si>
  <si>
    <t xml:space="preserve"> USED PER MONTH </t>
  </si>
  <si>
    <t>CURRENT BAL</t>
  </si>
  <si>
    <t>Accrued</t>
  </si>
  <si>
    <t>Version 3.0 - updated 8/31/2015</t>
  </si>
  <si>
    <t>JUL '16</t>
  </si>
  <si>
    <t>JUN '17</t>
  </si>
  <si>
    <t>Annual Attendance Record - July 2016 to June 2017</t>
  </si>
  <si>
    <t>Sick Days to Carryover to FY18</t>
  </si>
  <si>
    <t>Vacation Days to Carryover to FY18</t>
  </si>
  <si>
    <t>VACATION USED</t>
  </si>
  <si>
    <t>CURRENT FY ACCRUAL</t>
  </si>
  <si>
    <t>Paid Time Off Tracker FY17 - Office Support / Technical (OST)</t>
  </si>
  <si>
    <t>VACATION - BASED ON FISCAL YEAR</t>
  </si>
  <si>
    <t>SICK/PERSONAL - BASED ON HIRE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</si>
</sst>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mm\ yy"/>
    <numFmt numFmtId="165" formatCode="0.000"/>
    <numFmt numFmtId="166" formatCode="0.0"/>
    <numFmt numFmtId="167" formatCode="0.00;[Red]\-0.00"/>
    <numFmt numFmtId="168" formatCode="m"/>
    <numFmt numFmtId="169" formatCode="mmm"/>
    <numFmt numFmtId="170" formatCode="m/d;@"/>
  </numFmts>
  <fonts count="46" x14ac:knownFonts="1">
    <font>
      <sz val="11"/>
      <color theme="1"/>
      <name val="Calibri"/>
      <family val="2"/>
      <scheme val="minor"/>
    </font>
    <font>
      <sz val="10"/>
      <name val="Arial Narrow"/>
      <family val="2"/>
    </font>
    <font>
      <b/>
      <sz val="14"/>
      <name val="Arial Narrow"/>
      <family val="2"/>
    </font>
    <font>
      <sz val="14"/>
      <name val="Arial Narrow"/>
      <family val="2"/>
    </font>
    <font>
      <b/>
      <sz val="12"/>
      <name val="Arial Narrow"/>
      <family val="2"/>
    </font>
    <font>
      <b/>
      <u/>
      <sz val="10"/>
      <name val="Arial Narrow"/>
      <family val="2"/>
    </font>
    <font>
      <b/>
      <sz val="10"/>
      <name val="Arial Narrow"/>
      <family val="2"/>
    </font>
    <font>
      <b/>
      <sz val="16"/>
      <name val="Arial Narrow"/>
      <family val="2"/>
    </font>
    <font>
      <sz val="8"/>
      <name val="Arial Narrow"/>
      <family val="2"/>
    </font>
    <font>
      <sz val="9"/>
      <name val="Arial Narrow"/>
      <family val="2"/>
    </font>
    <font>
      <sz val="7"/>
      <name val="Arial Narrow"/>
      <family val="2"/>
    </font>
    <font>
      <b/>
      <sz val="8"/>
      <name val="Arial Narrow"/>
      <family val="2"/>
    </font>
    <font>
      <sz val="8"/>
      <color indexed="12"/>
      <name val="Arial Narrow"/>
      <family val="2"/>
    </font>
    <font>
      <sz val="12"/>
      <name val="Arial Narrow"/>
      <family val="2"/>
    </font>
    <font>
      <sz val="8"/>
      <name val="Calibri"/>
      <family val="2"/>
    </font>
    <font>
      <b/>
      <sz val="20"/>
      <name val="Arial Narrow"/>
      <family val="2"/>
    </font>
    <font>
      <sz val="12"/>
      <color indexed="12"/>
      <name val="Arial Narrow"/>
      <family val="2"/>
    </font>
    <font>
      <sz val="12"/>
      <color indexed="9"/>
      <name val="Arial Narrow"/>
      <family val="2"/>
    </font>
    <font>
      <b/>
      <sz val="11"/>
      <name val="Arial Narrow"/>
      <family val="2"/>
    </font>
    <font>
      <sz val="11"/>
      <name val="Arial Narrow"/>
      <family val="2"/>
    </font>
    <font>
      <b/>
      <sz val="14"/>
      <color indexed="8"/>
      <name val="Calibri"/>
      <family val="2"/>
    </font>
    <font>
      <b/>
      <u/>
      <sz val="14"/>
      <color indexed="8"/>
      <name val="Calibri"/>
      <family val="2"/>
    </font>
    <font>
      <sz val="9"/>
      <color indexed="81"/>
      <name val="Tahoma"/>
      <family val="2"/>
    </font>
    <font>
      <sz val="12"/>
      <color indexed="8"/>
      <name val="Calibri"/>
      <family val="2"/>
    </font>
    <font>
      <b/>
      <sz val="12"/>
      <color indexed="8"/>
      <name val="Calibri"/>
      <family val="2"/>
    </font>
    <font>
      <b/>
      <u/>
      <sz val="12"/>
      <color indexed="8"/>
      <name val="Calibri"/>
      <family val="2"/>
    </font>
    <font>
      <b/>
      <sz val="10"/>
      <color indexed="8"/>
      <name val="Arial Narrow"/>
      <family val="2"/>
    </font>
    <font>
      <u/>
      <sz val="11"/>
      <color theme="10"/>
      <name val="Calibri"/>
      <family val="2"/>
      <scheme val="minor"/>
    </font>
    <font>
      <b/>
      <sz val="11"/>
      <color theme="1"/>
      <name val="Calibri"/>
      <family val="2"/>
      <scheme val="minor"/>
    </font>
    <font>
      <sz val="11"/>
      <color theme="1"/>
      <name val="Arial Narrow"/>
      <family val="2"/>
    </font>
    <font>
      <sz val="9"/>
      <color theme="1"/>
      <name val="Arial Narrow"/>
      <family val="2"/>
    </font>
    <font>
      <sz val="12"/>
      <color theme="1"/>
      <name val="Calibri"/>
      <family val="2"/>
      <scheme val="minor"/>
    </font>
    <font>
      <sz val="12"/>
      <color theme="1"/>
      <name val="Arial Narrow"/>
      <family val="2"/>
    </font>
    <font>
      <sz val="14"/>
      <color theme="1"/>
      <name val="Arial Narrow"/>
      <family val="2"/>
    </font>
    <font>
      <sz val="14"/>
      <color theme="1"/>
      <name val="Calibri"/>
      <family val="2"/>
      <scheme val="minor"/>
    </font>
    <font>
      <sz val="12"/>
      <color rgb="FFFF0000"/>
      <name val="Arial Narrow"/>
      <family val="2"/>
    </font>
    <font>
      <sz val="9"/>
      <color theme="0"/>
      <name val="Arial Narrow"/>
      <family val="2"/>
    </font>
    <font>
      <sz val="7"/>
      <color theme="1"/>
      <name val="Arial Narrow"/>
      <family val="2"/>
    </font>
    <font>
      <b/>
      <sz val="12"/>
      <color theme="1"/>
      <name val="Calibri"/>
      <family val="2"/>
      <scheme val="minor"/>
    </font>
    <font>
      <b/>
      <sz val="12"/>
      <color rgb="FFFF0000"/>
      <name val="Arial Narrow"/>
      <family val="2"/>
    </font>
    <font>
      <u/>
      <sz val="12"/>
      <color theme="10"/>
      <name val="Calibri"/>
      <family val="2"/>
      <scheme val="minor"/>
    </font>
    <font>
      <b/>
      <sz val="14"/>
      <color rgb="FFFF0000"/>
      <name val="Arial Narrow"/>
      <family val="2"/>
    </font>
    <font>
      <u/>
      <sz val="12"/>
      <color theme="10"/>
      <name val="Arial Narrow"/>
      <family val="2"/>
    </font>
    <font>
      <b/>
      <sz val="12"/>
      <color theme="1"/>
      <name val="Arial Narrow"/>
      <family val="2"/>
    </font>
    <font>
      <b/>
      <sz val="10"/>
      <color rgb="FF0070C0"/>
      <name val="Arial Narrow"/>
      <family val="2"/>
    </font>
    <font>
      <b/>
      <sz val="10"/>
      <color theme="1"/>
      <name val="Arial Narrow"/>
      <family val="2"/>
    </font>
  </fonts>
  <fills count="13">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5"/>
        <bgColor indexed="64"/>
      </patternFill>
    </fill>
    <fill>
      <patternFill patternType="solid">
        <fgColor rgb="FFCCFFCC"/>
        <bgColor indexed="64"/>
      </patternFill>
    </fill>
    <fill>
      <patternFill patternType="solid">
        <fgColor theme="9"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theme="1"/>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4.9989318521683403E-2"/>
        <bgColor indexed="64"/>
      </patternFill>
    </fill>
  </fills>
  <borders count="95">
    <border>
      <left/>
      <right/>
      <top/>
      <bottom/>
      <diagonal/>
    </border>
    <border>
      <left/>
      <right style="thin">
        <color indexed="64"/>
      </right>
      <top style="medium">
        <color indexed="64"/>
      </top>
      <bottom style="medium">
        <color indexed="64"/>
      </bottom>
      <diagonal/>
    </border>
    <border>
      <left/>
      <right style="hair">
        <color indexed="64"/>
      </right>
      <top style="medium">
        <color indexed="64"/>
      </top>
      <bottom style="thin">
        <color indexed="64"/>
      </bottom>
      <diagonal/>
    </border>
    <border>
      <left/>
      <right style="hair">
        <color indexed="64"/>
      </right>
      <top style="thin">
        <color indexed="64"/>
      </top>
      <bottom style="thin">
        <color indexed="64"/>
      </bottom>
      <diagonal/>
    </border>
    <border>
      <left/>
      <right style="hair">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style="hair">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style="medium">
        <color rgb="FFFF0000"/>
      </left>
      <right/>
      <top style="medium">
        <color rgb="FFFF0000"/>
      </top>
      <bottom/>
      <diagonal/>
    </border>
    <border>
      <left/>
      <right/>
      <top style="medium">
        <color rgb="FFFF0000"/>
      </top>
      <bottom/>
      <diagonal/>
    </border>
    <border>
      <left style="medium">
        <color rgb="FFFF0000"/>
      </left>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diagonal/>
    </border>
    <border>
      <left/>
      <right style="medium">
        <color rgb="FFFF0000"/>
      </right>
      <top style="medium">
        <color rgb="FFFF0000"/>
      </top>
      <bottom/>
      <diagonal/>
    </border>
    <border>
      <left style="thick">
        <color theme="7"/>
      </left>
      <right/>
      <top style="thick">
        <color theme="7"/>
      </top>
      <bottom/>
      <diagonal/>
    </border>
    <border>
      <left/>
      <right/>
      <top style="thick">
        <color theme="7"/>
      </top>
      <bottom/>
      <diagonal/>
    </border>
    <border>
      <left style="thick">
        <color theme="7"/>
      </left>
      <right/>
      <top/>
      <bottom/>
      <diagonal/>
    </border>
    <border>
      <left/>
      <right/>
      <top/>
      <bottom style="thick">
        <color theme="7"/>
      </bottom>
      <diagonal/>
    </border>
    <border>
      <left/>
      <right style="thick">
        <color theme="7"/>
      </right>
      <top/>
      <bottom style="thick">
        <color theme="7"/>
      </bottom>
      <diagonal/>
    </border>
    <border>
      <left style="thick">
        <color theme="7"/>
      </left>
      <right/>
      <top/>
      <bottom style="thick">
        <color theme="7"/>
      </bottom>
      <diagonal/>
    </border>
    <border>
      <left/>
      <right style="medium">
        <color rgb="FFFF0000"/>
      </right>
      <top/>
      <bottom style="medium">
        <color rgb="FFFF0000"/>
      </bottom>
      <diagonal/>
    </border>
    <border>
      <left style="thick">
        <color rgb="FFFF0000"/>
      </left>
      <right style="thin">
        <color indexed="64"/>
      </right>
      <top style="thick">
        <color rgb="FFFF0000"/>
      </top>
      <bottom style="medium">
        <color indexed="64"/>
      </bottom>
      <diagonal/>
    </border>
    <border>
      <left style="medium">
        <color indexed="64"/>
      </left>
      <right style="thin">
        <color indexed="64"/>
      </right>
      <top style="thick">
        <color rgb="FFFF0000"/>
      </top>
      <bottom style="medium">
        <color indexed="64"/>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style="thick">
        <color theme="7"/>
      </top>
      <bottom style="thin">
        <color indexed="64"/>
      </bottom>
      <diagonal/>
    </border>
    <border>
      <left/>
      <right style="thick">
        <color theme="7"/>
      </right>
      <top style="thick">
        <color theme="7"/>
      </top>
      <bottom style="thin">
        <color indexed="64"/>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thick">
        <color theme="7"/>
      </right>
      <top style="thin">
        <color indexed="64"/>
      </top>
      <bottom style="thin">
        <color indexed="64"/>
      </bottom>
      <diagonal/>
    </border>
    <border>
      <left/>
      <right style="thick">
        <color theme="7"/>
      </right>
      <top/>
      <bottom style="thin">
        <color indexed="64"/>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380">
    <xf numFmtId="0" fontId="0" fillId="0" borderId="0" xfId="0"/>
    <xf numFmtId="0" fontId="2" fillId="0" borderId="0" xfId="0" applyFont="1" applyAlignment="1" applyProtection="1">
      <alignment horizontal="center" vertical="center"/>
    </xf>
    <xf numFmtId="0" fontId="1" fillId="0" borderId="0" xfId="0" applyFont="1" applyAlignment="1" applyProtection="1">
      <alignment horizontal="center" vertical="center"/>
    </xf>
    <xf numFmtId="0" fontId="1" fillId="0" borderId="0" xfId="0" applyFont="1" applyAlignment="1" applyProtection="1">
      <alignment horizontal="right" vertical="center"/>
    </xf>
    <xf numFmtId="0" fontId="3" fillId="0" borderId="0" xfId="0" applyFont="1" applyAlignment="1" applyProtection="1">
      <alignment horizontal="center" vertical="center"/>
    </xf>
    <xf numFmtId="0" fontId="3" fillId="0" borderId="0" xfId="0" applyFont="1" applyBorder="1" applyAlignment="1" applyProtection="1">
      <alignment horizontal="center" vertical="center"/>
    </xf>
    <xf numFmtId="2" fontId="3" fillId="0" borderId="0" xfId="0" applyNumberFormat="1" applyFont="1" applyBorder="1" applyAlignment="1" applyProtection="1">
      <alignment vertical="center"/>
    </xf>
    <xf numFmtId="0" fontId="3" fillId="0" borderId="0" xfId="0" applyFont="1" applyAlignment="1" applyProtection="1">
      <alignment horizontal="right" vertical="center"/>
    </xf>
    <xf numFmtId="0" fontId="29" fillId="0" borderId="0" xfId="0" applyFont="1" applyAlignment="1" applyProtection="1">
      <alignment vertical="center"/>
    </xf>
    <xf numFmtId="0" fontId="6" fillId="0" borderId="0" xfId="0" applyFont="1" applyBorder="1" applyAlignment="1" applyProtection="1">
      <alignment horizontal="center" vertical="center"/>
    </xf>
    <xf numFmtId="0" fontId="13" fillId="0" borderId="0" xfId="0" applyFont="1" applyAlignment="1" applyProtection="1">
      <alignment horizontal="center" vertical="center"/>
    </xf>
    <xf numFmtId="0" fontId="13" fillId="0" borderId="0" xfId="0" applyFont="1" applyAlignment="1" applyProtection="1">
      <alignment vertical="center"/>
    </xf>
    <xf numFmtId="0" fontId="4" fillId="0" borderId="0" xfId="0" applyFont="1" applyAlignment="1" applyProtection="1">
      <alignment horizontal="left" vertical="center"/>
    </xf>
    <xf numFmtId="0" fontId="13" fillId="0" borderId="0" xfId="0" applyFont="1" applyAlignment="1" applyProtection="1">
      <alignment horizontal="left" vertical="center"/>
    </xf>
    <xf numFmtId="0" fontId="13" fillId="0" borderId="0" xfId="0" applyFont="1" applyBorder="1" applyAlignment="1" applyProtection="1">
      <alignment vertical="center"/>
    </xf>
    <xf numFmtId="14" fontId="7" fillId="0" borderId="0" xfId="0" applyNumberFormat="1" applyFont="1" applyAlignment="1" applyProtection="1">
      <alignment vertical="center"/>
    </xf>
    <xf numFmtId="0" fontId="13" fillId="0" borderId="0" xfId="0" applyFont="1" applyFill="1" applyAlignment="1" applyProtection="1">
      <alignment horizontal="left" vertical="center"/>
    </xf>
    <xf numFmtId="0" fontId="9" fillId="0" borderId="0" xfId="0" applyFont="1" applyBorder="1" applyAlignment="1" applyProtection="1">
      <alignment horizontal="center" vertical="center"/>
    </xf>
    <xf numFmtId="0" fontId="9" fillId="0" borderId="0" xfId="0" applyFont="1" applyAlignment="1" applyProtection="1">
      <alignment horizontal="center" vertical="center"/>
    </xf>
    <xf numFmtId="0" fontId="11" fillId="0" borderId="0" xfId="0" applyFont="1" applyAlignment="1" applyProtection="1">
      <alignment horizontal="left"/>
    </xf>
    <xf numFmtId="169" fontId="8" fillId="0" borderId="0" xfId="0" applyNumberFormat="1" applyFont="1" applyBorder="1" applyAlignment="1" applyProtection="1">
      <alignment horizontal="centerContinuous" vertical="center"/>
    </xf>
    <xf numFmtId="0" fontId="12" fillId="0" borderId="0" xfId="0" applyFont="1" applyAlignment="1" applyProtection="1">
      <alignment horizontal="left"/>
    </xf>
    <xf numFmtId="0" fontId="8" fillId="0" borderId="0" xfId="0" applyFont="1" applyAlignment="1" applyProtection="1">
      <alignment horizontal="left" vertical="center"/>
    </xf>
    <xf numFmtId="0" fontId="8" fillId="0" borderId="0" xfId="0" applyFont="1" applyAlignment="1" applyProtection="1">
      <alignment horizontal="center" vertical="center"/>
    </xf>
    <xf numFmtId="0" fontId="0" fillId="0" borderId="0" xfId="0" applyAlignment="1" applyProtection="1">
      <alignment horizontal="left"/>
    </xf>
    <xf numFmtId="0" fontId="0" fillId="0" borderId="0" xfId="0" applyAlignment="1" applyProtection="1">
      <alignment horizontal="left" vertical="center"/>
    </xf>
    <xf numFmtId="0" fontId="12" fillId="0" borderId="0" xfId="0" applyFont="1" applyAlignment="1" applyProtection="1">
      <alignment horizontal="left" vertical="center"/>
    </xf>
    <xf numFmtId="0" fontId="3" fillId="0" borderId="0" xfId="0" applyFont="1" applyAlignment="1" applyProtection="1">
      <alignment vertical="center"/>
    </xf>
    <xf numFmtId="0" fontId="30" fillId="0" borderId="0" xfId="0" applyFont="1" applyAlignment="1" applyProtection="1">
      <alignment vertical="center"/>
    </xf>
    <xf numFmtId="0" fontId="15" fillId="0" borderId="0" xfId="0" applyFont="1" applyAlignment="1" applyProtection="1">
      <alignment vertical="center"/>
    </xf>
    <xf numFmtId="0" fontId="13" fillId="0" borderId="0" xfId="0" applyFont="1" applyBorder="1" applyAlignment="1" applyProtection="1">
      <alignment horizontal="right" vertical="center"/>
    </xf>
    <xf numFmtId="0" fontId="4" fillId="0" borderId="0" xfId="0" applyFont="1" applyFill="1" applyAlignment="1" applyProtection="1">
      <alignment horizontal="left"/>
    </xf>
    <xf numFmtId="0" fontId="4" fillId="0" borderId="0" xfId="0" applyFont="1" applyAlignment="1" applyProtection="1">
      <alignment horizontal="left"/>
    </xf>
    <xf numFmtId="0" fontId="31" fillId="0" borderId="0" xfId="0" applyFont="1" applyAlignment="1" applyProtection="1">
      <alignment horizontal="left"/>
    </xf>
    <xf numFmtId="0" fontId="13" fillId="0" borderId="0" xfId="0" applyFont="1" applyBorder="1" applyAlignment="1" applyProtection="1">
      <alignment horizontal="left" vertical="center"/>
    </xf>
    <xf numFmtId="0" fontId="31" fillId="0" borderId="0" xfId="0" applyFont="1" applyAlignment="1" applyProtection="1">
      <alignment horizontal="left" vertical="center"/>
    </xf>
    <xf numFmtId="0" fontId="16" fillId="0" borderId="0" xfId="0" applyFont="1" applyAlignment="1" applyProtection="1">
      <alignment horizontal="left"/>
    </xf>
    <xf numFmtId="0" fontId="16" fillId="0" borderId="0" xfId="0" applyFont="1" applyAlignment="1" applyProtection="1">
      <alignment horizontal="left" vertical="center"/>
    </xf>
    <xf numFmtId="0" fontId="3" fillId="0" borderId="0" xfId="0" applyFont="1" applyFill="1" applyAlignment="1" applyProtection="1">
      <alignment horizontal="left" vertical="center"/>
    </xf>
    <xf numFmtId="0" fontId="1" fillId="0" borderId="0" xfId="0" applyFont="1" applyFill="1" applyAlignment="1" applyProtection="1">
      <alignment horizontal="center" vertical="center"/>
    </xf>
    <xf numFmtId="0" fontId="29" fillId="0" borderId="0" xfId="0" applyFont="1" applyFill="1" applyAlignment="1" applyProtection="1">
      <alignment vertical="center"/>
    </xf>
    <xf numFmtId="2" fontId="13" fillId="0" borderId="0" xfId="0" applyNumberFormat="1" applyFont="1" applyBorder="1" applyAlignment="1" applyProtection="1">
      <alignment vertical="center"/>
    </xf>
    <xf numFmtId="0" fontId="32" fillId="0" borderId="0" xfId="0" applyFont="1" applyAlignment="1" applyProtection="1">
      <alignment vertical="center"/>
    </xf>
    <xf numFmtId="165" fontId="13" fillId="0" borderId="0" xfId="0" applyNumberFormat="1" applyFont="1" applyBorder="1" applyAlignment="1" applyProtection="1">
      <alignment horizontal="center" vertical="center"/>
    </xf>
    <xf numFmtId="0" fontId="4" fillId="0" borderId="0" xfId="0" applyFont="1" applyAlignment="1" applyProtection="1">
      <alignment horizontal="center" vertical="center"/>
    </xf>
    <xf numFmtId="169" fontId="17" fillId="0" borderId="0" xfId="0" applyNumberFormat="1" applyFont="1" applyBorder="1" applyAlignment="1" applyProtection="1">
      <alignment horizontal="left" vertical="center"/>
    </xf>
    <xf numFmtId="2" fontId="13" fillId="3" borderId="1" xfId="0" applyNumberFormat="1" applyFont="1" applyFill="1" applyBorder="1" applyAlignment="1" applyProtection="1">
      <alignment horizontal="center" vertical="center"/>
    </xf>
    <xf numFmtId="0" fontId="13" fillId="0" borderId="0" xfId="0" applyFont="1" applyBorder="1" applyAlignment="1" applyProtection="1">
      <alignment horizontal="center" vertical="center"/>
    </xf>
    <xf numFmtId="165" fontId="13" fillId="0" borderId="0" xfId="0" applyNumberFormat="1" applyFont="1" applyAlignment="1" applyProtection="1">
      <alignment vertical="center"/>
    </xf>
    <xf numFmtId="165" fontId="13" fillId="0" borderId="0" xfId="0" applyNumberFormat="1" applyFont="1" applyBorder="1" applyAlignment="1" applyProtection="1">
      <alignment vertical="center"/>
    </xf>
    <xf numFmtId="165" fontId="13" fillId="0" borderId="0" xfId="0" applyNumberFormat="1" applyFont="1" applyFill="1" applyBorder="1" applyAlignment="1" applyProtection="1">
      <alignment vertical="center"/>
    </xf>
    <xf numFmtId="169" fontId="13" fillId="0" borderId="0" xfId="0" applyNumberFormat="1" applyFont="1" applyBorder="1" applyAlignment="1" applyProtection="1">
      <alignment horizontal="center" vertical="center"/>
    </xf>
    <xf numFmtId="2" fontId="13" fillId="0" borderId="2" xfId="0" applyNumberFormat="1" applyFont="1" applyBorder="1" applyAlignment="1" applyProtection="1">
      <alignment horizontal="center" vertical="center"/>
    </xf>
    <xf numFmtId="2" fontId="13" fillId="0" borderId="3" xfId="0" applyNumberFormat="1" applyFont="1" applyBorder="1" applyAlignment="1" applyProtection="1">
      <alignment horizontal="center" vertical="center"/>
    </xf>
    <xf numFmtId="2" fontId="13" fillId="0" borderId="4" xfId="0" applyNumberFormat="1" applyFont="1" applyBorder="1" applyAlignment="1" applyProtection="1">
      <alignment horizontal="center" vertical="center"/>
    </xf>
    <xf numFmtId="164" fontId="2" fillId="0" borderId="0" xfId="0" applyNumberFormat="1" applyFont="1" applyBorder="1" applyAlignment="1" applyProtection="1">
      <alignment vertical="center"/>
    </xf>
    <xf numFmtId="0" fontId="33" fillId="0" borderId="0" xfId="0" applyFont="1" applyAlignment="1" applyProtection="1">
      <alignment vertical="center"/>
    </xf>
    <xf numFmtId="2" fontId="2" fillId="0" borderId="0" xfId="0" applyNumberFormat="1" applyFont="1" applyFill="1" applyBorder="1" applyAlignment="1" applyProtection="1">
      <alignment horizontal="center" vertical="center"/>
    </xf>
    <xf numFmtId="14" fontId="2" fillId="0" borderId="0" xfId="0" applyNumberFormat="1" applyFont="1" applyAlignment="1" applyProtection="1">
      <alignment horizontal="center" vertical="center"/>
    </xf>
    <xf numFmtId="2" fontId="2" fillId="0" borderId="0" xfId="0" applyNumberFormat="1" applyFont="1" applyFill="1" applyBorder="1" applyAlignment="1" applyProtection="1">
      <alignment vertical="center"/>
    </xf>
    <xf numFmtId="2" fontId="3" fillId="0" borderId="0" xfId="0" applyNumberFormat="1" applyFont="1" applyBorder="1" applyAlignment="1" applyProtection="1">
      <alignment horizontal="center" vertical="center"/>
    </xf>
    <xf numFmtId="0" fontId="3" fillId="0" borderId="0" xfId="0" applyFont="1" applyBorder="1" applyAlignment="1" applyProtection="1">
      <alignment vertical="center"/>
    </xf>
    <xf numFmtId="14" fontId="2" fillId="0" borderId="0" xfId="0" applyNumberFormat="1" applyFont="1" applyAlignment="1" applyProtection="1">
      <alignment vertical="center"/>
    </xf>
    <xf numFmtId="0" fontId="19" fillId="0" borderId="5" xfId="0" applyFont="1" applyBorder="1" applyAlignment="1" applyProtection="1">
      <alignment horizontal="center" vertical="center"/>
    </xf>
    <xf numFmtId="0" fontId="34" fillId="0" borderId="0" xfId="0" applyFont="1" applyBorder="1" applyAlignment="1" applyProtection="1">
      <alignment vertical="center"/>
    </xf>
    <xf numFmtId="2" fontId="2" fillId="0" borderId="0" xfId="0" applyNumberFormat="1" applyFont="1" applyBorder="1" applyAlignment="1" applyProtection="1">
      <alignment horizontal="center" vertical="center"/>
    </xf>
    <xf numFmtId="0" fontId="4" fillId="0" borderId="0" xfId="0" applyFont="1" applyBorder="1" applyAlignment="1" applyProtection="1">
      <alignment horizontal="center" vertical="center"/>
    </xf>
    <xf numFmtId="0" fontId="31" fillId="0" borderId="0" xfId="0" applyFont="1" applyFill="1" applyAlignment="1" applyProtection="1">
      <alignment vertical="center"/>
    </xf>
    <xf numFmtId="0" fontId="31" fillId="0" borderId="0" xfId="0" applyFont="1" applyFill="1" applyAlignment="1" applyProtection="1"/>
    <xf numFmtId="0" fontId="34" fillId="0" borderId="0" xfId="0" applyFont="1" applyFill="1" applyBorder="1" applyAlignment="1" applyProtection="1">
      <alignment vertical="center"/>
    </xf>
    <xf numFmtId="167" fontId="2" fillId="0" borderId="0" xfId="0" applyNumberFormat="1"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13" fillId="0" borderId="0" xfId="0" applyFont="1" applyFill="1" applyBorder="1" applyAlignment="1" applyProtection="1">
      <alignment horizontal="left" vertical="center"/>
    </xf>
    <xf numFmtId="0" fontId="29" fillId="0" borderId="0" xfId="0" applyFont="1" applyFill="1" applyBorder="1" applyAlignment="1" applyProtection="1">
      <alignment vertical="center"/>
    </xf>
    <xf numFmtId="0" fontId="2" fillId="0" borderId="0" xfId="0" applyFont="1" applyBorder="1" applyAlignment="1" applyProtection="1">
      <alignment horizontal="center" vertical="center"/>
    </xf>
    <xf numFmtId="2" fontId="13" fillId="0" borderId="6" xfId="0" applyNumberFormat="1" applyFont="1" applyFill="1" applyBorder="1" applyAlignment="1" applyProtection="1">
      <alignment horizontal="center" vertical="center"/>
    </xf>
    <xf numFmtId="2" fontId="13" fillId="0" borderId="7" xfId="0" applyNumberFormat="1" applyFont="1" applyBorder="1" applyAlignment="1" applyProtection="1">
      <alignment horizontal="center" vertical="center"/>
    </xf>
    <xf numFmtId="2" fontId="13" fillId="0" borderId="8" xfId="0" applyNumberFormat="1" applyFont="1" applyBorder="1" applyAlignment="1" applyProtection="1">
      <alignment horizontal="center" vertical="center"/>
    </xf>
    <xf numFmtId="0" fontId="3" fillId="0" borderId="9" xfId="0" applyFont="1" applyBorder="1" applyAlignment="1" applyProtection="1">
      <alignment vertical="center"/>
    </xf>
    <xf numFmtId="0" fontId="34" fillId="0" borderId="10" xfId="0" applyFont="1" applyBorder="1" applyAlignment="1" applyProtection="1">
      <alignment vertical="center"/>
    </xf>
    <xf numFmtId="1" fontId="2" fillId="0" borderId="10" xfId="0" applyNumberFormat="1" applyFont="1" applyFill="1" applyBorder="1" applyAlignment="1" applyProtection="1">
      <alignment vertical="center"/>
    </xf>
    <xf numFmtId="1" fontId="34" fillId="0" borderId="10" xfId="0" applyNumberFormat="1" applyFont="1" applyFill="1" applyBorder="1" applyAlignment="1" applyProtection="1">
      <alignment vertical="center"/>
    </xf>
    <xf numFmtId="0" fontId="2" fillId="0" borderId="10" xfId="0" applyFont="1" applyBorder="1" applyAlignment="1" applyProtection="1">
      <alignment horizontal="center" vertical="center"/>
    </xf>
    <xf numFmtId="0" fontId="3" fillId="0" borderId="11" xfId="0" applyFont="1" applyBorder="1" applyAlignment="1" applyProtection="1">
      <alignment horizontal="left" vertical="center"/>
    </xf>
    <xf numFmtId="0" fontId="3" fillId="0" borderId="0" xfId="0" applyFont="1" applyBorder="1" applyAlignment="1" applyProtection="1">
      <alignment horizontal="left" vertical="center"/>
    </xf>
    <xf numFmtId="0" fontId="2" fillId="0" borderId="0" xfId="0" applyFont="1" applyBorder="1" applyAlignment="1" applyProtection="1">
      <alignment horizontal="left" vertical="center"/>
    </xf>
    <xf numFmtId="14" fontId="2" fillId="0" borderId="0" xfId="0" applyNumberFormat="1" applyFont="1" applyBorder="1" applyAlignment="1" applyProtection="1">
      <alignment horizontal="center" vertical="center"/>
    </xf>
    <xf numFmtId="0" fontId="3" fillId="0" borderId="11" xfId="0" applyFont="1" applyFill="1" applyBorder="1" applyAlignment="1" applyProtection="1">
      <alignment horizontal="left" vertical="center"/>
    </xf>
    <xf numFmtId="2" fontId="34" fillId="0" borderId="0" xfId="0" applyNumberFormat="1" applyFont="1" applyFill="1" applyBorder="1" applyAlignment="1" applyProtection="1">
      <alignment vertical="center"/>
    </xf>
    <xf numFmtId="0" fontId="2" fillId="0" borderId="0" xfId="0" applyFont="1" applyFill="1" applyBorder="1" applyAlignment="1" applyProtection="1">
      <alignment horizontal="center" vertical="center"/>
    </xf>
    <xf numFmtId="14" fontId="2" fillId="0" borderId="0" xfId="0" applyNumberFormat="1" applyFont="1" applyFill="1" applyBorder="1" applyAlignment="1" applyProtection="1">
      <alignment horizontal="center"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wrapText="1"/>
    </xf>
    <xf numFmtId="0" fontId="34" fillId="0" borderId="0" xfId="0" applyFont="1" applyBorder="1" applyAlignment="1" applyProtection="1">
      <alignment horizontal="left" vertical="center"/>
    </xf>
    <xf numFmtId="0" fontId="3" fillId="0" borderId="11" xfId="0" applyFont="1" applyBorder="1" applyAlignment="1" applyProtection="1">
      <alignment horizontal="center" vertical="center"/>
    </xf>
    <xf numFmtId="0" fontId="3" fillId="0" borderId="12" xfId="0" applyFont="1" applyFill="1" applyBorder="1" applyAlignment="1" applyProtection="1">
      <alignment horizontal="left" vertical="center"/>
    </xf>
    <xf numFmtId="0" fontId="3" fillId="0" borderId="13" xfId="0" applyFont="1" applyFill="1" applyBorder="1" applyAlignment="1" applyProtection="1">
      <alignment horizontal="left" vertical="center"/>
    </xf>
    <xf numFmtId="0" fontId="34" fillId="0" borderId="14" xfId="0" applyFont="1" applyFill="1" applyBorder="1" applyAlignment="1" applyProtection="1">
      <alignment vertical="center"/>
    </xf>
    <xf numFmtId="2" fontId="2" fillId="0" borderId="14" xfId="0" applyNumberFormat="1" applyFont="1" applyFill="1" applyBorder="1" applyAlignment="1" applyProtection="1">
      <alignment horizontal="center" vertical="center"/>
    </xf>
    <xf numFmtId="167" fontId="2" fillId="0" borderId="14" xfId="0" applyNumberFormat="1" applyFont="1" applyFill="1" applyBorder="1" applyAlignment="1" applyProtection="1">
      <alignment horizontal="center" vertical="center"/>
    </xf>
    <xf numFmtId="0" fontId="3" fillId="0" borderId="14" xfId="0" applyFont="1" applyFill="1" applyBorder="1" applyAlignment="1" applyProtection="1">
      <alignment horizontal="center" vertical="center"/>
    </xf>
    <xf numFmtId="0" fontId="3" fillId="0" borderId="14" xfId="0" applyFont="1" applyFill="1" applyBorder="1" applyAlignment="1" applyProtection="1">
      <alignment horizontal="left" vertical="center"/>
    </xf>
    <xf numFmtId="0" fontId="3" fillId="0" borderId="15" xfId="0" applyFont="1" applyFill="1" applyBorder="1" applyAlignment="1" applyProtection="1">
      <alignment horizontal="left" vertical="center"/>
    </xf>
    <xf numFmtId="0" fontId="1" fillId="0" borderId="14" xfId="0" applyFont="1" applyBorder="1" applyAlignment="1" applyProtection="1">
      <alignment horizontal="center" vertical="center"/>
    </xf>
    <xf numFmtId="2" fontId="1" fillId="0" borderId="14" xfId="0" applyNumberFormat="1" applyFont="1" applyBorder="1" applyAlignment="1" applyProtection="1">
      <alignment horizontal="center" vertical="center"/>
    </xf>
    <xf numFmtId="0" fontId="1" fillId="0" borderId="14" xfId="0" applyFont="1" applyBorder="1" applyAlignment="1" applyProtection="1">
      <alignment vertical="center"/>
    </xf>
    <xf numFmtId="0" fontId="3" fillId="0" borderId="9" xfId="0" applyFont="1" applyFill="1" applyBorder="1" applyAlignment="1" applyProtection="1">
      <alignment horizontal="left" vertical="center"/>
    </xf>
    <xf numFmtId="0" fontId="34" fillId="0" borderId="10" xfId="0" applyFont="1" applyFill="1" applyBorder="1" applyAlignment="1" applyProtection="1">
      <alignment vertical="center"/>
    </xf>
    <xf numFmtId="2" fontId="2" fillId="0" borderId="10" xfId="0" applyNumberFormat="1" applyFont="1" applyFill="1" applyBorder="1" applyAlignment="1" applyProtection="1">
      <alignment horizontal="center" vertical="center"/>
    </xf>
    <xf numFmtId="0" fontId="3" fillId="0" borderId="12" xfId="0" applyFont="1" applyBorder="1" applyAlignment="1" applyProtection="1">
      <alignment vertical="center" wrapText="1"/>
    </xf>
    <xf numFmtId="14" fontId="2" fillId="0" borderId="0" xfId="0" applyNumberFormat="1" applyFont="1" applyBorder="1" applyAlignment="1" applyProtection="1">
      <alignment vertical="center"/>
    </xf>
    <xf numFmtId="0" fontId="2" fillId="0" borderId="0" xfId="0" applyFont="1" applyFill="1" applyBorder="1" applyAlignment="1" applyProtection="1">
      <alignment horizontal="left" vertical="center"/>
    </xf>
    <xf numFmtId="0" fontId="13" fillId="0" borderId="47" xfId="0" applyFont="1" applyBorder="1" applyAlignment="1" applyProtection="1">
      <alignment horizontal="left" vertical="center"/>
    </xf>
    <xf numFmtId="0" fontId="13" fillId="0" borderId="48" xfId="0" applyFont="1" applyBorder="1" applyAlignment="1" applyProtection="1">
      <alignment horizontal="left" vertical="center"/>
    </xf>
    <xf numFmtId="0" fontId="32" fillId="0" borderId="49" xfId="0" applyFont="1" applyBorder="1" applyAlignment="1" applyProtection="1">
      <alignment horizontal="left" vertical="center"/>
    </xf>
    <xf numFmtId="0" fontId="32" fillId="0" borderId="0" xfId="0" applyFont="1" applyBorder="1" applyAlignment="1" applyProtection="1">
      <alignment horizontal="left" vertical="center"/>
    </xf>
    <xf numFmtId="0" fontId="31" fillId="0" borderId="0" xfId="0" applyFont="1" applyBorder="1" applyAlignment="1" applyProtection="1">
      <alignment vertical="center"/>
    </xf>
    <xf numFmtId="0" fontId="13" fillId="0" borderId="49" xfId="0" applyFont="1" applyBorder="1" applyAlignment="1" applyProtection="1">
      <alignment horizontal="left" vertical="center"/>
    </xf>
    <xf numFmtId="0" fontId="31" fillId="0" borderId="0" xfId="0" applyFont="1" applyBorder="1" applyAlignment="1" applyProtection="1">
      <alignment horizontal="left" vertical="center"/>
    </xf>
    <xf numFmtId="0" fontId="13" fillId="0" borderId="50" xfId="0" applyFont="1" applyBorder="1" applyAlignment="1" applyProtection="1">
      <alignment horizontal="left" vertical="center"/>
    </xf>
    <xf numFmtId="0" fontId="13" fillId="0" borderId="51" xfId="0" applyFont="1" applyBorder="1" applyAlignment="1" applyProtection="1">
      <alignment horizontal="center" vertical="center"/>
    </xf>
    <xf numFmtId="0" fontId="13" fillId="0" borderId="51" xfId="0" applyFont="1" applyBorder="1" applyAlignment="1" applyProtection="1">
      <alignment horizontal="right" vertical="center"/>
    </xf>
    <xf numFmtId="2" fontId="3" fillId="0" borderId="0" xfId="0" applyNumberFormat="1" applyFont="1" applyBorder="1" applyAlignment="1" applyProtection="1">
      <alignment horizontal="right" vertical="center"/>
    </xf>
    <xf numFmtId="0" fontId="2" fillId="0" borderId="0" xfId="0" applyFont="1" applyBorder="1" applyAlignment="1" applyProtection="1">
      <alignment horizontal="right" vertical="center"/>
    </xf>
    <xf numFmtId="0" fontId="33" fillId="0" borderId="0" xfId="0" applyFont="1" applyBorder="1" applyAlignment="1" applyProtection="1">
      <alignment vertical="center"/>
    </xf>
    <xf numFmtId="167" fontId="2" fillId="0" borderId="10" xfId="0" applyNumberFormat="1" applyFont="1" applyFill="1" applyBorder="1" applyAlignment="1" applyProtection="1">
      <alignment horizontal="center" vertical="center"/>
    </xf>
    <xf numFmtId="0" fontId="3" fillId="0" borderId="10" xfId="0" applyFont="1" applyFill="1" applyBorder="1" applyAlignment="1" applyProtection="1">
      <alignment horizontal="center" vertical="center"/>
    </xf>
    <xf numFmtId="0" fontId="3" fillId="0" borderId="10" xfId="0" applyFont="1" applyFill="1" applyBorder="1" applyAlignment="1" applyProtection="1">
      <alignment horizontal="left" vertical="center"/>
    </xf>
    <xf numFmtId="0" fontId="33" fillId="0" borderId="12" xfId="0" applyFont="1" applyBorder="1" applyAlignment="1" applyProtection="1">
      <alignment vertical="center"/>
    </xf>
    <xf numFmtId="2" fontId="1" fillId="0" borderId="14" xfId="0" applyNumberFormat="1" applyFont="1" applyBorder="1" applyAlignment="1" applyProtection="1">
      <alignment horizontal="right" vertical="center"/>
    </xf>
    <xf numFmtId="0" fontId="1" fillId="0" borderId="14" xfId="0" applyFont="1" applyBorder="1" applyAlignment="1" applyProtection="1">
      <alignment horizontal="right" vertical="center"/>
    </xf>
    <xf numFmtId="14" fontId="32" fillId="0" borderId="0" xfId="0" applyNumberFormat="1" applyFont="1" applyAlignment="1" applyProtection="1">
      <alignment vertical="center"/>
    </xf>
    <xf numFmtId="167" fontId="13" fillId="0" borderId="0" xfId="0" applyNumberFormat="1" applyFont="1" applyBorder="1" applyAlignment="1" applyProtection="1">
      <alignment horizontal="left" vertical="center"/>
    </xf>
    <xf numFmtId="167" fontId="35" fillId="0" borderId="0" xfId="0" applyNumberFormat="1" applyFont="1" applyBorder="1" applyAlignment="1" applyProtection="1">
      <alignment horizontal="left" vertical="center"/>
    </xf>
    <xf numFmtId="0" fontId="1" fillId="0" borderId="0" xfId="0" applyFont="1" applyBorder="1" applyAlignment="1" applyProtection="1">
      <alignment horizontal="center" vertical="center"/>
    </xf>
    <xf numFmtId="0" fontId="5" fillId="0" borderId="0" xfId="0" applyFont="1" applyBorder="1" applyAlignment="1" applyProtection="1">
      <alignment horizontal="center" vertical="center"/>
    </xf>
    <xf numFmtId="0" fontId="32" fillId="0" borderId="48" xfId="0" applyFont="1" applyBorder="1" applyAlignment="1" applyProtection="1">
      <alignment vertical="center"/>
    </xf>
    <xf numFmtId="0" fontId="1" fillId="0" borderId="52" xfId="0" applyFont="1" applyBorder="1" applyAlignment="1" applyProtection="1">
      <alignment horizontal="left" vertical="center"/>
    </xf>
    <xf numFmtId="0" fontId="1" fillId="0" borderId="52" xfId="0" applyFont="1" applyBorder="1" applyAlignment="1" applyProtection="1">
      <alignment horizontal="center" vertical="center"/>
    </xf>
    <xf numFmtId="2" fontId="18" fillId="0" borderId="16" xfId="0" applyNumberFormat="1" applyFont="1" applyBorder="1" applyAlignment="1" applyProtection="1">
      <alignment horizontal="centerContinuous" vertical="center"/>
    </xf>
    <xf numFmtId="2" fontId="18" fillId="0" borderId="17" xfId="0" applyNumberFormat="1" applyFont="1" applyBorder="1" applyAlignment="1" applyProtection="1">
      <alignment horizontal="centerContinuous" vertical="center"/>
    </xf>
    <xf numFmtId="2" fontId="13" fillId="0" borderId="0" xfId="0" applyNumberFormat="1" applyFont="1" applyBorder="1" applyAlignment="1" applyProtection="1">
      <alignment horizontal="left" vertical="center" wrapText="1"/>
    </xf>
    <xf numFmtId="167" fontId="32" fillId="3" borderId="18" xfId="0" applyNumberFormat="1" applyFont="1" applyFill="1" applyBorder="1" applyAlignment="1" applyProtection="1">
      <alignment horizontal="center" vertical="center"/>
    </xf>
    <xf numFmtId="167" fontId="13" fillId="0" borderId="19" xfId="0" applyNumberFormat="1" applyFont="1" applyBorder="1" applyAlignment="1" applyProtection="1">
      <alignment horizontal="center" vertical="center"/>
    </xf>
    <xf numFmtId="2" fontId="1" fillId="0" borderId="0" xfId="0" applyNumberFormat="1" applyFont="1" applyBorder="1" applyAlignment="1" applyProtection="1">
      <alignment horizontal="left" vertical="center"/>
    </xf>
    <xf numFmtId="2" fontId="1" fillId="0" borderId="0" xfId="0" applyNumberFormat="1" applyFont="1" applyBorder="1" applyAlignment="1" applyProtection="1">
      <alignment horizontal="center" vertical="center"/>
    </xf>
    <xf numFmtId="0" fontId="1" fillId="0" borderId="0" xfId="0" applyFont="1" applyBorder="1" applyAlignment="1" applyProtection="1">
      <alignment vertical="center"/>
    </xf>
    <xf numFmtId="2" fontId="1" fillId="0" borderId="0" xfId="0" applyNumberFormat="1" applyFont="1" applyBorder="1" applyAlignment="1" applyProtection="1">
      <alignment horizontal="right" vertical="center"/>
    </xf>
    <xf numFmtId="0" fontId="1" fillId="0" borderId="0" xfId="0" applyFont="1" applyBorder="1" applyAlignment="1" applyProtection="1">
      <alignment horizontal="right" vertical="center"/>
    </xf>
    <xf numFmtId="0" fontId="36" fillId="0" borderId="0" xfId="0" applyFont="1" applyAlignment="1" applyProtection="1">
      <alignment horizontal="center" vertical="center"/>
    </xf>
    <xf numFmtId="0" fontId="36" fillId="0" borderId="0" xfId="0" quotePrefix="1" applyNumberFormat="1" applyFont="1" applyAlignment="1" applyProtection="1">
      <alignment horizontal="center" vertical="center"/>
    </xf>
    <xf numFmtId="165" fontId="1" fillId="0" borderId="0" xfId="0" applyNumberFormat="1" applyFont="1" applyAlignment="1" applyProtection="1">
      <alignment vertical="center"/>
    </xf>
    <xf numFmtId="2" fontId="1" fillId="0" borderId="0" xfId="0" applyNumberFormat="1" applyFont="1" applyBorder="1" applyAlignment="1" applyProtection="1">
      <alignment vertical="center"/>
    </xf>
    <xf numFmtId="168" fontId="1" fillId="0" borderId="0" xfId="0" applyNumberFormat="1" applyFont="1" applyBorder="1" applyAlignment="1" applyProtection="1">
      <alignment horizontal="right" vertical="center"/>
    </xf>
    <xf numFmtId="0" fontId="2" fillId="0" borderId="0" xfId="0" applyFont="1" applyAlignment="1" applyProtection="1">
      <alignment horizontal="left" vertical="center"/>
    </xf>
    <xf numFmtId="0" fontId="29" fillId="0" borderId="48" xfId="0" applyFont="1" applyBorder="1" applyAlignment="1" applyProtection="1">
      <alignment vertical="center"/>
    </xf>
    <xf numFmtId="0" fontId="29" fillId="0" borderId="53" xfId="0" applyFont="1" applyBorder="1" applyAlignment="1" applyProtection="1">
      <alignment vertical="center"/>
    </xf>
    <xf numFmtId="0" fontId="32" fillId="0" borderId="0" xfId="0" applyFont="1" applyBorder="1" applyAlignment="1" applyProtection="1">
      <alignment vertical="center"/>
    </xf>
    <xf numFmtId="0" fontId="29" fillId="0" borderId="0" xfId="0" applyFont="1" applyBorder="1" applyAlignment="1" applyProtection="1">
      <alignment vertical="center"/>
    </xf>
    <xf numFmtId="0" fontId="29" fillId="0" borderId="52" xfId="0" applyFont="1" applyBorder="1" applyAlignment="1" applyProtection="1">
      <alignment vertical="center"/>
    </xf>
    <xf numFmtId="0" fontId="3" fillId="0" borderId="52" xfId="0" applyFont="1" applyBorder="1" applyAlignment="1" applyProtection="1">
      <alignment vertical="center"/>
    </xf>
    <xf numFmtId="14" fontId="4" fillId="0" borderId="0" xfId="0" applyNumberFormat="1" applyFont="1" applyFill="1" applyBorder="1" applyAlignment="1" applyProtection="1">
      <alignment horizontal="left" vertical="center"/>
    </xf>
    <xf numFmtId="0" fontId="0" fillId="0" borderId="0" xfId="0" applyBorder="1" applyAlignment="1" applyProtection="1">
      <alignment vertical="center"/>
    </xf>
    <xf numFmtId="0" fontId="0" fillId="0" borderId="52" xfId="0" applyBorder="1" applyAlignment="1" applyProtection="1">
      <alignment vertical="center"/>
    </xf>
    <xf numFmtId="0" fontId="32" fillId="0" borderId="0" xfId="0" applyFont="1" applyFill="1" applyBorder="1" applyAlignment="1" applyProtection="1">
      <alignment vertical="center"/>
    </xf>
    <xf numFmtId="0" fontId="0" fillId="0" borderId="0" xfId="0" applyFill="1" applyBorder="1" applyAlignment="1" applyProtection="1">
      <alignment vertical="center"/>
    </xf>
    <xf numFmtId="0" fontId="0" fillId="0" borderId="52" xfId="0" applyFill="1" applyBorder="1" applyAlignment="1" applyProtection="1">
      <alignment vertical="center"/>
    </xf>
    <xf numFmtId="0" fontId="6" fillId="0" borderId="0" xfId="0" applyFont="1" applyFill="1" applyBorder="1" applyAlignment="1" applyProtection="1">
      <alignment horizontal="center" vertical="center"/>
    </xf>
    <xf numFmtId="0" fontId="1" fillId="0" borderId="10" xfId="0" applyFont="1" applyBorder="1" applyAlignment="1" applyProtection="1">
      <alignment horizontal="center" vertical="center"/>
    </xf>
    <xf numFmtId="0" fontId="1" fillId="0" borderId="20" xfId="0" applyFont="1" applyBorder="1" applyAlignment="1" applyProtection="1">
      <alignment vertical="center"/>
    </xf>
    <xf numFmtId="165" fontId="1" fillId="0" borderId="0" xfId="0" applyNumberFormat="1" applyFont="1" applyBorder="1" applyAlignment="1" applyProtection="1">
      <alignment vertical="center"/>
    </xf>
    <xf numFmtId="0" fontId="1" fillId="0" borderId="12" xfId="0" applyFont="1" applyBorder="1" applyAlignment="1" applyProtection="1">
      <alignment horizontal="center" vertical="center"/>
    </xf>
    <xf numFmtId="0" fontId="1" fillId="0" borderId="0" xfId="0" applyFont="1" applyFill="1" applyBorder="1" applyAlignment="1" applyProtection="1">
      <alignment horizontal="center" vertical="center"/>
    </xf>
    <xf numFmtId="0" fontId="1" fillId="0" borderId="12" xfId="0" applyFont="1" applyFill="1" applyBorder="1" applyAlignment="1" applyProtection="1">
      <alignment vertical="center"/>
    </xf>
    <xf numFmtId="0" fontId="1" fillId="0" borderId="14"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0" fillId="0" borderId="0" xfId="0" applyFont="1" applyAlignment="1" applyProtection="1">
      <alignment horizontal="center" vertical="center"/>
    </xf>
    <xf numFmtId="0" fontId="10" fillId="0" borderId="0" xfId="0" applyFont="1" applyBorder="1" applyAlignment="1" applyProtection="1">
      <alignment horizontal="center" vertical="center"/>
    </xf>
    <xf numFmtId="0" fontId="10" fillId="0" borderId="0" xfId="0" applyFont="1" applyAlignment="1" applyProtection="1">
      <alignment vertical="center"/>
    </xf>
    <xf numFmtId="165" fontId="10" fillId="0" borderId="0" xfId="0" applyNumberFormat="1" applyFont="1" applyAlignment="1" applyProtection="1">
      <alignment vertical="center"/>
    </xf>
    <xf numFmtId="2" fontId="10" fillId="0" borderId="0" xfId="0" applyNumberFormat="1" applyFont="1" applyBorder="1" applyAlignment="1" applyProtection="1">
      <alignment vertical="center"/>
    </xf>
    <xf numFmtId="168" fontId="8" fillId="0" borderId="0" xfId="0" applyNumberFormat="1" applyFont="1" applyBorder="1" applyAlignment="1" applyProtection="1">
      <alignment horizontal="right" vertical="center"/>
    </xf>
    <xf numFmtId="0" fontId="37" fillId="0" borderId="0" xfId="0" applyFont="1" applyAlignment="1" applyProtection="1">
      <alignment vertical="center"/>
    </xf>
    <xf numFmtId="168" fontId="10" fillId="0" borderId="0" xfId="0" applyNumberFormat="1" applyFont="1" applyBorder="1" applyAlignment="1" applyProtection="1">
      <alignment horizontal="right" vertical="center"/>
    </xf>
    <xf numFmtId="0" fontId="6" fillId="0" borderId="54" xfId="0" applyFont="1" applyBorder="1" applyAlignment="1" applyProtection="1">
      <alignment horizontal="left" vertical="center"/>
    </xf>
    <xf numFmtId="0" fontId="1" fillId="0" borderId="55" xfId="0" applyFont="1" applyBorder="1" applyAlignment="1" applyProtection="1">
      <alignment horizontal="center" vertical="center"/>
    </xf>
    <xf numFmtId="0" fontId="6" fillId="0" borderId="56" xfId="0" applyFont="1" applyBorder="1" applyAlignment="1" applyProtection="1">
      <alignment vertical="center"/>
    </xf>
    <xf numFmtId="0" fontId="3" fillId="0" borderId="57" xfId="0" applyFont="1" applyBorder="1" applyAlignment="1" applyProtection="1">
      <alignment vertical="center"/>
    </xf>
    <xf numFmtId="0" fontId="3" fillId="0" borderId="58" xfId="0" applyFont="1" applyBorder="1" applyAlignment="1" applyProtection="1">
      <alignment vertical="center"/>
    </xf>
    <xf numFmtId="0" fontId="3" fillId="0" borderId="59" xfId="0" applyFont="1" applyBorder="1" applyAlignment="1" applyProtection="1">
      <alignment vertical="center"/>
    </xf>
    <xf numFmtId="2" fontId="13" fillId="0" borderId="21" xfId="0" applyNumberFormat="1" applyFont="1" applyBorder="1" applyAlignment="1" applyProtection="1">
      <alignment horizontal="center" vertical="center"/>
    </xf>
    <xf numFmtId="2" fontId="13" fillId="0" borderId="5" xfId="0" applyNumberFormat="1" applyFont="1" applyBorder="1" applyAlignment="1" applyProtection="1">
      <alignment horizontal="center" vertical="center"/>
    </xf>
    <xf numFmtId="2" fontId="13" fillId="0" borderId="5" xfId="0" applyNumberFormat="1" applyFont="1" applyFill="1" applyBorder="1" applyAlignment="1" applyProtection="1">
      <alignment horizontal="center" vertical="center"/>
    </xf>
    <xf numFmtId="2" fontId="13" fillId="0" borderId="17" xfId="0" applyNumberFormat="1" applyFont="1" applyBorder="1" applyAlignment="1" applyProtection="1">
      <alignment horizontal="center" vertical="center"/>
    </xf>
    <xf numFmtId="0" fontId="38" fillId="0" borderId="0" xfId="0" applyFont="1" applyAlignment="1">
      <alignment horizontal="center" wrapText="1"/>
    </xf>
    <xf numFmtId="0" fontId="31" fillId="0" borderId="0" xfId="0" applyFont="1"/>
    <xf numFmtId="0" fontId="31" fillId="0" borderId="0" xfId="0" applyFont="1" applyAlignment="1">
      <alignment wrapText="1"/>
    </xf>
    <xf numFmtId="0" fontId="31" fillId="0" borderId="0" xfId="0" applyFont="1" applyAlignment="1">
      <alignment horizontal="left" wrapText="1" indent="2"/>
    </xf>
    <xf numFmtId="0" fontId="31" fillId="0" borderId="0" xfId="0" applyFont="1" applyAlignment="1">
      <alignment horizontal="left" indent="2"/>
    </xf>
    <xf numFmtId="2" fontId="13" fillId="0" borderId="19" xfId="0" applyNumberFormat="1" applyFont="1" applyBorder="1" applyAlignment="1" applyProtection="1">
      <alignment horizontal="center" vertical="center"/>
    </xf>
    <xf numFmtId="2" fontId="13" fillId="0" borderId="22" xfId="0" applyNumberFormat="1" applyFont="1" applyBorder="1" applyAlignment="1" applyProtection="1">
      <alignment horizontal="center" vertical="center"/>
    </xf>
    <xf numFmtId="2" fontId="13" fillId="0" borderId="23" xfId="0" applyNumberFormat="1" applyFont="1" applyBorder="1" applyAlignment="1" applyProtection="1">
      <alignment horizontal="center" vertical="center"/>
    </xf>
    <xf numFmtId="2" fontId="13" fillId="0" borderId="24" xfId="0" applyNumberFormat="1" applyFont="1" applyBorder="1" applyAlignment="1" applyProtection="1">
      <alignment horizontal="center" vertical="center"/>
    </xf>
    <xf numFmtId="167" fontId="13" fillId="0" borderId="22" xfId="0" applyNumberFormat="1" applyFont="1" applyBorder="1" applyAlignment="1" applyProtection="1">
      <alignment horizontal="center" vertical="center"/>
    </xf>
    <xf numFmtId="167" fontId="13" fillId="0" borderId="25" xfId="0" applyNumberFormat="1" applyFont="1" applyBorder="1" applyAlignment="1" applyProtection="1">
      <alignment horizontal="center" vertical="center"/>
    </xf>
    <xf numFmtId="167" fontId="13" fillId="0" borderId="16" xfId="0" applyNumberFormat="1" applyFont="1" applyBorder="1" applyAlignment="1" applyProtection="1">
      <alignment horizontal="center" vertical="center"/>
    </xf>
    <xf numFmtId="167" fontId="13" fillId="0" borderId="26" xfId="0" applyNumberFormat="1" applyFont="1" applyBorder="1" applyAlignment="1" applyProtection="1">
      <alignment horizontal="center" vertical="center"/>
    </xf>
    <xf numFmtId="167" fontId="13" fillId="0" borderId="27" xfId="0" applyNumberFormat="1" applyFont="1" applyBorder="1" applyAlignment="1" applyProtection="1">
      <alignment horizontal="center" vertical="center"/>
    </xf>
    <xf numFmtId="2" fontId="13" fillId="0" borderId="28" xfId="0" applyNumberFormat="1" applyFont="1" applyBorder="1" applyAlignment="1" applyProtection="1">
      <alignment horizontal="center" vertical="center"/>
    </xf>
    <xf numFmtId="2" fontId="13" fillId="0" borderId="29" xfId="0" applyNumberFormat="1" applyFont="1" applyBorder="1" applyAlignment="1" applyProtection="1">
      <alignment horizontal="center" vertical="center"/>
    </xf>
    <xf numFmtId="0" fontId="39" fillId="0" borderId="0" xfId="0" applyFont="1" applyAlignment="1" applyProtection="1">
      <alignment vertical="center"/>
    </xf>
    <xf numFmtId="0" fontId="10" fillId="0" borderId="0" xfId="0" applyFont="1" applyAlignment="1" applyProtection="1">
      <alignment horizontal="left" vertical="center"/>
    </xf>
    <xf numFmtId="0" fontId="40" fillId="0" borderId="0" xfId="1" applyFont="1" applyAlignment="1" applyProtection="1">
      <alignment horizontal="left" vertical="center"/>
      <protection locked="0"/>
    </xf>
    <xf numFmtId="165" fontId="39" fillId="0" borderId="0" xfId="0" applyNumberFormat="1" applyFont="1" applyFill="1" applyBorder="1" applyAlignment="1" applyProtection="1">
      <alignment horizontal="center" vertical="center"/>
    </xf>
    <xf numFmtId="0" fontId="0" fillId="0" borderId="0" xfId="0" applyAlignment="1"/>
    <xf numFmtId="0" fontId="4" fillId="0" borderId="30" xfId="0" applyFont="1" applyBorder="1" applyAlignment="1" applyProtection="1">
      <alignment horizontal="center" vertical="center"/>
    </xf>
    <xf numFmtId="1" fontId="4" fillId="0" borderId="51" xfId="0" applyNumberFormat="1" applyFont="1" applyFill="1" applyBorder="1" applyAlignment="1" applyProtection="1">
      <alignment horizontal="center" vertical="center"/>
    </xf>
    <xf numFmtId="0" fontId="3" fillId="0" borderId="13" xfId="0" applyFont="1" applyBorder="1" applyAlignment="1" applyProtection="1">
      <alignment horizontal="left" vertical="center"/>
    </xf>
    <xf numFmtId="0" fontId="3" fillId="0" borderId="20" xfId="0" applyFont="1" applyFill="1" applyBorder="1" applyAlignment="1" applyProtection="1">
      <alignment horizontal="left" vertical="center"/>
    </xf>
    <xf numFmtId="170" fontId="2" fillId="0" borderId="12" xfId="0" applyNumberFormat="1" applyFont="1" applyBorder="1" applyAlignment="1" applyProtection="1">
      <alignment horizontal="center" vertical="center"/>
    </xf>
    <xf numFmtId="167" fontId="41" fillId="0" borderId="12" xfId="0" applyNumberFormat="1" applyFont="1" applyBorder="1" applyAlignment="1" applyProtection="1">
      <alignment vertical="center"/>
    </xf>
    <xf numFmtId="0" fontId="13" fillId="0" borderId="14" xfId="0" applyFont="1" applyBorder="1" applyAlignment="1" applyProtection="1">
      <alignment horizontal="center" vertical="center"/>
    </xf>
    <xf numFmtId="2" fontId="13" fillId="0" borderId="14" xfId="0" applyNumberFormat="1" applyFont="1" applyBorder="1" applyAlignment="1" applyProtection="1">
      <alignment vertical="center"/>
    </xf>
    <xf numFmtId="165" fontId="39" fillId="0" borderId="15" xfId="0" applyNumberFormat="1" applyFont="1" applyFill="1" applyBorder="1" applyAlignment="1" applyProtection="1">
      <alignment horizontal="center" vertical="center"/>
    </xf>
    <xf numFmtId="0" fontId="4" fillId="4" borderId="51" xfId="0" applyFont="1" applyFill="1" applyBorder="1" applyAlignment="1" applyProtection="1">
      <alignment horizontal="left" vertical="center"/>
    </xf>
    <xf numFmtId="0" fontId="13" fillId="4" borderId="51" xfId="0" applyFont="1" applyFill="1" applyBorder="1" applyAlignment="1" applyProtection="1">
      <alignment horizontal="left" vertical="center"/>
    </xf>
    <xf numFmtId="0" fontId="4" fillId="4" borderId="51" xfId="0" applyFont="1" applyFill="1" applyBorder="1" applyAlignment="1" applyProtection="1">
      <alignment horizontal="center" vertical="center"/>
    </xf>
    <xf numFmtId="0" fontId="6" fillId="4" borderId="51" xfId="0" applyFont="1" applyFill="1" applyBorder="1" applyAlignment="1" applyProtection="1">
      <alignment horizontal="center" vertical="center"/>
    </xf>
    <xf numFmtId="0" fontId="6" fillId="4" borderId="60" xfId="0" applyFont="1" applyFill="1" applyBorder="1" applyAlignment="1" applyProtection="1">
      <alignment horizontal="center" vertical="center"/>
    </xf>
    <xf numFmtId="170" fontId="2" fillId="0" borderId="12" xfId="0" applyNumberFormat="1" applyFont="1" applyBorder="1" applyAlignment="1" applyProtection="1">
      <alignment horizontal="left" vertical="center"/>
    </xf>
    <xf numFmtId="2" fontId="13" fillId="3" borderId="31" xfId="0" applyNumberFormat="1" applyFont="1" applyFill="1" applyBorder="1" applyAlignment="1" applyProtection="1">
      <alignment horizontal="center" vertical="center"/>
    </xf>
    <xf numFmtId="167" fontId="13" fillId="3" borderId="31" xfId="0" applyNumberFormat="1" applyFont="1" applyFill="1" applyBorder="1" applyAlignment="1" applyProtection="1">
      <alignment horizontal="center" vertical="center"/>
    </xf>
    <xf numFmtId="167" fontId="32" fillId="3" borderId="31" xfId="0" applyNumberFormat="1" applyFont="1" applyFill="1" applyBorder="1" applyAlignment="1" applyProtection="1">
      <alignment horizontal="center" vertical="center"/>
    </xf>
    <xf numFmtId="167" fontId="32" fillId="3" borderId="32" xfId="0" applyNumberFormat="1" applyFont="1" applyFill="1" applyBorder="1" applyAlignment="1" applyProtection="1">
      <alignment horizontal="center" vertical="center"/>
    </xf>
    <xf numFmtId="2" fontId="13" fillId="0" borderId="33" xfId="0" applyNumberFormat="1" applyFont="1" applyBorder="1" applyAlignment="1" applyProtection="1">
      <alignment horizontal="center" vertical="center"/>
    </xf>
    <xf numFmtId="2" fontId="13" fillId="0" borderId="34" xfId="0" applyNumberFormat="1" applyFont="1" applyBorder="1" applyAlignment="1" applyProtection="1">
      <alignment horizontal="center" vertical="center"/>
    </xf>
    <xf numFmtId="2" fontId="13" fillId="0" borderId="35" xfId="0" applyNumberFormat="1" applyFont="1" applyBorder="1" applyAlignment="1" applyProtection="1">
      <alignment horizontal="center" vertical="center"/>
    </xf>
    <xf numFmtId="14" fontId="27" fillId="0" borderId="0" xfId="1" applyNumberFormat="1" applyFill="1" applyAlignment="1" applyProtection="1">
      <alignment horizontal="left" vertical="center"/>
    </xf>
    <xf numFmtId="0" fontId="40" fillId="0" borderId="0" xfId="1" applyFont="1" applyAlignment="1" applyProtection="1">
      <alignment horizontal="left" vertical="center"/>
      <protection locked="0"/>
    </xf>
    <xf numFmtId="0" fontId="13" fillId="3" borderId="36" xfId="0" applyFont="1" applyFill="1" applyBorder="1" applyAlignment="1" applyProtection="1">
      <alignment horizontal="center" vertical="center"/>
    </xf>
    <xf numFmtId="0" fontId="13" fillId="3" borderId="37" xfId="0" applyFont="1" applyFill="1" applyBorder="1" applyAlignment="1" applyProtection="1">
      <alignment horizontal="center" vertical="center"/>
    </xf>
    <xf numFmtId="0" fontId="0" fillId="0" borderId="0" xfId="0" applyBorder="1" applyAlignment="1">
      <alignment vertical="center"/>
    </xf>
    <xf numFmtId="2" fontId="4" fillId="0" borderId="10" xfId="0" applyNumberFormat="1" applyFont="1" applyBorder="1" applyAlignment="1" applyProtection="1">
      <alignment horizontal="center" vertical="center" wrapText="1"/>
    </xf>
    <xf numFmtId="0" fontId="4" fillId="5" borderId="47" xfId="0" applyFont="1" applyFill="1" applyBorder="1" applyAlignment="1" applyProtection="1">
      <alignment horizontal="left" vertical="center"/>
    </xf>
    <xf numFmtId="0" fontId="4" fillId="5" borderId="48" xfId="0" applyFont="1" applyFill="1" applyBorder="1" applyAlignment="1" applyProtection="1">
      <alignment horizontal="left" vertical="center"/>
    </xf>
    <xf numFmtId="0" fontId="13" fillId="5" borderId="48" xfId="0" applyFont="1" applyFill="1" applyBorder="1" applyAlignment="1" applyProtection="1">
      <alignment horizontal="left" vertical="center"/>
    </xf>
    <xf numFmtId="0" fontId="4" fillId="5" borderId="48" xfId="0" applyFont="1" applyFill="1" applyBorder="1" applyAlignment="1" applyProtection="1">
      <alignment horizontal="center" vertical="center"/>
    </xf>
    <xf numFmtId="0" fontId="6" fillId="5" borderId="48" xfId="0" applyFont="1" applyFill="1" applyBorder="1" applyAlignment="1" applyProtection="1">
      <alignment horizontal="center" vertical="center"/>
    </xf>
    <xf numFmtId="0" fontId="6" fillId="5" borderId="53" xfId="0" applyFont="1" applyFill="1" applyBorder="1" applyAlignment="1" applyProtection="1">
      <alignment horizontal="center" vertical="center"/>
    </xf>
    <xf numFmtId="0" fontId="4" fillId="4" borderId="50" xfId="0" applyFont="1" applyFill="1" applyBorder="1" applyAlignment="1" applyProtection="1">
      <alignment horizontal="left" vertical="center"/>
    </xf>
    <xf numFmtId="2" fontId="13" fillId="0" borderId="2" xfId="0" applyNumberFormat="1" applyFont="1" applyFill="1" applyBorder="1" applyAlignment="1" applyProtection="1">
      <alignment horizontal="center" vertical="center"/>
    </xf>
    <xf numFmtId="165" fontId="13" fillId="6" borderId="38" xfId="0" applyNumberFormat="1" applyFont="1" applyFill="1" applyBorder="1" applyAlignment="1" applyProtection="1">
      <alignment horizontal="center" vertical="center" wrapText="1"/>
    </xf>
    <xf numFmtId="165" fontId="13" fillId="0" borderId="38" xfId="0" applyNumberFormat="1" applyFont="1" applyFill="1" applyBorder="1" applyAlignment="1" applyProtection="1">
      <alignment horizontal="center" vertical="center" wrapText="1"/>
    </xf>
    <xf numFmtId="0" fontId="0" fillId="0" borderId="0" xfId="0" applyBorder="1" applyAlignment="1"/>
    <xf numFmtId="0" fontId="40" fillId="0" borderId="0" xfId="1" applyFont="1" applyBorder="1" applyAlignment="1" applyProtection="1">
      <alignment horizontal="left" vertical="center"/>
      <protection locked="0"/>
    </xf>
    <xf numFmtId="0" fontId="42" fillId="0" borderId="0" xfId="1" applyFont="1" applyBorder="1" applyAlignment="1" applyProtection="1">
      <alignment horizontal="left" vertical="center"/>
      <protection locked="0"/>
    </xf>
    <xf numFmtId="0" fontId="4" fillId="0" borderId="61" xfId="0" applyFont="1" applyBorder="1" applyAlignment="1" applyProtection="1">
      <alignment horizontal="center" vertical="center"/>
    </xf>
    <xf numFmtId="0" fontId="4" fillId="0" borderId="62" xfId="0" applyFont="1" applyBorder="1" applyAlignment="1" applyProtection="1">
      <alignment horizontal="center" vertical="center"/>
    </xf>
    <xf numFmtId="0" fontId="4" fillId="0" borderId="63" xfId="0" applyFont="1" applyBorder="1" applyAlignment="1" applyProtection="1">
      <alignment horizontal="center" vertical="center"/>
    </xf>
    <xf numFmtId="0" fontId="43" fillId="0" borderId="63" xfId="0" applyFont="1" applyFill="1" applyBorder="1" applyAlignment="1" applyProtection="1">
      <alignment horizontal="center" vertical="center"/>
    </xf>
    <xf numFmtId="0" fontId="30" fillId="0" borderId="63" xfId="0" applyFont="1" applyBorder="1" applyAlignment="1" applyProtection="1">
      <alignment vertical="center"/>
    </xf>
    <xf numFmtId="0" fontId="30" fillId="0" borderId="64" xfId="0" applyFont="1" applyBorder="1" applyAlignment="1" applyProtection="1">
      <alignment vertical="center"/>
    </xf>
    <xf numFmtId="0" fontId="4" fillId="6" borderId="65" xfId="0" applyFont="1" applyFill="1" applyBorder="1" applyAlignment="1" applyProtection="1">
      <alignment horizontal="center" vertical="center"/>
    </xf>
    <xf numFmtId="0" fontId="0" fillId="0" borderId="66" xfId="0" applyBorder="1" applyAlignment="1"/>
    <xf numFmtId="0" fontId="4" fillId="7" borderId="65"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40" fillId="0" borderId="66" xfId="1" applyFont="1" applyBorder="1" applyAlignment="1" applyProtection="1">
      <alignment horizontal="left" vertical="center"/>
      <protection locked="0"/>
    </xf>
    <xf numFmtId="0" fontId="4" fillId="8" borderId="65" xfId="0" applyFont="1" applyFill="1" applyBorder="1" applyAlignment="1" applyProtection="1">
      <alignment horizontal="center" vertical="center"/>
    </xf>
    <xf numFmtId="0" fontId="3" fillId="0" borderId="66" xfId="0" applyFont="1" applyBorder="1" applyAlignment="1" applyProtection="1">
      <alignment vertical="center"/>
    </xf>
    <xf numFmtId="0" fontId="4" fillId="3" borderId="65" xfId="0" applyFont="1" applyFill="1" applyBorder="1" applyAlignment="1" applyProtection="1">
      <alignment horizontal="center" vertical="center"/>
    </xf>
    <xf numFmtId="0" fontId="13" fillId="0" borderId="66" xfId="0" applyFont="1" applyBorder="1" applyAlignment="1" applyProtection="1">
      <alignment horizontal="center" vertical="center"/>
    </xf>
    <xf numFmtId="0" fontId="4" fillId="0" borderId="65" xfId="0" applyFont="1" applyBorder="1" applyAlignment="1" applyProtection="1">
      <alignment horizontal="center" vertical="center"/>
    </xf>
    <xf numFmtId="14" fontId="2" fillId="0" borderId="66" xfId="0" applyNumberFormat="1" applyFont="1" applyBorder="1" applyAlignment="1" applyProtection="1">
      <alignment horizontal="center" vertical="center"/>
    </xf>
    <xf numFmtId="165" fontId="13" fillId="0" borderId="65" xfId="0" applyNumberFormat="1" applyFont="1" applyBorder="1" applyAlignment="1" applyProtection="1">
      <alignment vertical="center"/>
    </xf>
    <xf numFmtId="168" fontId="1" fillId="0" borderId="66" xfId="0" applyNumberFormat="1" applyFont="1" applyBorder="1" applyAlignment="1" applyProtection="1">
      <alignment horizontal="right" vertical="center"/>
    </xf>
    <xf numFmtId="165" fontId="4" fillId="0" borderId="67" xfId="0" applyNumberFormat="1" applyFont="1" applyFill="1" applyBorder="1" applyAlignment="1" applyProtection="1">
      <alignment horizontal="center" vertical="center"/>
    </xf>
    <xf numFmtId="2" fontId="4" fillId="0" borderId="0" xfId="0" applyNumberFormat="1" applyFont="1" applyBorder="1" applyAlignment="1" applyProtection="1">
      <alignment horizontal="center" vertical="center" wrapText="1"/>
    </xf>
    <xf numFmtId="165" fontId="13" fillId="7" borderId="38" xfId="0" applyNumberFormat="1" applyFont="1" applyFill="1" applyBorder="1" applyAlignment="1" applyProtection="1">
      <alignment horizontal="center" vertical="center"/>
    </xf>
    <xf numFmtId="165" fontId="13" fillId="0" borderId="38" xfId="0" applyNumberFormat="1" applyFont="1" applyFill="1" applyBorder="1" applyAlignment="1" applyProtection="1">
      <alignment horizontal="center" vertical="center"/>
    </xf>
    <xf numFmtId="165" fontId="13" fillId="5" borderId="38" xfId="0" applyNumberFormat="1" applyFont="1" applyFill="1" applyBorder="1" applyAlignment="1" applyProtection="1">
      <alignment horizontal="center" vertical="center"/>
    </xf>
    <xf numFmtId="165" fontId="13" fillId="4" borderId="38" xfId="0" applyNumberFormat="1" applyFont="1" applyFill="1" applyBorder="1" applyAlignment="1" applyProtection="1">
      <alignment horizontal="center" vertical="center"/>
    </xf>
    <xf numFmtId="2" fontId="13" fillId="7" borderId="38" xfId="0" applyNumberFormat="1" applyFont="1" applyFill="1" applyBorder="1" applyAlignment="1" applyProtection="1">
      <alignment horizontal="center" vertical="center" wrapText="1"/>
    </xf>
    <xf numFmtId="2" fontId="13" fillId="0" borderId="38" xfId="0" applyNumberFormat="1" applyFont="1" applyFill="1" applyBorder="1" applyAlignment="1" applyProtection="1">
      <alignment horizontal="center" vertical="center" wrapText="1"/>
    </xf>
    <xf numFmtId="165" fontId="13" fillId="7" borderId="38" xfId="0" applyNumberFormat="1" applyFont="1" applyFill="1" applyBorder="1" applyAlignment="1" applyProtection="1">
      <alignment horizontal="center" vertical="center" wrapText="1"/>
    </xf>
    <xf numFmtId="2" fontId="13" fillId="0" borderId="39" xfId="0" applyNumberFormat="1" applyFont="1" applyBorder="1" applyAlignment="1" applyProtection="1">
      <alignment horizontal="center" vertical="center"/>
    </xf>
    <xf numFmtId="2" fontId="13" fillId="3" borderId="38" xfId="0" applyNumberFormat="1" applyFont="1" applyFill="1" applyBorder="1" applyAlignment="1" applyProtection="1">
      <alignment horizontal="center" vertical="center"/>
    </xf>
    <xf numFmtId="167" fontId="13" fillId="3" borderId="38" xfId="0" applyNumberFormat="1" applyFont="1" applyFill="1" applyBorder="1" applyAlignment="1" applyProtection="1">
      <alignment horizontal="center" vertical="center"/>
    </xf>
    <xf numFmtId="2" fontId="4" fillId="0" borderId="10" xfId="0" applyNumberFormat="1" applyFont="1" applyBorder="1" applyAlignment="1" applyProtection="1">
      <alignment horizontal="left" vertical="center"/>
    </xf>
    <xf numFmtId="2" fontId="45" fillId="0" borderId="79" xfId="0" applyNumberFormat="1" applyFont="1" applyFill="1" applyBorder="1" applyAlignment="1" applyProtection="1">
      <alignment horizontal="center" vertical="center"/>
      <protection locked="0"/>
    </xf>
    <xf numFmtId="2" fontId="45" fillId="0" borderId="80" xfId="0" applyNumberFormat="1" applyFont="1" applyFill="1" applyBorder="1" applyAlignment="1" applyProtection="1">
      <alignment horizontal="center" vertical="center"/>
      <protection locked="0"/>
    </xf>
    <xf numFmtId="166" fontId="44" fillId="0" borderId="80" xfId="0" applyNumberFormat="1" applyFont="1" applyFill="1" applyBorder="1" applyAlignment="1" applyProtection="1">
      <alignment horizontal="center" vertical="center"/>
      <protection locked="0"/>
    </xf>
    <xf numFmtId="2" fontId="45" fillId="3" borderId="80" xfId="0" applyNumberFormat="1" applyFont="1" applyFill="1" applyBorder="1" applyAlignment="1" applyProtection="1">
      <alignment horizontal="center" vertical="center"/>
      <protection locked="0"/>
    </xf>
    <xf numFmtId="2" fontId="45" fillId="8" borderId="81" xfId="0" applyNumberFormat="1" applyFont="1" applyFill="1" applyBorder="1" applyAlignment="1" applyProtection="1">
      <alignment horizontal="center" vertical="center"/>
      <protection locked="0"/>
    </xf>
    <xf numFmtId="166" fontId="6" fillId="0" borderId="80" xfId="0" applyNumberFormat="1" applyFont="1" applyFill="1" applyBorder="1" applyAlignment="1" applyProtection="1">
      <alignment horizontal="center" vertical="center"/>
      <protection locked="0"/>
    </xf>
    <xf numFmtId="2" fontId="6" fillId="0" borderId="80" xfId="0" applyNumberFormat="1" applyFont="1" applyFill="1" applyBorder="1" applyAlignment="1" applyProtection="1">
      <alignment horizontal="center" vertical="center"/>
      <protection locked="0"/>
    </xf>
    <xf numFmtId="166" fontId="26" fillId="3" borderId="81" xfId="0" applyNumberFormat="1" applyFont="1" applyFill="1" applyBorder="1" applyAlignment="1" applyProtection="1">
      <alignment horizontal="center" vertical="center"/>
      <protection locked="0"/>
    </xf>
    <xf numFmtId="2" fontId="45" fillId="3" borderId="81" xfId="0" applyNumberFormat="1" applyFont="1" applyFill="1" applyBorder="1" applyAlignment="1" applyProtection="1">
      <alignment horizontal="center" vertical="center"/>
      <protection locked="0"/>
    </xf>
    <xf numFmtId="2" fontId="45" fillId="0" borderId="82" xfId="0" applyNumberFormat="1" applyFont="1" applyFill="1" applyBorder="1" applyAlignment="1" applyProtection="1">
      <alignment horizontal="center" vertical="center"/>
      <protection locked="0"/>
    </xf>
    <xf numFmtId="166" fontId="26" fillId="3" borderId="83" xfId="0" applyNumberFormat="1" applyFont="1" applyFill="1" applyBorder="1" applyAlignment="1" applyProtection="1">
      <alignment horizontal="center" vertical="center"/>
      <protection locked="0"/>
    </xf>
    <xf numFmtId="2" fontId="45" fillId="0" borderId="81" xfId="0" applyNumberFormat="1" applyFont="1" applyFill="1" applyBorder="1" applyAlignment="1" applyProtection="1">
      <alignment horizontal="center" vertical="center"/>
      <protection locked="0"/>
    </xf>
    <xf numFmtId="166" fontId="26" fillId="0" borderId="81" xfId="0" applyNumberFormat="1" applyFont="1" applyFill="1" applyBorder="1" applyAlignment="1" applyProtection="1">
      <alignment horizontal="center" vertical="center"/>
      <protection locked="0"/>
    </xf>
    <xf numFmtId="2" fontId="45" fillId="0" borderId="84" xfId="0" applyNumberFormat="1" applyFont="1" applyFill="1" applyBorder="1" applyAlignment="1" applyProtection="1">
      <alignment horizontal="center" vertical="center"/>
      <protection locked="0"/>
    </xf>
    <xf numFmtId="166" fontId="26" fillId="8" borderId="83" xfId="0" applyNumberFormat="1" applyFont="1" applyFill="1" applyBorder="1" applyAlignment="1" applyProtection="1">
      <alignment horizontal="center" vertical="center"/>
      <protection locked="0"/>
    </xf>
    <xf numFmtId="166" fontId="26" fillId="0" borderId="83" xfId="0" applyNumberFormat="1" applyFont="1" applyFill="1" applyBorder="1" applyAlignment="1" applyProtection="1">
      <alignment horizontal="center" vertical="center"/>
      <protection locked="0"/>
    </xf>
    <xf numFmtId="2" fontId="45" fillId="0" borderId="81" xfId="0" applyNumberFormat="1" applyFont="1" applyFill="1" applyBorder="1" applyAlignment="1" applyProtection="1">
      <alignment horizontal="left" vertical="center"/>
      <protection locked="0"/>
    </xf>
    <xf numFmtId="2" fontId="45" fillId="0" borderId="83" xfId="0" applyNumberFormat="1" applyFont="1" applyFill="1" applyBorder="1" applyAlignment="1" applyProtection="1">
      <alignment horizontal="center" vertical="center"/>
      <protection locked="0"/>
    </xf>
    <xf numFmtId="166" fontId="26" fillId="8" borderId="81" xfId="0" applyNumberFormat="1" applyFont="1" applyFill="1" applyBorder="1" applyAlignment="1" applyProtection="1">
      <alignment horizontal="center" vertical="center"/>
      <protection locked="0"/>
    </xf>
    <xf numFmtId="2" fontId="45" fillId="3" borderId="84" xfId="0" applyNumberFormat="1" applyFont="1" applyFill="1" applyBorder="1" applyAlignment="1" applyProtection="1">
      <alignment horizontal="center" vertical="center"/>
      <protection locked="0"/>
    </xf>
    <xf numFmtId="166" fontId="26" fillId="0" borderId="89" xfId="0" applyNumberFormat="1" applyFont="1" applyFill="1" applyBorder="1" applyAlignment="1" applyProtection="1">
      <alignment horizontal="center" vertical="center"/>
      <protection locked="0"/>
    </xf>
    <xf numFmtId="2" fontId="45" fillId="0" borderId="89" xfId="0" applyNumberFormat="1" applyFont="1" applyFill="1" applyBorder="1" applyAlignment="1" applyProtection="1">
      <alignment horizontal="center" vertical="center"/>
      <protection locked="0"/>
    </xf>
    <xf numFmtId="2" fontId="13" fillId="12" borderId="28" xfId="0" applyNumberFormat="1" applyFont="1" applyFill="1" applyBorder="1" applyAlignment="1" applyProtection="1">
      <alignment horizontal="center" vertical="center"/>
    </xf>
    <xf numFmtId="2" fontId="13" fillId="12" borderId="5" xfId="0" applyNumberFormat="1" applyFont="1" applyFill="1" applyBorder="1" applyAlignment="1" applyProtection="1">
      <alignment horizontal="center" vertical="center"/>
    </xf>
    <xf numFmtId="2" fontId="32" fillId="12" borderId="5" xfId="0" applyNumberFormat="1" applyFont="1" applyFill="1" applyBorder="1" applyAlignment="1" applyProtection="1">
      <alignment horizontal="center" vertical="center"/>
    </xf>
    <xf numFmtId="14" fontId="42" fillId="0" borderId="68" xfId="1" applyNumberFormat="1" applyFont="1" applyFill="1" applyBorder="1" applyAlignment="1" applyProtection="1">
      <alignment horizontal="left" vertical="center"/>
    </xf>
    <xf numFmtId="14" fontId="42" fillId="0" borderId="69" xfId="1" applyNumberFormat="1" applyFont="1" applyFill="1" applyBorder="1" applyAlignment="1" applyProtection="1">
      <alignment horizontal="left" vertical="center"/>
    </xf>
    <xf numFmtId="166" fontId="26" fillId="9" borderId="85" xfId="0" applyNumberFormat="1" applyFont="1" applyFill="1" applyBorder="1" applyAlignment="1" applyProtection="1">
      <alignment horizontal="center" vertical="center"/>
      <protection locked="0"/>
    </xf>
    <xf numFmtId="166" fontId="26" fillId="9" borderId="86" xfId="0" applyNumberFormat="1" applyFont="1" applyFill="1" applyBorder="1" applyAlignment="1" applyProtection="1">
      <alignment horizontal="center" vertical="center"/>
      <protection locked="0"/>
    </xf>
    <xf numFmtId="166" fontId="26" fillId="9" borderId="87" xfId="0" applyNumberFormat="1" applyFont="1" applyFill="1" applyBorder="1" applyAlignment="1" applyProtection="1">
      <alignment horizontal="center" vertical="center"/>
      <protection locked="0"/>
    </xf>
    <xf numFmtId="166" fontId="26" fillId="9" borderId="88" xfId="0" applyNumberFormat="1" applyFont="1" applyFill="1" applyBorder="1" applyAlignment="1" applyProtection="1">
      <alignment horizontal="center" vertical="center"/>
      <protection locked="0"/>
    </xf>
    <xf numFmtId="166" fontId="26" fillId="9" borderId="92" xfId="0" applyNumberFormat="1" applyFont="1" applyFill="1" applyBorder="1" applyAlignment="1" applyProtection="1">
      <alignment horizontal="center" vertical="center"/>
      <protection locked="0"/>
    </xf>
    <xf numFmtId="166" fontId="26" fillId="9" borderId="93" xfId="0" applyNumberFormat="1" applyFont="1" applyFill="1" applyBorder="1" applyAlignment="1" applyProtection="1">
      <alignment horizontal="center" vertical="center"/>
      <protection locked="0"/>
    </xf>
    <xf numFmtId="2" fontId="45" fillId="9" borderId="90" xfId="0" applyNumberFormat="1" applyFont="1" applyFill="1" applyBorder="1" applyAlignment="1" applyProtection="1">
      <alignment horizontal="center" vertical="center"/>
      <protection locked="0"/>
    </xf>
    <xf numFmtId="2" fontId="45" fillId="9" borderId="91" xfId="0" applyNumberFormat="1" applyFont="1" applyFill="1" applyBorder="1" applyAlignment="1" applyProtection="1">
      <alignment horizontal="center" vertical="center"/>
      <protection locked="0"/>
    </xf>
    <xf numFmtId="2" fontId="45" fillId="9" borderId="94" xfId="0" applyNumberFormat="1" applyFont="1" applyFill="1" applyBorder="1" applyAlignment="1" applyProtection="1">
      <alignment horizontal="center" vertical="center"/>
      <protection locked="0"/>
    </xf>
    <xf numFmtId="169" fontId="13" fillId="0" borderId="40" xfId="0" applyNumberFormat="1" applyFont="1" applyBorder="1" applyAlignment="1" applyProtection="1">
      <alignment horizontal="center" vertical="center"/>
    </xf>
    <xf numFmtId="169" fontId="13" fillId="0" borderId="41" xfId="0" applyNumberFormat="1" applyFont="1" applyBorder="1" applyAlignment="1" applyProtection="1">
      <alignment horizontal="center" vertical="center"/>
    </xf>
    <xf numFmtId="169" fontId="13" fillId="0" borderId="42" xfId="0" applyNumberFormat="1" applyFont="1" applyBorder="1" applyAlignment="1" applyProtection="1">
      <alignment horizontal="center" vertical="center"/>
    </xf>
    <xf numFmtId="169" fontId="13" fillId="0" borderId="43" xfId="0" applyNumberFormat="1" applyFont="1" applyBorder="1" applyAlignment="1" applyProtection="1">
      <alignment horizontal="center" vertical="center"/>
    </xf>
    <xf numFmtId="0" fontId="4" fillId="10" borderId="48" xfId="0" applyFont="1" applyFill="1" applyBorder="1" applyAlignment="1" applyProtection="1">
      <alignment horizontal="left" vertical="center"/>
      <protection locked="0"/>
    </xf>
    <xf numFmtId="0" fontId="4" fillId="10" borderId="0" xfId="0" applyFont="1" applyFill="1" applyBorder="1" applyAlignment="1" applyProtection="1">
      <alignment horizontal="left" vertical="center"/>
      <protection locked="0"/>
    </xf>
    <xf numFmtId="0" fontId="1" fillId="0" borderId="70" xfId="0" applyFont="1" applyBorder="1" applyAlignment="1" applyProtection="1">
      <alignment horizontal="left" vertical="center"/>
      <protection locked="0"/>
    </xf>
    <xf numFmtId="0" fontId="1" fillId="0" borderId="71" xfId="0" applyFont="1" applyBorder="1" applyAlignment="1" applyProtection="1">
      <alignment horizontal="left" vertical="center"/>
      <protection locked="0"/>
    </xf>
    <xf numFmtId="2" fontId="18" fillId="0" borderId="16" xfId="0" applyNumberFormat="1" applyFont="1" applyBorder="1" applyAlignment="1" applyProtection="1">
      <alignment horizontal="center" vertical="center"/>
    </xf>
    <xf numFmtId="2" fontId="18" fillId="0" borderId="17" xfId="0" applyNumberFormat="1" applyFont="1" applyBorder="1" applyAlignment="1" applyProtection="1">
      <alignment horizontal="center" vertical="center"/>
    </xf>
    <xf numFmtId="2" fontId="2" fillId="0" borderId="36" xfId="0" applyNumberFormat="1" applyFont="1" applyFill="1" applyBorder="1" applyAlignment="1" applyProtection="1">
      <alignment horizontal="center" vertical="center"/>
    </xf>
    <xf numFmtId="2" fontId="2" fillId="0" borderId="37" xfId="0" applyNumberFormat="1" applyFont="1" applyFill="1" applyBorder="1" applyAlignment="1" applyProtection="1">
      <alignment horizontal="center" vertical="center"/>
    </xf>
    <xf numFmtId="2" fontId="2" fillId="0" borderId="36" xfId="0" applyNumberFormat="1" applyFont="1" applyBorder="1" applyAlignment="1" applyProtection="1">
      <alignment horizontal="center" vertical="center"/>
    </xf>
    <xf numFmtId="2" fontId="2" fillId="0" borderId="37" xfId="0" applyNumberFormat="1" applyFont="1" applyBorder="1" applyAlignment="1" applyProtection="1">
      <alignment horizontal="center" vertical="center"/>
    </xf>
    <xf numFmtId="2" fontId="2" fillId="10" borderId="72" xfId="0" applyNumberFormat="1" applyFont="1" applyFill="1" applyBorder="1" applyAlignment="1" applyProtection="1">
      <alignment horizontal="center" vertical="center"/>
      <protection locked="0"/>
    </xf>
    <xf numFmtId="2" fontId="2" fillId="10" borderId="73" xfId="0" applyNumberFormat="1" applyFont="1" applyFill="1" applyBorder="1" applyAlignment="1" applyProtection="1">
      <alignment horizontal="center" vertical="center"/>
      <protection locked="0"/>
    </xf>
    <xf numFmtId="0" fontId="28" fillId="0" borderId="17" xfId="0" applyFont="1" applyBorder="1" applyAlignment="1" applyProtection="1">
      <alignment horizontal="center" vertical="center"/>
    </xf>
    <xf numFmtId="0" fontId="3" fillId="0" borderId="24" xfId="0" applyFont="1" applyBorder="1" applyAlignment="1" applyProtection="1">
      <alignment horizontal="center" vertical="center"/>
      <protection locked="0"/>
    </xf>
    <xf numFmtId="0" fontId="3" fillId="0" borderId="74" xfId="0" applyFont="1" applyBorder="1" applyAlignment="1" applyProtection="1">
      <alignment horizontal="center" vertical="center"/>
      <protection locked="0"/>
    </xf>
    <xf numFmtId="0" fontId="3" fillId="0" borderId="46" xfId="0" applyFont="1" applyBorder="1" applyAlignment="1" applyProtection="1">
      <alignment horizontal="center" vertical="center"/>
      <protection locked="0"/>
    </xf>
    <xf numFmtId="0" fontId="3" fillId="0" borderId="75" xfId="0" applyFont="1" applyBorder="1" applyAlignment="1" applyProtection="1">
      <alignment horizontal="center" vertical="center"/>
      <protection locked="0"/>
    </xf>
    <xf numFmtId="2" fontId="2" fillId="11" borderId="36" xfId="0" applyNumberFormat="1" applyFont="1" applyFill="1" applyBorder="1" applyAlignment="1" applyProtection="1">
      <alignment horizontal="center" vertical="center"/>
    </xf>
    <xf numFmtId="2" fontId="2" fillId="11" borderId="37" xfId="0" applyNumberFormat="1" applyFont="1" applyFill="1" applyBorder="1" applyAlignment="1" applyProtection="1">
      <alignment horizontal="center" vertical="center"/>
    </xf>
    <xf numFmtId="0" fontId="13" fillId="0" borderId="49" xfId="0" applyFont="1" applyFill="1" applyBorder="1" applyAlignment="1" applyProtection="1">
      <alignment horizontal="left" vertical="center"/>
    </xf>
    <xf numFmtId="0" fontId="13" fillId="0" borderId="0" xfId="0" applyFont="1" applyFill="1" applyBorder="1" applyAlignment="1" applyProtection="1">
      <alignment horizontal="left" vertical="center"/>
    </xf>
    <xf numFmtId="2" fontId="4" fillId="10" borderId="0" xfId="0" applyNumberFormat="1" applyFont="1" applyFill="1" applyBorder="1" applyAlignment="1" applyProtection="1">
      <alignment horizontal="left" vertical="center"/>
      <protection locked="0"/>
    </xf>
    <xf numFmtId="14" fontId="4" fillId="10" borderId="0" xfId="0" applyNumberFormat="1" applyFont="1" applyFill="1" applyBorder="1" applyAlignment="1" applyProtection="1">
      <alignment horizontal="left" vertical="center"/>
      <protection locked="0"/>
    </xf>
    <xf numFmtId="1" fontId="4" fillId="0" borderId="0" xfId="0" applyNumberFormat="1" applyFont="1" applyFill="1" applyBorder="1" applyAlignment="1" applyProtection="1">
      <alignment horizontal="center" vertical="center"/>
    </xf>
    <xf numFmtId="2" fontId="2" fillId="2" borderId="36" xfId="0" applyNumberFormat="1" applyFont="1" applyFill="1" applyBorder="1" applyAlignment="1" applyProtection="1">
      <alignment horizontal="center" vertical="center"/>
    </xf>
    <xf numFmtId="2" fontId="2" fillId="2" borderId="37" xfId="0" applyNumberFormat="1" applyFont="1" applyFill="1" applyBorder="1" applyAlignment="1" applyProtection="1">
      <alignment horizontal="center" vertical="center"/>
    </xf>
    <xf numFmtId="167" fontId="2" fillId="11" borderId="36" xfId="0" applyNumberFormat="1" applyFont="1" applyFill="1" applyBorder="1" applyAlignment="1" applyProtection="1">
      <alignment horizontal="center" vertical="center"/>
    </xf>
    <xf numFmtId="167" fontId="2" fillId="11" borderId="37" xfId="0" applyNumberFormat="1" applyFont="1" applyFill="1" applyBorder="1" applyAlignment="1" applyProtection="1">
      <alignment horizontal="center" vertical="center"/>
    </xf>
    <xf numFmtId="169" fontId="13" fillId="0" borderId="44" xfId="0" applyNumberFormat="1" applyFont="1" applyBorder="1" applyAlignment="1" applyProtection="1">
      <alignment horizontal="center" vertical="center"/>
    </xf>
    <xf numFmtId="169" fontId="13" fillId="0" borderId="45" xfId="0" applyNumberFormat="1" applyFont="1" applyBorder="1" applyAlignment="1" applyProtection="1">
      <alignment horizontal="center" vertical="center"/>
    </xf>
    <xf numFmtId="2" fontId="13" fillId="7" borderId="38" xfId="0" applyNumberFormat="1" applyFont="1" applyFill="1" applyBorder="1" applyAlignment="1" applyProtection="1">
      <alignment horizontal="center" vertical="center" wrapText="1"/>
    </xf>
    <xf numFmtId="0" fontId="20" fillId="7" borderId="76" xfId="0" applyFont="1" applyFill="1" applyBorder="1" applyAlignment="1" applyProtection="1">
      <alignment horizontal="center"/>
    </xf>
    <xf numFmtId="0" fontId="20" fillId="7" borderId="77" xfId="0" applyFont="1" applyFill="1" applyBorder="1" applyAlignment="1" applyProtection="1">
      <alignment horizontal="center"/>
    </xf>
    <xf numFmtId="0" fontId="20" fillId="7" borderId="78" xfId="0" applyFont="1" applyFill="1" applyBorder="1" applyAlignment="1" applyProtection="1">
      <alignment horizontal="center"/>
    </xf>
    <xf numFmtId="165" fontId="13" fillId="7" borderId="36" xfId="0" applyNumberFormat="1" applyFont="1" applyFill="1" applyBorder="1" applyAlignment="1" applyProtection="1">
      <alignment horizontal="center" vertical="center" wrapText="1"/>
    </xf>
    <xf numFmtId="165" fontId="13" fillId="7" borderId="37" xfId="0" applyNumberFormat="1"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xf>
    <xf numFmtId="0" fontId="13" fillId="3" borderId="37" xfId="0" applyFont="1" applyFill="1" applyBorder="1" applyAlignment="1" applyProtection="1">
      <alignment horizontal="center" vertical="center"/>
    </xf>
    <xf numFmtId="165" fontId="13" fillId="7" borderId="38" xfId="0" applyNumberFormat="1" applyFont="1" applyFill="1" applyBorder="1" applyAlignment="1" applyProtection="1">
      <alignment horizontal="center" vertical="center"/>
    </xf>
    <xf numFmtId="165" fontId="19" fillId="5" borderId="38" xfId="0" applyNumberFormat="1" applyFont="1" applyFill="1" applyBorder="1" applyAlignment="1" applyProtection="1">
      <alignment horizontal="center" vertical="center"/>
    </xf>
    <xf numFmtId="165" fontId="19" fillId="4" borderId="38" xfId="0" applyNumberFormat="1" applyFont="1" applyFill="1" applyBorder="1" applyAlignment="1" applyProtection="1">
      <alignment horizontal="center" vertical="center"/>
    </xf>
    <xf numFmtId="165" fontId="1" fillId="7" borderId="38" xfId="0" applyNumberFormat="1" applyFont="1" applyFill="1" applyBorder="1" applyAlignment="1" applyProtection="1">
      <alignment horizontal="center" vertical="center"/>
    </xf>
    <xf numFmtId="165" fontId="4" fillId="6" borderId="13" xfId="0" applyNumberFormat="1" applyFont="1" applyFill="1" applyBorder="1" applyAlignment="1" applyProtection="1">
      <alignment horizontal="center" vertical="center"/>
    </xf>
    <xf numFmtId="165" fontId="4" fillId="6" borderId="14" xfId="0" applyNumberFormat="1" applyFont="1" applyFill="1" applyBorder="1" applyAlignment="1" applyProtection="1">
      <alignment horizontal="center" vertical="center"/>
    </xf>
    <xf numFmtId="165" fontId="4" fillId="6" borderId="15" xfId="0" applyNumberFormat="1" applyFont="1" applyFill="1" applyBorder="1" applyAlignment="1" applyProtection="1">
      <alignment horizontal="center" vertical="center"/>
    </xf>
    <xf numFmtId="165" fontId="4" fillId="7" borderId="36" xfId="0" applyNumberFormat="1" applyFont="1" applyFill="1" applyBorder="1" applyAlignment="1" applyProtection="1">
      <alignment horizontal="center" vertical="center"/>
    </xf>
    <xf numFmtId="165" fontId="4" fillId="7" borderId="18" xfId="0" applyNumberFormat="1" applyFont="1" applyFill="1" applyBorder="1" applyAlignment="1" applyProtection="1">
      <alignment horizontal="center" vertical="center"/>
    </xf>
    <xf numFmtId="165" fontId="4" fillId="7" borderId="37" xfId="0" applyNumberFormat="1" applyFont="1" applyFill="1" applyBorder="1" applyAlignment="1" applyProtection="1">
      <alignment horizontal="center" vertical="center"/>
    </xf>
    <xf numFmtId="2" fontId="13" fillId="6" borderId="38" xfId="0" applyNumberFormat="1" applyFont="1" applyFill="1" applyBorder="1" applyAlignment="1" applyProtection="1">
      <alignment horizontal="center" vertical="center" wrapText="1"/>
    </xf>
    <xf numFmtId="165" fontId="13" fillId="6" borderId="38" xfId="0" applyNumberFormat="1" applyFont="1" applyFill="1" applyBorder="1" applyAlignment="1" applyProtection="1">
      <alignment horizontal="center" vertical="center" wrapText="1"/>
    </xf>
  </cellXfs>
  <cellStyles count="2">
    <cellStyle name="Hyperlink" xfId="1" builtinId="8"/>
    <cellStyle name="Normal" xfId="0" builtinId="0"/>
  </cellStyles>
  <dxfs count="14">
    <dxf>
      <font>
        <b/>
        <i val="0"/>
      </font>
      <fill>
        <patternFill>
          <bgColor theme="9" tint="-0.24994659260841701"/>
        </patternFill>
      </fill>
    </dxf>
    <dxf>
      <font>
        <b/>
        <i val="0"/>
      </font>
      <fill>
        <patternFill>
          <bgColor theme="8" tint="0.79998168889431442"/>
        </patternFill>
      </fill>
    </dxf>
    <dxf>
      <font>
        <b/>
        <i val="0"/>
      </font>
      <fill>
        <patternFill>
          <bgColor rgb="FFFFFF00"/>
        </patternFill>
      </fill>
    </dxf>
    <dxf>
      <font>
        <b/>
        <i val="0"/>
      </font>
      <fill>
        <patternFill>
          <bgColor theme="5"/>
        </patternFill>
      </fill>
    </dxf>
    <dxf>
      <font>
        <b/>
        <i val="0"/>
      </font>
      <fill>
        <patternFill>
          <bgColor theme="2" tint="-0.24994659260841701"/>
        </patternFill>
      </fill>
    </dxf>
    <dxf>
      <font>
        <b/>
        <i val="0"/>
        <color auto="1"/>
      </font>
      <fill>
        <patternFill patternType="solid">
          <fgColor indexed="64"/>
          <bgColor rgb="FFFF0000"/>
        </patternFill>
      </fill>
    </dxf>
    <dxf>
      <font>
        <b/>
        <i val="0"/>
        <color auto="1"/>
      </font>
      <fill>
        <patternFill patternType="solid">
          <fgColor indexed="64"/>
          <bgColor rgb="FFFF0000"/>
        </patternFill>
      </fill>
    </dxf>
    <dxf>
      <font>
        <b/>
        <i val="0"/>
        <color rgb="FFFF0000"/>
      </font>
      <fill>
        <patternFill patternType="solid">
          <fgColor indexed="64"/>
          <bgColor rgb="FFFF0000"/>
        </patternFill>
      </fill>
    </dxf>
    <dxf>
      <font>
        <b/>
        <i val="0"/>
        <color rgb="FFFF0000"/>
      </font>
      <fill>
        <patternFill patternType="solid">
          <fgColor indexed="64"/>
          <bgColor rgb="FFFF0000"/>
        </patternFill>
      </fill>
    </dxf>
    <dxf>
      <font>
        <color rgb="FF9C0006"/>
      </font>
      <fill>
        <patternFill>
          <bgColor rgb="FFFFC7CE"/>
        </patternFill>
      </fill>
    </dxf>
    <dxf>
      <font>
        <b/>
        <i val="0"/>
        <color rgb="FFFF0000"/>
      </font>
      <fill>
        <patternFill patternType="solid">
          <fgColor indexed="64"/>
          <bgColor rgb="FFFF0000"/>
        </patternFill>
      </fill>
    </dxf>
    <dxf>
      <font>
        <color theme="0" tint="-0.14996795556505021"/>
      </font>
      <fill>
        <patternFill>
          <bgColor theme="0" tint="-0.14996795556505021"/>
        </patternFill>
      </fill>
    </dxf>
    <dxf>
      <fill>
        <patternFill patternType="none">
          <bgColor indexed="65"/>
        </patternFill>
      </fill>
    </dxf>
    <dxf>
      <font>
        <b/>
        <i val="0"/>
        <color auto="1"/>
      </font>
      <fill>
        <patternFill patternType="solid">
          <fgColor indexed="64"/>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66675</xdr:rowOff>
    </xdr:from>
    <xdr:to>
      <xdr:col>4</xdr:col>
      <xdr:colOff>19050</xdr:colOff>
      <xdr:row>0</xdr:row>
      <xdr:rowOff>276225</xdr:rowOff>
    </xdr:to>
    <xdr:pic>
      <xdr:nvPicPr>
        <xdr:cNvPr id="145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66675"/>
          <a:ext cx="12573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657225</xdr:colOff>
      <xdr:row>16</xdr:row>
      <xdr:rowOff>1304925</xdr:rowOff>
    </xdr:from>
    <xdr:to>
      <xdr:col>0</xdr:col>
      <xdr:colOff>657225</xdr:colOff>
      <xdr:row>22</xdr:row>
      <xdr:rowOff>57150</xdr:rowOff>
    </xdr:to>
    <xdr:pic>
      <xdr:nvPicPr>
        <xdr:cNvPr id="705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6134100"/>
          <a:ext cx="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1914525</xdr:colOff>
      <xdr:row>33</xdr:row>
      <xdr:rowOff>1466850</xdr:rowOff>
    </xdr:from>
    <xdr:to>
      <xdr:col>0</xdr:col>
      <xdr:colOff>1914525</xdr:colOff>
      <xdr:row>41</xdr:row>
      <xdr:rowOff>142875</xdr:rowOff>
    </xdr:to>
    <xdr:pic>
      <xdr:nvPicPr>
        <xdr:cNvPr id="7059"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14525" y="13896975"/>
          <a:ext cx="0" cy="167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828675</xdr:colOff>
      <xdr:row>5</xdr:row>
      <xdr:rowOff>76200</xdr:rowOff>
    </xdr:from>
    <xdr:to>
      <xdr:col>0</xdr:col>
      <xdr:colOff>828675</xdr:colOff>
      <xdr:row>14</xdr:row>
      <xdr:rowOff>76200</xdr:rowOff>
    </xdr:to>
    <xdr:pic>
      <xdr:nvPicPr>
        <xdr:cNvPr id="7060"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8675" y="2705100"/>
          <a:ext cx="0"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2076450</xdr:colOff>
      <xdr:row>34</xdr:row>
      <xdr:rowOff>38100</xdr:rowOff>
    </xdr:from>
    <xdr:to>
      <xdr:col>0</xdr:col>
      <xdr:colOff>3657600</xdr:colOff>
      <xdr:row>43</xdr:row>
      <xdr:rowOff>133350</xdr:rowOff>
    </xdr:to>
    <xdr:pic>
      <xdr:nvPicPr>
        <xdr:cNvPr id="7061"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4068425"/>
          <a:ext cx="1581150"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5</xdr:row>
      <xdr:rowOff>38100</xdr:rowOff>
    </xdr:from>
    <xdr:to>
      <xdr:col>0</xdr:col>
      <xdr:colOff>4391025</xdr:colOff>
      <xdr:row>15</xdr:row>
      <xdr:rowOff>66675</xdr:rowOff>
    </xdr:to>
    <xdr:pic>
      <xdr:nvPicPr>
        <xdr:cNvPr id="7062" name="Picture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500" y="2667000"/>
          <a:ext cx="4200525"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24</xdr:row>
      <xdr:rowOff>1866900</xdr:rowOff>
    </xdr:from>
    <xdr:to>
      <xdr:col>0</xdr:col>
      <xdr:colOff>5848350</xdr:colOff>
      <xdr:row>30</xdr:row>
      <xdr:rowOff>85725</xdr:rowOff>
    </xdr:to>
    <xdr:pic>
      <xdr:nvPicPr>
        <xdr:cNvPr id="7063" name="Picture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5250" y="9496425"/>
          <a:ext cx="575310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17</xdr:row>
      <xdr:rowOff>84482</xdr:rowOff>
    </xdr:from>
    <xdr:to>
      <xdr:col>0</xdr:col>
      <xdr:colOff>5152176</xdr:colOff>
      <xdr:row>22</xdr:row>
      <xdr:rowOff>171265</xdr:rowOff>
    </xdr:to>
    <xdr:pic>
      <xdr:nvPicPr>
        <xdr:cNvPr id="3" name="Picture 2"/>
        <xdr:cNvPicPr>
          <a:picLocks noChangeAspect="1"/>
        </xdr:cNvPicPr>
      </xdr:nvPicPr>
      <xdr:blipFill>
        <a:blip xmlns:r="http://schemas.openxmlformats.org/officeDocument/2006/relationships" r:embed="rId6"/>
        <a:stretch>
          <a:fillRect/>
        </a:stretch>
      </xdr:blipFill>
      <xdr:spPr>
        <a:xfrm>
          <a:off x="152400" y="6313832"/>
          <a:ext cx="4999776" cy="10869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ortheastern.edu/policies/pdfs/Policy_on_Paid_Time_Off.pdf" TargetMode="External"/><Relationship Id="rId1" Type="http://schemas.openxmlformats.org/officeDocument/2006/relationships/hyperlink" Target="http://www.northeastern.edu/hrm/benefits/paid-time-off/index.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A89"/>
  <sheetViews>
    <sheetView showGridLines="0" tabSelected="1" topLeftCell="A23" zoomScale="85" zoomScaleNormal="85" workbookViewId="0">
      <selection activeCell="B43" sqref="B43"/>
    </sheetView>
  </sheetViews>
  <sheetFormatPr defaultColWidth="3.28515625" defaultRowHeight="12" customHeight="1" x14ac:dyDescent="0.25"/>
  <cols>
    <col min="1" max="1" width="5.85546875" style="2" customWidth="1"/>
    <col min="2" max="25" width="4.42578125" style="2" customWidth="1"/>
    <col min="26" max="26" width="7" style="2" bestFit="1" customWidth="1"/>
    <col min="27" max="27" width="1.7109375" style="2" customWidth="1"/>
    <col min="28" max="28" width="5.42578125" style="135" customWidth="1"/>
    <col min="29" max="29" width="13" style="152" customWidth="1"/>
    <col min="30" max="30" width="11.7109375" style="152" customWidth="1"/>
    <col min="31" max="31" width="7.5703125" style="152" customWidth="1"/>
    <col min="32" max="33" width="7.5703125" style="153" customWidth="1"/>
    <col min="34" max="36" width="7.5703125" style="152" customWidth="1"/>
    <col min="37" max="37" width="7.5703125" style="154" customWidth="1"/>
    <col min="38" max="44" width="7.5703125" style="8" customWidth="1"/>
    <col min="45" max="16384" width="3.28515625" style="8"/>
  </cols>
  <sheetData>
    <row r="1" spans="1:53" ht="24" customHeight="1" x14ac:dyDescent="0.25"/>
    <row r="2" spans="1:53" ht="25.5" x14ac:dyDescent="0.25">
      <c r="A2" s="29" t="s">
        <v>116</v>
      </c>
    </row>
    <row r="3" spans="1:53" ht="16.5" x14ac:dyDescent="0.25"/>
    <row r="4" spans="1:53" ht="18.75" thickBot="1" x14ac:dyDescent="0.3">
      <c r="A4" s="155" t="s">
        <v>89</v>
      </c>
      <c r="S4" s="8"/>
      <c r="T4" s="8"/>
      <c r="U4" s="8"/>
      <c r="V4" s="8"/>
      <c r="W4" s="8"/>
      <c r="X4" s="8"/>
      <c r="Y4" s="8"/>
      <c r="Z4" s="8"/>
      <c r="AA4" s="8"/>
      <c r="AC4" s="86" t="s">
        <v>59</v>
      </c>
      <c r="AD4" s="2"/>
      <c r="AE4" s="2"/>
      <c r="AF4" s="2"/>
      <c r="AG4" s="2"/>
      <c r="AH4" s="2"/>
      <c r="AI4" s="2"/>
      <c r="AJ4" s="2"/>
      <c r="AK4" s="2"/>
      <c r="AL4" s="67"/>
      <c r="AM4" s="31"/>
      <c r="AN4" s="31"/>
      <c r="AO4" s="31"/>
      <c r="AP4" s="31"/>
    </row>
    <row r="5" spans="1:53" ht="19.5" thickTop="1" thickBot="1" x14ac:dyDescent="0.3">
      <c r="A5" s="113" t="s">
        <v>1</v>
      </c>
      <c r="B5" s="114"/>
      <c r="C5" s="114"/>
      <c r="D5" s="114"/>
      <c r="E5" s="330"/>
      <c r="F5" s="330"/>
      <c r="G5" s="330"/>
      <c r="H5" s="330"/>
      <c r="I5" s="330"/>
      <c r="J5" s="330"/>
      <c r="K5" s="330"/>
      <c r="L5" s="330"/>
      <c r="M5" s="330"/>
      <c r="N5" s="137"/>
      <c r="O5" s="156"/>
      <c r="P5" s="157"/>
      <c r="Q5" s="8"/>
      <c r="S5" s="8"/>
      <c r="T5" s="8"/>
      <c r="U5" s="8"/>
      <c r="V5" s="8"/>
      <c r="W5" s="8"/>
      <c r="X5" s="8"/>
      <c r="Y5" s="8"/>
      <c r="Z5" s="8"/>
      <c r="AA5" s="8"/>
      <c r="AC5" s="257" t="s">
        <v>55</v>
      </c>
      <c r="AD5" s="258" t="s">
        <v>56</v>
      </c>
      <c r="AE5" s="259"/>
      <c r="AF5" s="260"/>
      <c r="AG5" s="260"/>
      <c r="AH5" s="261"/>
      <c r="AI5" s="261"/>
      <c r="AJ5" s="262"/>
      <c r="AK5" s="27"/>
      <c r="AL5" s="215"/>
      <c r="AM5" s="68"/>
      <c r="AN5" s="68"/>
      <c r="AO5" s="68"/>
      <c r="AP5" s="68"/>
      <c r="AQ5" s="27"/>
      <c r="AR5" s="27"/>
      <c r="AS5" s="20"/>
      <c r="AT5" s="20"/>
      <c r="AU5" s="20"/>
      <c r="AV5" s="20"/>
      <c r="AW5" s="20"/>
      <c r="AX5" s="20"/>
      <c r="AY5" s="20"/>
      <c r="AZ5" s="20"/>
      <c r="BA5" s="20"/>
    </row>
    <row r="6" spans="1:53" s="27" customFormat="1" ht="18.75" thickBot="1" x14ac:dyDescent="0.3">
      <c r="A6" s="115" t="s">
        <v>34</v>
      </c>
      <c r="B6" s="116"/>
      <c r="C6" s="116"/>
      <c r="D6" s="116"/>
      <c r="E6" s="331"/>
      <c r="F6" s="331"/>
      <c r="G6" s="331"/>
      <c r="H6" s="331"/>
      <c r="I6" s="331"/>
      <c r="J6" s="331"/>
      <c r="K6" s="331"/>
      <c r="L6" s="331"/>
      <c r="M6" s="331"/>
      <c r="N6" s="47"/>
      <c r="O6" s="135"/>
      <c r="P6" s="138"/>
      <c r="Q6" s="3"/>
      <c r="R6" s="12" t="s">
        <v>60</v>
      </c>
      <c r="S6" s="2"/>
      <c r="T6" s="2"/>
      <c r="U6" s="2"/>
      <c r="V6" s="2"/>
      <c r="W6" s="2"/>
      <c r="X6" s="2"/>
      <c r="Y6" s="2"/>
      <c r="Z6" s="2"/>
      <c r="AC6" s="263" t="s">
        <v>26</v>
      </c>
      <c r="AD6" s="34" t="s">
        <v>42</v>
      </c>
      <c r="AE6" s="34"/>
      <c r="AF6" s="254"/>
      <c r="AG6" s="254"/>
      <c r="AH6" s="254"/>
      <c r="AI6" s="254"/>
      <c r="AJ6" s="264"/>
      <c r="AK6" s="215"/>
      <c r="AL6" s="215"/>
      <c r="AM6" s="68"/>
      <c r="AN6" s="68"/>
      <c r="AO6" s="68"/>
      <c r="AP6" s="68"/>
      <c r="AS6" s="32"/>
      <c r="AT6" s="32"/>
      <c r="AU6" s="32"/>
      <c r="AV6" s="32"/>
      <c r="AW6" s="32"/>
      <c r="AX6" s="32"/>
      <c r="AY6" s="19"/>
      <c r="AZ6" s="19"/>
      <c r="BA6" s="19"/>
    </row>
    <row r="7" spans="1:53" s="27" customFormat="1" ht="18.75" thickTop="1" x14ac:dyDescent="0.25">
      <c r="A7" s="115" t="s">
        <v>35</v>
      </c>
      <c r="B7" s="116"/>
      <c r="C7" s="116"/>
      <c r="D7" s="116"/>
      <c r="E7" s="331"/>
      <c r="F7" s="331"/>
      <c r="G7" s="331"/>
      <c r="H7" s="331"/>
      <c r="I7" s="331"/>
      <c r="J7" s="331"/>
      <c r="K7" s="331"/>
      <c r="L7" s="331"/>
      <c r="M7" s="331"/>
      <c r="N7" s="47"/>
      <c r="O7" s="135"/>
      <c r="P7" s="139"/>
      <c r="Q7" s="2"/>
      <c r="R7" s="185" t="s">
        <v>61</v>
      </c>
      <c r="S7" s="186"/>
      <c r="T7" s="186"/>
      <c r="U7" s="186"/>
      <c r="V7" s="186"/>
      <c r="W7" s="332"/>
      <c r="X7" s="332"/>
      <c r="Y7" s="332"/>
      <c r="Z7" s="333"/>
      <c r="AC7" s="265" t="s">
        <v>25</v>
      </c>
      <c r="AD7" s="34" t="s">
        <v>86</v>
      </c>
      <c r="AE7" s="34"/>
      <c r="AF7" s="254"/>
      <c r="AG7" s="254"/>
      <c r="AH7" s="254"/>
      <c r="AI7" s="254"/>
      <c r="AJ7" s="264"/>
      <c r="AK7" s="215"/>
      <c r="AL7" s="215"/>
      <c r="AM7" s="33"/>
      <c r="AN7" s="33"/>
      <c r="AO7" s="33"/>
      <c r="AP7" s="33"/>
      <c r="AS7" s="32"/>
      <c r="AT7" s="32"/>
      <c r="AU7" s="32"/>
      <c r="AV7" s="32"/>
      <c r="AW7" s="32"/>
      <c r="AX7" s="32"/>
      <c r="AY7" s="19"/>
      <c r="AZ7" s="19"/>
      <c r="BA7" s="19"/>
    </row>
    <row r="8" spans="1:53" s="27" customFormat="1" ht="18" x14ac:dyDescent="0.25">
      <c r="A8" s="115" t="s">
        <v>37</v>
      </c>
      <c r="B8" s="117"/>
      <c r="C8" s="117"/>
      <c r="D8" s="117"/>
      <c r="E8" s="331"/>
      <c r="F8" s="331"/>
      <c r="G8" s="331"/>
      <c r="H8" s="331"/>
      <c r="I8" s="331"/>
      <c r="J8" s="331"/>
      <c r="K8" s="331"/>
      <c r="L8" s="331"/>
      <c r="M8" s="331"/>
      <c r="N8" s="47"/>
      <c r="O8" s="136"/>
      <c r="P8" s="139"/>
      <c r="Q8" s="2"/>
      <c r="R8" s="187" t="s">
        <v>62</v>
      </c>
      <c r="S8" s="61"/>
      <c r="T8" s="61"/>
      <c r="U8" s="61"/>
      <c r="V8" s="61"/>
      <c r="W8" s="343"/>
      <c r="X8" s="343"/>
      <c r="Y8" s="343"/>
      <c r="Z8" s="344"/>
      <c r="AC8" s="266" t="s">
        <v>84</v>
      </c>
      <c r="AD8" s="34" t="s">
        <v>85</v>
      </c>
      <c r="AE8" s="34"/>
      <c r="AF8" s="254"/>
      <c r="AG8" s="254"/>
      <c r="AH8" s="254"/>
      <c r="AI8" s="254"/>
      <c r="AJ8" s="264"/>
      <c r="AK8" s="215"/>
      <c r="AL8" s="213"/>
      <c r="AM8" s="33"/>
      <c r="AN8" s="33"/>
      <c r="AO8" s="33"/>
      <c r="AP8" s="33"/>
      <c r="AQ8" s="8"/>
      <c r="AR8" s="8"/>
      <c r="AS8" s="32"/>
      <c r="AT8" s="32"/>
      <c r="AU8" s="32"/>
      <c r="AV8" s="32"/>
      <c r="AW8" s="32"/>
      <c r="AX8" s="32"/>
      <c r="AY8" s="19"/>
      <c r="AZ8" s="19"/>
      <c r="BA8" s="19"/>
    </row>
    <row r="9" spans="1:53" ht="18" x14ac:dyDescent="0.25">
      <c r="A9" s="118" t="s">
        <v>2</v>
      </c>
      <c r="B9" s="34"/>
      <c r="C9" s="34"/>
      <c r="D9" s="34"/>
      <c r="E9" s="331"/>
      <c r="F9" s="331"/>
      <c r="G9" s="331"/>
      <c r="H9" s="331"/>
      <c r="I9" s="331"/>
      <c r="J9" s="331"/>
      <c r="K9" s="331"/>
      <c r="L9" s="331"/>
      <c r="M9" s="331"/>
      <c r="N9" s="158"/>
      <c r="O9" s="159"/>
      <c r="P9" s="160"/>
      <c r="Q9" s="8"/>
      <c r="R9" s="187" t="s">
        <v>63</v>
      </c>
      <c r="S9" s="61"/>
      <c r="T9" s="61"/>
      <c r="U9" s="345"/>
      <c r="V9" s="345"/>
      <c r="W9" s="345"/>
      <c r="X9" s="345"/>
      <c r="Y9" s="345"/>
      <c r="Z9" s="346"/>
      <c r="AC9" s="267" t="s">
        <v>32</v>
      </c>
      <c r="AD9" s="34" t="s">
        <v>74</v>
      </c>
      <c r="AE9" s="34"/>
      <c r="AF9" s="61"/>
      <c r="AG9" s="61"/>
      <c r="AH9" s="255"/>
      <c r="AI9" s="255"/>
      <c r="AJ9" s="268"/>
      <c r="AK9" s="213"/>
      <c r="AM9" s="35"/>
      <c r="AN9" s="35"/>
      <c r="AO9" s="35"/>
      <c r="AP9" s="35"/>
      <c r="AQ9" s="27"/>
      <c r="AR9" s="27"/>
      <c r="AS9" s="33"/>
      <c r="AT9" s="33"/>
      <c r="AU9" s="33"/>
      <c r="AV9" s="33"/>
      <c r="AW9" s="33"/>
      <c r="AX9" s="33"/>
      <c r="AY9" s="24"/>
      <c r="AZ9" s="24"/>
      <c r="BA9" s="24"/>
    </row>
    <row r="10" spans="1:53" s="27" customFormat="1" ht="18.75" thickBot="1" x14ac:dyDescent="0.3">
      <c r="A10" s="349" t="s">
        <v>38</v>
      </c>
      <c r="B10" s="350"/>
      <c r="C10" s="350"/>
      <c r="D10" s="47"/>
      <c r="E10" s="352"/>
      <c r="F10" s="352"/>
      <c r="G10" s="352"/>
      <c r="H10" s="352"/>
      <c r="I10" s="352"/>
      <c r="J10" s="352"/>
      <c r="K10" s="352"/>
      <c r="L10" s="352"/>
      <c r="M10" s="352"/>
      <c r="N10" s="14"/>
      <c r="O10" s="61"/>
      <c r="P10" s="161"/>
      <c r="R10" s="190"/>
      <c r="S10" s="188"/>
      <c r="T10" s="188"/>
      <c r="U10" s="188"/>
      <c r="V10" s="188"/>
      <c r="W10" s="188"/>
      <c r="X10" s="188"/>
      <c r="Y10" s="188"/>
      <c r="Z10" s="189"/>
      <c r="AC10" s="269" t="s">
        <v>13</v>
      </c>
      <c r="AD10" s="73" t="s">
        <v>66</v>
      </c>
      <c r="AE10" s="73"/>
      <c r="AF10" s="61"/>
      <c r="AG10" s="61"/>
      <c r="AH10" s="61"/>
      <c r="AI10" s="61"/>
      <c r="AJ10" s="270"/>
      <c r="AM10" s="35"/>
      <c r="AN10" s="35"/>
      <c r="AO10" s="35"/>
      <c r="AP10" s="35"/>
      <c r="AQ10" s="2"/>
      <c r="AR10" s="2"/>
      <c r="AS10" s="33"/>
      <c r="AT10" s="33"/>
      <c r="AU10" s="33"/>
      <c r="AV10" s="33"/>
      <c r="AW10" s="33"/>
      <c r="AX10" s="33"/>
      <c r="AY10" s="24"/>
      <c r="AZ10" s="24"/>
      <c r="BA10" s="24"/>
    </row>
    <row r="11" spans="1:53" ht="18.75" thickTop="1" x14ac:dyDescent="0.25">
      <c r="A11" s="118" t="s">
        <v>36</v>
      </c>
      <c r="B11" s="119"/>
      <c r="C11" s="119"/>
      <c r="D11" s="119"/>
      <c r="E11" s="352"/>
      <c r="F11" s="352"/>
      <c r="G11" s="352"/>
      <c r="H11" s="352"/>
      <c r="I11" s="352"/>
      <c r="J11" s="352"/>
      <c r="K11" s="352"/>
      <c r="L11" s="352"/>
      <c r="M11" s="352"/>
      <c r="N11" s="162"/>
      <c r="O11" s="163"/>
      <c r="P11" s="164"/>
      <c r="Q11" s="9"/>
      <c r="AC11" s="269" t="s">
        <v>33</v>
      </c>
      <c r="AD11" s="73" t="s">
        <v>57</v>
      </c>
      <c r="AE11" s="73"/>
      <c r="AF11" s="47"/>
      <c r="AG11" s="47"/>
      <c r="AH11" s="61"/>
      <c r="AI11" s="61"/>
      <c r="AJ11" s="270"/>
      <c r="AK11" s="27"/>
      <c r="AL11" s="10"/>
      <c r="AM11" s="36"/>
      <c r="AN11" s="36"/>
      <c r="AO11" s="36"/>
      <c r="AP11" s="36"/>
      <c r="AQ11" s="39"/>
      <c r="AR11" s="39"/>
      <c r="AS11" s="35"/>
      <c r="AT11" s="35"/>
      <c r="AU11" s="35"/>
      <c r="AV11" s="35"/>
      <c r="AW11" s="35"/>
      <c r="AX11" s="35"/>
      <c r="AY11" s="25"/>
      <c r="AZ11" s="25"/>
      <c r="BA11" s="25"/>
    </row>
    <row r="12" spans="1:53" s="40" customFormat="1" ht="17.25" thickBot="1" x14ac:dyDescent="0.3">
      <c r="A12" s="118" t="s">
        <v>46</v>
      </c>
      <c r="B12" s="165"/>
      <c r="C12" s="165"/>
      <c r="D12" s="47"/>
      <c r="E12" s="351"/>
      <c r="F12" s="351"/>
      <c r="G12" s="351"/>
      <c r="H12" s="351"/>
      <c r="I12" s="351"/>
      <c r="J12" s="351"/>
      <c r="K12" s="351"/>
      <c r="L12" s="351"/>
      <c r="M12" s="351"/>
      <c r="N12" s="162"/>
      <c r="O12" s="166"/>
      <c r="P12" s="167"/>
      <c r="Q12" s="168"/>
      <c r="AC12" s="271" t="s">
        <v>69</v>
      </c>
      <c r="AD12" s="34" t="s">
        <v>75</v>
      </c>
      <c r="AE12" s="34"/>
      <c r="AF12" s="47"/>
      <c r="AG12" s="47"/>
      <c r="AH12" s="47"/>
      <c r="AI12" s="47"/>
      <c r="AJ12" s="272"/>
      <c r="AK12" s="10"/>
      <c r="AL12" s="10"/>
      <c r="AM12" s="10"/>
      <c r="AN12" s="10"/>
      <c r="AO12" s="37"/>
      <c r="AP12" s="37"/>
      <c r="AQ12" s="9"/>
      <c r="AR12" s="9"/>
      <c r="AS12" s="35"/>
      <c r="AT12" s="35"/>
      <c r="AU12" s="35"/>
      <c r="AV12" s="35"/>
      <c r="AW12" s="35"/>
      <c r="AX12" s="35"/>
      <c r="AY12" s="25"/>
      <c r="AZ12" s="25"/>
      <c r="BA12" s="25"/>
    </row>
    <row r="13" spans="1:53" ht="16.5" x14ac:dyDescent="0.25">
      <c r="A13" s="118" t="s">
        <v>54</v>
      </c>
      <c r="B13" s="47"/>
      <c r="C13" s="30"/>
      <c r="D13" s="47"/>
      <c r="E13" s="353">
        <v>1</v>
      </c>
      <c r="F13" s="353"/>
      <c r="G13" s="244" t="s">
        <v>82</v>
      </c>
      <c r="H13" s="245"/>
      <c r="I13" s="245"/>
      <c r="J13" s="245"/>
      <c r="K13" s="246"/>
      <c r="L13" s="245"/>
      <c r="M13" s="245"/>
      <c r="N13" s="247"/>
      <c r="O13" s="248"/>
      <c r="P13" s="249"/>
      <c r="Q13" s="9"/>
      <c r="AC13" s="273" t="s">
        <v>27</v>
      </c>
      <c r="AD13" s="34" t="s">
        <v>40</v>
      </c>
      <c r="AE13" s="34"/>
      <c r="AF13" s="47"/>
      <c r="AG13" s="47"/>
      <c r="AH13" s="47"/>
      <c r="AI13" s="47"/>
      <c r="AJ13" s="272"/>
      <c r="AK13" s="10"/>
      <c r="AL13" s="10"/>
      <c r="AM13" s="12"/>
      <c r="AN13" s="12"/>
      <c r="AO13" s="13"/>
      <c r="AP13" s="13"/>
      <c r="AQ13" s="2"/>
      <c r="AR13" s="135"/>
      <c r="AS13" s="36"/>
      <c r="AT13" s="36"/>
      <c r="AU13" s="36"/>
      <c r="AV13" s="36"/>
      <c r="AW13" s="36"/>
      <c r="AX13" s="36"/>
      <c r="AY13" s="21"/>
      <c r="AZ13" s="21"/>
      <c r="BA13" s="21"/>
    </row>
    <row r="14" spans="1:53" ht="17.25" thickBot="1" x14ac:dyDescent="0.3">
      <c r="A14" s="120"/>
      <c r="B14" s="121"/>
      <c r="C14" s="122"/>
      <c r="D14" s="121"/>
      <c r="E14" s="217"/>
      <c r="F14" s="217"/>
      <c r="G14" s="250" t="s">
        <v>83</v>
      </c>
      <c r="H14" s="225"/>
      <c r="I14" s="225"/>
      <c r="J14" s="225"/>
      <c r="K14" s="226"/>
      <c r="L14" s="225"/>
      <c r="M14" s="225"/>
      <c r="N14" s="227"/>
      <c r="O14" s="228"/>
      <c r="P14" s="229"/>
      <c r="Q14" s="9"/>
      <c r="AC14" s="273" t="s">
        <v>28</v>
      </c>
      <c r="AD14" s="34" t="s">
        <v>41</v>
      </c>
      <c r="AE14" s="34"/>
      <c r="AF14" s="47"/>
      <c r="AG14" s="47"/>
      <c r="AH14" s="47"/>
      <c r="AI14" s="47"/>
      <c r="AJ14" s="272"/>
      <c r="AK14" s="10"/>
      <c r="AL14" s="10"/>
      <c r="AM14" s="12"/>
      <c r="AN14" s="12"/>
      <c r="AO14" s="13"/>
      <c r="AP14" s="13"/>
      <c r="AQ14" s="2"/>
      <c r="AR14" s="135"/>
      <c r="AS14" s="36"/>
      <c r="AT14" s="36"/>
      <c r="AU14" s="36"/>
      <c r="AV14" s="36"/>
      <c r="AW14" s="36"/>
      <c r="AX14" s="36"/>
      <c r="AY14" s="21"/>
      <c r="AZ14" s="21"/>
      <c r="BA14" s="21"/>
    </row>
    <row r="15" spans="1:53" ht="15" customHeight="1" x14ac:dyDescent="0.25">
      <c r="J15" s="4"/>
      <c r="L15" s="7"/>
      <c r="M15" s="55"/>
      <c r="N15" s="55"/>
      <c r="O15" s="61"/>
      <c r="P15" s="56"/>
      <c r="Q15" s="56"/>
      <c r="AC15" s="273" t="s">
        <v>29</v>
      </c>
      <c r="AD15" s="34" t="s">
        <v>43</v>
      </c>
      <c r="AE15" s="34"/>
      <c r="AF15" s="47"/>
      <c r="AG15" s="47"/>
      <c r="AH15" s="47"/>
      <c r="AI15" s="47"/>
      <c r="AJ15" s="272"/>
      <c r="AK15" s="10"/>
      <c r="AL15" s="10"/>
      <c r="AM15" s="13"/>
      <c r="AN15" s="13"/>
      <c r="AO15" s="13"/>
      <c r="AP15" s="13"/>
      <c r="AQ15" s="2"/>
      <c r="AR15" s="135"/>
      <c r="AS15" s="37"/>
      <c r="AT15" s="37"/>
      <c r="AU15" s="37"/>
      <c r="AV15" s="37"/>
      <c r="AW15" s="37"/>
      <c r="AX15" s="37"/>
      <c r="AY15" s="26"/>
      <c r="AZ15" s="26"/>
      <c r="BA15" s="26"/>
    </row>
    <row r="16" spans="1:53" ht="18.75" thickBot="1" x14ac:dyDescent="0.3">
      <c r="A16" s="155" t="s">
        <v>65</v>
      </c>
      <c r="I16" s="7"/>
      <c r="J16" s="4"/>
      <c r="L16" s="7"/>
      <c r="M16" s="55"/>
      <c r="N16" s="55"/>
      <c r="O16" s="1"/>
      <c r="P16" s="1"/>
      <c r="Q16" s="1"/>
      <c r="AC16" s="273" t="s">
        <v>30</v>
      </c>
      <c r="AD16" s="34" t="s">
        <v>44</v>
      </c>
      <c r="AE16" s="34"/>
      <c r="AF16" s="47"/>
      <c r="AG16" s="47"/>
      <c r="AH16" s="47"/>
      <c r="AI16" s="47"/>
      <c r="AJ16" s="272"/>
      <c r="AK16" s="10"/>
      <c r="AL16" s="2"/>
      <c r="AM16" s="2"/>
      <c r="AN16" s="2"/>
      <c r="AO16" s="2"/>
      <c r="AP16" s="2"/>
      <c r="AQ16" s="2"/>
      <c r="AR16" s="135"/>
      <c r="AS16" s="13"/>
      <c r="AT16" s="13"/>
      <c r="AU16" s="13"/>
      <c r="AV16" s="13"/>
      <c r="AW16" s="13"/>
      <c r="AX16" s="13"/>
      <c r="AY16" s="22"/>
      <c r="AZ16" s="22"/>
      <c r="BA16" s="22"/>
    </row>
    <row r="17" spans="1:53" ht="19.5" thickBot="1" x14ac:dyDescent="0.3">
      <c r="A17" s="79"/>
      <c r="B17" s="80"/>
      <c r="C17" s="80"/>
      <c r="D17" s="80"/>
      <c r="E17" s="80"/>
      <c r="F17" s="80"/>
      <c r="G17" s="80"/>
      <c r="H17" s="80"/>
      <c r="I17" s="80"/>
      <c r="J17" s="81"/>
      <c r="K17" s="82"/>
      <c r="L17" s="83"/>
      <c r="M17" s="83"/>
      <c r="N17" s="83"/>
      <c r="O17" s="169"/>
      <c r="P17" s="169"/>
      <c r="Q17" s="169"/>
      <c r="R17" s="169"/>
      <c r="S17" s="169"/>
      <c r="T17" s="169"/>
      <c r="U17" s="169"/>
      <c r="V17" s="169"/>
      <c r="W17" s="169"/>
      <c r="X17" s="169"/>
      <c r="Y17" s="169"/>
      <c r="Z17" s="170"/>
      <c r="AC17" s="273" t="s">
        <v>31</v>
      </c>
      <c r="AD17" s="34" t="s">
        <v>45</v>
      </c>
      <c r="AE17" s="34"/>
      <c r="AF17" s="47"/>
      <c r="AG17" s="47"/>
      <c r="AH17" s="87"/>
      <c r="AI17" s="87"/>
      <c r="AJ17" s="274"/>
      <c r="AK17" s="2"/>
      <c r="AL17" s="152"/>
      <c r="AM17" s="13"/>
      <c r="AN17" s="13"/>
      <c r="AO17" s="13"/>
      <c r="AP17" s="13"/>
      <c r="AQ17" s="13"/>
      <c r="AR17" s="13"/>
      <c r="AS17" s="13"/>
      <c r="AT17" s="13"/>
      <c r="AU17" s="13"/>
      <c r="AV17" s="22"/>
      <c r="AW17" s="22"/>
      <c r="AX17" s="22"/>
    </row>
    <row r="18" spans="1:53" ht="19.5" thickTop="1" thickBot="1" x14ac:dyDescent="0.3">
      <c r="A18" s="84" t="s">
        <v>49</v>
      </c>
      <c r="B18" s="85"/>
      <c r="C18" s="85"/>
      <c r="D18" s="85"/>
      <c r="E18" s="85"/>
      <c r="F18" s="85"/>
      <c r="G18" s="85"/>
      <c r="H18" s="85"/>
      <c r="I18" s="85"/>
      <c r="J18" s="340"/>
      <c r="K18" s="341"/>
      <c r="L18" s="75"/>
      <c r="M18" s="336" t="e">
        <f>(AE42)/$E$8</f>
        <v>#DIV/0!</v>
      </c>
      <c r="N18" s="337"/>
      <c r="O18" s="85" t="s">
        <v>48</v>
      </c>
      <c r="P18" s="135"/>
      <c r="Q18" s="75"/>
      <c r="R18" s="75"/>
      <c r="S18" s="75"/>
      <c r="T18" s="75"/>
      <c r="U18" s="87"/>
      <c r="V18" s="135"/>
      <c r="W18" s="135"/>
      <c r="X18" s="135"/>
      <c r="Y18" s="135"/>
      <c r="Z18" s="172"/>
      <c r="AC18" s="275"/>
      <c r="AD18" s="216" t="s">
        <v>70</v>
      </c>
      <c r="AE18" s="66"/>
      <c r="AH18" s="171"/>
      <c r="AI18" s="171"/>
      <c r="AJ18" s="276"/>
      <c r="AL18" s="23"/>
      <c r="AM18" s="23"/>
      <c r="AN18" s="23"/>
      <c r="AO18" s="23"/>
      <c r="AP18" s="23"/>
      <c r="AQ18" s="23"/>
      <c r="AR18" s="23"/>
      <c r="AS18" s="23"/>
      <c r="AT18" s="23"/>
      <c r="AU18" s="23"/>
      <c r="AV18" s="23"/>
      <c r="AW18" s="23"/>
      <c r="AX18" s="23"/>
      <c r="AY18" s="23"/>
      <c r="AZ18" s="23"/>
    </row>
    <row r="19" spans="1:53" s="40" customFormat="1" ht="19.5" thickBot="1" x14ac:dyDescent="0.3">
      <c r="A19" s="88"/>
      <c r="B19" s="72"/>
      <c r="C19" s="72"/>
      <c r="D19" s="72"/>
      <c r="E19" s="72"/>
      <c r="F19" s="72"/>
      <c r="G19" s="72"/>
      <c r="H19" s="72"/>
      <c r="I19" s="72"/>
      <c r="J19" s="59"/>
      <c r="K19" s="89"/>
      <c r="L19" s="90"/>
      <c r="M19" s="90"/>
      <c r="N19" s="90"/>
      <c r="O19" s="90"/>
      <c r="P19" s="90"/>
      <c r="Q19" s="90"/>
      <c r="R19" s="90"/>
      <c r="S19" s="91"/>
      <c r="T19" s="173"/>
      <c r="U19" s="173"/>
      <c r="V19" s="173"/>
      <c r="W19" s="173"/>
      <c r="X19" s="173"/>
      <c r="Y19" s="173"/>
      <c r="Z19" s="174"/>
      <c r="AC19" s="273" t="s">
        <v>71</v>
      </c>
      <c r="AD19" s="256" t="s">
        <v>39</v>
      </c>
      <c r="AE19" s="255"/>
      <c r="AF19" s="255"/>
      <c r="AG19" s="255"/>
      <c r="AH19" s="255"/>
      <c r="AI19" s="255"/>
      <c r="AJ19" s="268"/>
      <c r="AK19" s="239"/>
    </row>
    <row r="20" spans="1:53" ht="19.5" thickBot="1" x14ac:dyDescent="0.3">
      <c r="A20" s="84" t="s">
        <v>47</v>
      </c>
      <c r="B20" s="94"/>
      <c r="C20" s="94"/>
      <c r="D20" s="94"/>
      <c r="E20" s="94"/>
      <c r="F20" s="94"/>
      <c r="G20" s="94"/>
      <c r="H20" s="94"/>
      <c r="I20" s="94"/>
      <c r="J20" s="338" t="e">
        <f>AG42/$E$8</f>
        <v>#DIV/0!</v>
      </c>
      <c r="K20" s="339"/>
      <c r="L20" s="65"/>
      <c r="M20" s="92"/>
      <c r="N20" s="5"/>
      <c r="O20" s="5"/>
      <c r="P20" s="5"/>
      <c r="Q20" s="5"/>
      <c r="R20" s="5"/>
      <c r="S20" s="85"/>
      <c r="T20" s="93"/>
      <c r="U20" s="93"/>
      <c r="V20" s="93"/>
      <c r="W20" s="93"/>
      <c r="X20" s="93"/>
      <c r="Y20" s="93"/>
      <c r="Z20" s="110"/>
      <c r="AA20" s="111"/>
      <c r="AB20" s="62"/>
      <c r="AC20" s="277" t="s">
        <v>72</v>
      </c>
      <c r="AD20" s="315" t="s">
        <v>73</v>
      </c>
      <c r="AE20" s="315"/>
      <c r="AF20" s="315"/>
      <c r="AG20" s="315"/>
      <c r="AH20" s="315"/>
      <c r="AI20" s="315"/>
      <c r="AJ20" s="316"/>
      <c r="AK20" s="238"/>
    </row>
    <row r="21" spans="1:53" ht="21" thickBot="1" x14ac:dyDescent="0.3">
      <c r="A21" s="95"/>
      <c r="B21" s="5"/>
      <c r="C21" s="85"/>
      <c r="D21" s="5"/>
      <c r="E21" s="5"/>
      <c r="F21" s="5"/>
      <c r="G21" s="5"/>
      <c r="H21" s="5"/>
      <c r="I21" s="61"/>
      <c r="J21" s="60"/>
      <c r="K21" s="61"/>
      <c r="L21" s="6"/>
      <c r="M21" s="92"/>
      <c r="N21" s="5"/>
      <c r="O21" s="5"/>
      <c r="P21" s="5"/>
      <c r="Q21" s="5"/>
      <c r="R21" s="5"/>
      <c r="S21" s="85"/>
      <c r="T21" s="93"/>
      <c r="U21" s="93"/>
      <c r="V21" s="93"/>
      <c r="W21" s="93"/>
      <c r="X21" s="93"/>
      <c r="Y21" s="93"/>
      <c r="Z21" s="110"/>
      <c r="AA21" s="111"/>
      <c r="AB21" s="62"/>
      <c r="AC21" s="15"/>
      <c r="AD21" s="15"/>
      <c r="AE21" s="15"/>
      <c r="AF21" s="15"/>
      <c r="AG21" s="15"/>
      <c r="AH21" s="8"/>
      <c r="AI21" s="8"/>
      <c r="AJ21" s="8"/>
      <c r="AK21" s="8"/>
    </row>
    <row r="22" spans="1:53" ht="19.5" thickBot="1" x14ac:dyDescent="0.3">
      <c r="A22" s="84" t="s">
        <v>50</v>
      </c>
      <c r="B22" s="64"/>
      <c r="C22" s="64"/>
      <c r="D22" s="64"/>
      <c r="E22" s="64"/>
      <c r="F22" s="64"/>
      <c r="G22" s="64"/>
      <c r="H22" s="64"/>
      <c r="I22" s="64"/>
      <c r="J22" s="354" t="e">
        <f ca="1">AK42/$E$8</f>
        <v>#DIV/0!</v>
      </c>
      <c r="K22" s="355"/>
      <c r="L22" s="64"/>
      <c r="M22" s="356" t="e">
        <f ca="1">($AK$42-$AE$42)/$E$8</f>
        <v>#DIV/0!</v>
      </c>
      <c r="N22" s="357"/>
      <c r="O22" s="72" t="s">
        <v>113</v>
      </c>
      <c r="P22" s="135"/>
      <c r="Q22" s="5"/>
      <c r="R22" s="135"/>
      <c r="S22" s="135"/>
      <c r="T22" s="135"/>
      <c r="U22" s="135"/>
      <c r="V22" s="72"/>
      <c r="W22" s="72"/>
      <c r="X22" s="72"/>
      <c r="Y22" s="72"/>
      <c r="Z22" s="96"/>
      <c r="AA22" s="72"/>
      <c r="AB22" s="38"/>
      <c r="AC22" s="16"/>
      <c r="AD22" s="16"/>
      <c r="AE22" s="16"/>
      <c r="AF22" s="16"/>
      <c r="AG22" s="16"/>
      <c r="AH22" s="8"/>
      <c r="AI22" s="8"/>
      <c r="AJ22" s="8"/>
      <c r="AK22" s="8"/>
    </row>
    <row r="23" spans="1:53" s="74" customFormat="1" ht="19.5" thickBot="1" x14ac:dyDescent="0.3">
      <c r="A23" s="97"/>
      <c r="B23" s="98"/>
      <c r="C23" s="98"/>
      <c r="D23" s="98"/>
      <c r="E23" s="98"/>
      <c r="F23" s="98"/>
      <c r="G23" s="98"/>
      <c r="H23" s="98"/>
      <c r="I23" s="98"/>
      <c r="J23" s="99"/>
      <c r="K23" s="99"/>
      <c r="L23" s="98"/>
      <c r="M23" s="100"/>
      <c r="N23" s="100"/>
      <c r="O23" s="102"/>
      <c r="P23" s="175"/>
      <c r="Q23" s="101"/>
      <c r="R23" s="175"/>
      <c r="S23" s="175"/>
      <c r="T23" s="175"/>
      <c r="U23" s="175"/>
      <c r="V23" s="102"/>
      <c r="W23" s="102"/>
      <c r="X23" s="102"/>
      <c r="Y23" s="102"/>
      <c r="Z23" s="103"/>
      <c r="AA23" s="72"/>
      <c r="AB23" s="72"/>
      <c r="AC23" s="8"/>
      <c r="AD23" s="8"/>
      <c r="AE23" s="8"/>
      <c r="AF23" s="8"/>
      <c r="AG23" s="8"/>
      <c r="AH23" s="8"/>
      <c r="AI23" s="8"/>
      <c r="AL23" s="8"/>
      <c r="AM23" s="8"/>
      <c r="AN23" s="8"/>
      <c r="AO23" s="8"/>
      <c r="AP23" s="8"/>
      <c r="AQ23" s="8"/>
      <c r="AR23" s="8"/>
    </row>
    <row r="24" spans="1:53" ht="15" customHeight="1" x14ac:dyDescent="0.25">
      <c r="J24" s="4"/>
      <c r="L24" s="7"/>
      <c r="M24" s="55"/>
      <c r="N24" s="55"/>
      <c r="O24" s="61"/>
      <c r="P24" s="56"/>
      <c r="Q24" s="56"/>
      <c r="AC24" s="8"/>
      <c r="AD24" s="34"/>
      <c r="AE24" s="34"/>
      <c r="AF24" s="47"/>
      <c r="AG24" s="47"/>
      <c r="AH24" s="47"/>
      <c r="AI24" s="47"/>
      <c r="AJ24" s="74"/>
      <c r="AK24" s="74"/>
      <c r="AL24" s="10"/>
      <c r="AM24" s="13"/>
      <c r="AN24" s="13"/>
      <c r="AO24" s="13"/>
      <c r="AP24" s="13"/>
      <c r="AQ24" s="2"/>
      <c r="AR24" s="135"/>
      <c r="AS24" s="37"/>
      <c r="AT24" s="37"/>
      <c r="AU24" s="37"/>
      <c r="AV24" s="37"/>
      <c r="AW24" s="37"/>
      <c r="AX24" s="37"/>
      <c r="AY24" s="26"/>
      <c r="AZ24" s="26"/>
      <c r="BA24" s="26"/>
    </row>
    <row r="25" spans="1:53" s="74" customFormat="1" ht="19.5" thickBot="1" x14ac:dyDescent="0.3">
      <c r="A25" s="112" t="s">
        <v>79</v>
      </c>
      <c r="B25" s="69"/>
      <c r="C25" s="69"/>
      <c r="D25" s="69"/>
      <c r="E25" s="69"/>
      <c r="F25" s="69"/>
      <c r="G25" s="69"/>
      <c r="H25" s="69"/>
      <c r="I25" s="69"/>
      <c r="J25" s="69"/>
      <c r="L25" s="57"/>
      <c r="M25" s="57"/>
      <c r="N25" s="69"/>
      <c r="O25" s="70"/>
      <c r="P25" s="70"/>
      <c r="Q25" s="71"/>
      <c r="R25" s="72"/>
      <c r="S25" s="173"/>
      <c r="T25" s="71"/>
      <c r="U25" s="173"/>
      <c r="V25" s="173"/>
      <c r="W25" s="173"/>
      <c r="X25" s="173"/>
      <c r="Y25" s="72"/>
      <c r="Z25" s="72"/>
      <c r="AA25" s="72"/>
      <c r="AB25" s="72"/>
      <c r="AC25" s="112" t="s">
        <v>111</v>
      </c>
      <c r="AD25" s="8"/>
      <c r="AE25" s="8"/>
      <c r="AF25" s="8"/>
      <c r="AG25" s="8"/>
      <c r="AH25" s="8"/>
      <c r="AI25" s="8"/>
      <c r="AJ25" s="8"/>
      <c r="AK25" s="8"/>
      <c r="AL25" s="8"/>
      <c r="AM25" s="8"/>
      <c r="AN25" s="8"/>
      <c r="AO25" s="8"/>
      <c r="AP25" s="8"/>
      <c r="AQ25" s="8"/>
      <c r="AR25" s="8"/>
    </row>
    <row r="26" spans="1:53" ht="19.5" thickBot="1" x14ac:dyDescent="0.3">
      <c r="A26" s="107"/>
      <c r="B26" s="108"/>
      <c r="C26" s="108"/>
      <c r="D26" s="108"/>
      <c r="E26" s="108"/>
      <c r="F26" s="108"/>
      <c r="G26" s="108"/>
      <c r="H26" s="108"/>
      <c r="I26" s="108"/>
      <c r="J26" s="109"/>
      <c r="K26" s="109"/>
      <c r="L26" s="108"/>
      <c r="M26" s="126"/>
      <c r="N26" s="126"/>
      <c r="O26" s="127"/>
      <c r="P26" s="128"/>
      <c r="Q26" s="176"/>
      <c r="R26" s="127"/>
      <c r="S26" s="176"/>
      <c r="T26" s="176"/>
      <c r="U26" s="128"/>
      <c r="V26" s="128"/>
      <c r="W26" s="128"/>
      <c r="X26" s="128"/>
      <c r="Y26" s="128"/>
      <c r="Z26" s="219"/>
      <c r="AA26" s="72"/>
      <c r="AB26" s="72"/>
      <c r="AC26" s="10"/>
      <c r="AD26" s="41"/>
      <c r="AE26" s="372" t="s">
        <v>117</v>
      </c>
      <c r="AF26" s="373"/>
      <c r="AG26" s="373"/>
      <c r="AH26" s="373"/>
      <c r="AI26" s="373"/>
      <c r="AJ26" s="373"/>
      <c r="AK26" s="373"/>
      <c r="AL26" s="374"/>
      <c r="AM26" s="10"/>
      <c r="AN26" s="10"/>
      <c r="AO26" s="42"/>
      <c r="AP26" s="42"/>
    </row>
    <row r="27" spans="1:53" ht="17.649999999999999" customHeight="1" thickBot="1" x14ac:dyDescent="0.3">
      <c r="A27" s="84" t="s">
        <v>51</v>
      </c>
      <c r="B27" s="85"/>
      <c r="C27" s="85"/>
      <c r="D27" s="85"/>
      <c r="E27" s="85"/>
      <c r="F27" s="85"/>
      <c r="G27" s="85"/>
      <c r="H27" s="85"/>
      <c r="I27" s="85"/>
      <c r="J27" s="340"/>
      <c r="K27" s="341"/>
      <c r="L27" s="85" t="s">
        <v>76</v>
      </c>
      <c r="M27" s="85"/>
      <c r="N27" s="85"/>
      <c r="O27" s="85"/>
      <c r="P27" s="85"/>
      <c r="Q27" s="242"/>
      <c r="R27" s="242"/>
      <c r="S27" s="340">
        <v>0</v>
      </c>
      <c r="T27" s="341"/>
      <c r="U27" s="85" t="s">
        <v>87</v>
      </c>
      <c r="V27" s="135"/>
      <c r="W27" s="135"/>
      <c r="X27" s="135"/>
      <c r="Y27" s="147"/>
      <c r="Z27" s="220"/>
      <c r="AA27" s="58"/>
      <c r="AB27" s="58"/>
      <c r="AC27" s="14"/>
      <c r="AD27" s="28"/>
      <c r="AE27" s="379" t="s">
        <v>98</v>
      </c>
      <c r="AF27" s="379"/>
      <c r="AG27" s="378" t="s">
        <v>114</v>
      </c>
      <c r="AH27" s="378"/>
      <c r="AI27" s="379" t="s">
        <v>115</v>
      </c>
      <c r="AJ27" s="379"/>
      <c r="AK27" s="378" t="s">
        <v>99</v>
      </c>
      <c r="AL27" s="378"/>
      <c r="AM27" s="42"/>
      <c r="AN27" s="42"/>
      <c r="AO27" s="28"/>
      <c r="AP27" s="28"/>
      <c r="AQ27" s="28"/>
      <c r="AR27" s="28"/>
      <c r="AS27" s="28"/>
    </row>
    <row r="28" spans="1:53" ht="18.75" thickBot="1" x14ac:dyDescent="0.3">
      <c r="A28" s="95"/>
      <c r="B28" s="5"/>
      <c r="C28" s="5"/>
      <c r="D28" s="5"/>
      <c r="E28" s="5"/>
      <c r="F28" s="5"/>
      <c r="G28" s="5"/>
      <c r="H28" s="5"/>
      <c r="I28" s="5"/>
      <c r="J28" s="60"/>
      <c r="K28" s="61"/>
      <c r="L28" s="123"/>
      <c r="M28" s="61"/>
      <c r="N28" s="5"/>
      <c r="O28" s="92"/>
      <c r="P28" s="5"/>
      <c r="Q28" s="5"/>
      <c r="R28" s="5"/>
      <c r="S28" s="340">
        <v>0</v>
      </c>
      <c r="T28" s="341"/>
      <c r="U28" s="85" t="s">
        <v>88</v>
      </c>
      <c r="V28" s="124"/>
      <c r="W28" s="124"/>
      <c r="X28" s="124"/>
      <c r="Y28" s="124"/>
      <c r="Z28" s="230">
        <f>E10</f>
        <v>0</v>
      </c>
      <c r="AA28" s="56"/>
      <c r="AB28" s="56"/>
      <c r="AC28" s="44"/>
      <c r="AD28" s="14"/>
      <c r="AE28" s="379"/>
      <c r="AF28" s="379"/>
      <c r="AG28" s="378"/>
      <c r="AH28" s="378"/>
      <c r="AI28" s="379"/>
      <c r="AJ28" s="379"/>
      <c r="AK28" s="378"/>
      <c r="AL28" s="378"/>
      <c r="AM28" s="43"/>
      <c r="AN28" s="43"/>
      <c r="AO28" s="42"/>
      <c r="AP28" s="42"/>
      <c r="AQ28" s="28"/>
      <c r="AR28" s="28"/>
      <c r="AS28" s="28"/>
    </row>
    <row r="29" spans="1:53" ht="18.75" thickBot="1" x14ac:dyDescent="0.3">
      <c r="A29" s="95"/>
      <c r="B29" s="5"/>
      <c r="C29" s="5"/>
      <c r="D29" s="5"/>
      <c r="E29" s="5"/>
      <c r="F29" s="5"/>
      <c r="G29" s="5"/>
      <c r="H29" s="5"/>
      <c r="I29" s="5"/>
      <c r="J29" s="60"/>
      <c r="K29" s="61"/>
      <c r="L29" s="123"/>
      <c r="M29" s="61"/>
      <c r="N29" s="5"/>
      <c r="O29" s="92"/>
      <c r="P29" s="5"/>
      <c r="Q29" s="5"/>
      <c r="R29" s="5"/>
      <c r="S29" s="124"/>
      <c r="T29" s="124"/>
      <c r="U29" s="124"/>
      <c r="V29" s="124"/>
      <c r="W29" s="124"/>
      <c r="X29" s="124"/>
      <c r="Y29" s="124"/>
      <c r="Z29" s="221"/>
      <c r="AA29" s="56"/>
      <c r="AC29" s="44"/>
      <c r="AD29" s="45"/>
      <c r="AE29" s="252" t="s">
        <v>100</v>
      </c>
      <c r="AF29" s="253" t="s">
        <v>101</v>
      </c>
      <c r="AG29" s="252" t="s">
        <v>100</v>
      </c>
      <c r="AH29" s="253" t="s">
        <v>101</v>
      </c>
      <c r="AI29" s="252" t="s">
        <v>100</v>
      </c>
      <c r="AJ29" s="253" t="s">
        <v>101</v>
      </c>
      <c r="AK29" s="252" t="s">
        <v>100</v>
      </c>
      <c r="AL29" s="253" t="s">
        <v>101</v>
      </c>
      <c r="AM29" s="10"/>
      <c r="AN29" s="10"/>
      <c r="AO29" s="132"/>
      <c r="AP29" s="132"/>
      <c r="AQ29" s="28"/>
      <c r="AR29" s="28"/>
      <c r="AS29" s="28"/>
      <c r="AT29" s="28"/>
    </row>
    <row r="30" spans="1:53" ht="19.5" thickBot="1" x14ac:dyDescent="0.3">
      <c r="A30" s="84" t="s">
        <v>77</v>
      </c>
      <c r="B30" s="64"/>
      <c r="C30" s="64"/>
      <c r="D30" s="64"/>
      <c r="E30" s="64"/>
      <c r="F30" s="64"/>
      <c r="G30" s="64"/>
      <c r="H30" s="64"/>
      <c r="I30" s="64"/>
      <c r="M30" s="347" t="e">
        <f ca="1">AQ58/E8</f>
        <v>#DIV/0!</v>
      </c>
      <c r="N30" s="348"/>
      <c r="O30" s="61" t="s">
        <v>112</v>
      </c>
      <c r="Q30" s="5"/>
      <c r="R30" s="92"/>
      <c r="S30" s="5"/>
      <c r="T30" s="125"/>
      <c r="U30" s="125"/>
      <c r="V30" s="125"/>
      <c r="W30" s="125"/>
      <c r="X30" s="125"/>
      <c r="Y30" s="125"/>
      <c r="Z30" s="129"/>
      <c r="AA30" s="56"/>
      <c r="AC30" s="358" t="s">
        <v>0</v>
      </c>
      <c r="AD30" s="359"/>
      <c r="AE30" s="76">
        <f>J18*$E$8</f>
        <v>0</v>
      </c>
      <c r="AF30" s="251" t="e">
        <f>AE30/$E$8</f>
        <v>#DIV/0!</v>
      </c>
      <c r="AG30" s="52">
        <f>SUMIF(B36:B66, "V",C36:C66)</f>
        <v>0</v>
      </c>
      <c r="AH30" s="251" t="e">
        <f t="shared" ref="AH30:AH41" si="0">AG30/$E$8</f>
        <v>#DIV/0!</v>
      </c>
      <c r="AI30" s="312">
        <f ca="1">IF(OR(DATEVALUE(B34 &amp; "/15/" &amp; C34)&lt;E11,DATEVALUE(B34 &amp; "/15/" &amp; C34)&gt;TODAY()),0,IF(AND(MONTH(TODAY())=B34,YEAR(TODAY())=C34),IF(DAY(TODAY())&lt;15,0,$E$12),$E$8*$E$12))</f>
        <v>0</v>
      </c>
      <c r="AJ30" s="251" t="e">
        <f t="shared" ref="AJ30:AJ41" ca="1" si="1">AI30/$E$8</f>
        <v>#DIV/0!</v>
      </c>
      <c r="AK30" s="202">
        <f ca="1">(AI30+AE30)-AG30</f>
        <v>0</v>
      </c>
      <c r="AL30" s="286" t="e">
        <f t="shared" ref="AL30:AL41" ca="1" si="2">AK30/$E$8</f>
        <v>#DIV/0!</v>
      </c>
      <c r="AM30" s="133"/>
      <c r="AN30" s="133"/>
      <c r="AO30" s="42"/>
      <c r="AP30" s="42"/>
      <c r="AQ30" s="28"/>
      <c r="AR30" s="28"/>
      <c r="AS30" s="28"/>
      <c r="AT30" s="28"/>
    </row>
    <row r="31" spans="1:53" ht="18.75" thickBot="1" x14ac:dyDescent="0.3">
      <c r="A31" s="218" t="s">
        <v>78</v>
      </c>
      <c r="B31" s="104"/>
      <c r="C31" s="104"/>
      <c r="D31" s="104"/>
      <c r="E31" s="104"/>
      <c r="F31" s="104"/>
      <c r="G31" s="104"/>
      <c r="H31" s="104"/>
      <c r="I31" s="104"/>
      <c r="J31" s="105"/>
      <c r="K31" s="106"/>
      <c r="L31" s="130"/>
      <c r="M31" s="106"/>
      <c r="N31" s="104"/>
      <c r="O31" s="131"/>
      <c r="P31" s="104"/>
      <c r="Q31" s="104"/>
      <c r="R31" s="104"/>
      <c r="S31" s="104"/>
      <c r="T31" s="104"/>
      <c r="U31" s="104"/>
      <c r="V31" s="104"/>
      <c r="W31" s="104"/>
      <c r="X31" s="222"/>
      <c r="Y31" s="223"/>
      <c r="Z31" s="224"/>
      <c r="AA31" s="214"/>
      <c r="AC31" s="326" t="s">
        <v>14</v>
      </c>
      <c r="AD31" s="327"/>
      <c r="AE31" s="77">
        <f>IF(AE30-AG30&gt;0,AE30-AG30,0)</f>
        <v>0</v>
      </c>
      <c r="AF31" s="251" t="e">
        <f t="shared" ref="AF31:AF41" si="3">AE31/$E$8</f>
        <v>#DIV/0!</v>
      </c>
      <c r="AG31" s="53">
        <f>SUMIF(D36:D66, "V",E36:E66)</f>
        <v>0</v>
      </c>
      <c r="AH31" s="251" t="e">
        <f t="shared" si="0"/>
        <v>#DIV/0!</v>
      </c>
      <c r="AI31" s="313">
        <f ca="1">IF(OR(DATEVALUE(D34 &amp; "/15/" &amp; C34)&lt;E11,DATEVALUE(D34 &amp; "/15/" &amp; C34)&gt;TODAY()),0,IF(AND(MONTH(TODAY())=D34,YEAR(TODAY())=C34),IF(DAY(TODAY())&lt;15,0,$E$8*$E$12),$E$8*$E$12))</f>
        <v>0</v>
      </c>
      <c r="AJ31" s="251" t="e">
        <f t="shared" ca="1" si="1"/>
        <v>#DIV/0!</v>
      </c>
      <c r="AK31" s="203">
        <f t="shared" ref="AK31:AK41" ca="1" si="4">(AK30+AI31)-AG31</f>
        <v>0</v>
      </c>
      <c r="AL31" s="200" t="e">
        <f t="shared" ca="1" si="2"/>
        <v>#DIV/0!</v>
      </c>
      <c r="AM31" s="133"/>
      <c r="AN31" s="133"/>
      <c r="AO31" s="132"/>
      <c r="AP31" s="132"/>
      <c r="AQ31" s="28"/>
      <c r="AR31" s="28"/>
      <c r="AS31" s="28"/>
      <c r="AT31" s="28"/>
      <c r="AU31" s="28"/>
    </row>
    <row r="32" spans="1:53" s="28" customFormat="1" ht="18.95" customHeight="1" thickBot="1" x14ac:dyDescent="0.3">
      <c r="A32" s="135"/>
      <c r="B32" s="135"/>
      <c r="C32" s="135"/>
      <c r="D32" s="135"/>
      <c r="E32" s="135"/>
      <c r="F32" s="135"/>
      <c r="G32" s="135"/>
      <c r="H32" s="135"/>
      <c r="I32" s="135"/>
      <c r="J32" s="135"/>
      <c r="K32" s="145"/>
      <c r="L32" s="146"/>
      <c r="M32" s="147"/>
      <c r="N32" s="148"/>
      <c r="O32" s="147"/>
      <c r="P32" s="135"/>
      <c r="Q32" s="149"/>
      <c r="R32" s="135"/>
      <c r="S32" s="135"/>
      <c r="T32" s="135"/>
      <c r="U32" s="135"/>
      <c r="V32" s="135"/>
      <c r="W32" s="2"/>
      <c r="X32" s="2"/>
      <c r="Y32" s="2"/>
      <c r="Z32" s="2"/>
      <c r="AA32" s="2"/>
      <c r="AB32" s="135"/>
      <c r="AC32" s="326" t="s">
        <v>15</v>
      </c>
      <c r="AD32" s="327"/>
      <c r="AE32" s="77">
        <f t="shared" ref="AE32:AE41" si="5">IF(AE31-AG31&gt;0,AE31-AG31,0)</f>
        <v>0</v>
      </c>
      <c r="AF32" s="251" t="e">
        <f t="shared" si="3"/>
        <v>#DIV/0!</v>
      </c>
      <c r="AG32" s="53">
        <f>SUMIF(F36:F66, "V",G36:G66)</f>
        <v>0</v>
      </c>
      <c r="AH32" s="251" t="e">
        <f t="shared" si="0"/>
        <v>#DIV/0!</v>
      </c>
      <c r="AI32" s="313">
        <f ca="1">IF(OR(DATEVALUE(F34 &amp; "/15/" &amp; C34)&lt;E11,DATEVALUE(F34 &amp; "/15/" &amp; C34)&gt;TODAY()),0,IF(AND(MONTH(TODAY())=F34,YEAR(TODAY())=C34),IF(DAY(TODAY())&lt;15,0,$E$8*$E$12),$E$8*$E$12))</f>
        <v>0</v>
      </c>
      <c r="AJ32" s="251" t="e">
        <f t="shared" ca="1" si="1"/>
        <v>#DIV/0!</v>
      </c>
      <c r="AK32" s="203">
        <f t="shared" ca="1" si="4"/>
        <v>0</v>
      </c>
      <c r="AL32" s="200" t="e">
        <f t="shared" ca="1" si="2"/>
        <v>#DIV/0!</v>
      </c>
      <c r="AM32" s="133"/>
      <c r="AN32" s="133"/>
      <c r="AO32" s="42"/>
      <c r="AP32" s="42"/>
    </row>
    <row r="33" spans="1:45" s="28" customFormat="1" ht="15.4" customHeight="1" thickTop="1" thickBot="1" x14ac:dyDescent="0.35">
      <c r="A33" s="361" t="s">
        <v>64</v>
      </c>
      <c r="B33" s="362"/>
      <c r="C33" s="362"/>
      <c r="D33" s="362"/>
      <c r="E33" s="362"/>
      <c r="F33" s="362"/>
      <c r="G33" s="362"/>
      <c r="H33" s="362"/>
      <c r="I33" s="362"/>
      <c r="J33" s="362"/>
      <c r="K33" s="362"/>
      <c r="L33" s="362"/>
      <c r="M33" s="362"/>
      <c r="N33" s="362"/>
      <c r="O33" s="362"/>
      <c r="P33" s="362"/>
      <c r="Q33" s="362"/>
      <c r="R33" s="362"/>
      <c r="S33" s="362"/>
      <c r="T33" s="362"/>
      <c r="U33" s="362"/>
      <c r="V33" s="362"/>
      <c r="W33" s="362"/>
      <c r="X33" s="362"/>
      <c r="Y33" s="362"/>
      <c r="Z33" s="363"/>
      <c r="AC33" s="326" t="s">
        <v>16</v>
      </c>
      <c r="AD33" s="327"/>
      <c r="AE33" s="77">
        <f t="shared" si="5"/>
        <v>0</v>
      </c>
      <c r="AF33" s="251" t="e">
        <f t="shared" si="3"/>
        <v>#DIV/0!</v>
      </c>
      <c r="AG33" s="53">
        <f>SUMIF(H36:H66, "V",I36:I66)</f>
        <v>0</v>
      </c>
      <c r="AH33" s="251" t="e">
        <f t="shared" si="0"/>
        <v>#DIV/0!</v>
      </c>
      <c r="AI33" s="313">
        <f ca="1">IF(OR(DATEVALUE(H34 &amp; "/15/" &amp; C34)&lt;E11,DATEVALUE(H34 &amp; "/15/" &amp; C34)&gt;TODAY()),0,IF(AND(MONTH(TODAY())=H34,YEAR(TODAY())=C34),IF(DAY(TODAY())&lt;15,0,$E$8*$E$12),$E$8*$E$12))</f>
        <v>0</v>
      </c>
      <c r="AJ33" s="251" t="e">
        <f t="shared" ca="1" si="1"/>
        <v>#DIV/0!</v>
      </c>
      <c r="AK33" s="203">
        <f t="shared" ca="1" si="4"/>
        <v>0</v>
      </c>
      <c r="AL33" s="200" t="e">
        <f t="shared" ca="1" si="2"/>
        <v>#DIV/0!</v>
      </c>
      <c r="AM33" s="133"/>
      <c r="AN33" s="133"/>
      <c r="AO33" s="42"/>
      <c r="AP33" s="42"/>
    </row>
    <row r="34" spans="1:45" s="28" customFormat="1" ht="15.4" customHeight="1" thickTop="1" thickBot="1" x14ac:dyDescent="0.3">
      <c r="A34" s="150">
        <v>15</v>
      </c>
      <c r="B34" s="151">
        <v>7</v>
      </c>
      <c r="C34" s="150">
        <v>2016</v>
      </c>
      <c r="D34" s="150">
        <v>8</v>
      </c>
      <c r="E34" s="150"/>
      <c r="F34" s="150">
        <v>9</v>
      </c>
      <c r="G34" s="150"/>
      <c r="H34" s="150">
        <v>10</v>
      </c>
      <c r="I34" s="150"/>
      <c r="J34" s="150">
        <v>11</v>
      </c>
      <c r="K34" s="150"/>
      <c r="L34" s="150">
        <v>12</v>
      </c>
      <c r="M34" s="150"/>
      <c r="N34" s="150">
        <v>1</v>
      </c>
      <c r="O34" s="150">
        <v>2017</v>
      </c>
      <c r="P34" s="150">
        <v>2</v>
      </c>
      <c r="Q34" s="150"/>
      <c r="R34" s="150">
        <v>3</v>
      </c>
      <c r="S34" s="150"/>
      <c r="T34" s="150">
        <v>4</v>
      </c>
      <c r="U34" s="150"/>
      <c r="V34" s="150">
        <v>5</v>
      </c>
      <c r="W34" s="150"/>
      <c r="X34" s="150">
        <v>6</v>
      </c>
      <c r="Y34" s="18"/>
      <c r="Z34" s="18"/>
      <c r="AA34" s="18"/>
      <c r="AC34" s="326" t="s">
        <v>17</v>
      </c>
      <c r="AD34" s="327"/>
      <c r="AE34" s="77">
        <f t="shared" si="5"/>
        <v>0</v>
      </c>
      <c r="AF34" s="251" t="e">
        <f t="shared" si="3"/>
        <v>#DIV/0!</v>
      </c>
      <c r="AG34" s="53">
        <f>SUMIF(J36:J66, "V",K36:K67)</f>
        <v>0</v>
      </c>
      <c r="AH34" s="251" t="e">
        <f t="shared" si="0"/>
        <v>#DIV/0!</v>
      </c>
      <c r="AI34" s="314">
        <f ca="1">IF(OR(DATEVALUE(J34 &amp; "/15/" &amp; C34)&lt;E11,DATEVALUE(J34 &amp; "/15/" &amp; C34)&gt;TODAY()),0,IF(AND(MONTH(TODAY())=J34,YEAR(TODAY())=C34),IF(DAY(TODAY())&lt;15,0,$E$8*$E$12),$E$8*$E$12))</f>
        <v>0</v>
      </c>
      <c r="AJ34" s="251" t="e">
        <f t="shared" ca="1" si="1"/>
        <v>#DIV/0!</v>
      </c>
      <c r="AK34" s="203">
        <f t="shared" ca="1" si="4"/>
        <v>0</v>
      </c>
      <c r="AL34" s="200" t="e">
        <f t="shared" ca="1" si="2"/>
        <v>#DIV/0!</v>
      </c>
      <c r="AM34" s="133"/>
      <c r="AN34" s="133"/>
      <c r="AO34" s="42"/>
      <c r="AP34" s="42"/>
    </row>
    <row r="35" spans="1:45" s="28" customFormat="1" ht="17.25" thickBot="1" x14ac:dyDescent="0.3">
      <c r="A35" s="18"/>
      <c r="B35" s="334" t="s">
        <v>109</v>
      </c>
      <c r="C35" s="335"/>
      <c r="D35" s="334" t="s">
        <v>3</v>
      </c>
      <c r="E35" s="342"/>
      <c r="F35" s="334" t="s">
        <v>4</v>
      </c>
      <c r="G35" s="342"/>
      <c r="H35" s="334" t="s">
        <v>5</v>
      </c>
      <c r="I35" s="342"/>
      <c r="J35" s="334" t="s">
        <v>6</v>
      </c>
      <c r="K35" s="342"/>
      <c r="L35" s="334" t="s">
        <v>7</v>
      </c>
      <c r="M35" s="342"/>
      <c r="N35" s="334" t="s">
        <v>8</v>
      </c>
      <c r="O35" s="335"/>
      <c r="P35" s="334" t="s">
        <v>9</v>
      </c>
      <c r="Q35" s="335"/>
      <c r="R35" s="334" t="s">
        <v>10</v>
      </c>
      <c r="S35" s="342"/>
      <c r="T35" s="334" t="s">
        <v>11</v>
      </c>
      <c r="U35" s="342"/>
      <c r="V35" s="334" t="s">
        <v>12</v>
      </c>
      <c r="W35" s="342"/>
      <c r="X35" s="334" t="s">
        <v>110</v>
      </c>
      <c r="Y35" s="335"/>
      <c r="Z35" s="18"/>
      <c r="AA35" s="18"/>
      <c r="AC35" s="326" t="s">
        <v>18</v>
      </c>
      <c r="AD35" s="327"/>
      <c r="AE35" s="77">
        <f t="shared" si="5"/>
        <v>0</v>
      </c>
      <c r="AF35" s="251" t="e">
        <f t="shared" si="3"/>
        <v>#DIV/0!</v>
      </c>
      <c r="AG35" s="53">
        <f>SUMIF(L36:L66, "V",M36:M66)</f>
        <v>0</v>
      </c>
      <c r="AH35" s="251" t="e">
        <f t="shared" si="0"/>
        <v>#DIV/0!</v>
      </c>
      <c r="AI35" s="313">
        <f ca="1">IF(OR(DATEVALUE(L34 &amp; "/15/" &amp; C34)&lt;$E$10,DATEVALUE(L34 &amp; "/15/" &amp; C34)&gt;TODAY()),0,IF(AND(MONTH(TODAY())=L34,YEAR(TODAY())=C34),IF(DAY(TODAY())&lt;15,0,$E$8*$E$12),$E$8*$E$12))</f>
        <v>0</v>
      </c>
      <c r="AJ35" s="251" t="e">
        <f t="shared" ca="1" si="1"/>
        <v>#DIV/0!</v>
      </c>
      <c r="AK35" s="203">
        <f t="shared" ca="1" si="4"/>
        <v>0</v>
      </c>
      <c r="AL35" s="200" t="e">
        <f t="shared" ca="1" si="2"/>
        <v>#DIV/0!</v>
      </c>
      <c r="AM35" s="133"/>
      <c r="AN35" s="133"/>
      <c r="AO35" s="42"/>
      <c r="AP35" s="42"/>
    </row>
    <row r="36" spans="1:45" s="28" customFormat="1" ht="17.25" thickBot="1" x14ac:dyDescent="0.3">
      <c r="A36" s="63">
        <v>1</v>
      </c>
      <c r="B36" s="290"/>
      <c r="C36" s="291"/>
      <c r="D36" s="291"/>
      <c r="E36" s="291"/>
      <c r="F36" s="292"/>
      <c r="G36" s="291"/>
      <c r="H36" s="293" t="s">
        <v>69</v>
      </c>
      <c r="I36" s="293"/>
      <c r="J36" s="291"/>
      <c r="K36" s="291"/>
      <c r="L36" s="292"/>
      <c r="M36" s="291"/>
      <c r="N36" s="294" t="s">
        <v>13</v>
      </c>
      <c r="O36" s="294"/>
      <c r="P36" s="292"/>
      <c r="Q36" s="291"/>
      <c r="R36" s="295"/>
      <c r="S36" s="296"/>
      <c r="T36" s="297" t="s">
        <v>69</v>
      </c>
      <c r="U36" s="298"/>
      <c r="V36" s="291"/>
      <c r="W36" s="291"/>
      <c r="X36" s="292"/>
      <c r="Y36" s="299"/>
      <c r="Z36" s="63">
        <v>1</v>
      </c>
      <c r="AA36" s="17"/>
      <c r="AC36" s="326" t="s">
        <v>19</v>
      </c>
      <c r="AD36" s="327"/>
      <c r="AE36" s="77">
        <f t="shared" si="5"/>
        <v>0</v>
      </c>
      <c r="AF36" s="251" t="e">
        <f t="shared" si="3"/>
        <v>#DIV/0!</v>
      </c>
      <c r="AG36" s="53">
        <f>SUMIF(N36:N66, "V",O36:O66)</f>
        <v>0</v>
      </c>
      <c r="AH36" s="251" t="e">
        <f t="shared" si="0"/>
        <v>#DIV/0!</v>
      </c>
      <c r="AI36" s="313">
        <f ca="1">IF(OR(DATEVALUE(N34 &amp; "/15/" &amp; O34)&lt;$E$10,DATEVALUE(N34 &amp; "/15/" &amp; O34)&gt;TODAY()),0,IF(AND(MONTH(TODAY())=N34,YEAR(TODAY())=C34),IF(DAY(TODAY())&lt;15,0,$E$8*$E$12),$E$8*$E$12))</f>
        <v>0</v>
      </c>
      <c r="AJ36" s="251" t="e">
        <f t="shared" ca="1" si="1"/>
        <v>#DIV/0!</v>
      </c>
      <c r="AK36" s="203">
        <f t="shared" ca="1" si="4"/>
        <v>0</v>
      </c>
      <c r="AL36" s="200" t="e">
        <f t="shared" ca="1" si="2"/>
        <v>#DIV/0!</v>
      </c>
      <c r="AM36" s="133"/>
      <c r="AN36" s="133"/>
      <c r="AO36" s="42"/>
      <c r="AP36" s="42"/>
    </row>
    <row r="37" spans="1:45" s="28" customFormat="1" ht="17.25" thickBot="1" x14ac:dyDescent="0.3">
      <c r="A37" s="63">
        <f t="shared" ref="A37:A66" si="6">A36+1</f>
        <v>2</v>
      </c>
      <c r="B37" s="300" t="s">
        <v>69</v>
      </c>
      <c r="C37" s="298"/>
      <c r="D37" s="301"/>
      <c r="E37" s="301"/>
      <c r="F37" s="302"/>
      <c r="G37" s="301"/>
      <c r="H37" s="297" t="s">
        <v>69</v>
      </c>
      <c r="I37" s="298"/>
      <c r="J37" s="301"/>
      <c r="K37" s="301"/>
      <c r="L37" s="302"/>
      <c r="M37" s="301"/>
      <c r="N37" s="301"/>
      <c r="O37" s="301"/>
      <c r="P37" s="302"/>
      <c r="Q37" s="301"/>
      <c r="R37" s="302"/>
      <c r="S37" s="301"/>
      <c r="T37" s="297" t="s">
        <v>69</v>
      </c>
      <c r="U37" s="298"/>
      <c r="V37" s="301"/>
      <c r="W37" s="301"/>
      <c r="X37" s="302"/>
      <c r="Y37" s="303"/>
      <c r="Z37" s="63">
        <f t="shared" ref="Z37:Z66" si="7">Z36+1</f>
        <v>2</v>
      </c>
      <c r="AA37" s="17"/>
      <c r="AC37" s="326" t="s">
        <v>20</v>
      </c>
      <c r="AD37" s="327"/>
      <c r="AE37" s="77">
        <f t="shared" si="5"/>
        <v>0</v>
      </c>
      <c r="AF37" s="251" t="e">
        <f t="shared" si="3"/>
        <v>#DIV/0!</v>
      </c>
      <c r="AG37" s="53">
        <f>SUMIF(P36:P66, "V",Q36:Q66)</f>
        <v>0</v>
      </c>
      <c r="AH37" s="251" t="e">
        <f t="shared" si="0"/>
        <v>#DIV/0!</v>
      </c>
      <c r="AI37" s="313">
        <f ca="1">IF(OR(DATEVALUE(P34 &amp; "/15/" &amp; O34)&lt;$E$10,DATEVALUE(P34 &amp; "/15/" &amp; O34)&gt;TODAY()),0,IF(AND(MONTH(TODAY())=P34,YEAR(TODAY())=C34),IF(DAY(TODAY())&lt;15,0,$E$8*$E$12),$E$8*$E$12))</f>
        <v>0</v>
      </c>
      <c r="AJ37" s="251" t="e">
        <f t="shared" ca="1" si="1"/>
        <v>#DIV/0!</v>
      </c>
      <c r="AK37" s="203">
        <f t="shared" ca="1" si="4"/>
        <v>0</v>
      </c>
      <c r="AL37" s="200" t="e">
        <f t="shared" ca="1" si="2"/>
        <v>#DIV/0!</v>
      </c>
      <c r="AM37" s="133"/>
      <c r="AN37" s="133"/>
      <c r="AO37" s="42"/>
      <c r="AP37" s="42"/>
    </row>
    <row r="38" spans="1:45" s="28" customFormat="1" ht="17.25" thickBot="1" x14ac:dyDescent="0.3">
      <c r="A38" s="63">
        <f t="shared" si="6"/>
        <v>3</v>
      </c>
      <c r="B38" s="300" t="s">
        <v>69</v>
      </c>
      <c r="C38" s="298"/>
      <c r="D38" s="301"/>
      <c r="E38" s="301"/>
      <c r="F38" s="297" t="s">
        <v>69</v>
      </c>
      <c r="G38" s="298"/>
      <c r="H38" s="301"/>
      <c r="I38" s="301"/>
      <c r="J38" s="302"/>
      <c r="K38" s="301"/>
      <c r="L38" s="297" t="s">
        <v>69</v>
      </c>
      <c r="M38" s="298"/>
      <c r="N38" s="302"/>
      <c r="O38" s="301"/>
      <c r="P38" s="302"/>
      <c r="Q38" s="301"/>
      <c r="R38" s="302"/>
      <c r="S38" s="301"/>
      <c r="T38" s="301"/>
      <c r="U38" s="301"/>
      <c r="V38" s="302"/>
      <c r="W38" s="301"/>
      <c r="X38" s="297" t="s">
        <v>69</v>
      </c>
      <c r="Y38" s="298"/>
      <c r="Z38" s="63">
        <f t="shared" si="7"/>
        <v>3</v>
      </c>
      <c r="AA38" s="17"/>
      <c r="AC38" s="326" t="s">
        <v>21</v>
      </c>
      <c r="AD38" s="327"/>
      <c r="AE38" s="77">
        <f t="shared" si="5"/>
        <v>0</v>
      </c>
      <c r="AF38" s="251" t="e">
        <f t="shared" si="3"/>
        <v>#DIV/0!</v>
      </c>
      <c r="AG38" s="53">
        <f>SUMIF(R36:R66, "V",S36:S66)</f>
        <v>0</v>
      </c>
      <c r="AH38" s="251" t="e">
        <f t="shared" si="0"/>
        <v>#DIV/0!</v>
      </c>
      <c r="AI38" s="313">
        <f ca="1">IF(OR(DATEVALUE(R34 &amp; "/15/" &amp; O34)&lt;$E$10,DATEVALUE(R34 &amp; "/15/" &amp; O34)&gt;TODAY()),0,IF(AND(MONTH(TODAY())=R34,YEAR(TODAY())=C34),IF(DAY(TODAY())&lt;15,0,$E$8*$E$12),$E$8*$E$12))</f>
        <v>0</v>
      </c>
      <c r="AJ38" s="251" t="e">
        <f t="shared" ca="1" si="1"/>
        <v>#DIV/0!</v>
      </c>
      <c r="AK38" s="203">
        <f t="shared" ca="1" si="4"/>
        <v>0</v>
      </c>
      <c r="AL38" s="200" t="e">
        <f t="shared" ca="1" si="2"/>
        <v>#DIV/0!</v>
      </c>
      <c r="AM38" s="133"/>
      <c r="AN38" s="133"/>
      <c r="AO38" s="42"/>
      <c r="AP38" s="42"/>
    </row>
    <row r="39" spans="1:45" s="28" customFormat="1" ht="17.25" thickBot="1" x14ac:dyDescent="0.3">
      <c r="A39" s="63">
        <f t="shared" si="6"/>
        <v>4</v>
      </c>
      <c r="B39" s="304" t="s">
        <v>13</v>
      </c>
      <c r="C39" s="294"/>
      <c r="D39" s="302"/>
      <c r="E39" s="301"/>
      <c r="F39" s="297" t="s">
        <v>69</v>
      </c>
      <c r="G39" s="298"/>
      <c r="H39" s="301"/>
      <c r="I39" s="301"/>
      <c r="J39" s="302"/>
      <c r="K39" s="301"/>
      <c r="L39" s="297" t="s">
        <v>69</v>
      </c>
      <c r="M39" s="298"/>
      <c r="N39" s="302"/>
      <c r="O39" s="301"/>
      <c r="P39" s="297" t="s">
        <v>69</v>
      </c>
      <c r="Q39" s="298"/>
      <c r="R39" s="297" t="s">
        <v>69</v>
      </c>
      <c r="S39" s="298"/>
      <c r="T39" s="302"/>
      <c r="U39" s="301"/>
      <c r="V39" s="302"/>
      <c r="W39" s="301"/>
      <c r="X39" s="297" t="s">
        <v>69</v>
      </c>
      <c r="Y39" s="298"/>
      <c r="Z39" s="63">
        <f t="shared" si="7"/>
        <v>4</v>
      </c>
      <c r="AA39" s="17"/>
      <c r="AC39" s="326" t="s">
        <v>22</v>
      </c>
      <c r="AD39" s="327"/>
      <c r="AE39" s="77">
        <f t="shared" si="5"/>
        <v>0</v>
      </c>
      <c r="AF39" s="251" t="e">
        <f t="shared" si="3"/>
        <v>#DIV/0!</v>
      </c>
      <c r="AG39" s="53">
        <f>SUMIF(T36:T66, "V",U36:U66)</f>
        <v>0</v>
      </c>
      <c r="AH39" s="251" t="e">
        <f t="shared" si="0"/>
        <v>#DIV/0!</v>
      </c>
      <c r="AI39" s="313">
        <f ca="1">IF(OR(DATEVALUE(T34 &amp; "/15/" &amp; O34)&lt;$E$10,DATEVALUE(T34 &amp; "/15/" &amp; O34)&gt;TODAY()),0,IF(AND(MONTH(TODAY())=T34,YEAR(TODAY())=C34),IF(DAY(TODAY())&lt;15,0,$E$8*$E$12),$E$8*$E$12))</f>
        <v>0</v>
      </c>
      <c r="AJ39" s="251" t="e">
        <f t="shared" ca="1" si="1"/>
        <v>#DIV/0!</v>
      </c>
      <c r="AK39" s="203">
        <f t="shared" ca="1" si="4"/>
        <v>0</v>
      </c>
      <c r="AL39" s="200" t="e">
        <f t="shared" ca="1" si="2"/>
        <v>#DIV/0!</v>
      </c>
      <c r="AM39" s="133"/>
      <c r="AN39" s="133"/>
      <c r="AO39" s="42"/>
      <c r="AP39" s="42"/>
    </row>
    <row r="40" spans="1:45" s="28" customFormat="1" ht="17.25" thickBot="1" x14ac:dyDescent="0.3">
      <c r="A40" s="63">
        <f t="shared" si="6"/>
        <v>5</v>
      </c>
      <c r="B40" s="305"/>
      <c r="C40" s="301"/>
      <c r="D40" s="302"/>
      <c r="E40" s="301"/>
      <c r="F40" s="294" t="s">
        <v>13</v>
      </c>
      <c r="G40" s="294"/>
      <c r="H40" s="302"/>
      <c r="I40" s="301"/>
      <c r="J40" s="297" t="s">
        <v>69</v>
      </c>
      <c r="K40" s="298"/>
      <c r="L40" s="301"/>
      <c r="M40" s="301"/>
      <c r="N40" s="302"/>
      <c r="O40" s="301"/>
      <c r="P40" s="297" t="s">
        <v>69</v>
      </c>
      <c r="Q40" s="298"/>
      <c r="R40" s="297" t="s">
        <v>69</v>
      </c>
      <c r="S40" s="298"/>
      <c r="T40" s="302"/>
      <c r="U40" s="301"/>
      <c r="V40" s="302"/>
      <c r="W40" s="301"/>
      <c r="X40" s="301"/>
      <c r="Y40" s="303"/>
      <c r="Z40" s="63">
        <f t="shared" si="7"/>
        <v>5</v>
      </c>
      <c r="AA40" s="17"/>
      <c r="AC40" s="326" t="s">
        <v>23</v>
      </c>
      <c r="AD40" s="327"/>
      <c r="AE40" s="77">
        <f t="shared" si="5"/>
        <v>0</v>
      </c>
      <c r="AF40" s="251" t="e">
        <f t="shared" si="3"/>
        <v>#DIV/0!</v>
      </c>
      <c r="AG40" s="53">
        <f>SUMIF(V36:V66, "V",W36:W66)</f>
        <v>0</v>
      </c>
      <c r="AH40" s="251" t="e">
        <f t="shared" si="0"/>
        <v>#DIV/0!</v>
      </c>
      <c r="AI40" s="313">
        <f ca="1">IF(OR(DATEVALUE(V34 &amp; "/15/" &amp; O34)&lt;$E$10,DATEVALUE(V34 &amp; "/15/" &amp; O34)&gt;TODAY()),0,IF(AND(MONTH(TODAY())=V34,YEAR(TODAY())=C34),IF(DAY(TODAY())&lt;15,0,$E$8*$E$12),$E$8*$E$12))</f>
        <v>0</v>
      </c>
      <c r="AJ40" s="251" t="e">
        <f t="shared" ca="1" si="1"/>
        <v>#DIV/0!</v>
      </c>
      <c r="AK40" s="203">
        <f t="shared" ca="1" si="4"/>
        <v>0</v>
      </c>
      <c r="AL40" s="200" t="e">
        <f t="shared" ca="1" si="2"/>
        <v>#DIV/0!</v>
      </c>
      <c r="AM40" s="133"/>
      <c r="AN40" s="133"/>
      <c r="AO40" s="42"/>
      <c r="AP40" s="42"/>
    </row>
    <row r="41" spans="1:45" s="28" customFormat="1" ht="17.25" thickBot="1" x14ac:dyDescent="0.3">
      <c r="A41" s="63">
        <f t="shared" si="6"/>
        <v>6</v>
      </c>
      <c r="B41" s="305"/>
      <c r="C41" s="301"/>
      <c r="D41" s="297" t="s">
        <v>69</v>
      </c>
      <c r="E41" s="298"/>
      <c r="F41" s="301"/>
      <c r="G41" s="301"/>
      <c r="H41" s="302"/>
      <c r="I41" s="301"/>
      <c r="J41" s="297" t="s">
        <v>69</v>
      </c>
      <c r="K41" s="298"/>
      <c r="L41" s="301"/>
      <c r="M41" s="301"/>
      <c r="N41" s="302"/>
      <c r="O41" s="301"/>
      <c r="P41" s="301"/>
      <c r="Q41" s="301"/>
      <c r="R41" s="301"/>
      <c r="S41" s="301"/>
      <c r="T41" s="302"/>
      <c r="U41" s="301"/>
      <c r="V41" s="297" t="s">
        <v>69</v>
      </c>
      <c r="W41" s="298"/>
      <c r="X41" s="302"/>
      <c r="Y41" s="303"/>
      <c r="Z41" s="63">
        <f t="shared" si="7"/>
        <v>6</v>
      </c>
      <c r="AA41" s="17"/>
      <c r="AC41" s="328" t="s">
        <v>24</v>
      </c>
      <c r="AD41" s="329"/>
      <c r="AE41" s="78">
        <f t="shared" si="5"/>
        <v>0</v>
      </c>
      <c r="AF41" s="251" t="e">
        <f t="shared" si="3"/>
        <v>#DIV/0!</v>
      </c>
      <c r="AG41" s="54">
        <f>SUMIF(X36:X66, "V",Y36:Y66)</f>
        <v>0</v>
      </c>
      <c r="AH41" s="251" t="e">
        <f t="shared" si="0"/>
        <v>#DIV/0!</v>
      </c>
      <c r="AI41" s="313">
        <f ca="1">IF(OR(DATEVALUE(X34 &amp; "/15/" &amp; O34)&lt;$E$10,DATEVALUE(X34 &amp; "/15/" &amp; O34)&gt;TODAY()),0,IF(AND(MONTH(TODAY())=X34,YEAR(TODAY())=C34),IF(DAY(TODAY())&lt;15,0,$E$8*$E$12),$E$8*$E$12))</f>
        <v>0</v>
      </c>
      <c r="AJ41" s="251" t="e">
        <f t="shared" ca="1" si="1"/>
        <v>#DIV/0!</v>
      </c>
      <c r="AK41" s="203">
        <f t="shared" ca="1" si="4"/>
        <v>0</v>
      </c>
      <c r="AL41" s="201" t="e">
        <f t="shared" ca="1" si="2"/>
        <v>#DIV/0!</v>
      </c>
      <c r="AM41" s="133"/>
      <c r="AN41" s="133"/>
      <c r="AO41" s="42"/>
      <c r="AP41" s="42"/>
    </row>
    <row r="42" spans="1:45" s="28" customFormat="1" ht="17.25" thickBot="1" x14ac:dyDescent="0.3">
      <c r="A42" s="63">
        <f t="shared" si="6"/>
        <v>7</v>
      </c>
      <c r="B42" s="305"/>
      <c r="C42" s="301"/>
      <c r="D42" s="297" t="s">
        <v>69</v>
      </c>
      <c r="E42" s="298"/>
      <c r="F42" s="301"/>
      <c r="G42" s="301"/>
      <c r="H42" s="302"/>
      <c r="I42" s="301"/>
      <c r="J42" s="301"/>
      <c r="K42" s="301"/>
      <c r="L42" s="302"/>
      <c r="M42" s="301"/>
      <c r="N42" s="297" t="s">
        <v>69</v>
      </c>
      <c r="O42" s="298"/>
      <c r="P42" s="301"/>
      <c r="Q42" s="301"/>
      <c r="R42" s="302"/>
      <c r="S42" s="301"/>
      <c r="T42" s="302"/>
      <c r="U42" s="301"/>
      <c r="V42" s="297" t="s">
        <v>69</v>
      </c>
      <c r="W42" s="298"/>
      <c r="X42" s="302"/>
      <c r="Y42" s="303"/>
      <c r="Z42" s="63">
        <f t="shared" si="7"/>
        <v>7</v>
      </c>
      <c r="AA42" s="17"/>
      <c r="AC42" s="366" t="s">
        <v>52</v>
      </c>
      <c r="AD42" s="367"/>
      <c r="AE42" s="287">
        <f>IF(AE41&gt;0, IF(AE41-AG41&lt;0,0,AE41-AG41), 0)</f>
        <v>0</v>
      </c>
      <c r="AF42" s="287" t="e">
        <f>AE42/$E$8</f>
        <v>#DIV/0!</v>
      </c>
      <c r="AG42" s="287">
        <f>SUM(AG30:AG41)</f>
        <v>0</v>
      </c>
      <c r="AH42" s="287" t="e">
        <f>AG42/$E$8</f>
        <v>#DIV/0!</v>
      </c>
      <c r="AI42" s="287">
        <f ca="1">SUM(AI30:AI41)</f>
        <v>0</v>
      </c>
      <c r="AJ42" s="287" t="e">
        <f ca="1">AI42/$E$8</f>
        <v>#DIV/0!</v>
      </c>
      <c r="AK42" s="288">
        <f ca="1">AK41</f>
        <v>0</v>
      </c>
      <c r="AL42" s="288" t="e">
        <f ca="1">AL41</f>
        <v>#DIV/0!</v>
      </c>
      <c r="AM42" s="134" t="str">
        <f ca="1">IF(AK42&lt;0,"You have entered more vacation than you have accrued","")</f>
        <v/>
      </c>
      <c r="AN42" s="134"/>
      <c r="AO42" s="42"/>
      <c r="AP42" s="42"/>
    </row>
    <row r="43" spans="1:45" s="28" customFormat="1" ht="17.25" thickBot="1" x14ac:dyDescent="0.3">
      <c r="A43" s="63">
        <f t="shared" si="6"/>
        <v>8</v>
      </c>
      <c r="B43" s="305"/>
      <c r="C43" s="301"/>
      <c r="D43" s="301"/>
      <c r="E43" s="301"/>
      <c r="F43" s="301"/>
      <c r="G43" s="301"/>
      <c r="H43" s="297" t="s">
        <v>69</v>
      </c>
      <c r="I43" s="298"/>
      <c r="J43" s="301"/>
      <c r="K43" s="306"/>
      <c r="L43" s="302"/>
      <c r="M43" s="301"/>
      <c r="N43" s="297" t="s">
        <v>69</v>
      </c>
      <c r="O43" s="298"/>
      <c r="P43" s="302"/>
      <c r="Q43" s="301"/>
      <c r="R43" s="302"/>
      <c r="S43" s="301"/>
      <c r="T43" s="297" t="s">
        <v>69</v>
      </c>
      <c r="U43" s="298"/>
      <c r="V43" s="301"/>
      <c r="W43" s="301"/>
      <c r="X43" s="302"/>
      <c r="Y43" s="303"/>
      <c r="Z43" s="63">
        <f t="shared" si="7"/>
        <v>8</v>
      </c>
      <c r="AA43" s="17"/>
      <c r="AC43" s="47"/>
      <c r="AD43" s="11"/>
      <c r="AE43" s="48"/>
      <c r="AF43" s="48"/>
      <c r="AG43" s="49"/>
      <c r="AH43" s="49"/>
      <c r="AI43" s="41"/>
      <c r="AJ43" s="41"/>
      <c r="AK43" s="49"/>
      <c r="AL43" s="49"/>
      <c r="AM43" s="50"/>
      <c r="AN43" s="50"/>
      <c r="AO43" s="42"/>
      <c r="AP43" s="42"/>
    </row>
    <row r="44" spans="1:45" s="28" customFormat="1" ht="17.25" thickBot="1" x14ac:dyDescent="0.3">
      <c r="A44" s="63">
        <f t="shared" si="6"/>
        <v>9</v>
      </c>
      <c r="B44" s="300" t="s">
        <v>69</v>
      </c>
      <c r="C44" s="298"/>
      <c r="D44" s="301"/>
      <c r="E44" s="301"/>
      <c r="F44" s="302"/>
      <c r="G44" s="301"/>
      <c r="H44" s="297" t="s">
        <v>69</v>
      </c>
      <c r="I44" s="298"/>
      <c r="J44" s="302"/>
      <c r="K44" s="301"/>
      <c r="L44" s="302"/>
      <c r="M44" s="301"/>
      <c r="N44" s="301"/>
      <c r="O44" s="301"/>
      <c r="P44" s="302"/>
      <c r="Q44" s="301"/>
      <c r="R44" s="302"/>
      <c r="S44" s="301"/>
      <c r="T44" s="297" t="s">
        <v>69</v>
      </c>
      <c r="U44" s="298"/>
      <c r="V44" s="302"/>
      <c r="W44" s="301"/>
      <c r="X44" s="302"/>
      <c r="Y44" s="303"/>
      <c r="Z44" s="63">
        <f t="shared" si="7"/>
        <v>9</v>
      </c>
      <c r="AA44" s="17"/>
      <c r="AC44" s="41"/>
      <c r="AD44" s="47"/>
      <c r="AE44" s="375" t="s">
        <v>118</v>
      </c>
      <c r="AF44" s="376"/>
      <c r="AG44" s="376"/>
      <c r="AH44" s="376"/>
      <c r="AI44" s="376"/>
      <c r="AJ44" s="376"/>
      <c r="AK44" s="376"/>
      <c r="AL44" s="376"/>
      <c r="AM44" s="376"/>
      <c r="AN44" s="376"/>
      <c r="AO44" s="376"/>
      <c r="AP44" s="376"/>
      <c r="AQ44" s="376"/>
      <c r="AR44" s="377"/>
    </row>
    <row r="45" spans="1:45" s="28" customFormat="1" ht="30" customHeight="1" thickBot="1" x14ac:dyDescent="0.3">
      <c r="A45" s="63">
        <f t="shared" si="6"/>
        <v>10</v>
      </c>
      <c r="B45" s="300" t="s">
        <v>69</v>
      </c>
      <c r="C45" s="298"/>
      <c r="D45" s="302"/>
      <c r="E45" s="301"/>
      <c r="F45" s="297" t="s">
        <v>69</v>
      </c>
      <c r="G45" s="298"/>
      <c r="H45" s="294" t="s">
        <v>13</v>
      </c>
      <c r="I45" s="294"/>
      <c r="J45" s="302"/>
      <c r="K45" s="301"/>
      <c r="L45" s="297" t="s">
        <v>69</v>
      </c>
      <c r="M45" s="298"/>
      <c r="N45" s="301"/>
      <c r="O45" s="301"/>
      <c r="P45" s="302"/>
      <c r="Q45" s="301"/>
      <c r="R45" s="302"/>
      <c r="S45" s="301"/>
      <c r="T45" s="301"/>
      <c r="U45" s="301"/>
      <c r="V45" s="302"/>
      <c r="W45" s="301"/>
      <c r="X45" s="297" t="s">
        <v>69</v>
      </c>
      <c r="Y45" s="298"/>
      <c r="Z45" s="63">
        <f t="shared" si="7"/>
        <v>10</v>
      </c>
      <c r="AA45" s="17"/>
      <c r="AC45" s="41"/>
      <c r="AD45" s="47"/>
      <c r="AE45" s="368" t="s">
        <v>53</v>
      </c>
      <c r="AF45" s="368"/>
      <c r="AG45" s="369" t="s">
        <v>102</v>
      </c>
      <c r="AH45" s="369"/>
      <c r="AI45" s="370" t="s">
        <v>103</v>
      </c>
      <c r="AJ45" s="370"/>
      <c r="AK45" s="371" t="s">
        <v>104</v>
      </c>
      <c r="AL45" s="371"/>
      <c r="AM45" s="360" t="s">
        <v>105</v>
      </c>
      <c r="AN45" s="360"/>
      <c r="AO45" s="360" t="s">
        <v>107</v>
      </c>
      <c r="AP45" s="360"/>
      <c r="AQ45" s="364" t="s">
        <v>106</v>
      </c>
      <c r="AR45" s="365"/>
      <c r="AS45" s="42"/>
    </row>
    <row r="46" spans="1:45" s="28" customFormat="1" ht="17.25" thickBot="1" x14ac:dyDescent="0.3">
      <c r="A46" s="63">
        <f t="shared" si="6"/>
        <v>11</v>
      </c>
      <c r="B46" s="307"/>
      <c r="C46" s="301"/>
      <c r="D46" s="302"/>
      <c r="E46" s="301"/>
      <c r="F46" s="297" t="s">
        <v>69</v>
      </c>
      <c r="G46" s="298"/>
      <c r="H46" s="301"/>
      <c r="I46" s="301"/>
      <c r="J46" s="294" t="s">
        <v>13</v>
      </c>
      <c r="K46" s="294"/>
      <c r="L46" s="297" t="s">
        <v>69</v>
      </c>
      <c r="M46" s="298"/>
      <c r="N46" s="302"/>
      <c r="O46" s="301"/>
      <c r="P46" s="297" t="s">
        <v>69</v>
      </c>
      <c r="Q46" s="298"/>
      <c r="R46" s="297" t="s">
        <v>69</v>
      </c>
      <c r="S46" s="298"/>
      <c r="T46" s="302"/>
      <c r="U46" s="301"/>
      <c r="V46" s="302"/>
      <c r="W46" s="301"/>
      <c r="X46" s="297" t="s">
        <v>69</v>
      </c>
      <c r="Y46" s="298"/>
      <c r="Z46" s="63">
        <f t="shared" si="7"/>
        <v>11</v>
      </c>
      <c r="AA46" s="17"/>
      <c r="AC46" s="41"/>
      <c r="AD46" s="51"/>
      <c r="AE46" s="279" t="s">
        <v>100</v>
      </c>
      <c r="AF46" s="280" t="s">
        <v>101</v>
      </c>
      <c r="AG46" s="281" t="s">
        <v>100</v>
      </c>
      <c r="AH46" s="280" t="s">
        <v>101</v>
      </c>
      <c r="AI46" s="282" t="s">
        <v>100</v>
      </c>
      <c r="AJ46" s="280" t="s">
        <v>101</v>
      </c>
      <c r="AK46" s="279" t="s">
        <v>100</v>
      </c>
      <c r="AL46" s="280" t="s">
        <v>101</v>
      </c>
      <c r="AM46" s="283" t="s">
        <v>100</v>
      </c>
      <c r="AN46" s="284" t="s">
        <v>101</v>
      </c>
      <c r="AO46" s="283" t="s">
        <v>100</v>
      </c>
      <c r="AP46" s="284" t="s">
        <v>101</v>
      </c>
      <c r="AQ46" s="285" t="s">
        <v>100</v>
      </c>
      <c r="AR46" s="253" t="s">
        <v>101</v>
      </c>
      <c r="AS46" s="42"/>
    </row>
    <row r="47" spans="1:45" s="28" customFormat="1" ht="17.25" thickBot="1" x14ac:dyDescent="0.3">
      <c r="A47" s="63">
        <f t="shared" si="6"/>
        <v>12</v>
      </c>
      <c r="B47" s="307"/>
      <c r="C47" s="301"/>
      <c r="D47" s="302"/>
      <c r="E47" s="301"/>
      <c r="F47" s="301"/>
      <c r="G47" s="301"/>
      <c r="H47" s="301"/>
      <c r="I47" s="301"/>
      <c r="J47" s="297" t="s">
        <v>69</v>
      </c>
      <c r="K47" s="298"/>
      <c r="L47" s="301"/>
      <c r="M47" s="301"/>
      <c r="N47" s="302"/>
      <c r="O47" s="301"/>
      <c r="P47" s="297" t="s">
        <v>69</v>
      </c>
      <c r="Q47" s="298"/>
      <c r="R47" s="297" t="s">
        <v>69</v>
      </c>
      <c r="S47" s="298"/>
      <c r="T47" s="302"/>
      <c r="U47" s="301"/>
      <c r="V47" s="302"/>
      <c r="W47" s="301"/>
      <c r="X47" s="302"/>
      <c r="Y47" s="303"/>
      <c r="Z47" s="63">
        <f t="shared" si="7"/>
        <v>12</v>
      </c>
      <c r="AA47" s="17"/>
      <c r="AC47" s="358" t="s">
        <v>0</v>
      </c>
      <c r="AD47" s="359"/>
      <c r="AE47" s="235">
        <f>J27*$E$8</f>
        <v>0</v>
      </c>
      <c r="AF47" s="235" t="e">
        <f>AE47/$E$8</f>
        <v>#DIV/0!</v>
      </c>
      <c r="AG47" s="191">
        <f>SUMIF(B36:B66, "p", C36:C66)</f>
        <v>0</v>
      </c>
      <c r="AH47" s="235" t="e">
        <f t="shared" ref="AH47:AH58" si="8">AG47/$E$8</f>
        <v>#DIV/0!</v>
      </c>
      <c r="AI47" s="191">
        <f>SUMIF(B36:B66, "f", C36:C66)</f>
        <v>0</v>
      </c>
      <c r="AJ47" s="235" t="e">
        <f t="shared" ref="AJ47:AJ58" si="9">AI47/$E$8</f>
        <v>#DIV/0!</v>
      </c>
      <c r="AK47" s="191">
        <f>SUMIF(B36:B66, "s", C36:C66)</f>
        <v>0</v>
      </c>
      <c r="AL47" s="235" t="e">
        <f t="shared" ref="AL47:AL58" si="10">AK47/$E$8</f>
        <v>#DIV/0!</v>
      </c>
      <c r="AM47" s="191">
        <f>AG47+AI47+AK47</f>
        <v>0</v>
      </c>
      <c r="AN47" s="235" t="e">
        <f t="shared" ref="AN47:AN58" si="11">AM47/$E$8</f>
        <v>#DIV/0!</v>
      </c>
      <c r="AO47" s="209">
        <f ca="1">IF(OR(DATEVALUE(B34&amp;"/1/"&amp;C34)&lt;E10,DATEVALUE(B34&amp;"/1/"&amp;C34)&gt;TODAY()),0,IF(AND(MONTH(TODAY())=B34,YEAR(TODAY())=C34),IF(DAY(TODAY())&lt;DAY(E10),0,$E$13*$E$8),$E$13*$E$8))</f>
        <v>0</v>
      </c>
      <c r="AP47" s="235" t="e">
        <f t="shared" ref="AP47:AP58" ca="1" si="12">AO47/$E$8</f>
        <v>#DIV/0!</v>
      </c>
      <c r="AQ47" s="205">
        <f t="shared" ref="AQ47:AQ58" ca="1" si="13">IF((AE47-AM47+AO47)&lt;(150*$E$8),(AE47-AM47+AO47), 150*$E$8)</f>
        <v>0</v>
      </c>
      <c r="AR47" s="208" t="e">
        <f ca="1">AQ47/$E$8</f>
        <v>#DIV/0!</v>
      </c>
      <c r="AS47" s="42" t="str">
        <f>IF(MONTH($E$10)=B34,CONCATENATE("Your sick / personal time refreshes on ",MONTH($E$10),"/",DAY($E$10),"*"),"")</f>
        <v/>
      </c>
    </row>
    <row r="48" spans="1:45" s="28" customFormat="1" ht="17.25" thickBot="1" x14ac:dyDescent="0.3">
      <c r="A48" s="63">
        <f t="shared" si="6"/>
        <v>13</v>
      </c>
      <c r="B48" s="305"/>
      <c r="C48" s="301"/>
      <c r="D48" s="297" t="s">
        <v>69</v>
      </c>
      <c r="E48" s="298"/>
      <c r="F48" s="301"/>
      <c r="G48" s="301"/>
      <c r="H48" s="301"/>
      <c r="I48" s="301"/>
      <c r="J48" s="297" t="s">
        <v>69</v>
      </c>
      <c r="K48" s="298"/>
      <c r="L48" s="301"/>
      <c r="M48" s="301"/>
      <c r="N48" s="302"/>
      <c r="O48" s="301"/>
      <c r="P48" s="301"/>
      <c r="Q48" s="301"/>
      <c r="R48" s="301"/>
      <c r="S48" s="301"/>
      <c r="T48" s="302"/>
      <c r="U48" s="301"/>
      <c r="V48" s="297" t="s">
        <v>69</v>
      </c>
      <c r="W48" s="298"/>
      <c r="X48" s="302"/>
      <c r="Y48" s="303"/>
      <c r="Z48" s="63">
        <f t="shared" si="7"/>
        <v>13</v>
      </c>
      <c r="AA48" s="17"/>
      <c r="AC48" s="326" t="s">
        <v>14</v>
      </c>
      <c r="AD48" s="327"/>
      <c r="AE48" s="194">
        <f t="shared" ref="AE48:AE58" ca="1" si="14">AQ47</f>
        <v>0</v>
      </c>
      <c r="AF48" s="235" t="e">
        <f t="shared" ref="AF48:AF58" ca="1" si="15">AE48/$E$8</f>
        <v>#DIV/0!</v>
      </c>
      <c r="AG48" s="192">
        <f>SUMIF(D36:D66, "p", E36:E66)</f>
        <v>0</v>
      </c>
      <c r="AH48" s="235" t="e">
        <f t="shared" si="8"/>
        <v>#DIV/0!</v>
      </c>
      <c r="AI48" s="192">
        <f>SUMIF(D36:D66, "f", E36:E66)</f>
        <v>0</v>
      </c>
      <c r="AJ48" s="235" t="e">
        <f t="shared" si="9"/>
        <v>#DIV/0!</v>
      </c>
      <c r="AK48" s="192">
        <f>SUMIF(D36:D66, "s", E36:E66)</f>
        <v>0</v>
      </c>
      <c r="AL48" s="235" t="e">
        <f t="shared" si="10"/>
        <v>#DIV/0!</v>
      </c>
      <c r="AM48" s="192">
        <f t="shared" ref="AM48:AM58" si="16">AG48+AI48+AK48</f>
        <v>0</v>
      </c>
      <c r="AN48" s="235" t="e">
        <f t="shared" si="11"/>
        <v>#DIV/0!</v>
      </c>
      <c r="AO48" s="192">
        <f ca="1">IF(OR(DATEVALUE(D34 &amp; "/1/" &amp; C34)&lt;$E$10,DATEVALUE(D34 &amp; "/1/" &amp; C34)&gt;TODAY()),0,IF(AND(MONTH(TODAY())=D34,YEAR(TODAY())=C34),IF(DAY(TODAY())&lt;DAY(E10),0,$E$13*$E$8),$E$13*$E$8))</f>
        <v>0</v>
      </c>
      <c r="AP48" s="235" t="e">
        <f t="shared" ca="1" si="12"/>
        <v>#DIV/0!</v>
      </c>
      <c r="AQ48" s="206">
        <f t="shared" ca="1" si="13"/>
        <v>0</v>
      </c>
      <c r="AR48" s="144" t="e">
        <f t="shared" ref="AR48:AR58" ca="1" si="17">AQ48/$E$8</f>
        <v>#DIV/0!</v>
      </c>
      <c r="AS48" s="42" t="str">
        <f>IF(MONTH($E$10)=D34,CONCATENATE("Your sick / personal time refreshes on ",MONTH($E$10),"/",DAY($E$10),"*"),"")</f>
        <v/>
      </c>
    </row>
    <row r="49" spans="1:46" s="28" customFormat="1" ht="17.25" thickBot="1" x14ac:dyDescent="0.3">
      <c r="A49" s="63">
        <f t="shared" si="6"/>
        <v>14</v>
      </c>
      <c r="B49" s="305"/>
      <c r="C49" s="301"/>
      <c r="D49" s="297" t="s">
        <v>69</v>
      </c>
      <c r="E49" s="298"/>
      <c r="F49" s="302"/>
      <c r="G49" s="301"/>
      <c r="H49" s="302"/>
      <c r="I49" s="301"/>
      <c r="J49" s="301"/>
      <c r="K49" s="301"/>
      <c r="L49" s="302"/>
      <c r="M49" s="301"/>
      <c r="N49" s="297" t="s">
        <v>69</v>
      </c>
      <c r="O49" s="298"/>
      <c r="P49" s="301"/>
      <c r="Q49" s="301"/>
      <c r="R49" s="302"/>
      <c r="S49" s="301"/>
      <c r="T49" s="302"/>
      <c r="U49" s="301"/>
      <c r="V49" s="297" t="s">
        <v>69</v>
      </c>
      <c r="W49" s="298"/>
      <c r="X49" s="302"/>
      <c r="Y49" s="303"/>
      <c r="Z49" s="63">
        <f t="shared" si="7"/>
        <v>14</v>
      </c>
      <c r="AA49" s="17"/>
      <c r="AC49" s="326" t="s">
        <v>15</v>
      </c>
      <c r="AD49" s="327"/>
      <c r="AE49" s="194">
        <f t="shared" ca="1" si="14"/>
        <v>0</v>
      </c>
      <c r="AF49" s="235" t="e">
        <f t="shared" ca="1" si="15"/>
        <v>#DIV/0!</v>
      </c>
      <c r="AG49" s="192">
        <f>SUMIF(F36:F66, "p", G36:G66)</f>
        <v>0</v>
      </c>
      <c r="AH49" s="235" t="e">
        <f t="shared" si="8"/>
        <v>#DIV/0!</v>
      </c>
      <c r="AI49" s="192">
        <f>SUMIF(F36:F66, "f", G36:G66)</f>
        <v>0</v>
      </c>
      <c r="AJ49" s="235" t="e">
        <f t="shared" si="9"/>
        <v>#DIV/0!</v>
      </c>
      <c r="AK49" s="192">
        <f>SUMIF(F36:F66, "s", G36:G66)</f>
        <v>0</v>
      </c>
      <c r="AL49" s="235" t="e">
        <f t="shared" si="10"/>
        <v>#DIV/0!</v>
      </c>
      <c r="AM49" s="192">
        <f t="shared" si="16"/>
        <v>0</v>
      </c>
      <c r="AN49" s="235" t="e">
        <f t="shared" si="11"/>
        <v>#DIV/0!</v>
      </c>
      <c r="AO49" s="192">
        <f ca="1">IF(OR(DATEVALUE(F34 &amp; "/1/" &amp; C34)&lt;$E$10,DATEVALUE(F34 &amp; "/1/" &amp; C34)&gt;TODAY()),0,IF(AND(MONTH(TODAY())=F34,YEAR(TODAY())=C34),IF(DAY(TODAY())&lt;DAY(E10),0,$E$13*$E$8),$E$13*$E$8))</f>
        <v>0</v>
      </c>
      <c r="AP49" s="235" t="e">
        <f t="shared" ca="1" si="12"/>
        <v>#DIV/0!</v>
      </c>
      <c r="AQ49" s="206">
        <f t="shared" ca="1" si="13"/>
        <v>0</v>
      </c>
      <c r="AR49" s="144" t="e">
        <f t="shared" ca="1" si="17"/>
        <v>#DIV/0!</v>
      </c>
      <c r="AS49" s="42" t="str">
        <f>IF(MONTH($E$10)=F34,CONCATENATE("Your sick / personal time refreshes on ",MONTH($E$10),"/",DAY($E$10),"*"),"")</f>
        <v/>
      </c>
    </row>
    <row r="50" spans="1:46" s="28" customFormat="1" ht="16.5" customHeight="1" thickBot="1" x14ac:dyDescent="0.3">
      <c r="A50" s="63">
        <f t="shared" si="6"/>
        <v>15</v>
      </c>
      <c r="B50" s="305"/>
      <c r="C50" s="301"/>
      <c r="D50" s="301"/>
      <c r="E50" s="301"/>
      <c r="F50" s="302"/>
      <c r="G50" s="301"/>
      <c r="H50" s="297" t="s">
        <v>69</v>
      </c>
      <c r="I50" s="298"/>
      <c r="J50" s="301"/>
      <c r="K50" s="301"/>
      <c r="L50" s="302"/>
      <c r="M50" s="301"/>
      <c r="N50" s="297" t="s">
        <v>69</v>
      </c>
      <c r="O50" s="298"/>
      <c r="P50" s="301"/>
      <c r="Q50" s="301"/>
      <c r="R50" s="302"/>
      <c r="S50" s="301"/>
      <c r="T50" s="297" t="s">
        <v>69</v>
      </c>
      <c r="U50" s="298"/>
      <c r="V50" s="302"/>
      <c r="W50" s="301"/>
      <c r="X50" s="302"/>
      <c r="Y50" s="303"/>
      <c r="Z50" s="63">
        <f t="shared" si="7"/>
        <v>15</v>
      </c>
      <c r="AA50" s="17"/>
      <c r="AC50" s="326" t="s">
        <v>16</v>
      </c>
      <c r="AD50" s="327"/>
      <c r="AE50" s="194">
        <f t="shared" ca="1" si="14"/>
        <v>0</v>
      </c>
      <c r="AF50" s="235" t="e">
        <f t="shared" ca="1" si="15"/>
        <v>#DIV/0!</v>
      </c>
      <c r="AG50" s="192">
        <f>SUMIF(H36:H66, "p", I36:I66)</f>
        <v>0</v>
      </c>
      <c r="AH50" s="235" t="e">
        <f t="shared" si="8"/>
        <v>#DIV/0!</v>
      </c>
      <c r="AI50" s="192">
        <f>SUMIF(H36:H66, "f", I36:I66)</f>
        <v>0</v>
      </c>
      <c r="AJ50" s="235" t="e">
        <f t="shared" si="9"/>
        <v>#DIV/0!</v>
      </c>
      <c r="AK50" s="192">
        <f>SUMIF(H36:H66, "s", I36:I66)</f>
        <v>0</v>
      </c>
      <c r="AL50" s="235" t="e">
        <f t="shared" si="10"/>
        <v>#DIV/0!</v>
      </c>
      <c r="AM50" s="192">
        <f t="shared" si="16"/>
        <v>0</v>
      </c>
      <c r="AN50" s="235" t="e">
        <f t="shared" si="11"/>
        <v>#DIV/0!</v>
      </c>
      <c r="AO50" s="192">
        <f ca="1">IF(OR(DATEVALUE(H34 &amp; "/1/" &amp; C34)&lt;$E$10,DATEVALUE(H34 &amp; "/1/" &amp; C34)&gt;TODAY()),0,IF(AND(MONTH(TODAY())=H34,YEAR(TODAY())=C34),IF(DAY(TODAY())&lt;DAY(E10),0,$E$13*$E$8),$E$13*$E$8))</f>
        <v>0</v>
      </c>
      <c r="AP50" s="235" t="e">
        <f t="shared" ca="1" si="12"/>
        <v>#DIV/0!</v>
      </c>
      <c r="AQ50" s="206">
        <f t="shared" ca="1" si="13"/>
        <v>0</v>
      </c>
      <c r="AR50" s="144" t="e">
        <f t="shared" ca="1" si="17"/>
        <v>#DIV/0!</v>
      </c>
      <c r="AS50" s="42" t="str">
        <f>IF(MONTH($E$10)=H34,CONCATENATE("Your sick / personal time refreshes on ",MONTH($E$10),"/",DAY($E$10),"* "),"")</f>
        <v/>
      </c>
    </row>
    <row r="51" spans="1:46" s="28" customFormat="1" ht="15" customHeight="1" thickBot="1" x14ac:dyDescent="0.3">
      <c r="A51" s="63">
        <f t="shared" si="6"/>
        <v>16</v>
      </c>
      <c r="B51" s="297" t="s">
        <v>69</v>
      </c>
      <c r="C51" s="298"/>
      <c r="D51" s="301"/>
      <c r="E51" s="301"/>
      <c r="F51" s="302"/>
      <c r="G51" s="301"/>
      <c r="H51" s="297" t="s">
        <v>69</v>
      </c>
      <c r="I51" s="298"/>
      <c r="J51" s="302"/>
      <c r="K51" s="301"/>
      <c r="L51" s="302"/>
      <c r="M51" s="301"/>
      <c r="N51" s="294" t="s">
        <v>13</v>
      </c>
      <c r="O51" s="294"/>
      <c r="P51" s="301"/>
      <c r="Q51" s="301"/>
      <c r="R51" s="302"/>
      <c r="S51" s="301"/>
      <c r="T51" s="297" t="s">
        <v>69</v>
      </c>
      <c r="U51" s="298"/>
      <c r="V51" s="302"/>
      <c r="W51" s="301"/>
      <c r="X51" s="302"/>
      <c r="Y51" s="303"/>
      <c r="Z51" s="63">
        <f t="shared" si="7"/>
        <v>16</v>
      </c>
      <c r="AA51" s="17"/>
      <c r="AC51" s="326" t="s">
        <v>17</v>
      </c>
      <c r="AD51" s="327"/>
      <c r="AE51" s="194">
        <f t="shared" ca="1" si="14"/>
        <v>0</v>
      </c>
      <c r="AF51" s="235" t="e">
        <f t="shared" ca="1" si="15"/>
        <v>#DIV/0!</v>
      </c>
      <c r="AG51" s="192">
        <f>SUMIF(J36:J66, "p", K36:K66)</f>
        <v>0</v>
      </c>
      <c r="AH51" s="235" t="e">
        <f t="shared" si="8"/>
        <v>#DIV/0!</v>
      </c>
      <c r="AI51" s="192">
        <f>SUMIF(J36:J66, "f", K36:K66)</f>
        <v>0</v>
      </c>
      <c r="AJ51" s="235" t="e">
        <f t="shared" si="9"/>
        <v>#DIV/0!</v>
      </c>
      <c r="AK51" s="192">
        <f>SUMIF(J36:J66, "s", K36:K66)</f>
        <v>0</v>
      </c>
      <c r="AL51" s="235" t="e">
        <f t="shared" si="10"/>
        <v>#DIV/0!</v>
      </c>
      <c r="AM51" s="192">
        <f t="shared" si="16"/>
        <v>0</v>
      </c>
      <c r="AN51" s="235" t="e">
        <f t="shared" si="11"/>
        <v>#DIV/0!</v>
      </c>
      <c r="AO51" s="192">
        <f ca="1">IF(OR(DATEVALUE(J34 &amp; "/1/" &amp; C34)&lt;$E$10,DATEVALUE(J34 &amp; "/1/" &amp; C34)&gt;TODAY()),0,IF(AND(MONTH(TODAY())=J34,YEAR(TODAY())=C34),IF(DAY(TODAY())&lt;DAY(E10),0,$E$13*$E$8),$E$13*$E$8))</f>
        <v>0</v>
      </c>
      <c r="AP51" s="235" t="e">
        <f t="shared" ca="1" si="12"/>
        <v>#DIV/0!</v>
      </c>
      <c r="AQ51" s="206">
        <f t="shared" ca="1" si="13"/>
        <v>0</v>
      </c>
      <c r="AR51" s="144" t="e">
        <f t="shared" ca="1" si="17"/>
        <v>#DIV/0!</v>
      </c>
      <c r="AS51" s="42" t="str">
        <f>IF(MONTH($E$10)=J34,CONCATENATE("Your sick / personal time refreshes on ",MONTH($E$10),"/",DAY($E$10),"* "),"")</f>
        <v/>
      </c>
    </row>
    <row r="52" spans="1:46" s="28" customFormat="1" ht="17.25" thickBot="1" x14ac:dyDescent="0.3">
      <c r="A52" s="63">
        <f t="shared" si="6"/>
        <v>17</v>
      </c>
      <c r="B52" s="297" t="s">
        <v>69</v>
      </c>
      <c r="C52" s="298"/>
      <c r="D52" s="302"/>
      <c r="E52" s="301"/>
      <c r="F52" s="297" t="s">
        <v>69</v>
      </c>
      <c r="G52" s="298"/>
      <c r="H52" s="301"/>
      <c r="I52" s="301"/>
      <c r="J52" s="302"/>
      <c r="K52" s="301"/>
      <c r="L52" s="297" t="s">
        <v>69</v>
      </c>
      <c r="M52" s="298"/>
      <c r="N52" s="301"/>
      <c r="O52" s="301"/>
      <c r="P52" s="302"/>
      <c r="Q52" s="301"/>
      <c r="R52" s="302"/>
      <c r="S52" s="301"/>
      <c r="T52" s="294" t="s">
        <v>13</v>
      </c>
      <c r="U52" s="294"/>
      <c r="V52" s="302"/>
      <c r="W52" s="301"/>
      <c r="X52" s="297" t="s">
        <v>69</v>
      </c>
      <c r="Y52" s="298"/>
      <c r="Z52" s="63">
        <f t="shared" si="7"/>
        <v>17</v>
      </c>
      <c r="AA52" s="17"/>
      <c r="AC52" s="326" t="s">
        <v>18</v>
      </c>
      <c r="AD52" s="327"/>
      <c r="AE52" s="194">
        <f t="shared" ca="1" si="14"/>
        <v>0</v>
      </c>
      <c r="AF52" s="235" t="e">
        <f t="shared" ca="1" si="15"/>
        <v>#DIV/0!</v>
      </c>
      <c r="AG52" s="193">
        <f>SUMIF(L36:L66, "p", M36:M66)</f>
        <v>0</v>
      </c>
      <c r="AH52" s="235" t="e">
        <f t="shared" si="8"/>
        <v>#DIV/0!</v>
      </c>
      <c r="AI52" s="193">
        <f>SUMIF(L36:L66, "f", M36:M66)</f>
        <v>0</v>
      </c>
      <c r="AJ52" s="235" t="e">
        <f t="shared" si="9"/>
        <v>#DIV/0!</v>
      </c>
      <c r="AK52" s="193">
        <f>SUMIF(L36:L66, "s", M36:M66)</f>
        <v>0</v>
      </c>
      <c r="AL52" s="235" t="e">
        <f t="shared" si="10"/>
        <v>#DIV/0!</v>
      </c>
      <c r="AM52" s="192">
        <f t="shared" si="16"/>
        <v>0</v>
      </c>
      <c r="AN52" s="235" t="e">
        <f t="shared" si="11"/>
        <v>#DIV/0!</v>
      </c>
      <c r="AO52" s="192">
        <f ca="1">IF(OR(DATEVALUE(L34 &amp; "/1/" &amp; C34)&lt;$E$10,DATEVALUE(L34 &amp; "/1/" &amp; C34)&gt;TODAY()),0,IF(AND(MONTH(TODAY())=L34,YEAR(TODAY())=C34),IF(DAY(TODAY())&lt;DAY(E10),0,$E$13*$E$8),$E$13*$E$8))</f>
        <v>0</v>
      </c>
      <c r="AP52" s="235" t="e">
        <f t="shared" ca="1" si="12"/>
        <v>#DIV/0!</v>
      </c>
      <c r="AQ52" s="206">
        <f t="shared" ca="1" si="13"/>
        <v>0</v>
      </c>
      <c r="AR52" s="144" t="e">
        <f t="shared" ca="1" si="17"/>
        <v>#DIV/0!</v>
      </c>
      <c r="AS52" s="42" t="str">
        <f>IF(MONTH($E$10)=L34,CONCATENATE("Your sick / personal time refreshes on ",MONTH($E$10),"/",DAY($E$10),"* "),"")</f>
        <v/>
      </c>
    </row>
    <row r="53" spans="1:46" s="28" customFormat="1" ht="17.25" thickBot="1" x14ac:dyDescent="0.3">
      <c r="A53" s="63">
        <f t="shared" si="6"/>
        <v>18</v>
      </c>
      <c r="B53" s="307"/>
      <c r="C53" s="301"/>
      <c r="D53" s="302"/>
      <c r="E53" s="301"/>
      <c r="F53" s="297" t="s">
        <v>69</v>
      </c>
      <c r="G53" s="298"/>
      <c r="H53" s="301"/>
      <c r="I53" s="301"/>
      <c r="J53" s="302"/>
      <c r="K53" s="301"/>
      <c r="L53" s="297" t="s">
        <v>69</v>
      </c>
      <c r="M53" s="298"/>
      <c r="N53" s="301"/>
      <c r="O53" s="301"/>
      <c r="P53" s="297" t="s">
        <v>69</v>
      </c>
      <c r="Q53" s="298"/>
      <c r="R53" s="297" t="s">
        <v>69</v>
      </c>
      <c r="S53" s="298"/>
      <c r="T53" s="301"/>
      <c r="U53" s="301"/>
      <c r="V53" s="302"/>
      <c r="W53" s="301"/>
      <c r="X53" s="297" t="s">
        <v>69</v>
      </c>
      <c r="Y53" s="298"/>
      <c r="Z53" s="63">
        <f t="shared" si="7"/>
        <v>18</v>
      </c>
      <c r="AA53" s="17"/>
      <c r="AC53" s="326" t="s">
        <v>19</v>
      </c>
      <c r="AD53" s="327"/>
      <c r="AE53" s="194">
        <f t="shared" ca="1" si="14"/>
        <v>0</v>
      </c>
      <c r="AF53" s="235" t="e">
        <f t="shared" ca="1" si="15"/>
        <v>#DIV/0!</v>
      </c>
      <c r="AG53" s="192">
        <f>SUMIF(N36:N66, "p", O36:O66)</f>
        <v>0</v>
      </c>
      <c r="AH53" s="235" t="e">
        <f t="shared" si="8"/>
        <v>#DIV/0!</v>
      </c>
      <c r="AI53" s="192">
        <f>SUMIF(N36:N66, "f", O36:O66)</f>
        <v>0</v>
      </c>
      <c r="AJ53" s="235" t="e">
        <f t="shared" si="9"/>
        <v>#DIV/0!</v>
      </c>
      <c r="AK53" s="192">
        <f>SUMIF(N36:N66, "s", O36:O66)</f>
        <v>0</v>
      </c>
      <c r="AL53" s="235" t="e">
        <f t="shared" si="10"/>
        <v>#DIV/0!</v>
      </c>
      <c r="AM53" s="192">
        <f t="shared" si="16"/>
        <v>0</v>
      </c>
      <c r="AN53" s="235" t="e">
        <f t="shared" si="11"/>
        <v>#DIV/0!</v>
      </c>
      <c r="AO53" s="192">
        <f ca="1">IF(OR(DATEVALUE(N34 &amp; "/1/" &amp; O34)&lt;$E$10,DATEVALUE(N34 &amp; "/1/" &amp; O34)&gt;TODAY()),0,IF(AND(MONTH(TODAY())=N34,YEAR(TODAY())=O34),IF(DAY(TODAY())&lt;DAY(E10),0,$E$13*$E$8),$E$13*$E$8))</f>
        <v>0</v>
      </c>
      <c r="AP53" s="235" t="e">
        <f t="shared" ca="1" si="12"/>
        <v>#DIV/0!</v>
      </c>
      <c r="AQ53" s="206">
        <f t="shared" ca="1" si="13"/>
        <v>0</v>
      </c>
      <c r="AR53" s="144" t="e">
        <f t="shared" ca="1" si="17"/>
        <v>#DIV/0!</v>
      </c>
      <c r="AS53" s="42" t="str">
        <f>IF(MONTH($E$10)=N34,CONCATENATE("Your sick / personal time refreshes on ",MONTH($E$10),"/",DAY($E$10),"* "),"")</f>
        <v xml:space="preserve">Your sick / personal time refreshes on 1/0* </v>
      </c>
    </row>
    <row r="54" spans="1:46" s="28" customFormat="1" ht="17.25" thickBot="1" x14ac:dyDescent="0.3">
      <c r="A54" s="63">
        <f t="shared" si="6"/>
        <v>19</v>
      </c>
      <c r="B54" s="307"/>
      <c r="C54" s="301"/>
      <c r="D54" s="302"/>
      <c r="E54" s="301"/>
      <c r="F54" s="301"/>
      <c r="G54" s="301"/>
      <c r="H54" s="302"/>
      <c r="I54" s="301"/>
      <c r="J54" s="297" t="s">
        <v>69</v>
      </c>
      <c r="K54" s="298" t="s">
        <v>69</v>
      </c>
      <c r="L54" s="301"/>
      <c r="M54" s="301"/>
      <c r="N54" s="301"/>
      <c r="O54" s="301"/>
      <c r="P54" s="297" t="s">
        <v>69</v>
      </c>
      <c r="Q54" s="298"/>
      <c r="R54" s="298" t="s">
        <v>69</v>
      </c>
      <c r="S54" s="298"/>
      <c r="T54" s="301"/>
      <c r="U54" s="301"/>
      <c r="V54" s="302"/>
      <c r="W54" s="301"/>
      <c r="X54" s="301"/>
      <c r="Y54" s="303"/>
      <c r="Z54" s="63">
        <f t="shared" si="7"/>
        <v>19</v>
      </c>
      <c r="AA54" s="17"/>
      <c r="AC54" s="326" t="s">
        <v>20</v>
      </c>
      <c r="AD54" s="327"/>
      <c r="AE54" s="194">
        <f t="shared" ca="1" si="14"/>
        <v>0</v>
      </c>
      <c r="AF54" s="235" t="e">
        <f t="shared" ca="1" si="15"/>
        <v>#DIV/0!</v>
      </c>
      <c r="AG54" s="192">
        <f>SUMIF(P36:P66, "p",Q36:Q66)</f>
        <v>0</v>
      </c>
      <c r="AH54" s="235" t="e">
        <f t="shared" si="8"/>
        <v>#DIV/0!</v>
      </c>
      <c r="AI54" s="192">
        <f>SUMIF(P36:P66, "f",Q36:Q66)</f>
        <v>0</v>
      </c>
      <c r="AJ54" s="235" t="e">
        <f t="shared" si="9"/>
        <v>#DIV/0!</v>
      </c>
      <c r="AK54" s="192">
        <f>SUMIF(P36:P66, "s", Q36:Q66)</f>
        <v>0</v>
      </c>
      <c r="AL54" s="235" t="e">
        <f t="shared" si="10"/>
        <v>#DIV/0!</v>
      </c>
      <c r="AM54" s="192">
        <f t="shared" si="16"/>
        <v>0</v>
      </c>
      <c r="AN54" s="235" t="e">
        <f t="shared" si="11"/>
        <v>#DIV/0!</v>
      </c>
      <c r="AO54" s="192">
        <f ca="1">IF(OR(DATEVALUE(P34 &amp; "/1/" &amp; O34)&lt;$E$10,DATEVALUE(P34 &amp; "/1/" &amp; O34)&gt;TODAY()),0,IF(AND(MONTH(TODAY())=P34,YEAR(TODAY())=O34),IF(DAY(TODAY())&lt;DAY(E10),0,$E$13*$E$8),$E$13*$E$8))</f>
        <v>0</v>
      </c>
      <c r="AP54" s="235" t="e">
        <f t="shared" ca="1" si="12"/>
        <v>#DIV/0!</v>
      </c>
      <c r="AQ54" s="206">
        <f t="shared" ca="1" si="13"/>
        <v>0</v>
      </c>
      <c r="AR54" s="144" t="e">
        <f t="shared" ca="1" si="17"/>
        <v>#DIV/0!</v>
      </c>
      <c r="AS54" s="42" t="str">
        <f>IF(MONTH($E$10)=P34,CONCATENATE("Your sick / personal time refreshes on ",MONTH($E$10),"/",DAY($E$10),"* "),"")</f>
        <v/>
      </c>
    </row>
    <row r="55" spans="1:46" s="28" customFormat="1" ht="17.25" thickBot="1" x14ac:dyDescent="0.3">
      <c r="A55" s="63">
        <f t="shared" si="6"/>
        <v>20</v>
      </c>
      <c r="B55" s="305"/>
      <c r="C55" s="301"/>
      <c r="D55" s="297" t="s">
        <v>69</v>
      </c>
      <c r="E55" s="298"/>
      <c r="F55" s="301"/>
      <c r="G55" s="301"/>
      <c r="H55" s="302"/>
      <c r="I55" s="301"/>
      <c r="J55" s="297" t="s">
        <v>69</v>
      </c>
      <c r="K55" s="298" t="s">
        <v>69</v>
      </c>
      <c r="L55" s="301"/>
      <c r="M55" s="301"/>
      <c r="N55" s="302"/>
      <c r="O55" s="301"/>
      <c r="P55" s="294" t="s">
        <v>13</v>
      </c>
      <c r="Q55" s="294"/>
      <c r="R55" s="301"/>
      <c r="S55" s="301"/>
      <c r="T55" s="302"/>
      <c r="U55" s="301"/>
      <c r="V55" s="297" t="s">
        <v>69</v>
      </c>
      <c r="W55" s="298"/>
      <c r="X55" s="302"/>
      <c r="Y55" s="303"/>
      <c r="Z55" s="63">
        <f t="shared" si="7"/>
        <v>20</v>
      </c>
      <c r="AA55" s="17"/>
      <c r="AC55" s="326" t="s">
        <v>21</v>
      </c>
      <c r="AD55" s="327"/>
      <c r="AE55" s="194">
        <f t="shared" ca="1" si="14"/>
        <v>0</v>
      </c>
      <c r="AF55" s="235" t="e">
        <f t="shared" ca="1" si="15"/>
        <v>#DIV/0!</v>
      </c>
      <c r="AG55" s="192">
        <f>SUMIF(R36:R66, "p", S36:S66)</f>
        <v>0</v>
      </c>
      <c r="AH55" s="235" t="e">
        <f t="shared" si="8"/>
        <v>#DIV/0!</v>
      </c>
      <c r="AI55" s="192">
        <f>SUMIF(R36:R66, "f", S36:S66)</f>
        <v>0</v>
      </c>
      <c r="AJ55" s="235" t="e">
        <f t="shared" si="9"/>
        <v>#DIV/0!</v>
      </c>
      <c r="AK55" s="192">
        <f>SUMIF(R36:R66, "s", S36:S66)</f>
        <v>0</v>
      </c>
      <c r="AL55" s="235" t="e">
        <f t="shared" si="10"/>
        <v>#DIV/0!</v>
      </c>
      <c r="AM55" s="192">
        <f t="shared" si="16"/>
        <v>0</v>
      </c>
      <c r="AN55" s="235" t="e">
        <f t="shared" si="11"/>
        <v>#DIV/0!</v>
      </c>
      <c r="AO55" s="192">
        <f ca="1">IF(OR(DATEVALUE(R34 &amp; "/1/" &amp; O34)&lt;$E$10,DATEVALUE(R34 &amp; "/1/" &amp; O34)&gt;TODAY()),0,IF(AND(MONTH(TODAY())=R34,YEAR(TODAY())=O34),IF(DAY(TODAY())&lt;DAY(E10),0,$E$13*$E$8),$E$13*$E$8))</f>
        <v>0</v>
      </c>
      <c r="AP55" s="235" t="e">
        <f t="shared" ca="1" si="12"/>
        <v>#DIV/0!</v>
      </c>
      <c r="AQ55" s="206">
        <f t="shared" ca="1" si="13"/>
        <v>0</v>
      </c>
      <c r="AR55" s="144" t="e">
        <f t="shared" ca="1" si="17"/>
        <v>#DIV/0!</v>
      </c>
      <c r="AS55" s="42" t="str">
        <f>IF(MONTH($E$10)=R34,CONCATENATE("Your sick / personal time refreshes on ",MONTH($E$10),"/",DAY($E$10),"* "),"")</f>
        <v/>
      </c>
    </row>
    <row r="56" spans="1:46" s="28" customFormat="1" ht="17.25" thickBot="1" x14ac:dyDescent="0.3">
      <c r="A56" s="63">
        <f t="shared" si="6"/>
        <v>21</v>
      </c>
      <c r="B56" s="305"/>
      <c r="C56" s="301"/>
      <c r="D56" s="297" t="s">
        <v>69</v>
      </c>
      <c r="E56" s="298"/>
      <c r="F56" s="302"/>
      <c r="G56" s="301"/>
      <c r="H56" s="302"/>
      <c r="I56" s="301"/>
      <c r="J56" s="301"/>
      <c r="K56" s="301"/>
      <c r="L56" s="302"/>
      <c r="M56" s="301"/>
      <c r="N56" s="297" t="s">
        <v>69</v>
      </c>
      <c r="O56" s="298" t="s">
        <v>69</v>
      </c>
      <c r="P56" s="301"/>
      <c r="Q56" s="301"/>
      <c r="R56" s="302"/>
      <c r="S56" s="301"/>
      <c r="T56" s="302"/>
      <c r="U56" s="301"/>
      <c r="V56" s="298" t="s">
        <v>69</v>
      </c>
      <c r="W56" s="298"/>
      <c r="X56" s="302"/>
      <c r="Y56" s="303"/>
      <c r="Z56" s="63">
        <f t="shared" si="7"/>
        <v>21</v>
      </c>
      <c r="AA56" s="17"/>
      <c r="AC56" s="326" t="s">
        <v>22</v>
      </c>
      <c r="AD56" s="327"/>
      <c r="AE56" s="194">
        <f t="shared" ca="1" si="14"/>
        <v>0</v>
      </c>
      <c r="AF56" s="235" t="e">
        <f t="shared" ca="1" si="15"/>
        <v>#DIV/0!</v>
      </c>
      <c r="AG56" s="192">
        <f>SUMIF(T36:T66, "p", U36:U66)</f>
        <v>0</v>
      </c>
      <c r="AH56" s="235" t="e">
        <f t="shared" si="8"/>
        <v>#DIV/0!</v>
      </c>
      <c r="AI56" s="192">
        <f>SUMIF(T36:T66, "f", U36:U66)</f>
        <v>0</v>
      </c>
      <c r="AJ56" s="235" t="e">
        <f t="shared" si="9"/>
        <v>#DIV/0!</v>
      </c>
      <c r="AK56" s="192">
        <f>SUMIF(T36:T66, "s", U36:U66)</f>
        <v>0</v>
      </c>
      <c r="AL56" s="235" t="e">
        <f t="shared" si="10"/>
        <v>#DIV/0!</v>
      </c>
      <c r="AM56" s="192">
        <f t="shared" si="16"/>
        <v>0</v>
      </c>
      <c r="AN56" s="235" t="e">
        <f t="shared" si="11"/>
        <v>#DIV/0!</v>
      </c>
      <c r="AO56" s="192">
        <f ca="1">IF(OR(DATEVALUE(T34 &amp; "/1/" &amp; O34)&lt;E10,DATEVALUE(T34 &amp; "/1/" &amp; O34)&gt;TODAY()),0,IF(AND(MONTH(TODAY())=T34,YEAR(TODAY())=O34),IF(DAY(TODAY())&lt;DAY(E10),0,$E$13*$E$8),$E$13*$E$8))</f>
        <v>0</v>
      </c>
      <c r="AP56" s="235" t="e">
        <f t="shared" ca="1" si="12"/>
        <v>#DIV/0!</v>
      </c>
      <c r="AQ56" s="206">
        <f t="shared" ca="1" si="13"/>
        <v>0</v>
      </c>
      <c r="AR56" s="144" t="e">
        <f t="shared" ca="1" si="17"/>
        <v>#DIV/0!</v>
      </c>
      <c r="AS56" s="42" t="str">
        <f>IF(MONTH($E$10)=T34,CONCATENATE("Your sick / personal time refreshes on ",MONTH($E$10),"/",DAY($E$10),"* "),"")</f>
        <v/>
      </c>
    </row>
    <row r="57" spans="1:46" s="28" customFormat="1" ht="17.25" thickBot="1" x14ac:dyDescent="0.3">
      <c r="A57" s="63">
        <f t="shared" si="6"/>
        <v>22</v>
      </c>
      <c r="B57" s="305"/>
      <c r="C57" s="301"/>
      <c r="D57" s="301"/>
      <c r="E57" s="301"/>
      <c r="F57" s="302"/>
      <c r="G57" s="301"/>
      <c r="H57" s="297" t="s">
        <v>69</v>
      </c>
      <c r="I57" s="298"/>
      <c r="J57" s="301"/>
      <c r="K57" s="301"/>
      <c r="L57" s="302"/>
      <c r="M57" s="301"/>
      <c r="N57" s="297" t="s">
        <v>69</v>
      </c>
      <c r="O57" s="298" t="s">
        <v>69</v>
      </c>
      <c r="P57" s="302"/>
      <c r="Q57" s="301"/>
      <c r="R57" s="302"/>
      <c r="S57" s="301"/>
      <c r="T57" s="297" t="s">
        <v>69</v>
      </c>
      <c r="U57" s="298"/>
      <c r="V57" s="301"/>
      <c r="W57" s="301"/>
      <c r="X57" s="302"/>
      <c r="Y57" s="303"/>
      <c r="Z57" s="63">
        <f t="shared" si="7"/>
        <v>22</v>
      </c>
      <c r="AA57" s="17"/>
      <c r="AC57" s="326" t="s">
        <v>23</v>
      </c>
      <c r="AD57" s="327"/>
      <c r="AE57" s="194">
        <f t="shared" ca="1" si="14"/>
        <v>0</v>
      </c>
      <c r="AF57" s="235" t="e">
        <f t="shared" ca="1" si="15"/>
        <v>#DIV/0!</v>
      </c>
      <c r="AG57" s="192">
        <f>SUMIF(V36:V66, "p", W36:W66)</f>
        <v>0</v>
      </c>
      <c r="AH57" s="235" t="e">
        <f t="shared" si="8"/>
        <v>#DIV/0!</v>
      </c>
      <c r="AI57" s="192">
        <f>SUMIF(V36:V66, "f", W36:W66)</f>
        <v>0</v>
      </c>
      <c r="AJ57" s="235" t="e">
        <f t="shared" si="9"/>
        <v>#DIV/0!</v>
      </c>
      <c r="AK57" s="192">
        <f>SUMIF(V36:V66, "s", W36:W66)</f>
        <v>0</v>
      </c>
      <c r="AL57" s="235" t="e">
        <f t="shared" si="10"/>
        <v>#DIV/0!</v>
      </c>
      <c r="AM57" s="192">
        <f t="shared" si="16"/>
        <v>0</v>
      </c>
      <c r="AN57" s="235" t="e">
        <f t="shared" si="11"/>
        <v>#DIV/0!</v>
      </c>
      <c r="AO57" s="192">
        <f ca="1">IF(OR(DATEVALUE(V34 &amp; "/1/" &amp; O34)&lt;$E$10,DATEVALUE(V34 &amp; "/1/" &amp; O34)&gt;TODAY()),0,IF(AND(MONTH(TODAY())=V34,YEAR(TODAY())=O34),IF(DAY(TODAY())&lt;DAY(E10),0,$E$13*$E$8),$E$13*$E$8))</f>
        <v>0</v>
      </c>
      <c r="AP57" s="235" t="e">
        <f t="shared" ca="1" si="12"/>
        <v>#DIV/0!</v>
      </c>
      <c r="AQ57" s="206">
        <f t="shared" ca="1" si="13"/>
        <v>0</v>
      </c>
      <c r="AR57" s="144" t="e">
        <f t="shared" ca="1" si="17"/>
        <v>#DIV/0!</v>
      </c>
      <c r="AS57" s="42" t="str">
        <f>IF(MONTH($E$10)=V34,CONCATENATE("Your sick / personal time refreshes on ",MONTH($E$10),"/",DAY($E$10),"* "),"")</f>
        <v/>
      </c>
    </row>
    <row r="58" spans="1:46" s="28" customFormat="1" ht="17.25" thickBot="1" x14ac:dyDescent="0.3">
      <c r="A58" s="63">
        <f t="shared" si="6"/>
        <v>23</v>
      </c>
      <c r="B58" s="297" t="s">
        <v>69</v>
      </c>
      <c r="C58" s="298"/>
      <c r="D58" s="301"/>
      <c r="E58" s="301"/>
      <c r="F58" s="302"/>
      <c r="G58" s="301"/>
      <c r="H58" s="297" t="s">
        <v>69</v>
      </c>
      <c r="I58" s="298"/>
      <c r="J58" s="302"/>
      <c r="K58" s="301"/>
      <c r="L58" s="301"/>
      <c r="M58" s="301"/>
      <c r="N58" s="301"/>
      <c r="O58" s="301"/>
      <c r="P58" s="302"/>
      <c r="Q58" s="301"/>
      <c r="R58" s="302"/>
      <c r="S58" s="301"/>
      <c r="T58" s="298" t="s">
        <v>69</v>
      </c>
      <c r="U58" s="298"/>
      <c r="V58" s="302"/>
      <c r="W58" s="301"/>
      <c r="X58" s="302"/>
      <c r="Y58" s="303"/>
      <c r="Z58" s="63">
        <f t="shared" si="7"/>
        <v>23</v>
      </c>
      <c r="AA58" s="17"/>
      <c r="AC58" s="328" t="s">
        <v>24</v>
      </c>
      <c r="AD58" s="329"/>
      <c r="AE58" s="236">
        <f t="shared" ca="1" si="14"/>
        <v>0</v>
      </c>
      <c r="AF58" s="235" t="e">
        <f t="shared" ca="1" si="15"/>
        <v>#DIV/0!</v>
      </c>
      <c r="AG58" s="237">
        <f>SUMIF(X36:X66, "p", Y36:Y66)</f>
        <v>0</v>
      </c>
      <c r="AH58" s="235" t="e">
        <f t="shared" si="8"/>
        <v>#DIV/0!</v>
      </c>
      <c r="AI58" s="237">
        <f>SUMIF(X36:X66, "f", Y36:Y66)</f>
        <v>0</v>
      </c>
      <c r="AJ58" s="235" t="e">
        <f t="shared" si="9"/>
        <v>#DIV/0!</v>
      </c>
      <c r="AK58" s="237">
        <f>SUMIF(X36:X66, "s", Y36:Y66)</f>
        <v>0</v>
      </c>
      <c r="AL58" s="235" t="e">
        <f t="shared" si="10"/>
        <v>#DIV/0!</v>
      </c>
      <c r="AM58" s="237">
        <f t="shared" si="16"/>
        <v>0</v>
      </c>
      <c r="AN58" s="235" t="e">
        <f t="shared" si="11"/>
        <v>#DIV/0!</v>
      </c>
      <c r="AO58" s="210">
        <f ca="1">IF(OR(DATEVALUE(X34 &amp; "/1/" &amp; O34)&lt;$E$10,DATEVALUE(X34 &amp; "/1/" &amp; O34)&gt;TODAY()),0,IF(AND(MONTH(TODAY())=X34,YEAR(TODAY())=O34),IF(DAY(TODAY())&lt;DAY(E10),0,$E$13*$E$8),$E$13*$E$8))</f>
        <v>0</v>
      </c>
      <c r="AP58" s="235" t="e">
        <f t="shared" ca="1" si="12"/>
        <v>#DIV/0!</v>
      </c>
      <c r="AQ58" s="207">
        <f t="shared" ca="1" si="13"/>
        <v>0</v>
      </c>
      <c r="AR58" s="204" t="e">
        <f t="shared" ca="1" si="17"/>
        <v>#DIV/0!</v>
      </c>
      <c r="AS58" s="42" t="str">
        <f>IF(MONTH($E$10)=X34,CONCATENATE("Your sick / personal time refreshes on ",MONTH($E$10),"/",DAY($E$10),"* "),"")</f>
        <v/>
      </c>
    </row>
    <row r="59" spans="1:46" s="28" customFormat="1" ht="17.25" thickBot="1" x14ac:dyDescent="0.3">
      <c r="A59" s="63">
        <f t="shared" si="6"/>
        <v>24</v>
      </c>
      <c r="B59" s="297" t="s">
        <v>69</v>
      </c>
      <c r="C59" s="298"/>
      <c r="D59" s="302"/>
      <c r="E59" s="301"/>
      <c r="F59" s="297" t="s">
        <v>69</v>
      </c>
      <c r="G59" s="298"/>
      <c r="H59" s="301"/>
      <c r="I59" s="301"/>
      <c r="J59" s="308" t="s">
        <v>13</v>
      </c>
      <c r="K59" s="294"/>
      <c r="L59" s="297" t="s">
        <v>69</v>
      </c>
      <c r="M59" s="298"/>
      <c r="N59" s="301"/>
      <c r="O59" s="301"/>
      <c r="P59" s="302"/>
      <c r="Q59" s="301"/>
      <c r="R59" s="302"/>
      <c r="S59" s="301"/>
      <c r="T59" s="301"/>
      <c r="U59" s="301"/>
      <c r="V59" s="302"/>
      <c r="W59" s="301"/>
      <c r="X59" s="297" t="s">
        <v>69</v>
      </c>
      <c r="Y59" s="309"/>
      <c r="Z59" s="63">
        <f t="shared" si="7"/>
        <v>24</v>
      </c>
      <c r="AA59" s="17"/>
      <c r="AC59" s="240"/>
      <c r="AD59" s="241"/>
      <c r="AE59" s="46"/>
      <c r="AF59" s="46"/>
      <c r="AG59" s="231"/>
      <c r="AH59" s="231"/>
      <c r="AI59" s="231"/>
      <c r="AJ59" s="231"/>
      <c r="AK59" s="232"/>
      <c r="AL59" s="232"/>
      <c r="AM59" s="233"/>
      <c r="AN59" s="143"/>
      <c r="AO59" s="143"/>
      <c r="AP59" s="143"/>
      <c r="AQ59" s="143"/>
      <c r="AR59" s="234"/>
      <c r="AS59" s="211" t="str">
        <f ca="1">IF(AQ58&lt;0,"You have exceeded your available sick time","")</f>
        <v/>
      </c>
    </row>
    <row r="60" spans="1:46" s="28" customFormat="1" ht="16.5" x14ac:dyDescent="0.25">
      <c r="A60" s="63">
        <f t="shared" si="6"/>
        <v>25</v>
      </c>
      <c r="B60" s="307"/>
      <c r="C60" s="301"/>
      <c r="D60" s="302"/>
      <c r="E60" s="301"/>
      <c r="F60" s="297" t="s">
        <v>69</v>
      </c>
      <c r="G60" s="298"/>
      <c r="H60" s="301"/>
      <c r="I60" s="301"/>
      <c r="J60" s="308" t="s">
        <v>13</v>
      </c>
      <c r="K60" s="294"/>
      <c r="L60" s="297" t="s">
        <v>69</v>
      </c>
      <c r="M60" s="298"/>
      <c r="N60" s="302"/>
      <c r="O60" s="301"/>
      <c r="P60" s="297" t="s">
        <v>69</v>
      </c>
      <c r="Q60" s="298"/>
      <c r="R60" s="297" t="s">
        <v>69</v>
      </c>
      <c r="S60" s="298"/>
      <c r="T60" s="302"/>
      <c r="U60" s="301"/>
      <c r="V60" s="302"/>
      <c r="W60" s="301"/>
      <c r="X60" s="298" t="s">
        <v>69</v>
      </c>
      <c r="Y60" s="309"/>
      <c r="Z60" s="63">
        <f t="shared" si="7"/>
        <v>25</v>
      </c>
      <c r="AA60" s="17"/>
      <c r="AC60" s="289" t="s">
        <v>58</v>
      </c>
      <c r="AD60" s="243"/>
      <c r="AE60" s="243"/>
      <c r="AF60" s="243"/>
      <c r="AG60" s="243"/>
      <c r="AH60" s="243"/>
      <c r="AI60" s="243"/>
      <c r="AJ60" s="243"/>
      <c r="AK60" s="243"/>
      <c r="AL60" s="243"/>
      <c r="AM60" s="243"/>
      <c r="AN60" s="278"/>
      <c r="AO60" s="42"/>
      <c r="AP60" s="42"/>
    </row>
    <row r="61" spans="1:46" s="28" customFormat="1" ht="16.5" x14ac:dyDescent="0.25">
      <c r="A61" s="63">
        <f t="shared" si="6"/>
        <v>26</v>
      </c>
      <c r="B61" s="307"/>
      <c r="C61" s="301"/>
      <c r="D61" s="302"/>
      <c r="E61" s="301"/>
      <c r="F61" s="301"/>
      <c r="G61" s="301"/>
      <c r="H61" s="302"/>
      <c r="I61" s="301"/>
      <c r="J61" s="297" t="s">
        <v>69</v>
      </c>
      <c r="K61" s="298"/>
      <c r="L61" s="294" t="s">
        <v>13</v>
      </c>
      <c r="M61" s="294"/>
      <c r="N61" s="302"/>
      <c r="O61" s="301"/>
      <c r="P61" s="297" t="s">
        <v>69</v>
      </c>
      <c r="Q61" s="298"/>
      <c r="R61" s="298" t="s">
        <v>69</v>
      </c>
      <c r="S61" s="298"/>
      <c r="T61" s="302"/>
      <c r="U61" s="301"/>
      <c r="V61" s="302"/>
      <c r="W61" s="301"/>
      <c r="X61" s="301"/>
      <c r="Y61" s="303"/>
      <c r="Z61" s="63">
        <f t="shared" si="7"/>
        <v>26</v>
      </c>
      <c r="AA61" s="17"/>
    </row>
    <row r="62" spans="1:46" s="28" customFormat="1" ht="16.5" x14ac:dyDescent="0.25">
      <c r="A62" s="63">
        <f t="shared" si="6"/>
        <v>27</v>
      </c>
      <c r="B62" s="305"/>
      <c r="C62" s="301"/>
      <c r="D62" s="297" t="s">
        <v>69</v>
      </c>
      <c r="E62" s="298"/>
      <c r="F62" s="301"/>
      <c r="G62" s="301"/>
      <c r="H62" s="302"/>
      <c r="I62" s="301"/>
      <c r="J62" s="297" t="s">
        <v>69</v>
      </c>
      <c r="K62" s="298"/>
      <c r="L62" s="294" t="s">
        <v>13</v>
      </c>
      <c r="M62" s="294"/>
      <c r="N62" s="302"/>
      <c r="O62" s="301"/>
      <c r="P62" s="301"/>
      <c r="Q62" s="301"/>
      <c r="R62" s="301"/>
      <c r="S62" s="301"/>
      <c r="T62" s="302"/>
      <c r="U62" s="301"/>
      <c r="V62" s="297" t="s">
        <v>69</v>
      </c>
      <c r="W62" s="298"/>
      <c r="X62" s="302"/>
      <c r="Y62" s="303"/>
      <c r="Z62" s="63">
        <f t="shared" si="7"/>
        <v>27</v>
      </c>
      <c r="AA62" s="17"/>
    </row>
    <row r="63" spans="1:46" s="28" customFormat="1" ht="16.5" x14ac:dyDescent="0.25">
      <c r="A63" s="63">
        <f t="shared" si="6"/>
        <v>28</v>
      </c>
      <c r="B63" s="305"/>
      <c r="C63" s="301"/>
      <c r="D63" s="297" t="s">
        <v>69</v>
      </c>
      <c r="E63" s="298"/>
      <c r="F63" s="302"/>
      <c r="G63" s="301"/>
      <c r="H63" s="302"/>
      <c r="I63" s="301"/>
      <c r="J63" s="301"/>
      <c r="K63" s="301"/>
      <c r="L63" s="294" t="s">
        <v>13</v>
      </c>
      <c r="M63" s="294"/>
      <c r="N63" s="297" t="s">
        <v>69</v>
      </c>
      <c r="O63" s="298"/>
      <c r="P63" s="301"/>
      <c r="Q63" s="301"/>
      <c r="R63" s="302"/>
      <c r="S63" s="301"/>
      <c r="T63" s="302"/>
      <c r="U63" s="301"/>
      <c r="V63" s="298" t="s">
        <v>69</v>
      </c>
      <c r="W63" s="298"/>
      <c r="X63" s="302"/>
      <c r="Y63" s="303"/>
      <c r="Z63" s="63">
        <f t="shared" si="7"/>
        <v>28</v>
      </c>
      <c r="AA63" s="17"/>
      <c r="AC63" s="142"/>
      <c r="AD63" s="142"/>
      <c r="AE63" s="142"/>
      <c r="AF63" s="142"/>
      <c r="AG63" s="142"/>
      <c r="AH63" s="142"/>
      <c r="AI63" s="142"/>
      <c r="AJ63" s="142"/>
      <c r="AK63" s="142"/>
      <c r="AL63" s="142"/>
      <c r="AM63" s="42"/>
      <c r="AN63" s="42"/>
    </row>
    <row r="64" spans="1:46" s="28" customFormat="1" ht="16.5" x14ac:dyDescent="0.25">
      <c r="A64" s="63">
        <f t="shared" si="6"/>
        <v>29</v>
      </c>
      <c r="B64" s="305"/>
      <c r="C64" s="301"/>
      <c r="D64" s="301"/>
      <c r="E64" s="301"/>
      <c r="F64" s="302"/>
      <c r="G64" s="301"/>
      <c r="H64" s="297" t="s">
        <v>69</v>
      </c>
      <c r="I64" s="298"/>
      <c r="J64" s="301"/>
      <c r="K64" s="301"/>
      <c r="L64" s="294" t="s">
        <v>13</v>
      </c>
      <c r="M64" s="294"/>
      <c r="N64" s="297" t="s">
        <v>69</v>
      </c>
      <c r="O64" s="298"/>
      <c r="P64" s="317"/>
      <c r="Q64" s="318"/>
      <c r="R64" s="302"/>
      <c r="S64" s="301"/>
      <c r="T64" s="297" t="s">
        <v>69</v>
      </c>
      <c r="U64" s="298"/>
      <c r="V64" s="294" t="s">
        <v>13</v>
      </c>
      <c r="W64" s="294"/>
      <c r="X64" s="302"/>
      <c r="Y64" s="303"/>
      <c r="Z64" s="63">
        <f t="shared" si="7"/>
        <v>29</v>
      </c>
      <c r="AA64" s="17"/>
      <c r="AC64" s="179"/>
      <c r="AD64" s="180"/>
      <c r="AE64" s="180"/>
      <c r="AF64" s="180"/>
      <c r="AG64" s="180"/>
      <c r="AH64" s="181"/>
      <c r="AI64" s="181"/>
      <c r="AJ64" s="180"/>
      <c r="AK64" s="180"/>
      <c r="AL64" s="182"/>
      <c r="AM64" s="183"/>
      <c r="AN64" s="183"/>
      <c r="AO64" s="183"/>
      <c r="AP64" s="183"/>
      <c r="AQ64" s="183"/>
      <c r="AR64" s="183"/>
      <c r="AS64" s="183"/>
      <c r="AT64" s="183"/>
    </row>
    <row r="65" spans="1:47" s="28" customFormat="1" ht="15" customHeight="1" x14ac:dyDescent="0.25">
      <c r="A65" s="63">
        <f t="shared" si="6"/>
        <v>30</v>
      </c>
      <c r="B65" s="297" t="s">
        <v>69</v>
      </c>
      <c r="C65" s="298"/>
      <c r="D65" s="301"/>
      <c r="E65" s="301"/>
      <c r="F65" s="301"/>
      <c r="G65" s="301"/>
      <c r="H65" s="297" t="s">
        <v>69</v>
      </c>
      <c r="I65" s="298"/>
      <c r="J65" s="301"/>
      <c r="K65" s="301"/>
      <c r="L65" s="294" t="s">
        <v>13</v>
      </c>
      <c r="M65" s="294"/>
      <c r="N65" s="301"/>
      <c r="O65" s="301"/>
      <c r="P65" s="319"/>
      <c r="Q65" s="320"/>
      <c r="R65" s="302"/>
      <c r="S65" s="301"/>
      <c r="T65" s="298" t="s">
        <v>69</v>
      </c>
      <c r="U65" s="298"/>
      <c r="V65" s="301"/>
      <c r="W65" s="301"/>
      <c r="X65" s="301"/>
      <c r="Y65" s="303"/>
      <c r="Z65" s="63">
        <f t="shared" si="7"/>
        <v>30</v>
      </c>
      <c r="AA65" s="17"/>
      <c r="AC65" s="179"/>
      <c r="AD65" s="180"/>
      <c r="AE65" s="180"/>
      <c r="AF65" s="180"/>
      <c r="AG65" s="180"/>
      <c r="AH65" s="181"/>
      <c r="AI65" s="181"/>
      <c r="AJ65" s="180"/>
      <c r="AK65" s="180"/>
      <c r="AL65" s="184"/>
      <c r="AM65" s="183"/>
      <c r="AN65" s="183"/>
      <c r="AO65" s="183"/>
      <c r="AP65" s="183"/>
      <c r="AQ65" s="183"/>
      <c r="AR65" s="183"/>
      <c r="AS65" s="183"/>
      <c r="AT65" s="183"/>
    </row>
    <row r="66" spans="1:47" s="28" customFormat="1" ht="16.5" x14ac:dyDescent="0.25">
      <c r="A66" s="63">
        <f t="shared" si="6"/>
        <v>31</v>
      </c>
      <c r="B66" s="297" t="s">
        <v>69</v>
      </c>
      <c r="C66" s="298"/>
      <c r="D66" s="310"/>
      <c r="E66" s="311"/>
      <c r="F66" s="323"/>
      <c r="G66" s="324"/>
      <c r="H66" s="311"/>
      <c r="I66" s="311"/>
      <c r="J66" s="323"/>
      <c r="K66" s="324"/>
      <c r="L66" s="294" t="s">
        <v>13</v>
      </c>
      <c r="M66" s="294"/>
      <c r="N66" s="311"/>
      <c r="O66" s="311"/>
      <c r="P66" s="321"/>
      <c r="Q66" s="322"/>
      <c r="R66" s="310"/>
      <c r="S66" s="311"/>
      <c r="T66" s="323"/>
      <c r="U66" s="324"/>
      <c r="V66" s="310"/>
      <c r="W66" s="311"/>
      <c r="X66" s="323"/>
      <c r="Y66" s="325"/>
      <c r="Z66" s="63">
        <f t="shared" si="7"/>
        <v>31</v>
      </c>
      <c r="AA66" s="17"/>
      <c r="AU66" s="183"/>
    </row>
    <row r="67" spans="1:47" s="183" customFormat="1" ht="16.5" x14ac:dyDescent="0.25">
      <c r="A67" s="18"/>
      <c r="B67" s="334" t="s">
        <v>109</v>
      </c>
      <c r="C67" s="335"/>
      <c r="D67" s="140" t="s">
        <v>3</v>
      </c>
      <c r="E67" s="141"/>
      <c r="F67" s="140" t="s">
        <v>4</v>
      </c>
      <c r="G67" s="141"/>
      <c r="H67" s="140" t="s">
        <v>5</v>
      </c>
      <c r="I67" s="141"/>
      <c r="J67" s="140" t="s">
        <v>6</v>
      </c>
      <c r="K67" s="141"/>
      <c r="L67" s="140" t="s">
        <v>7</v>
      </c>
      <c r="M67" s="141"/>
      <c r="N67" s="140" t="s">
        <v>8</v>
      </c>
      <c r="O67" s="141"/>
      <c r="P67" s="140" t="s">
        <v>9</v>
      </c>
      <c r="Q67" s="141"/>
      <c r="R67" s="140" t="s">
        <v>10</v>
      </c>
      <c r="S67" s="141"/>
      <c r="T67" s="140" t="s">
        <v>11</v>
      </c>
      <c r="U67" s="141"/>
      <c r="V67" s="140" t="s">
        <v>12</v>
      </c>
      <c r="W67" s="141"/>
      <c r="X67" s="334" t="s">
        <v>110</v>
      </c>
      <c r="Y67" s="335"/>
      <c r="Z67" s="18"/>
      <c r="AA67" s="18"/>
      <c r="AB67" s="28"/>
    </row>
    <row r="68" spans="1:47" s="183" customFormat="1" ht="9" x14ac:dyDescent="0.25">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c r="AA68" s="177"/>
    </row>
    <row r="69" spans="1:47" s="183" customFormat="1" ht="10.5" customHeight="1" x14ac:dyDescent="0.25">
      <c r="A69" s="212" t="s">
        <v>108</v>
      </c>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c r="AA69" s="177"/>
      <c r="AC69" s="180"/>
      <c r="AD69" s="152"/>
      <c r="AE69" s="152"/>
      <c r="AF69" s="181"/>
      <c r="AG69" s="181"/>
      <c r="AH69" s="180"/>
      <c r="AI69" s="180"/>
      <c r="AJ69" s="180"/>
      <c r="AK69" s="184"/>
    </row>
    <row r="70" spans="1:47" s="183" customFormat="1" ht="10.5" customHeight="1" x14ac:dyDescent="0.25">
      <c r="A70" s="177"/>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c r="AA70" s="177"/>
      <c r="AB70" s="178"/>
      <c r="AC70" s="152"/>
      <c r="AD70" s="152"/>
      <c r="AE70" s="152"/>
      <c r="AF70" s="153"/>
      <c r="AG70" s="153"/>
      <c r="AH70" s="152"/>
      <c r="AI70" s="152"/>
      <c r="AJ70" s="152"/>
      <c r="AK70" s="184"/>
    </row>
    <row r="71" spans="1:47" s="183" customFormat="1" ht="10.5" customHeight="1" x14ac:dyDescent="0.25">
      <c r="A71" s="177"/>
      <c r="B71" s="177"/>
      <c r="C71" s="177"/>
      <c r="D71" s="177"/>
      <c r="E71" s="177"/>
      <c r="F71" s="177"/>
      <c r="G71" s="177"/>
      <c r="H71" s="2"/>
      <c r="I71" s="177"/>
      <c r="J71" s="177"/>
      <c r="K71" s="177"/>
      <c r="L71" s="177"/>
      <c r="M71" s="177"/>
      <c r="N71" s="177"/>
      <c r="O71" s="177"/>
      <c r="P71" s="177"/>
      <c r="Q71" s="177"/>
      <c r="R71" s="177"/>
      <c r="S71" s="177"/>
      <c r="T71" s="177"/>
      <c r="U71" s="177"/>
      <c r="V71" s="177"/>
      <c r="W71" s="177"/>
      <c r="X71" s="177"/>
      <c r="Y71" s="177"/>
      <c r="Z71" s="177"/>
      <c r="AA71" s="177"/>
      <c r="AB71" s="178"/>
      <c r="AC71" s="152"/>
      <c r="AD71" s="152"/>
      <c r="AE71" s="152"/>
      <c r="AF71" s="153"/>
      <c r="AG71" s="153"/>
      <c r="AH71" s="152"/>
      <c r="AI71" s="152"/>
      <c r="AJ71" s="152"/>
      <c r="AK71" s="184"/>
    </row>
    <row r="72" spans="1:47" s="183" customFormat="1" ht="10.5" customHeight="1" x14ac:dyDescent="0.25">
      <c r="A72" s="177"/>
      <c r="B72" s="177"/>
      <c r="C72" s="177"/>
      <c r="D72" s="177"/>
      <c r="E72" s="177"/>
      <c r="F72" s="177"/>
      <c r="G72" s="177"/>
      <c r="H72" s="2"/>
      <c r="I72" s="177"/>
      <c r="J72" s="177"/>
      <c r="K72" s="177"/>
      <c r="L72" s="177"/>
      <c r="M72" s="177"/>
      <c r="N72" s="177"/>
      <c r="O72" s="177"/>
      <c r="P72" s="177"/>
      <c r="Q72" s="177"/>
      <c r="R72" s="177"/>
      <c r="S72" s="177"/>
      <c r="T72" s="177"/>
      <c r="U72" s="177"/>
      <c r="V72" s="177"/>
      <c r="W72" s="177"/>
      <c r="X72" s="177"/>
      <c r="Y72" s="177"/>
      <c r="Z72" s="177"/>
      <c r="AA72" s="177"/>
      <c r="AB72" s="135"/>
      <c r="AC72" s="152"/>
      <c r="AD72" s="152"/>
      <c r="AE72" s="152"/>
      <c r="AF72" s="153"/>
      <c r="AG72" s="153"/>
      <c r="AH72" s="152"/>
      <c r="AI72" s="152"/>
      <c r="AJ72" s="152"/>
      <c r="AK72" s="184"/>
    </row>
    <row r="73" spans="1:47" s="183" customFormat="1" ht="10.5" customHeight="1" x14ac:dyDescent="0.25">
      <c r="A73" s="177"/>
      <c r="B73" s="177"/>
      <c r="C73" s="177"/>
      <c r="D73" s="177"/>
      <c r="E73" s="177"/>
      <c r="F73" s="177"/>
      <c r="G73" s="177"/>
      <c r="H73" s="2"/>
      <c r="I73" s="2"/>
      <c r="J73" s="2"/>
      <c r="K73" s="2"/>
      <c r="L73" s="2"/>
      <c r="M73" s="2"/>
      <c r="N73" s="2"/>
      <c r="O73" s="2"/>
      <c r="P73" s="2"/>
      <c r="Q73" s="2"/>
      <c r="R73" s="2"/>
      <c r="S73" s="2"/>
      <c r="T73" s="2"/>
      <c r="U73" s="2"/>
      <c r="V73" s="2"/>
      <c r="W73" s="2"/>
      <c r="X73" s="2"/>
      <c r="Y73" s="2"/>
      <c r="Z73" s="2"/>
      <c r="AA73" s="2"/>
      <c r="AB73" s="135"/>
      <c r="AC73" s="152"/>
      <c r="AD73" s="152"/>
      <c r="AE73" s="152"/>
      <c r="AF73" s="153"/>
      <c r="AG73" s="153"/>
      <c r="AH73" s="152"/>
      <c r="AI73" s="152"/>
      <c r="AJ73" s="152"/>
      <c r="AK73" s="184"/>
    </row>
    <row r="74" spans="1:47" s="183" customFormat="1" ht="12.75" x14ac:dyDescent="0.25">
      <c r="A74" s="177"/>
      <c r="B74" s="177"/>
      <c r="C74" s="177"/>
      <c r="D74" s="177"/>
      <c r="E74" s="177"/>
      <c r="F74" s="177"/>
      <c r="G74" s="177"/>
      <c r="H74" s="2"/>
      <c r="I74" s="2"/>
      <c r="J74" s="2"/>
      <c r="K74" s="2"/>
      <c r="L74" s="2"/>
      <c r="M74" s="2"/>
      <c r="N74" s="2"/>
      <c r="O74" s="2"/>
      <c r="P74" s="2"/>
      <c r="Q74" s="2"/>
      <c r="R74" s="2"/>
      <c r="S74" s="2"/>
      <c r="T74" s="2"/>
      <c r="U74" s="2"/>
      <c r="V74" s="2"/>
      <c r="W74" s="2"/>
      <c r="X74" s="2"/>
      <c r="Y74" s="2"/>
      <c r="Z74" s="2"/>
      <c r="AA74" s="2"/>
      <c r="AB74" s="135"/>
      <c r="AC74" s="152"/>
      <c r="AD74" s="152"/>
      <c r="AE74" s="152"/>
      <c r="AF74" s="153"/>
      <c r="AG74" s="153"/>
      <c r="AH74" s="152"/>
      <c r="AI74" s="152"/>
      <c r="AJ74" s="152"/>
      <c r="AK74" s="184"/>
    </row>
    <row r="75" spans="1:47" s="183" customFormat="1" ht="12.75" x14ac:dyDescent="0.25">
      <c r="A75" s="177"/>
      <c r="B75" s="177"/>
      <c r="C75" s="177"/>
      <c r="D75" s="177"/>
      <c r="E75" s="177"/>
      <c r="F75" s="177"/>
      <c r="G75" s="177"/>
      <c r="H75" s="2"/>
      <c r="I75" s="2"/>
      <c r="J75" s="2"/>
      <c r="K75" s="2"/>
      <c r="L75" s="2"/>
      <c r="M75" s="2"/>
      <c r="N75" s="2"/>
      <c r="O75" s="2"/>
      <c r="P75" s="2"/>
      <c r="Q75" s="2"/>
      <c r="R75" s="2"/>
      <c r="S75" s="2"/>
      <c r="T75" s="2"/>
      <c r="U75" s="2"/>
      <c r="V75" s="2"/>
      <c r="W75" s="2"/>
      <c r="X75" s="2"/>
      <c r="Y75" s="2"/>
      <c r="Z75" s="2"/>
      <c r="AA75" s="2"/>
      <c r="AB75" s="135"/>
      <c r="AC75" s="152"/>
      <c r="AD75" s="152"/>
      <c r="AE75" s="152"/>
      <c r="AF75" s="153"/>
      <c r="AG75" s="153"/>
      <c r="AH75" s="152"/>
      <c r="AI75" s="152"/>
      <c r="AJ75" s="152"/>
      <c r="AK75" s="184"/>
    </row>
    <row r="76" spans="1:47" s="183" customFormat="1" ht="12.75" x14ac:dyDescent="0.25">
      <c r="A76" s="177"/>
      <c r="B76" s="177"/>
      <c r="C76" s="177"/>
      <c r="D76" s="177"/>
      <c r="E76" s="177"/>
      <c r="F76" s="177"/>
      <c r="G76" s="177"/>
      <c r="H76" s="2"/>
      <c r="I76" s="2"/>
      <c r="J76" s="2"/>
      <c r="K76" s="2"/>
      <c r="L76" s="2"/>
      <c r="M76" s="2"/>
      <c r="N76" s="2"/>
      <c r="O76" s="2"/>
      <c r="P76" s="2"/>
      <c r="Q76" s="2"/>
      <c r="R76" s="2"/>
      <c r="S76" s="2"/>
      <c r="T76" s="2"/>
      <c r="U76" s="2"/>
      <c r="V76" s="2"/>
      <c r="W76" s="2"/>
      <c r="X76" s="2"/>
      <c r="Y76" s="2"/>
      <c r="Z76" s="2"/>
      <c r="AA76" s="2"/>
      <c r="AB76" s="135"/>
      <c r="AC76" s="152"/>
      <c r="AD76" s="152"/>
      <c r="AE76" s="152"/>
      <c r="AF76" s="153"/>
      <c r="AG76" s="153"/>
      <c r="AH76" s="152"/>
      <c r="AI76" s="152"/>
      <c r="AJ76" s="152"/>
      <c r="AK76" s="184"/>
    </row>
    <row r="77" spans="1:47" s="183" customFormat="1" ht="12.75" x14ac:dyDescent="0.25">
      <c r="A77" s="177"/>
      <c r="B77" s="177"/>
      <c r="C77" s="177"/>
      <c r="D77" s="177"/>
      <c r="E77" s="177"/>
      <c r="F77" s="2"/>
      <c r="G77" s="2"/>
      <c r="H77" s="2"/>
      <c r="I77" s="2"/>
      <c r="J77" s="2"/>
      <c r="K77" s="2"/>
      <c r="L77" s="2"/>
      <c r="M77" s="2"/>
      <c r="N77" s="2"/>
      <c r="O77" s="2"/>
      <c r="P77" s="2"/>
      <c r="Q77" s="2"/>
      <c r="R77" s="2"/>
      <c r="S77" s="2"/>
      <c r="T77" s="2"/>
      <c r="U77" s="2"/>
      <c r="V77" s="2"/>
      <c r="W77" s="2"/>
      <c r="X77" s="2"/>
      <c r="Y77" s="2"/>
      <c r="Z77" s="2"/>
      <c r="AA77" s="2"/>
      <c r="AB77" s="135"/>
      <c r="AC77" s="152"/>
      <c r="AD77" s="152"/>
      <c r="AE77" s="152"/>
      <c r="AF77" s="153"/>
      <c r="AG77" s="153"/>
      <c r="AH77" s="152"/>
      <c r="AI77" s="152"/>
      <c r="AJ77" s="152"/>
      <c r="AK77" s="184"/>
    </row>
    <row r="78" spans="1:47" s="183" customFormat="1" ht="12.75" x14ac:dyDescent="0.25">
      <c r="A78" s="177"/>
      <c r="B78" s="177"/>
      <c r="C78" s="177"/>
      <c r="D78" s="177"/>
      <c r="E78" s="177"/>
      <c r="F78" s="2"/>
      <c r="G78" s="2"/>
      <c r="H78" s="2"/>
      <c r="I78" s="2"/>
      <c r="J78" s="2"/>
      <c r="K78" s="2"/>
      <c r="L78" s="2"/>
      <c r="M78" s="2"/>
      <c r="N78" s="2"/>
      <c r="O78" s="2"/>
      <c r="P78" s="2"/>
      <c r="Q78" s="2"/>
      <c r="R78" s="2"/>
      <c r="S78" s="2"/>
      <c r="T78" s="2"/>
      <c r="U78" s="2"/>
      <c r="V78" s="2"/>
      <c r="W78" s="2"/>
      <c r="X78" s="2"/>
      <c r="Y78" s="2"/>
      <c r="Z78" s="2"/>
      <c r="AA78" s="2"/>
      <c r="AB78" s="135"/>
      <c r="AC78" s="152"/>
      <c r="AD78" s="152"/>
      <c r="AE78" s="152"/>
      <c r="AF78" s="153"/>
      <c r="AG78" s="153"/>
      <c r="AH78" s="152"/>
      <c r="AI78" s="152"/>
      <c r="AJ78" s="152"/>
      <c r="AK78" s="184"/>
    </row>
    <row r="79" spans="1:47" s="183" customFormat="1" ht="12.7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135"/>
      <c r="AC79" s="152"/>
      <c r="AD79" s="152"/>
      <c r="AE79" s="152"/>
      <c r="AF79" s="153"/>
      <c r="AG79" s="153"/>
      <c r="AH79" s="152"/>
      <c r="AI79" s="152"/>
      <c r="AJ79" s="152"/>
      <c r="AK79" s="184"/>
    </row>
    <row r="80" spans="1:47" s="183" customFormat="1" ht="12.7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135"/>
      <c r="AC80" s="152"/>
      <c r="AD80" s="152"/>
      <c r="AE80" s="152"/>
      <c r="AF80" s="153"/>
      <c r="AG80" s="153"/>
      <c r="AH80" s="152"/>
      <c r="AI80" s="152"/>
      <c r="AJ80" s="152"/>
      <c r="AK80" s="154"/>
    </row>
    <row r="81" spans="1:47" s="183" customFormat="1" ht="16.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135"/>
      <c r="AC81" s="152"/>
      <c r="AD81" s="152"/>
      <c r="AE81" s="152"/>
      <c r="AF81" s="153"/>
      <c r="AG81" s="153"/>
      <c r="AH81" s="152"/>
      <c r="AI81" s="152"/>
      <c r="AJ81" s="152"/>
      <c r="AK81" s="154"/>
      <c r="AU81" s="8"/>
    </row>
    <row r="82" spans="1:47" ht="16.5" x14ac:dyDescent="0.25"/>
    <row r="83" spans="1:47" ht="16.5" x14ac:dyDescent="0.25"/>
    <row r="84" spans="1:47" ht="16.5" x14ac:dyDescent="0.25"/>
    <row r="85" spans="1:47" ht="16.5" x14ac:dyDescent="0.25"/>
    <row r="86" spans="1:47" ht="16.5" x14ac:dyDescent="0.25"/>
    <row r="87" spans="1:47" ht="16.5" x14ac:dyDescent="0.25"/>
    <row r="88" spans="1:47" ht="16.5" x14ac:dyDescent="0.25"/>
    <row r="89" spans="1:47" ht="16.5" x14ac:dyDescent="0.25"/>
  </sheetData>
  <sheetProtection algorithmName="SHA-512" hashValue="J4lP/sOf7425JAfjz03+rY8fFeyJmiZ93ebfWsBT8u7dHswu278ubsJYdi2i+50+t+qAWx0mqOlhfeiSWJThgg==" saltValue="SsBv3tHSjCdBaRQb5QMhHw==" spinCount="100000" sheet="1" scenarios="1" selectLockedCells="1"/>
  <mergeCells count="81">
    <mergeCell ref="AE26:AL26"/>
    <mergeCell ref="AC30:AD30"/>
    <mergeCell ref="AE44:AR44"/>
    <mergeCell ref="AG27:AH28"/>
    <mergeCell ref="V35:W35"/>
    <mergeCell ref="AC32:AD32"/>
    <mergeCell ref="AI27:AJ28"/>
    <mergeCell ref="AK27:AL28"/>
    <mergeCell ref="AC31:AD31"/>
    <mergeCell ref="AE27:AF28"/>
    <mergeCell ref="AM45:AN45"/>
    <mergeCell ref="AO45:AP45"/>
    <mergeCell ref="A33:Z33"/>
    <mergeCell ref="AQ45:AR45"/>
    <mergeCell ref="AC42:AD42"/>
    <mergeCell ref="AC33:AD33"/>
    <mergeCell ref="AE45:AF45"/>
    <mergeCell ref="AG45:AH45"/>
    <mergeCell ref="AI45:AJ45"/>
    <mergeCell ref="AK45:AL45"/>
    <mergeCell ref="J22:K22"/>
    <mergeCell ref="S28:T28"/>
    <mergeCell ref="M22:N22"/>
    <mergeCell ref="AC50:AD50"/>
    <mergeCell ref="AC38:AD38"/>
    <mergeCell ref="AC39:AD39"/>
    <mergeCell ref="AC40:AD40"/>
    <mergeCell ref="AC41:AD41"/>
    <mergeCell ref="AC47:AD47"/>
    <mergeCell ref="AC35:AD35"/>
    <mergeCell ref="AC36:AD36"/>
    <mergeCell ref="AC37:AD37"/>
    <mergeCell ref="AC34:AD34"/>
    <mergeCell ref="J35:K35"/>
    <mergeCell ref="A10:C10"/>
    <mergeCell ref="J18:K18"/>
    <mergeCell ref="E12:M12"/>
    <mergeCell ref="E9:M9"/>
    <mergeCell ref="E11:M11"/>
    <mergeCell ref="E10:M10"/>
    <mergeCell ref="E13:F13"/>
    <mergeCell ref="B67:C67"/>
    <mergeCell ref="P35:Q35"/>
    <mergeCell ref="N35:O35"/>
    <mergeCell ref="D35:E35"/>
    <mergeCell ref="L35:M35"/>
    <mergeCell ref="B35:C35"/>
    <mergeCell ref="F35:G35"/>
    <mergeCell ref="H35:I35"/>
    <mergeCell ref="E5:M5"/>
    <mergeCell ref="E6:M6"/>
    <mergeCell ref="W7:Z7"/>
    <mergeCell ref="E7:M7"/>
    <mergeCell ref="X67:Y67"/>
    <mergeCell ref="X35:Y35"/>
    <mergeCell ref="M18:N18"/>
    <mergeCell ref="J20:K20"/>
    <mergeCell ref="J27:K27"/>
    <mergeCell ref="S27:T27"/>
    <mergeCell ref="T35:U35"/>
    <mergeCell ref="R35:S35"/>
    <mergeCell ref="W8:Z8"/>
    <mergeCell ref="U9:Z9"/>
    <mergeCell ref="E8:M8"/>
    <mergeCell ref="M30:N30"/>
    <mergeCell ref="AD20:AJ20"/>
    <mergeCell ref="P64:Q66"/>
    <mergeCell ref="F66:G66"/>
    <mergeCell ref="J66:K66"/>
    <mergeCell ref="T66:U66"/>
    <mergeCell ref="X66:Y66"/>
    <mergeCell ref="AC57:AD57"/>
    <mergeCell ref="AC58:AD58"/>
    <mergeCell ref="AC51:AD51"/>
    <mergeCell ref="AC52:AD52"/>
    <mergeCell ref="AC53:AD53"/>
    <mergeCell ref="AC54:AD54"/>
    <mergeCell ref="AC55:AD55"/>
    <mergeCell ref="AC56:AD56"/>
    <mergeCell ref="AC48:AD48"/>
    <mergeCell ref="AC49:AD49"/>
  </mergeCells>
  <phoneticPr fontId="14" type="noConversion"/>
  <conditionalFormatting sqref="AE42:AF42">
    <cfRule type="expression" dxfId="13" priority="355">
      <formula>$AE$42&gt;0</formula>
    </cfRule>
  </conditionalFormatting>
  <conditionalFormatting sqref="V67:W67">
    <cfRule type="expression" dxfId="12" priority="327">
      <formula>$V67=""</formula>
    </cfRule>
    <cfRule type="expression" dxfId="11" priority="328">
      <formula>$V67="w"</formula>
    </cfRule>
  </conditionalFormatting>
  <conditionalFormatting sqref="J27:K27">
    <cfRule type="cellIs" dxfId="10" priority="320" operator="greaterThan">
      <formula>150</formula>
    </cfRule>
  </conditionalFormatting>
  <conditionalFormatting sqref="L27">
    <cfRule type="expression" dxfId="9" priority="319">
      <formula>$J$27&gt;150</formula>
    </cfRule>
  </conditionalFormatting>
  <conditionalFormatting sqref="S27:T27">
    <cfRule type="cellIs" dxfId="8" priority="112" operator="greaterThan">
      <formula>150</formula>
    </cfRule>
  </conditionalFormatting>
  <conditionalFormatting sqref="S28:T28">
    <cfRule type="cellIs" dxfId="7" priority="111" operator="greaterThan">
      <formula>150</formula>
    </cfRule>
  </conditionalFormatting>
  <conditionalFormatting sqref="AH42">
    <cfRule type="expression" dxfId="6" priority="7">
      <formula>$AE$42&gt;0</formula>
    </cfRule>
  </conditionalFormatting>
  <conditionalFormatting sqref="AJ42">
    <cfRule type="expression" dxfId="5" priority="6">
      <formula>$AE$42&gt;0</formula>
    </cfRule>
  </conditionalFormatting>
  <conditionalFormatting sqref="B36:Y66">
    <cfRule type="containsText" dxfId="4" priority="1" stopIfTrue="1" operator="containsText" text="C">
      <formula>NOT(ISERROR(SEARCH("C",B36)))</formula>
    </cfRule>
    <cfRule type="containsText" dxfId="3" priority="2" stopIfTrue="1" operator="containsText" text="F">
      <formula>NOT(ISERROR(SEARCH("F",B36)))</formula>
    </cfRule>
    <cfRule type="containsText" dxfId="2" priority="3" stopIfTrue="1" operator="containsText" text="S">
      <formula>NOT(ISERROR(SEARCH("S",B36)))</formula>
    </cfRule>
    <cfRule type="containsText" dxfId="1" priority="4" stopIfTrue="1" operator="containsText" text="P">
      <formula>NOT(ISERROR(SEARCH("P",B36)))</formula>
    </cfRule>
    <cfRule type="containsText" dxfId="0" priority="5" stopIfTrue="1" operator="containsText" text="V">
      <formula>NOT(ISERROR(SEARCH("V",B36)))</formula>
    </cfRule>
  </conditionalFormatting>
  <dataValidations count="5">
    <dataValidation type="decimal" operator="lessThanOrEqual" allowBlank="1" showInputMessage="1" showErrorMessage="1" sqref="E8:M8">
      <formula1>8</formula1>
    </dataValidation>
    <dataValidation type="date" allowBlank="1" showInputMessage="1" showErrorMessage="1" sqref="E10:M11 W7:Z7">
      <formula1>1</formula1>
      <formula2>54969</formula2>
    </dataValidation>
    <dataValidation type="decimal" operator="lessThanOrEqual" allowBlank="1" showInputMessage="1" showErrorMessage="1" sqref="E12:M12 W8">
      <formula1>2</formula1>
    </dataValidation>
    <dataValidation type="decimal" operator="lessThanOrEqual" allowBlank="1" showInputMessage="1" showErrorMessage="1" sqref="J18:K18">
      <formula1>24</formula1>
    </dataValidation>
    <dataValidation type="decimal" operator="lessThanOrEqual" allowBlank="1" showInputMessage="1" showErrorMessage="1" sqref="J27:K27 S27:T28">
      <formula1>150</formula1>
    </dataValidation>
  </dataValidations>
  <hyperlinks>
    <hyperlink ref="AD19" r:id="rId1"/>
    <hyperlink ref="AD20" r:id="rId2"/>
  </hyperlinks>
  <pageMargins left="0.45" right="0" top="0.25" bottom="0.25" header="0" footer="0"/>
  <pageSetup scale="48" orientation="landscape"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5"/>
  <sheetViews>
    <sheetView topLeftCell="A16" zoomScaleNormal="100" workbookViewId="0">
      <selection activeCell="C20" sqref="C20"/>
    </sheetView>
  </sheetViews>
  <sheetFormatPr defaultColWidth="11.42578125" defaultRowHeight="15.75" x14ac:dyDescent="0.25"/>
  <cols>
    <col min="1" max="1" width="88" style="197" customWidth="1"/>
    <col min="2" max="16384" width="11.42578125" style="196"/>
  </cols>
  <sheetData>
    <row r="1" spans="1:1" x14ac:dyDescent="0.25">
      <c r="A1" s="195" t="s">
        <v>95</v>
      </c>
    </row>
    <row r="3" spans="1:1" ht="31.5" x14ac:dyDescent="0.25">
      <c r="A3" s="198" t="s">
        <v>96</v>
      </c>
    </row>
    <row r="5" spans="1:1" ht="128.25" customHeight="1" x14ac:dyDescent="0.25">
      <c r="A5" s="198" t="s">
        <v>90</v>
      </c>
    </row>
    <row r="17" spans="1:1" s="199" customFormat="1" ht="110.25" x14ac:dyDescent="0.25">
      <c r="A17" s="198" t="s">
        <v>91</v>
      </c>
    </row>
    <row r="25" spans="1:1" ht="157.5" x14ac:dyDescent="0.25">
      <c r="A25" s="198" t="s">
        <v>92</v>
      </c>
    </row>
    <row r="26" spans="1:1" x14ac:dyDescent="0.25">
      <c r="A26" s="198"/>
    </row>
    <row r="32" spans="1:1" ht="110.25" x14ac:dyDescent="0.25">
      <c r="A32" s="198" t="s">
        <v>93</v>
      </c>
    </row>
    <row r="34" spans="1:1" ht="126" x14ac:dyDescent="0.25">
      <c r="A34" s="198" t="s">
        <v>80</v>
      </c>
    </row>
    <row r="45" spans="1:1" ht="31.5" x14ac:dyDescent="0.25">
      <c r="A45" s="198" t="s">
        <v>67</v>
      </c>
    </row>
    <row r="47" spans="1:1" ht="63" x14ac:dyDescent="0.25">
      <c r="A47" s="198" t="s">
        <v>68</v>
      </c>
    </row>
    <row r="49" spans="1:1" ht="78.75" x14ac:dyDescent="0.25">
      <c r="A49" s="198" t="s">
        <v>81</v>
      </c>
    </row>
    <row r="50" spans="1:1" x14ac:dyDescent="0.25">
      <c r="A50" s="198"/>
    </row>
    <row r="51" spans="1:1" ht="31.5" x14ac:dyDescent="0.25">
      <c r="A51" s="198" t="s">
        <v>94</v>
      </c>
    </row>
    <row r="53" spans="1:1" ht="31.5" x14ac:dyDescent="0.25">
      <c r="A53" s="198" t="s">
        <v>97</v>
      </c>
    </row>
    <row r="55" spans="1:1" x14ac:dyDescent="0.25">
      <c r="A55" s="198"/>
    </row>
  </sheetData>
  <sheetProtection password="DB93" sheet="1" selectLockedCells="1" selectUnlockedCells="1"/>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FY17</vt:lpstr>
      <vt:lpstr>Instructions</vt:lpstr>
      <vt:lpstr>'FY17'!Print_Area</vt:lpstr>
    </vt:vector>
  </TitlesOfParts>
  <Company>Northeastern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k.pohl</dc:creator>
  <cp:lastModifiedBy>Baker-Carr, Kate</cp:lastModifiedBy>
  <cp:lastPrinted>2015-06-30T17:26:27Z</cp:lastPrinted>
  <dcterms:created xsi:type="dcterms:W3CDTF">2012-03-01T19:25:15Z</dcterms:created>
  <dcterms:modified xsi:type="dcterms:W3CDTF">2016-08-30T13:04:04Z</dcterms:modified>
</cp:coreProperties>
</file>