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60" yWindow="60" windowWidth="1980" windowHeight="12915"/>
  </bookViews>
  <sheets>
    <sheet name="FY16" sheetId="1" r:id="rId1"/>
    <sheet name="Instructions" sheetId="5" r:id="rId2"/>
  </sheets>
  <definedNames>
    <definedName name="_xlnm.Print_Area" localSheetId="0">'FY16'!$A$1:$AL$69</definedName>
  </definedNames>
  <calcPr calcId="145621"/>
  <fileRecoveryPr autoRecover="0"/>
</workbook>
</file>

<file path=xl/calcChain.xml><?xml version="1.0" encoding="utf-8"?>
<calcChain xmlns="http://schemas.openxmlformats.org/spreadsheetml/2006/main">
  <c r="AK60" i="1" l="1"/>
  <c r="AK59" i="1"/>
  <c r="AK58" i="1"/>
  <c r="AK57" i="1"/>
  <c r="AK56" i="1"/>
  <c r="AK55" i="1"/>
  <c r="AK54" i="1"/>
  <c r="AK65" i="1"/>
  <c r="AK64" i="1"/>
  <c r="AK63" i="1"/>
  <c r="AK62" i="1"/>
  <c r="AK61" i="1"/>
  <c r="AE55" i="1"/>
  <c r="AF55" i="1"/>
  <c r="AG55" i="1"/>
  <c r="AH55" i="1"/>
  <c r="AE56" i="1"/>
  <c r="AF56" i="1"/>
  <c r="AG56" i="1"/>
  <c r="AH56" i="1"/>
  <c r="AE57" i="1"/>
  <c r="AF57" i="1"/>
  <c r="AG57" i="1"/>
  <c r="AE58" i="1"/>
  <c r="AF58" i="1"/>
  <c r="AG58" i="1"/>
  <c r="AE59" i="1"/>
  <c r="AF59" i="1"/>
  <c r="AG59" i="1"/>
  <c r="AH59" i="1"/>
  <c r="AE60" i="1"/>
  <c r="AF60" i="1"/>
  <c r="AG60" i="1"/>
  <c r="AH60" i="1"/>
  <c r="AE61" i="1"/>
  <c r="AF61" i="1"/>
  <c r="AG61" i="1"/>
  <c r="AH61" i="1"/>
  <c r="AE62" i="1"/>
  <c r="AF62" i="1"/>
  <c r="AG62" i="1"/>
  <c r="AH62" i="1"/>
  <c r="AE63" i="1"/>
  <c r="AF63" i="1"/>
  <c r="AG63" i="1"/>
  <c r="AH63" i="1"/>
  <c r="AE64" i="1"/>
  <c r="AF64" i="1"/>
  <c r="AG64" i="1"/>
  <c r="AH64" i="1"/>
  <c r="AE65" i="1"/>
  <c r="AF65" i="1"/>
  <c r="AG65" i="1"/>
  <c r="AH65" i="1"/>
  <c r="AE54" i="1"/>
  <c r="AF54" i="1"/>
  <c r="AG54" i="1"/>
  <c r="AH54" i="1"/>
  <c r="AD54" i="1"/>
  <c r="AI54" i="1"/>
  <c r="AJ54" i="1" s="1"/>
  <c r="AA29" i="1"/>
  <c r="AF48" i="1"/>
  <c r="AF47" i="1"/>
  <c r="AF46" i="1"/>
  <c r="AF45" i="1"/>
  <c r="AF44" i="1"/>
  <c r="AF43" i="1"/>
  <c r="AF42" i="1"/>
  <c r="AF41" i="1"/>
  <c r="AF40" i="1"/>
  <c r="AF39" i="1"/>
  <c r="AF38" i="1"/>
  <c r="AF37" i="1"/>
  <c r="AG37" i="1" s="1"/>
  <c r="AD37" i="1"/>
  <c r="AD38" i="1"/>
  <c r="AD39" i="1"/>
  <c r="AD40" i="1"/>
  <c r="AE37" i="1"/>
  <c r="AE38" i="1"/>
  <c r="AE39" i="1"/>
  <c r="AE40" i="1"/>
  <c r="AE41" i="1"/>
  <c r="AE42" i="1"/>
  <c r="AE43" i="1"/>
  <c r="AE44" i="1"/>
  <c r="AE45" i="1"/>
  <c r="AE46" i="1"/>
  <c r="AE47" i="1"/>
  <c r="AE48"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E49" i="1"/>
  <c r="L22" i="1"/>
  <c r="AH57" i="1"/>
  <c r="AD41" i="1"/>
  <c r="AD42" i="1"/>
  <c r="AD43" i="1"/>
  <c r="AD44" i="1"/>
  <c r="AD45" i="1"/>
  <c r="AD46" i="1"/>
  <c r="AD47" i="1"/>
  <c r="AD48" i="1"/>
  <c r="AD49" i="1"/>
  <c r="O20" i="1"/>
  <c r="AH58" i="1"/>
  <c r="AI60" i="1"/>
  <c r="AD61" i="1" s="1"/>
  <c r="AI61" i="1" s="1"/>
  <c r="AJ60" i="1" l="1"/>
  <c r="AG38" i="1"/>
  <c r="AG39" i="1" s="1"/>
  <c r="AF49" i="1"/>
  <c r="AJ61" i="1"/>
  <c r="AD62" i="1"/>
  <c r="AI62" i="1" s="1"/>
  <c r="AH37" i="1"/>
  <c r="AD55" i="1"/>
  <c r="AI55" i="1" s="1"/>
  <c r="AH38" i="1" l="1"/>
  <c r="AH39" i="1"/>
  <c r="AG40" i="1"/>
  <c r="AD56" i="1"/>
  <c r="AI56" i="1" s="1"/>
  <c r="AJ55" i="1"/>
  <c r="AJ62" i="1"/>
  <c r="AD63" i="1"/>
  <c r="AI63" i="1" s="1"/>
  <c r="AD57" i="1" l="1"/>
  <c r="AI57" i="1" s="1"/>
  <c r="AJ56" i="1"/>
  <c r="AJ63" i="1"/>
  <c r="AD64" i="1"/>
  <c r="AI64" i="1" s="1"/>
  <c r="AG41" i="1"/>
  <c r="AH40" i="1"/>
  <c r="AG42" i="1" l="1"/>
  <c r="AH41" i="1"/>
  <c r="AJ57" i="1"/>
  <c r="AD58" i="1"/>
  <c r="AI58" i="1" s="1"/>
  <c r="AD65" i="1"/>
  <c r="AI65" i="1" s="1"/>
  <c r="AJ64" i="1"/>
  <c r="AD59" i="1" l="1"/>
  <c r="AI59" i="1" s="1"/>
  <c r="AJ58" i="1"/>
  <c r="AK66" i="1"/>
  <c r="AJ65" i="1"/>
  <c r="O31" i="1"/>
  <c r="AG43" i="1"/>
  <c r="AH42" i="1"/>
  <c r="AH43" i="1" l="1"/>
  <c r="AG44" i="1"/>
  <c r="AJ59" i="1"/>
  <c r="AD60" i="1"/>
  <c r="AG45" i="1" l="1"/>
  <c r="AH44" i="1"/>
  <c r="AH45" i="1" l="1"/>
  <c r="AG46" i="1"/>
  <c r="AG47" i="1" l="1"/>
  <c r="AH46" i="1"/>
  <c r="AH47" i="1" l="1"/>
  <c r="AG48" i="1"/>
  <c r="AH48" i="1" l="1"/>
  <c r="AH49" i="1" s="1"/>
  <c r="AG49" i="1"/>
  <c r="O24" i="1" l="1"/>
  <c r="L24" i="1"/>
</calcChain>
</file>

<file path=xl/comments1.xml><?xml version="1.0" encoding="utf-8"?>
<comments xmlns="http://schemas.openxmlformats.org/spreadsheetml/2006/main">
  <authors>
    <author>Harrington, Laura</author>
  </authors>
  <commentList>
    <comment ref="A13" authorId="0">
      <text>
        <r>
          <rPr>
            <sz val="9"/>
            <color indexed="81"/>
            <rFont val="Tahoma"/>
            <family val="2"/>
          </rPr>
          <t xml:space="preserve">Benefits Eligibility Date (If you have never been rehired at the University, this will be the same as your Date of Hire)
</t>
        </r>
      </text>
    </comment>
  </commentList>
</comments>
</file>

<file path=xl/sharedStrings.xml><?xml version="1.0" encoding="utf-8"?>
<sst xmlns="http://schemas.openxmlformats.org/spreadsheetml/2006/main" count="272" uniqueCount="121">
  <si>
    <t>Jul</t>
  </si>
  <si>
    <t>Employee:</t>
  </si>
  <si>
    <t>Department:</t>
  </si>
  <si>
    <t>AUG</t>
  </si>
  <si>
    <t>SEP</t>
  </si>
  <si>
    <t>OCT</t>
  </si>
  <si>
    <t>NOV</t>
  </si>
  <si>
    <t>DEC</t>
  </si>
  <si>
    <t>JAN</t>
  </si>
  <si>
    <t>FEB</t>
  </si>
  <si>
    <t>MAR</t>
  </si>
  <si>
    <t>APR</t>
  </si>
  <si>
    <t>MAY</t>
  </si>
  <si>
    <t>H</t>
  </si>
  <si>
    <t>Aug</t>
  </si>
  <si>
    <t>Sep</t>
  </si>
  <si>
    <t>Oct</t>
  </si>
  <si>
    <t>Nov</t>
  </si>
  <si>
    <t>Dec</t>
  </si>
  <si>
    <t>Jan</t>
  </si>
  <si>
    <t>Feb</t>
  </si>
  <si>
    <t>Mar</t>
  </si>
  <si>
    <t>Apr</t>
  </si>
  <si>
    <t>May</t>
  </si>
  <si>
    <t>Jun</t>
  </si>
  <si>
    <t>V</t>
  </si>
  <si>
    <t>B</t>
  </si>
  <si>
    <t>D</t>
  </si>
  <si>
    <t>J</t>
  </si>
  <si>
    <t>M</t>
  </si>
  <si>
    <t>L</t>
  </si>
  <si>
    <t>P</t>
  </si>
  <si>
    <t xml:space="preserve">C </t>
  </si>
  <si>
    <t>PERSONAL</t>
  </si>
  <si>
    <t>Title:</t>
  </si>
  <si>
    <t>Position Grade:</t>
  </si>
  <si>
    <t>Date of Hire:</t>
  </si>
  <si>
    <t>Hours Per Day:</t>
  </si>
  <si>
    <t>CURRENT BAL (HOURS)</t>
  </si>
  <si>
    <t>Service Date:</t>
  </si>
  <si>
    <t>VACATION HOURS - BASED ON FISCAL YEAR</t>
  </si>
  <si>
    <t>http://www.northeastern.edu/hrm/benefits/paid-time-off/index.html</t>
  </si>
  <si>
    <t xml:space="preserve"> = Bereavement</t>
  </si>
  <si>
    <t xml:space="preserve"> = Disability</t>
  </si>
  <si>
    <t xml:space="preserve"> = Vacation</t>
  </si>
  <si>
    <t xml:space="preserve"> = Jury Duty</t>
  </si>
  <si>
    <t xml:space="preserve"> = Maternity Leave</t>
  </si>
  <si>
    <t xml:space="preserve"> = Unpaid Leave</t>
  </si>
  <si>
    <t>SICK/PERSONAL HOURS - BASED ON HIRE DATE</t>
  </si>
  <si>
    <t>Vacation days/month:</t>
  </si>
  <si>
    <t>Vacation Days Taken this FY:</t>
  </si>
  <si>
    <t>Sick days/year:</t>
  </si>
  <si>
    <t>Previous FY Carryover - Vacation Remaining Balance</t>
  </si>
  <si>
    <t>Previous FY Carryover - Vacation Days:</t>
  </si>
  <si>
    <t>Total Vacation Days Remaining Balance:</t>
  </si>
  <si>
    <t>w</t>
  </si>
  <si>
    <t>x</t>
  </si>
  <si>
    <t>CURRENT FY ACCRUAL (DAYS)</t>
  </si>
  <si>
    <t>TOTALS:</t>
  </si>
  <si>
    <t>PRIOR FY CARRYOVER (HOURS)</t>
  </si>
  <si>
    <t>(HOURS)</t>
  </si>
  <si>
    <t>VACATION USED (HOURS)</t>
  </si>
  <si>
    <t>USED (HOURS)</t>
  </si>
  <si>
    <t>BAL FWD</t>
  </si>
  <si>
    <t xml:space="preserve"> USED PER MONTH (HOURS)</t>
  </si>
  <si>
    <t>Type of Day</t>
  </si>
  <si>
    <t xml:space="preserve">Key: </t>
  </si>
  <si>
    <t xml:space="preserve"> = University Closed (EX: weather)</t>
  </si>
  <si>
    <t>Legend</t>
  </si>
  <si>
    <t>Mid-year Vacation Accrual Rate Change</t>
  </si>
  <si>
    <t>Effective Date of Change:</t>
  </si>
  <si>
    <t>New Accrual Rate:</t>
  </si>
  <si>
    <t>Reason:</t>
  </si>
  <si>
    <t>Personal Information - Administrative Professional Staff / Faculty (who work more than 45 weeks per year)</t>
  </si>
  <si>
    <r>
      <rPr>
        <b/>
        <u/>
        <sz val="14"/>
        <color indexed="8"/>
        <rFont val="Calibri"/>
        <family val="2"/>
      </rPr>
      <t>Note</t>
    </r>
    <r>
      <rPr>
        <b/>
        <sz val="14"/>
        <color indexed="8"/>
        <rFont val="Calibri"/>
        <family val="2"/>
      </rPr>
      <t>: Enter the type of day in the first column, and the HOURS used in the second (SEE LEGEND ABOVE)</t>
    </r>
  </si>
  <si>
    <t>Vacation Time - Based on Fiscal Year</t>
  </si>
  <si>
    <t>CURRENT BAL (DAYS)</t>
  </si>
  <si>
    <t xml:space="preserve"> = University Holiday / Floating Holiday</t>
  </si>
  <si>
    <r>
      <t xml:space="preserve">• </t>
    </r>
    <r>
      <rPr>
        <b/>
        <u/>
        <sz val="12"/>
        <color indexed="8"/>
        <rFont val="Calibri"/>
        <family val="2"/>
      </rPr>
      <t>Note:</t>
    </r>
    <r>
      <rPr>
        <sz val="12"/>
        <color indexed="8"/>
        <rFont val="Calibri"/>
        <family val="2"/>
      </rPr>
      <t xml:space="preserve"> For floating holidays (i.e. Labor Day), enter “H” on the day that you choose to take off. On floating holidays, the university remains open and some employees are required to work. If you are required to work, you can enjoy a holiday on a day of your choice during the 30 days preceding or following the floating holiday.</t>
    </r>
  </si>
  <si>
    <t>1) Save the file to your Q Drive with the file name “(Last Name, First Initial) Vacation Tracker FYXX”.</t>
  </si>
  <si>
    <r>
      <t>•</t>
    </r>
    <r>
      <rPr>
        <b/>
        <sz val="12"/>
        <color indexed="8"/>
        <rFont val="Calibri"/>
        <family val="2"/>
      </rPr>
      <t xml:space="preserve"> </t>
    </r>
    <r>
      <rPr>
        <b/>
        <u/>
        <sz val="12"/>
        <color indexed="8"/>
        <rFont val="Calibri"/>
        <family val="2"/>
      </rPr>
      <t>Tip:</t>
    </r>
    <r>
      <rPr>
        <sz val="12"/>
        <color indexed="8"/>
        <rFont val="Calibri"/>
        <family val="2"/>
      </rPr>
      <t xml:space="preserve"> If you’d like to note the purpose of your day off, right click on the cell and select “Add Comment”</t>
    </r>
  </si>
  <si>
    <t xml:space="preserve">8) Each fiscal year, the Dean’s Office will issue a new calendar with updated weekends, holidays, etc. </t>
  </si>
  <si>
    <t>9) If your vacation and/or sick accrual rates change due to reclassification or years of service, please work with your Department Personnel Contact to convert your vacation calendar.</t>
  </si>
  <si>
    <t>COS Administrative/Professional Vacation Tracking Instructions</t>
  </si>
  <si>
    <t>Previous FY Balance - Sick Days:</t>
  </si>
  <si>
    <t>W</t>
  </si>
  <si>
    <t>JUL '15</t>
  </si>
  <si>
    <t>JUN '16</t>
  </si>
  <si>
    <t>Annual Attendance Record - July 2015 to June 2016</t>
  </si>
  <si>
    <t>Vacation Days to Carryover to FY17</t>
  </si>
  <si>
    <t>Policy Links</t>
  </si>
  <si>
    <t>HRM:</t>
  </si>
  <si>
    <t>NU Policies:</t>
  </si>
  <si>
    <t>http://www.northeastern.edu/policies/pdfs/Policy_on_Paid_Time_Off.pdf</t>
  </si>
  <si>
    <t xml:space="preserve"> = Personal (included in Sick Time)</t>
  </si>
  <si>
    <t xml:space="preserve"> = Weekend</t>
  </si>
  <si>
    <t>Sick/Personal Time - Based on Date of Hire</t>
  </si>
  <si>
    <t xml:space="preserve">Inclusive of </t>
  </si>
  <si>
    <r>
      <t xml:space="preserve">2) In the Personal Information box, complete each orange highlighted field as it pertains to your position. Information about your accrual rates for sick / vacation time can be found in the Policy Links section below the Legend. The formulas in the spreadsheet will use this information to calculate your vacation / sick time. </t>
    </r>
    <r>
      <rPr>
        <b/>
        <sz val="12"/>
        <color indexed="8"/>
        <rFont val="Calibri"/>
        <family val="2"/>
      </rPr>
      <t xml:space="preserve">*Please note that your service date and hire date will be the same if you have never been rehired at the University.  Please enter the same information into both fields in the Personal Information Box. If you have been rehired, your Service Date is your Benefits Eligibility date and can be obtained from the COS Dean’s Office. </t>
    </r>
  </si>
  <si>
    <t>Sick Days to Carryover to FY17</t>
  </si>
  <si>
    <t xml:space="preserve">*View current balance of Sick/Personal Time </t>
  </si>
  <si>
    <t>in the yellow chart at the bottom right</t>
  </si>
  <si>
    <t>5) Once the Vacation/Sick/Personal boxes are complete, please forward your spreadsheet to your manager for verification of service date, vacation / sick accrual rates, and previous fiscal year carryover. Managers can access paid time off policy information on the HRM website: http://www.northeastern.edu/hrm/benefits/paid-time-off/index.html. For questions about hire, rehire or service dates, please contact the Key Contact in the Dean's Office.</t>
  </si>
  <si>
    <r>
      <t xml:space="preserve">6) In the calendar, fill in the type of day (i.e. vacation, sick, personal) and </t>
    </r>
    <r>
      <rPr>
        <b/>
        <sz val="12"/>
        <color indexed="8"/>
        <rFont val="Calibri"/>
        <family val="2"/>
      </rPr>
      <t>number of hours</t>
    </r>
    <r>
      <rPr>
        <sz val="12"/>
        <color indexed="8"/>
        <rFont val="Calibri"/>
        <family val="2"/>
      </rPr>
      <t xml:space="preserve"> used. The legend at the top of the page will help you to determine which abbreviation to use. 
</t>
    </r>
    <r>
      <rPr>
        <b/>
        <u/>
        <sz val="12"/>
        <color indexed="8"/>
        <rFont val="Calibri"/>
        <family val="2"/>
      </rPr>
      <t>Example:</t>
    </r>
    <r>
      <rPr>
        <sz val="12"/>
        <color indexed="8"/>
        <rFont val="Calibri"/>
        <family val="2"/>
      </rPr>
      <t xml:space="preserve"> If you take a full vacation day, find that month and date on the calendar and enter “V” into the first column. In the second column, enter the number of hours you work per day (7 or 8 hours). If you take a partial vacation day, you would type “V” in the first column, and the number of hours used in the second column.
</t>
    </r>
  </si>
  <si>
    <t>7) Your remaining time off will automatically be calculated when you enter the hours used/planned. You can check your balances  inside the Vacation Time and Sick/Personal Time Boxes or the Vacation Hours and Sick/Personal Hours charts on the bottom right of the page. Specifically, pay close attention to the Sick/Personal Hours Balance from the chart prior to your service date.</t>
  </si>
  <si>
    <r>
      <t xml:space="preserve">3) In the Vacation Time box, enter your previous fiscal year vacation carryover into the orange cell.  If you were using the COS Vacation Tracker last year, this number will be found in the blue “Vacation Days to Carryover to FYXX” cell in the Vacation Time box from the prior fiscal year. If you were not here in the prior fiscal year, enter 0.  
</t>
    </r>
    <r>
      <rPr>
        <b/>
        <sz val="12"/>
        <color indexed="8"/>
        <rFont val="Calibri"/>
        <family val="2"/>
      </rPr>
      <t>*When you first receive the COS Vacation Tracker, you will have to take the carryover number from your past tracking method.</t>
    </r>
    <r>
      <rPr>
        <sz val="12"/>
        <color indexed="8"/>
        <rFont val="Calibri"/>
        <family val="2"/>
      </rPr>
      <t xml:space="preserve">
</t>
    </r>
  </si>
  <si>
    <t xml:space="preserve"> = Individual Sick</t>
  </si>
  <si>
    <t xml:space="preserve"> = Family Sick</t>
  </si>
  <si>
    <t>personal days and</t>
  </si>
  <si>
    <t>family sick days to be used by</t>
  </si>
  <si>
    <t xml:space="preserve">INDIVIDUAL SICK </t>
  </si>
  <si>
    <t>F</t>
  </si>
  <si>
    <t>FAMILY SICK</t>
  </si>
  <si>
    <t>S</t>
  </si>
  <si>
    <t>includes a maximum of 3 personal days/year and 5 family sick days/year</t>
  </si>
  <si>
    <t>BAL (HOURS)</t>
  </si>
  <si>
    <t>CURRENT</t>
  </si>
  <si>
    <t>*In your anniversary month, prior to your date of service, enter "S", "F", or "P" on the calendar, but right click to include a comment with the number of hours used.  On and after your actual anniversary date, return to entering the "S", "F", or "P" and the number of hours used directly into the calendar.</t>
  </si>
  <si>
    <r>
      <t xml:space="preserve">4) In the Sick/Personal Time box, enter your previous fiscal year sick balance into the orange cell. If you were using the COS Vacation Tracker last year, this number will be found in the blue “Sick Days Carryover to FYXX” cell in the Sick/Personal Time box from the prior fiscal year. If you were not here in the prior fiscal year, enter 0. You may also enter your remaining personal days and family sick days balance, which are both part of your sick balance. 
</t>
    </r>
    <r>
      <rPr>
        <b/>
        <sz val="12"/>
        <color indexed="8"/>
        <rFont val="Calibri"/>
        <family val="2"/>
      </rPr>
      <t>*When you first receive the COS Vacation Tracker, you will have to take the sick balance number from your past tracking method.</t>
    </r>
    <r>
      <rPr>
        <sz val="12"/>
        <color indexed="8"/>
        <rFont val="Calibri"/>
        <family val="2"/>
      </rPr>
      <t xml:space="preserve">
</t>
    </r>
  </si>
  <si>
    <r>
      <t xml:space="preserve">10) If you are Admin Professional and take a personal, sick, or family sick day within the month of your service / anniversary date, and it happens to fall </t>
    </r>
    <r>
      <rPr>
        <b/>
        <i/>
        <sz val="12"/>
        <color indexed="8"/>
        <rFont val="Calibri"/>
        <family val="2"/>
      </rPr>
      <t>prior to the anniversary date</t>
    </r>
    <r>
      <rPr>
        <sz val="12"/>
        <color indexed="8"/>
        <rFont val="Calibri"/>
        <family val="2"/>
      </rPr>
      <t xml:space="preserve">, enter zero (0) in the hours column and add a comment to note the number of hours used. If the time taken is </t>
    </r>
    <r>
      <rPr>
        <b/>
        <i/>
        <sz val="12"/>
        <color indexed="8"/>
        <rFont val="Calibri"/>
        <family val="2"/>
      </rPr>
      <t>on or after</t>
    </r>
    <r>
      <rPr>
        <sz val="12"/>
        <color indexed="8"/>
        <rFont val="Calibri"/>
        <family val="2"/>
      </rPr>
      <t xml:space="preserve"> your anniversary date, continue to enter the hours used as normal. Since your sick / personal time refreshes on your service / anniversary date, the calendar would subtract hours from your new bank if you enter a number other than 0 prior to your service / anniversary date.</t>
    </r>
  </si>
  <si>
    <t>Version 2.1 - Updated 7/8/2015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</si>
</sst>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5" formatCode="mmm\ yy"/>
    <numFmt numFmtId="166" formatCode="0.000"/>
    <numFmt numFmtId="167" formatCode="0.0"/>
    <numFmt numFmtId="168" formatCode="0.00;[Red]\-0.00"/>
    <numFmt numFmtId="169" formatCode="m"/>
    <numFmt numFmtId="171" formatCode="mmm"/>
    <numFmt numFmtId="182" formatCode="m/d;@"/>
  </numFmts>
  <fonts count="49" x14ac:knownFonts="1">
    <font>
      <sz val="11"/>
      <color theme="1"/>
      <name val="Calibri"/>
      <family val="2"/>
      <scheme val="minor"/>
    </font>
    <font>
      <sz val="10"/>
      <name val="Arial Narrow"/>
      <family val="2"/>
    </font>
    <font>
      <sz val="4"/>
      <name val="Arial Narrow"/>
      <family val="2"/>
    </font>
    <font>
      <b/>
      <sz val="14"/>
      <name val="Arial Narrow"/>
      <family val="2"/>
    </font>
    <font>
      <sz val="14"/>
      <name val="Arial Narrow"/>
      <family val="2"/>
    </font>
    <font>
      <b/>
      <sz val="12"/>
      <name val="Arial Narrow"/>
      <family val="2"/>
    </font>
    <font>
      <b/>
      <u/>
      <sz val="10"/>
      <name val="Arial Narrow"/>
      <family val="2"/>
    </font>
    <font>
      <b/>
      <sz val="10"/>
      <name val="Arial Narrow"/>
      <family val="2"/>
    </font>
    <font>
      <b/>
      <sz val="16"/>
      <name val="Arial Narrow"/>
      <family val="2"/>
    </font>
    <font>
      <sz val="8"/>
      <name val="Arial Narrow"/>
      <family val="2"/>
    </font>
    <font>
      <sz val="9"/>
      <name val="Arial Narrow"/>
      <family val="2"/>
    </font>
    <font>
      <b/>
      <sz val="9"/>
      <name val="Arial Narrow"/>
      <family val="2"/>
    </font>
    <font>
      <sz val="7"/>
      <name val="Arial Narrow"/>
      <family val="2"/>
    </font>
    <font>
      <b/>
      <sz val="9"/>
      <color indexed="8"/>
      <name val="Arial Narrow"/>
      <family val="2"/>
    </font>
    <font>
      <b/>
      <sz val="8"/>
      <name val="Arial Narrow"/>
      <family val="2"/>
    </font>
    <font>
      <sz val="8"/>
      <color indexed="12"/>
      <name val="Arial Narrow"/>
      <family val="2"/>
    </font>
    <font>
      <sz val="12"/>
      <name val="Arial Narrow"/>
      <family val="2"/>
    </font>
    <font>
      <sz val="8"/>
      <name val="Calibri"/>
      <family val="2"/>
    </font>
    <font>
      <b/>
      <sz val="20"/>
      <name val="Arial Narrow"/>
      <family val="2"/>
    </font>
    <font>
      <sz val="12"/>
      <color indexed="12"/>
      <name val="Arial Narrow"/>
      <family val="2"/>
    </font>
    <font>
      <sz val="12"/>
      <color indexed="9"/>
      <name val="Arial Narrow"/>
      <family val="2"/>
    </font>
    <font>
      <b/>
      <sz val="11"/>
      <name val="Arial Narrow"/>
      <family val="2"/>
    </font>
    <font>
      <sz val="11"/>
      <name val="Arial Narrow"/>
      <family val="2"/>
    </font>
    <font>
      <b/>
      <sz val="14"/>
      <color indexed="8"/>
      <name val="Calibri"/>
      <family val="2"/>
    </font>
    <font>
      <b/>
      <u/>
      <sz val="14"/>
      <color indexed="8"/>
      <name val="Calibri"/>
      <family val="2"/>
    </font>
    <font>
      <sz val="9"/>
      <color indexed="81"/>
      <name val="Tahoma"/>
      <family val="2"/>
    </font>
    <font>
      <sz val="12"/>
      <color indexed="8"/>
      <name val="Calibri"/>
      <family val="2"/>
    </font>
    <font>
      <b/>
      <sz val="12"/>
      <color indexed="8"/>
      <name val="Calibri"/>
      <family val="2"/>
    </font>
    <font>
      <b/>
      <u/>
      <sz val="12"/>
      <color indexed="8"/>
      <name val="Calibri"/>
      <family val="2"/>
    </font>
    <font>
      <b/>
      <i/>
      <sz val="12"/>
      <color indexed="8"/>
      <name val="Calibri"/>
      <family val="2"/>
    </font>
    <font>
      <u/>
      <sz val="11"/>
      <color theme="10"/>
      <name val="Calibri"/>
      <family val="2"/>
      <scheme val="minor"/>
    </font>
    <font>
      <b/>
      <sz val="11"/>
      <color theme="1"/>
      <name val="Calibri"/>
      <family val="2"/>
      <scheme val="minor"/>
    </font>
    <font>
      <b/>
      <sz val="11"/>
      <name val="Calibri"/>
      <family val="2"/>
      <scheme val="minor"/>
    </font>
    <font>
      <sz val="11"/>
      <color theme="1"/>
      <name val="Arial Narrow"/>
      <family val="2"/>
    </font>
    <font>
      <sz val="9"/>
      <color theme="1"/>
      <name val="Arial Narrow"/>
      <family val="2"/>
    </font>
    <font>
      <sz val="12"/>
      <color theme="1"/>
      <name val="Calibri"/>
      <family val="2"/>
      <scheme val="minor"/>
    </font>
    <font>
      <sz val="12"/>
      <color theme="1"/>
      <name val="Arial Narrow"/>
      <family val="2"/>
    </font>
    <font>
      <sz val="14"/>
      <color theme="1"/>
      <name val="Arial Narrow"/>
      <family val="2"/>
    </font>
    <font>
      <b/>
      <sz val="14"/>
      <color rgb="FFFF0000"/>
      <name val="Arial Narrow"/>
      <family val="2"/>
    </font>
    <font>
      <sz val="14"/>
      <color theme="1"/>
      <name val="Calibri"/>
      <family val="2"/>
      <scheme val="minor"/>
    </font>
    <font>
      <b/>
      <sz val="12"/>
      <color rgb="FFFF0000"/>
      <name val="Arial Narrow"/>
      <family val="2"/>
    </font>
    <font>
      <sz val="7"/>
      <color theme="1"/>
      <name val="Arial Narrow"/>
      <family val="2"/>
    </font>
    <font>
      <b/>
      <sz val="9"/>
      <color rgb="FF0070C0"/>
      <name val="Arial Narrow"/>
      <family val="2"/>
    </font>
    <font>
      <b/>
      <sz val="14"/>
      <color rgb="FF000000"/>
      <name val="Calibri"/>
      <family val="2"/>
      <scheme val="minor"/>
    </font>
    <font>
      <b/>
      <sz val="12"/>
      <color theme="1"/>
      <name val="Calibri"/>
      <family val="2"/>
      <scheme val="minor"/>
    </font>
    <font>
      <sz val="12"/>
      <name val="Calibri"/>
      <family val="2"/>
      <scheme val="minor"/>
    </font>
    <font>
      <sz val="9"/>
      <color theme="0"/>
      <name val="Arial Narrow"/>
      <family val="2"/>
    </font>
    <font>
      <u/>
      <sz val="12"/>
      <color theme="10"/>
      <name val="Calibri"/>
      <family val="2"/>
      <scheme val="minor"/>
    </font>
    <font>
      <b/>
      <sz val="12"/>
      <color theme="1"/>
      <name val="Arial Narrow"/>
      <family val="2"/>
    </font>
  </fonts>
  <fills count="13">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1"/>
        <bgColor indexed="64"/>
      </patternFill>
    </fill>
    <fill>
      <patternFill patternType="solid">
        <fgColor rgb="FFFFFF00"/>
        <bgColor indexed="64"/>
      </patternFill>
    </fill>
    <fill>
      <patternFill patternType="solid">
        <fgColor rgb="FFCCFFCC"/>
        <bgColor indexed="64"/>
      </patternFill>
    </fill>
    <fill>
      <patternFill patternType="solid">
        <fgColor rgb="FF92D050"/>
        <bgColor indexed="64"/>
      </patternFill>
    </fill>
    <fill>
      <patternFill patternType="solid">
        <fgColor theme="5"/>
        <bgColor indexed="64"/>
      </patternFill>
    </fill>
    <fill>
      <patternFill patternType="solid">
        <fgColor rgb="FFFFC000"/>
        <bgColor indexed="64"/>
      </patternFill>
    </fill>
    <fill>
      <patternFill patternType="solid">
        <fgColor theme="3" tint="0.79998168889431442"/>
        <bgColor indexed="64"/>
      </patternFill>
    </fill>
  </fills>
  <borders count="93">
    <border>
      <left/>
      <right/>
      <top/>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ck">
        <color theme="7"/>
      </left>
      <right/>
      <top style="thick">
        <color theme="7"/>
      </top>
      <bottom/>
      <diagonal/>
    </border>
    <border>
      <left/>
      <right/>
      <top style="thick">
        <color theme="7"/>
      </top>
      <bottom/>
      <diagonal/>
    </border>
    <border>
      <left style="thick">
        <color theme="7"/>
      </left>
      <right/>
      <top/>
      <bottom/>
      <diagonal/>
    </border>
    <border>
      <left style="thick">
        <color theme="7"/>
      </left>
      <right/>
      <top/>
      <bottom style="thick">
        <color theme="7"/>
      </bottom>
      <diagonal/>
    </border>
    <border>
      <left/>
      <right/>
      <top/>
      <bottom style="thick">
        <color theme="7"/>
      </bottom>
      <diagonal/>
    </border>
    <border>
      <left/>
      <right style="thick">
        <color theme="7"/>
      </right>
      <top/>
      <bottom style="thick">
        <color theme="7"/>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style="thin">
        <color indexed="64"/>
      </left>
      <right style="thin">
        <color indexed="64"/>
      </right>
      <top style="hair">
        <color indexed="64"/>
      </top>
      <bottom style="thin">
        <color theme="1"/>
      </bottom>
      <diagonal/>
    </border>
    <border>
      <left/>
      <right style="thin">
        <color indexed="64"/>
      </right>
      <top style="hair">
        <color indexed="64"/>
      </top>
      <bottom style="thin">
        <color theme="1"/>
      </bottom>
      <diagonal/>
    </border>
    <border>
      <left style="thin">
        <color indexed="64"/>
      </left>
      <right style="thin">
        <color indexed="64"/>
      </right>
      <top style="thin">
        <color theme="1"/>
      </top>
      <bottom style="thin">
        <color theme="1"/>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style="thin">
        <color indexed="64"/>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ck">
        <color theme="7"/>
      </top>
      <bottom style="thin">
        <color indexed="64"/>
      </bottom>
      <diagonal/>
    </border>
    <border>
      <left/>
      <right style="thick">
        <color theme="7"/>
      </right>
      <top style="thick">
        <color theme="7"/>
      </top>
      <bottom style="thin">
        <color indexed="64"/>
      </bottom>
      <diagonal/>
    </border>
    <border>
      <left/>
      <right style="thick">
        <color theme="7"/>
      </right>
      <top/>
      <bottom style="thin">
        <color indexed="64"/>
      </bottom>
      <diagonal/>
    </border>
    <border>
      <left style="medium">
        <color rgb="FFFF0000"/>
      </left>
      <right/>
      <top/>
      <bottom/>
      <diagonal/>
    </border>
    <border>
      <left/>
      <right style="medium">
        <color rgb="FFFF0000"/>
      </right>
      <top/>
      <bottom/>
      <diagonal/>
    </border>
  </borders>
  <cellStyleXfs count="2">
    <xf numFmtId="0" fontId="0" fillId="0" borderId="0"/>
    <xf numFmtId="0" fontId="30" fillId="0" borderId="0" applyNumberFormat="0" applyFill="0" applyBorder="0" applyAlignment="0" applyProtection="0"/>
  </cellStyleXfs>
  <cellXfs count="389">
    <xf numFmtId="0" fontId="0" fillId="0" borderId="0" xfId="0"/>
    <xf numFmtId="2" fontId="31" fillId="3" borderId="1" xfId="0" applyNumberFormat="1" applyFont="1" applyFill="1" applyBorder="1" applyAlignment="1" applyProtection="1">
      <alignment horizontal="center" vertical="center"/>
      <protection locked="0"/>
    </xf>
    <xf numFmtId="2" fontId="31" fillId="0" borderId="2" xfId="0" applyNumberFormat="1" applyFont="1" applyBorder="1" applyAlignment="1" applyProtection="1">
      <alignment horizontal="center" vertical="center"/>
      <protection locked="0"/>
    </xf>
    <xf numFmtId="2" fontId="31" fillId="4" borderId="2" xfId="0" applyNumberFormat="1" applyFont="1" applyFill="1" applyBorder="1" applyAlignment="1" applyProtection="1">
      <alignment horizontal="center" vertical="center"/>
      <protection locked="0"/>
    </xf>
    <xf numFmtId="2" fontId="31" fillId="5" borderId="2" xfId="0" applyNumberFormat="1" applyFont="1" applyFill="1" applyBorder="1" applyAlignment="1" applyProtection="1">
      <alignment horizontal="center" vertical="center"/>
      <protection locked="0"/>
    </xf>
    <xf numFmtId="2" fontId="31" fillId="3" borderId="2" xfId="0" applyNumberFormat="1" applyFont="1" applyFill="1" applyBorder="1" applyAlignment="1" applyProtection="1">
      <alignment horizontal="center" vertical="center"/>
      <protection locked="0"/>
    </xf>
    <xf numFmtId="2" fontId="31" fillId="0" borderId="2" xfId="0" applyNumberFormat="1" applyFont="1" applyFill="1" applyBorder="1" applyAlignment="1" applyProtection="1">
      <alignment horizontal="center" vertical="center"/>
      <protection locked="0"/>
    </xf>
    <xf numFmtId="2" fontId="31" fillId="0" borderId="1" xfId="0" applyNumberFormat="1" applyFont="1" applyFill="1" applyBorder="1" applyAlignment="1" applyProtection="1">
      <alignment horizontal="center" vertical="center"/>
      <protection locked="0"/>
    </xf>
    <xf numFmtId="2" fontId="31" fillId="6" borderId="2" xfId="0" applyNumberFormat="1" applyFont="1" applyFill="1" applyBorder="1" applyAlignment="1" applyProtection="1">
      <alignment horizontal="center" vertical="center"/>
      <protection locked="0"/>
    </xf>
    <xf numFmtId="2" fontId="31" fillId="4" borderId="3" xfId="0" applyNumberFormat="1" applyFont="1" applyFill="1" applyBorder="1" applyAlignment="1" applyProtection="1">
      <alignment horizontal="center" vertical="center"/>
      <protection locked="0"/>
    </xf>
    <xf numFmtId="2" fontId="32" fillId="4" borderId="1" xfId="0" applyNumberFormat="1" applyFont="1" applyFill="1" applyBorder="1" applyAlignment="1" applyProtection="1">
      <alignment horizontal="center" vertical="center"/>
      <protection locked="0"/>
    </xf>
    <xf numFmtId="2" fontId="31" fillId="7" borderId="2" xfId="0" applyNumberFormat="1" applyFont="1" applyFill="1" applyBorder="1" applyAlignment="1" applyProtection="1">
      <alignment horizontal="center" vertical="center"/>
      <protection locked="0"/>
    </xf>
    <xf numFmtId="0" fontId="2" fillId="0" borderId="0" xfId="0" applyFont="1" applyAlignment="1" applyProtection="1">
      <alignment vertical="center"/>
    </xf>
    <xf numFmtId="0" fontId="3" fillId="0" borderId="0" xfId="0" applyFont="1" applyAlignment="1" applyProtection="1">
      <alignment horizontal="center" vertical="center"/>
    </xf>
    <xf numFmtId="0" fontId="1" fillId="0" borderId="0" xfId="0" applyFont="1" applyAlignment="1" applyProtection="1">
      <alignment horizontal="center" vertical="center"/>
    </xf>
    <xf numFmtId="0" fontId="4" fillId="0" borderId="0" xfId="0" applyFont="1" applyAlignment="1" applyProtection="1">
      <alignment horizontal="center" vertical="center"/>
    </xf>
    <xf numFmtId="0" fontId="4" fillId="0" borderId="0" xfId="0" applyFont="1" applyBorder="1" applyAlignment="1" applyProtection="1">
      <alignment horizontal="center" vertical="center"/>
    </xf>
    <xf numFmtId="2" fontId="4" fillId="0" borderId="0" xfId="0" applyNumberFormat="1" applyFont="1" applyBorder="1" applyAlignment="1" applyProtection="1">
      <alignment vertical="center"/>
    </xf>
    <xf numFmtId="0" fontId="4" fillId="0" borderId="0" xfId="0" applyFont="1" applyAlignment="1" applyProtection="1">
      <alignment horizontal="right" vertical="center"/>
    </xf>
    <xf numFmtId="0" fontId="33" fillId="0" borderId="0" xfId="0" applyFont="1" applyAlignment="1" applyProtection="1">
      <alignment vertical="center"/>
    </xf>
    <xf numFmtId="0" fontId="7" fillId="0" borderId="0" xfId="0" applyFont="1" applyBorder="1" applyAlignment="1" applyProtection="1">
      <alignment horizontal="center" vertical="center"/>
    </xf>
    <xf numFmtId="0" fontId="16" fillId="0" borderId="0" xfId="0" applyFont="1" applyAlignment="1" applyProtection="1">
      <alignment horizontal="center" vertical="center"/>
    </xf>
    <xf numFmtId="0" fontId="16" fillId="0" borderId="0" xfId="0" applyFont="1" applyAlignment="1" applyProtection="1">
      <alignment vertical="center"/>
    </xf>
    <xf numFmtId="14" fontId="8" fillId="0" borderId="0" xfId="0" applyNumberFormat="1" applyFont="1" applyAlignment="1" applyProtection="1">
      <alignment horizontal="center" vertical="center"/>
    </xf>
    <xf numFmtId="0" fontId="5" fillId="0" borderId="0" xfId="0" applyFont="1" applyAlignment="1" applyProtection="1">
      <alignment horizontal="left" vertical="center"/>
    </xf>
    <xf numFmtId="0" fontId="16" fillId="0" borderId="0" xfId="0" applyFont="1" applyAlignment="1" applyProtection="1">
      <alignment horizontal="left" vertical="center"/>
    </xf>
    <xf numFmtId="0" fontId="16" fillId="0" borderId="0" xfId="0" applyFont="1" applyBorder="1" applyAlignment="1" applyProtection="1">
      <alignment vertical="center"/>
    </xf>
    <xf numFmtId="0" fontId="16" fillId="0" borderId="0" xfId="0" applyFont="1" applyFill="1" applyAlignment="1" applyProtection="1">
      <alignment horizontal="left" vertical="center"/>
    </xf>
    <xf numFmtId="0" fontId="10" fillId="0" borderId="0" xfId="0" applyFont="1" applyBorder="1" applyAlignment="1" applyProtection="1">
      <alignment horizontal="center" vertical="center"/>
    </xf>
    <xf numFmtId="0" fontId="10" fillId="0" borderId="0" xfId="0" applyFont="1" applyAlignment="1" applyProtection="1">
      <alignment horizontal="center" vertical="center"/>
    </xf>
    <xf numFmtId="0" fontId="14" fillId="0" borderId="0" xfId="0" applyFont="1" applyAlignment="1" applyProtection="1">
      <alignment horizontal="left"/>
    </xf>
    <xf numFmtId="171" fontId="9" fillId="0" borderId="0" xfId="0" applyNumberFormat="1" applyFont="1" applyBorder="1" applyAlignment="1" applyProtection="1">
      <alignment horizontal="centerContinuous" vertical="center"/>
    </xf>
    <xf numFmtId="0" fontId="15" fillId="0" borderId="0" xfId="0" applyFont="1" applyAlignment="1" applyProtection="1">
      <alignment horizontal="left"/>
    </xf>
    <xf numFmtId="0" fontId="9" fillId="0" borderId="0" xfId="0" applyFont="1" applyAlignment="1" applyProtection="1">
      <alignment horizontal="left" vertical="center"/>
    </xf>
    <xf numFmtId="0" fontId="9" fillId="0" borderId="0" xfId="0" applyFont="1" applyAlignment="1" applyProtection="1">
      <alignment horizontal="center" vertical="center"/>
    </xf>
    <xf numFmtId="0" fontId="0" fillId="0" borderId="0" xfId="0" applyAlignment="1" applyProtection="1">
      <alignment horizontal="left"/>
    </xf>
    <xf numFmtId="0" fontId="0" fillId="0" borderId="0" xfId="0" applyAlignment="1" applyProtection="1">
      <alignment horizontal="left" vertical="center"/>
    </xf>
    <xf numFmtId="0" fontId="15" fillId="0" borderId="0" xfId="0" applyFont="1" applyAlignment="1" applyProtection="1">
      <alignment horizontal="left" vertical="center"/>
    </xf>
    <xf numFmtId="0" fontId="4" fillId="0" borderId="0" xfId="0" applyFont="1" applyAlignment="1" applyProtection="1">
      <alignment vertical="center"/>
    </xf>
    <xf numFmtId="0" fontId="34" fillId="0" borderId="0" xfId="0" applyFont="1" applyAlignment="1" applyProtection="1">
      <alignment vertical="center"/>
    </xf>
    <xf numFmtId="0" fontId="18" fillId="0" borderId="0" xfId="0" applyFont="1" applyAlignment="1" applyProtection="1">
      <alignment vertical="center"/>
    </xf>
    <xf numFmtId="0" fontId="16" fillId="0" borderId="0" xfId="0" applyFont="1" applyBorder="1" applyAlignment="1" applyProtection="1">
      <alignment horizontal="right" vertical="center"/>
    </xf>
    <xf numFmtId="0" fontId="5" fillId="4" borderId="0" xfId="0" applyFont="1" applyFill="1" applyAlignment="1" applyProtection="1">
      <alignment horizontal="center" vertical="center"/>
    </xf>
    <xf numFmtId="0" fontId="5" fillId="0" borderId="0" xfId="0" applyFont="1" applyFill="1" applyAlignment="1" applyProtection="1">
      <alignment horizontal="left"/>
    </xf>
    <xf numFmtId="0" fontId="5" fillId="0" borderId="0" xfId="0" applyFont="1" applyAlignment="1" applyProtection="1">
      <alignment horizontal="left"/>
    </xf>
    <xf numFmtId="0" fontId="5" fillId="7" borderId="0" xfId="0" applyFont="1" applyFill="1" applyAlignment="1" applyProtection="1">
      <alignment horizontal="center" vertical="center"/>
    </xf>
    <xf numFmtId="0" fontId="35" fillId="0" borderId="0" xfId="0" applyFont="1" applyAlignment="1" applyProtection="1">
      <alignment horizontal="left"/>
    </xf>
    <xf numFmtId="0" fontId="5" fillId="5" borderId="0" xfId="0" applyFont="1" applyFill="1" applyBorder="1" applyAlignment="1" applyProtection="1">
      <alignment horizontal="center" vertical="center"/>
    </xf>
    <xf numFmtId="0" fontId="16" fillId="0" borderId="0" xfId="0" applyFont="1" applyBorder="1" applyAlignment="1" applyProtection="1">
      <alignment horizontal="left" vertical="center"/>
    </xf>
    <xf numFmtId="0" fontId="35" fillId="0" borderId="0" xfId="0" applyFont="1" applyAlignment="1" applyProtection="1">
      <alignment horizontal="left" vertical="center"/>
    </xf>
    <xf numFmtId="0" fontId="19" fillId="0" borderId="0" xfId="0" applyFont="1" applyAlignment="1" applyProtection="1">
      <alignment horizontal="left"/>
    </xf>
    <xf numFmtId="0" fontId="19" fillId="0" borderId="0" xfId="0" applyFont="1" applyAlignment="1" applyProtection="1">
      <alignment horizontal="left" vertical="center"/>
    </xf>
    <xf numFmtId="0" fontId="1" fillId="0" borderId="0" xfId="0" applyFont="1" applyFill="1" applyAlignment="1" applyProtection="1">
      <alignment horizontal="center" vertical="center"/>
    </xf>
    <xf numFmtId="0" fontId="33" fillId="0" borderId="0" xfId="0" applyFont="1" applyFill="1" applyAlignment="1" applyProtection="1">
      <alignment vertical="center"/>
    </xf>
    <xf numFmtId="2" fontId="16" fillId="0" borderId="0" xfId="0" applyNumberFormat="1" applyFont="1" applyBorder="1" applyAlignment="1" applyProtection="1">
      <alignment vertical="center"/>
    </xf>
    <xf numFmtId="0" fontId="36" fillId="0" borderId="0" xfId="0" applyFont="1" applyAlignment="1" applyProtection="1">
      <alignment vertical="center"/>
    </xf>
    <xf numFmtId="0" fontId="5" fillId="0" borderId="0" xfId="0" applyFont="1" applyAlignment="1" applyProtection="1">
      <alignment horizontal="center" vertical="center"/>
    </xf>
    <xf numFmtId="171" fontId="20" fillId="0" borderId="0" xfId="0" applyNumberFormat="1" applyFont="1" applyBorder="1" applyAlignment="1" applyProtection="1">
      <alignment horizontal="left" vertical="center"/>
    </xf>
    <xf numFmtId="2" fontId="16" fillId="3" borderId="4" xfId="0" applyNumberFormat="1" applyFont="1" applyFill="1" applyBorder="1" applyAlignment="1" applyProtection="1">
      <alignment horizontal="center" vertical="center"/>
    </xf>
    <xf numFmtId="168" fontId="16" fillId="3" borderId="5" xfId="0" applyNumberFormat="1" applyFont="1" applyFill="1" applyBorder="1" applyAlignment="1" applyProtection="1">
      <alignment horizontal="center" vertical="center"/>
    </xf>
    <xf numFmtId="0" fontId="16" fillId="0" borderId="0" xfId="0" applyFont="1" applyBorder="1" applyAlignment="1" applyProtection="1">
      <alignment horizontal="center" vertical="center"/>
    </xf>
    <xf numFmtId="166" fontId="16" fillId="0" borderId="0" xfId="0" applyNumberFormat="1" applyFont="1" applyAlignment="1" applyProtection="1">
      <alignment vertical="center"/>
    </xf>
    <xf numFmtId="166" fontId="16" fillId="0" borderId="0" xfId="0" applyNumberFormat="1" applyFont="1" applyBorder="1" applyAlignment="1" applyProtection="1">
      <alignment vertical="center"/>
    </xf>
    <xf numFmtId="166" fontId="16" fillId="0" borderId="0" xfId="0" applyNumberFormat="1" applyFont="1" applyFill="1" applyBorder="1" applyAlignment="1" applyProtection="1">
      <alignment vertical="center"/>
    </xf>
    <xf numFmtId="171" fontId="16" fillId="0" borderId="0" xfId="0" applyNumberFormat="1" applyFont="1" applyBorder="1" applyAlignment="1" applyProtection="1">
      <alignment horizontal="center" vertical="center"/>
    </xf>
    <xf numFmtId="166" fontId="16" fillId="7" borderId="6" xfId="0" applyNumberFormat="1" applyFont="1" applyFill="1" applyBorder="1" applyAlignment="1" applyProtection="1">
      <alignment horizontal="center" vertical="center"/>
    </xf>
    <xf numFmtId="166" fontId="16" fillId="7" borderId="7" xfId="0" applyNumberFormat="1" applyFont="1" applyFill="1" applyBorder="1" applyAlignment="1" applyProtection="1">
      <alignment horizontal="center" vertical="center"/>
    </xf>
    <xf numFmtId="165" fontId="3" fillId="0" borderId="0" xfId="0" applyNumberFormat="1" applyFont="1" applyBorder="1" applyAlignment="1" applyProtection="1">
      <alignment vertical="center"/>
    </xf>
    <xf numFmtId="0" fontId="37" fillId="0" borderId="0" xfId="0" applyFont="1" applyAlignment="1" applyProtection="1">
      <alignment vertical="center"/>
    </xf>
    <xf numFmtId="2" fontId="3" fillId="0" borderId="0" xfId="0" applyNumberFormat="1" applyFont="1" applyFill="1" applyBorder="1" applyAlignment="1" applyProtection="1">
      <alignment horizontal="center" vertical="center"/>
    </xf>
    <xf numFmtId="14" fontId="3" fillId="0" borderId="0" xfId="0" applyNumberFormat="1" applyFont="1" applyAlignment="1" applyProtection="1">
      <alignment horizontal="center" vertical="center"/>
    </xf>
    <xf numFmtId="2" fontId="3" fillId="0" borderId="0" xfId="0" applyNumberFormat="1" applyFont="1" applyFill="1" applyBorder="1" applyAlignment="1" applyProtection="1">
      <alignment vertical="center"/>
    </xf>
    <xf numFmtId="2" fontId="4" fillId="0" borderId="0" xfId="0" applyNumberFormat="1" applyFont="1" applyBorder="1" applyAlignment="1" applyProtection="1">
      <alignment horizontal="center" vertical="center"/>
    </xf>
    <xf numFmtId="0" fontId="4" fillId="0" borderId="0" xfId="0" applyFont="1" applyBorder="1" applyAlignment="1" applyProtection="1">
      <alignment vertical="center"/>
    </xf>
    <xf numFmtId="168" fontId="38" fillId="0" borderId="0" xfId="0" applyNumberFormat="1" applyFont="1" applyBorder="1" applyAlignment="1" applyProtection="1">
      <alignment vertical="center"/>
    </xf>
    <xf numFmtId="0" fontId="22" fillId="0" borderId="8" xfId="0" applyFont="1" applyBorder="1" applyAlignment="1" applyProtection="1">
      <alignment horizontal="center" vertical="center"/>
    </xf>
    <xf numFmtId="0" fontId="5" fillId="8" borderId="0" xfId="0" applyFont="1" applyFill="1" applyBorder="1" applyAlignment="1" applyProtection="1">
      <alignment horizontal="center" vertical="center"/>
    </xf>
    <xf numFmtId="2" fontId="31" fillId="8" borderId="2" xfId="0" applyNumberFormat="1" applyFont="1" applyFill="1" applyBorder="1" applyAlignment="1" applyProtection="1">
      <alignment horizontal="center" vertical="center"/>
      <protection locked="0"/>
    </xf>
    <xf numFmtId="2" fontId="32" fillId="8" borderId="1" xfId="0" applyNumberFormat="1" applyFont="1" applyFill="1" applyBorder="1" applyAlignment="1" applyProtection="1">
      <alignment horizontal="center" vertical="center"/>
      <protection locked="0"/>
    </xf>
    <xf numFmtId="0" fontId="39" fillId="0" borderId="0" xfId="0" applyFont="1" applyBorder="1" applyAlignment="1" applyProtection="1">
      <alignment vertical="center"/>
    </xf>
    <xf numFmtId="2" fontId="3" fillId="0" borderId="0" xfId="0" applyNumberFormat="1" applyFont="1" applyBorder="1" applyAlignment="1" applyProtection="1">
      <alignment horizontal="center" vertical="center"/>
    </xf>
    <xf numFmtId="0" fontId="5" fillId="0" borderId="0" xfId="0" applyFont="1" applyBorder="1" applyAlignment="1" applyProtection="1">
      <alignment horizontal="center" vertical="center"/>
    </xf>
    <xf numFmtId="0" fontId="35" fillId="0" borderId="0" xfId="0" applyFont="1" applyFill="1" applyAlignment="1" applyProtection="1"/>
    <xf numFmtId="0" fontId="39" fillId="0" borderId="0" xfId="0" applyFont="1" applyFill="1" applyBorder="1" applyAlignment="1" applyProtection="1">
      <alignment vertical="center"/>
    </xf>
    <xf numFmtId="168" fontId="3" fillId="0" borderId="0" xfId="0" applyNumberFormat="1"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0" fontId="4" fillId="0" borderId="0" xfId="0" applyFont="1" applyFill="1" applyBorder="1" applyAlignment="1" applyProtection="1">
      <alignment horizontal="left" vertical="center"/>
    </xf>
    <xf numFmtId="0" fontId="16" fillId="0" borderId="0" xfId="0" applyFont="1" applyFill="1" applyBorder="1" applyAlignment="1" applyProtection="1">
      <alignment horizontal="left" vertical="center"/>
    </xf>
    <xf numFmtId="0" fontId="33" fillId="0" borderId="0" xfId="0" applyFont="1" applyFill="1" applyBorder="1" applyAlignment="1" applyProtection="1">
      <alignment vertical="center"/>
    </xf>
    <xf numFmtId="166" fontId="16" fillId="8" borderId="9" xfId="0" applyNumberFormat="1" applyFont="1" applyFill="1" applyBorder="1" applyAlignment="1" applyProtection="1">
      <alignment horizontal="center" vertical="center"/>
    </xf>
    <xf numFmtId="166" fontId="16" fillId="8" borderId="10" xfId="0" applyNumberFormat="1" applyFont="1" applyFill="1" applyBorder="1" applyAlignment="1" applyProtection="1">
      <alignment horizontal="center" vertical="center"/>
    </xf>
    <xf numFmtId="0" fontId="3" fillId="0" borderId="0" xfId="0" applyFont="1" applyBorder="1" applyAlignment="1" applyProtection="1">
      <alignment horizontal="center" vertical="center"/>
    </xf>
    <xf numFmtId="0" fontId="4" fillId="0" borderId="11" xfId="0" applyFont="1" applyBorder="1" applyAlignment="1" applyProtection="1">
      <alignment vertical="center"/>
    </xf>
    <xf numFmtId="0" fontId="39" fillId="0" borderId="12" xfId="0" applyFont="1" applyBorder="1" applyAlignment="1" applyProtection="1">
      <alignment vertical="center"/>
    </xf>
    <xf numFmtId="0" fontId="4" fillId="0" borderId="12" xfId="0" applyFont="1" applyBorder="1" applyAlignment="1" applyProtection="1">
      <alignment horizontal="center" vertical="center"/>
    </xf>
    <xf numFmtId="1" fontId="3" fillId="0" borderId="12" xfId="0" applyNumberFormat="1" applyFont="1" applyFill="1" applyBorder="1" applyAlignment="1" applyProtection="1">
      <alignment vertical="center"/>
    </xf>
    <xf numFmtId="1" fontId="39" fillId="0" borderId="12" xfId="0" applyNumberFormat="1" applyFont="1" applyFill="1" applyBorder="1" applyAlignment="1" applyProtection="1">
      <alignment vertical="center"/>
    </xf>
    <xf numFmtId="0" fontId="3" fillId="0" borderId="12" xfId="0" applyFont="1" applyBorder="1" applyAlignment="1" applyProtection="1">
      <alignment horizontal="center" vertical="center"/>
    </xf>
    <xf numFmtId="0" fontId="4" fillId="0" borderId="13" xfId="0" applyFont="1" applyBorder="1" applyAlignment="1" applyProtection="1">
      <alignment horizontal="left" vertical="center"/>
    </xf>
    <xf numFmtId="0" fontId="4" fillId="0" borderId="0" xfId="0" applyFont="1" applyBorder="1" applyAlignment="1" applyProtection="1">
      <alignment horizontal="left" vertical="center"/>
    </xf>
    <xf numFmtId="0" fontId="3" fillId="0" borderId="0" xfId="0" applyFont="1" applyBorder="1" applyAlignment="1" applyProtection="1">
      <alignment horizontal="left" vertical="center"/>
    </xf>
    <xf numFmtId="14" fontId="3" fillId="0" borderId="0" xfId="0" applyNumberFormat="1" applyFont="1" applyBorder="1" applyAlignment="1" applyProtection="1">
      <alignment horizontal="center" vertical="center"/>
    </xf>
    <xf numFmtId="0" fontId="4" fillId="0" borderId="13" xfId="0" applyFont="1" applyFill="1" applyBorder="1" applyAlignment="1" applyProtection="1">
      <alignment horizontal="left" vertical="center"/>
    </xf>
    <xf numFmtId="2" fontId="39" fillId="0" borderId="0" xfId="0" applyNumberFormat="1" applyFont="1" applyFill="1" applyBorder="1" applyAlignment="1" applyProtection="1">
      <alignment vertical="center"/>
    </xf>
    <xf numFmtId="0" fontId="3" fillId="0" borderId="0" xfId="0" applyFont="1" applyFill="1" applyBorder="1" applyAlignment="1" applyProtection="1">
      <alignment horizontal="center" vertical="center"/>
    </xf>
    <xf numFmtId="14" fontId="3" fillId="0" borderId="0" xfId="0" applyNumberFormat="1" applyFont="1" applyFill="1" applyBorder="1" applyAlignment="1" applyProtection="1">
      <alignment horizontal="center" vertical="center"/>
    </xf>
    <xf numFmtId="2" fontId="4" fillId="0" borderId="0" xfId="0" applyNumberFormat="1" applyFont="1" applyBorder="1" applyAlignment="1" applyProtection="1">
      <alignment horizontal="left" vertical="center"/>
    </xf>
    <xf numFmtId="0" fontId="4" fillId="0" borderId="0" xfId="0" applyFont="1" applyBorder="1" applyAlignment="1" applyProtection="1">
      <alignment horizontal="right" vertical="center"/>
    </xf>
    <xf numFmtId="0" fontId="4" fillId="0" borderId="0" xfId="0" applyFont="1" applyBorder="1" applyAlignment="1" applyProtection="1">
      <alignment vertical="center" wrapText="1"/>
    </xf>
    <xf numFmtId="0" fontId="39" fillId="0" borderId="0" xfId="0" applyFont="1" applyBorder="1" applyAlignment="1" applyProtection="1">
      <alignment horizontal="left" vertical="center"/>
    </xf>
    <xf numFmtId="0" fontId="4" fillId="0" borderId="13" xfId="0" applyFont="1" applyBorder="1" applyAlignment="1" applyProtection="1">
      <alignment horizontal="center" vertical="center"/>
    </xf>
    <xf numFmtId="0" fontId="4" fillId="0" borderId="14" xfId="0" applyFont="1" applyFill="1" applyBorder="1" applyAlignment="1" applyProtection="1">
      <alignment horizontal="left" vertical="center"/>
    </xf>
    <xf numFmtId="0" fontId="4" fillId="0" borderId="15" xfId="0" applyFont="1" applyFill="1" applyBorder="1" applyAlignment="1" applyProtection="1">
      <alignment horizontal="left" vertical="center"/>
    </xf>
    <xf numFmtId="0" fontId="39" fillId="0" borderId="16" xfId="0" applyFont="1" applyFill="1" applyBorder="1" applyAlignment="1" applyProtection="1">
      <alignment vertical="center"/>
    </xf>
    <xf numFmtId="2" fontId="3" fillId="0" borderId="16" xfId="0" applyNumberFormat="1" applyFont="1" applyFill="1" applyBorder="1" applyAlignment="1" applyProtection="1">
      <alignment horizontal="center" vertical="center"/>
    </xf>
    <xf numFmtId="168" fontId="3" fillId="0" borderId="16" xfId="0" applyNumberFormat="1"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4" fillId="0" borderId="16" xfId="0" applyFont="1" applyFill="1" applyBorder="1" applyAlignment="1" applyProtection="1">
      <alignment horizontal="left" vertical="center"/>
    </xf>
    <xf numFmtId="0" fontId="4" fillId="0" borderId="17" xfId="0" applyFont="1" applyFill="1" applyBorder="1" applyAlignment="1" applyProtection="1">
      <alignment horizontal="left" vertical="center"/>
    </xf>
    <xf numFmtId="0" fontId="1" fillId="0" borderId="16" xfId="0" applyFont="1" applyBorder="1" applyAlignment="1" applyProtection="1">
      <alignment horizontal="center" vertical="center"/>
    </xf>
    <xf numFmtId="2" fontId="1" fillId="0" borderId="16" xfId="0" applyNumberFormat="1" applyFont="1" applyBorder="1" applyAlignment="1" applyProtection="1">
      <alignment horizontal="left" vertical="center"/>
    </xf>
    <xf numFmtId="2" fontId="1" fillId="0" borderId="16" xfId="0" applyNumberFormat="1" applyFont="1" applyBorder="1" applyAlignment="1" applyProtection="1">
      <alignment horizontal="center" vertical="center"/>
    </xf>
    <xf numFmtId="0" fontId="1" fillId="0" borderId="16" xfId="0" applyFont="1" applyBorder="1" applyAlignment="1" applyProtection="1">
      <alignment vertical="center"/>
    </xf>
    <xf numFmtId="0" fontId="4" fillId="0" borderId="11" xfId="0" applyFont="1" applyFill="1" applyBorder="1" applyAlignment="1" applyProtection="1">
      <alignment horizontal="left" vertical="center"/>
    </xf>
    <xf numFmtId="0" fontId="39" fillId="0" borderId="12" xfId="0" applyFont="1" applyFill="1" applyBorder="1" applyAlignment="1" applyProtection="1">
      <alignment vertical="center"/>
    </xf>
    <xf numFmtId="2" fontId="3" fillId="0" borderId="12" xfId="0" applyNumberFormat="1" applyFont="1" applyFill="1" applyBorder="1" applyAlignment="1" applyProtection="1">
      <alignment horizontal="center" vertical="center"/>
    </xf>
    <xf numFmtId="0" fontId="4" fillId="0" borderId="14" xfId="0" applyFont="1" applyBorder="1" applyAlignment="1" applyProtection="1">
      <alignment vertical="center" wrapText="1"/>
    </xf>
    <xf numFmtId="14" fontId="3" fillId="0" borderId="0" xfId="0" applyNumberFormat="1" applyFont="1" applyBorder="1" applyAlignment="1" applyProtection="1">
      <alignment vertical="center"/>
    </xf>
    <xf numFmtId="0" fontId="3" fillId="0" borderId="0" xfId="0" applyFont="1" applyFill="1" applyBorder="1" applyAlignment="1" applyProtection="1">
      <alignment horizontal="left" vertical="center"/>
    </xf>
    <xf numFmtId="0" fontId="36" fillId="0" borderId="0" xfId="0" applyFont="1" applyBorder="1" applyAlignment="1" applyProtection="1">
      <alignment horizontal="left" vertical="center"/>
    </xf>
    <xf numFmtId="0" fontId="35" fillId="0" borderId="0" xfId="0" applyFont="1" applyBorder="1" applyAlignment="1" applyProtection="1">
      <alignment vertical="center"/>
    </xf>
    <xf numFmtId="0" fontId="35" fillId="0" borderId="0" xfId="0" applyFont="1" applyBorder="1" applyAlignment="1" applyProtection="1">
      <alignment horizontal="left" vertical="center"/>
    </xf>
    <xf numFmtId="2" fontId="4" fillId="0" borderId="0" xfId="0" applyNumberFormat="1" applyFont="1" applyBorder="1" applyAlignment="1" applyProtection="1">
      <alignment horizontal="right" vertical="center"/>
    </xf>
    <xf numFmtId="0" fontId="3" fillId="0" borderId="0" xfId="0" applyFont="1" applyBorder="1" applyAlignment="1" applyProtection="1">
      <alignment horizontal="right" vertical="center"/>
    </xf>
    <xf numFmtId="0" fontId="37" fillId="0" borderId="0" xfId="0" applyFont="1" applyBorder="1" applyAlignment="1" applyProtection="1">
      <alignment vertical="center"/>
    </xf>
    <xf numFmtId="168" fontId="3" fillId="0" borderId="12" xfId="0" applyNumberFormat="1" applyFont="1" applyFill="1" applyBorder="1" applyAlignment="1" applyProtection="1">
      <alignment horizontal="center" vertical="center"/>
    </xf>
    <xf numFmtId="0" fontId="4" fillId="0" borderId="12" xfId="0" applyFont="1" applyFill="1" applyBorder="1" applyAlignment="1" applyProtection="1">
      <alignment horizontal="center" vertical="center"/>
    </xf>
    <xf numFmtId="0" fontId="4" fillId="0" borderId="12" xfId="0" applyFont="1" applyFill="1" applyBorder="1" applyAlignment="1" applyProtection="1">
      <alignment horizontal="left" vertical="center"/>
    </xf>
    <xf numFmtId="0" fontId="3" fillId="0" borderId="14" xfId="0" applyFont="1" applyBorder="1" applyAlignment="1" applyProtection="1">
      <alignment horizontal="right" vertical="center"/>
    </xf>
    <xf numFmtId="0" fontId="37" fillId="0" borderId="14" xfId="0" applyFont="1" applyBorder="1" applyAlignment="1" applyProtection="1">
      <alignment vertical="center"/>
    </xf>
    <xf numFmtId="2" fontId="1" fillId="0" borderId="16" xfId="0" applyNumberFormat="1" applyFont="1" applyBorder="1" applyAlignment="1" applyProtection="1">
      <alignment horizontal="right" vertical="center"/>
    </xf>
    <xf numFmtId="0" fontId="1" fillId="0" borderId="16" xfId="0" applyFont="1" applyBorder="1" applyAlignment="1" applyProtection="1">
      <alignment horizontal="right" vertical="center"/>
    </xf>
    <xf numFmtId="2" fontId="16" fillId="3" borderId="18" xfId="0" applyNumberFormat="1" applyFont="1" applyFill="1" applyBorder="1" applyAlignment="1" applyProtection="1">
      <alignment horizontal="center" vertical="center"/>
    </xf>
    <xf numFmtId="168" fontId="16" fillId="3" borderId="18" xfId="0" applyNumberFormat="1" applyFont="1" applyFill="1" applyBorder="1" applyAlignment="1" applyProtection="1">
      <alignment horizontal="center" vertical="center"/>
    </xf>
    <xf numFmtId="2" fontId="16" fillId="3" borderId="19" xfId="0" applyNumberFormat="1" applyFont="1" applyFill="1" applyBorder="1" applyAlignment="1" applyProtection="1">
      <alignment horizontal="center" vertical="center"/>
    </xf>
    <xf numFmtId="168" fontId="36" fillId="3" borderId="18" xfId="0" applyNumberFormat="1" applyFont="1" applyFill="1" applyBorder="1" applyAlignment="1" applyProtection="1">
      <alignment horizontal="center" vertical="center"/>
    </xf>
    <xf numFmtId="14" fontId="36" fillId="0" borderId="0" xfId="0" applyNumberFormat="1" applyFont="1" applyAlignment="1" applyProtection="1">
      <alignment vertical="center"/>
    </xf>
    <xf numFmtId="0" fontId="1" fillId="0" borderId="0" xfId="0" applyFont="1" applyBorder="1" applyAlignment="1" applyProtection="1">
      <alignment horizontal="center" vertical="center"/>
    </xf>
    <xf numFmtId="0" fontId="6" fillId="0" borderId="0" xfId="0" applyFont="1" applyBorder="1" applyAlignment="1" applyProtection="1">
      <alignment horizontal="center" vertical="center"/>
    </xf>
    <xf numFmtId="2" fontId="21" fillId="0" borderId="20" xfId="0" applyNumberFormat="1" applyFont="1" applyBorder="1" applyAlignment="1" applyProtection="1">
      <alignment horizontal="centerContinuous" vertical="center"/>
    </xf>
    <xf numFmtId="2" fontId="21" fillId="0" borderId="21" xfId="0" applyNumberFormat="1" applyFont="1" applyBorder="1" applyAlignment="1" applyProtection="1">
      <alignment horizontal="centerContinuous" vertical="center"/>
    </xf>
    <xf numFmtId="0" fontId="40" fillId="0" borderId="0" xfId="0" applyFont="1" applyAlignment="1" applyProtection="1">
      <alignment vertical="center"/>
    </xf>
    <xf numFmtId="0" fontId="5" fillId="0" borderId="19" xfId="0" applyFont="1" applyBorder="1" applyAlignment="1" applyProtection="1">
      <alignment horizontal="center" vertical="center"/>
    </xf>
    <xf numFmtId="2" fontId="1" fillId="0" borderId="0" xfId="0" applyNumberFormat="1" applyFont="1" applyBorder="1" applyAlignment="1" applyProtection="1">
      <alignment horizontal="left" vertical="center"/>
    </xf>
    <xf numFmtId="2" fontId="1" fillId="0" borderId="0" xfId="0" applyNumberFormat="1" applyFont="1" applyBorder="1" applyAlignment="1" applyProtection="1">
      <alignment horizontal="center" vertical="center"/>
    </xf>
    <xf numFmtId="0" fontId="1" fillId="0" borderId="0" xfId="0" applyFont="1" applyBorder="1" applyAlignment="1" applyProtection="1">
      <alignment vertical="center"/>
    </xf>
    <xf numFmtId="2" fontId="1" fillId="0" borderId="0" xfId="0" applyNumberFormat="1" applyFont="1" applyBorder="1" applyAlignment="1" applyProtection="1">
      <alignment horizontal="right" vertical="center"/>
    </xf>
    <xf numFmtId="0" fontId="1" fillId="0" borderId="0" xfId="0" applyFont="1" applyBorder="1" applyAlignment="1" applyProtection="1">
      <alignment horizontal="right" vertical="center"/>
    </xf>
    <xf numFmtId="0" fontId="1" fillId="0" borderId="14" xfId="0" applyFont="1" applyBorder="1" applyAlignment="1" applyProtection="1">
      <alignment horizontal="center" vertical="center"/>
    </xf>
    <xf numFmtId="0" fontId="1" fillId="0" borderId="0" xfId="0" applyFont="1" applyAlignment="1" applyProtection="1">
      <alignment vertical="center"/>
    </xf>
    <xf numFmtId="166" fontId="1" fillId="0" borderId="0" xfId="0" applyNumberFormat="1" applyFont="1" applyAlignment="1" applyProtection="1">
      <alignment vertical="center"/>
    </xf>
    <xf numFmtId="2" fontId="1" fillId="0" borderId="0" xfId="0" applyNumberFormat="1" applyFont="1" applyBorder="1" applyAlignment="1" applyProtection="1">
      <alignment vertical="center"/>
    </xf>
    <xf numFmtId="169" fontId="1" fillId="0" borderId="0" xfId="0" applyNumberFormat="1" applyFont="1" applyBorder="1" applyAlignment="1" applyProtection="1">
      <alignment horizontal="right" vertical="center"/>
    </xf>
    <xf numFmtId="166" fontId="3" fillId="0" borderId="0" xfId="0" applyNumberFormat="1" applyFont="1" applyAlignment="1" applyProtection="1">
      <alignment vertical="center"/>
    </xf>
    <xf numFmtId="0" fontId="3" fillId="0" borderId="0" xfId="0" applyFont="1" applyAlignment="1" applyProtection="1">
      <alignment horizontal="left" vertical="center"/>
    </xf>
    <xf numFmtId="0" fontId="36" fillId="0" borderId="0" xfId="0" applyFont="1" applyBorder="1" applyAlignment="1" applyProtection="1">
      <alignment vertical="center"/>
    </xf>
    <xf numFmtId="0" fontId="33" fillId="0" borderId="0" xfId="0" applyFont="1" applyBorder="1" applyAlignment="1" applyProtection="1">
      <alignment vertical="center"/>
    </xf>
    <xf numFmtId="14" fontId="5" fillId="0" borderId="0" xfId="0" applyNumberFormat="1" applyFont="1" applyFill="1" applyBorder="1" applyAlignment="1" applyProtection="1">
      <alignment horizontal="left" vertical="center"/>
    </xf>
    <xf numFmtId="0" fontId="0" fillId="0" borderId="0" xfId="0" applyBorder="1" applyAlignment="1" applyProtection="1">
      <alignment vertical="center"/>
    </xf>
    <xf numFmtId="0" fontId="36" fillId="0" borderId="0" xfId="0" applyFont="1" applyFill="1" applyBorder="1" applyAlignment="1" applyProtection="1">
      <alignment vertical="center"/>
    </xf>
    <xf numFmtId="0" fontId="0" fillId="0" borderId="0" xfId="0" applyFill="1" applyBorder="1" applyAlignment="1" applyProtection="1">
      <alignment vertical="center"/>
    </xf>
    <xf numFmtId="0" fontId="7" fillId="0" borderId="0" xfId="0" applyFont="1" applyFill="1" applyBorder="1" applyAlignment="1" applyProtection="1">
      <alignment horizontal="center" vertical="center"/>
    </xf>
    <xf numFmtId="0" fontId="1" fillId="0" borderId="12" xfId="0" applyFont="1" applyBorder="1" applyAlignment="1" applyProtection="1">
      <alignment horizontal="center" vertical="center"/>
    </xf>
    <xf numFmtId="0" fontId="1" fillId="0" borderId="22" xfId="0" applyFont="1" applyBorder="1" applyAlignment="1" applyProtection="1">
      <alignment vertical="center"/>
    </xf>
    <xf numFmtId="166" fontId="1" fillId="0" borderId="0" xfId="0" applyNumberFormat="1" applyFont="1" applyBorder="1" applyAlignment="1" applyProtection="1">
      <alignment vertical="center"/>
    </xf>
    <xf numFmtId="0" fontId="1" fillId="0" borderId="0" xfId="0" applyFont="1" applyFill="1" applyBorder="1" applyAlignment="1" applyProtection="1">
      <alignment horizontal="center" vertical="center"/>
    </xf>
    <xf numFmtId="0" fontId="1" fillId="0" borderId="14" xfId="0" applyFont="1" applyFill="1" applyBorder="1" applyAlignment="1" applyProtection="1">
      <alignment vertical="center"/>
    </xf>
    <xf numFmtId="0" fontId="33" fillId="0" borderId="16" xfId="0" applyFont="1" applyFill="1" applyBorder="1" applyAlignment="1" applyProtection="1">
      <alignment vertical="center"/>
    </xf>
    <xf numFmtId="0" fontId="1" fillId="0" borderId="16" xfId="0" applyFont="1" applyFill="1" applyBorder="1" applyAlignment="1" applyProtection="1">
      <alignment horizontal="center" vertical="center"/>
    </xf>
    <xf numFmtId="0" fontId="33" fillId="0" borderId="12" xfId="0" applyFont="1" applyFill="1" applyBorder="1" applyAlignment="1" applyProtection="1">
      <alignment vertical="center"/>
    </xf>
    <xf numFmtId="0" fontId="1" fillId="0" borderId="12" xfId="0" applyFont="1" applyFill="1" applyBorder="1" applyAlignment="1" applyProtection="1">
      <alignment horizontal="center" vertical="center"/>
    </xf>
    <xf numFmtId="0" fontId="12" fillId="0" borderId="0" xfId="0" applyFont="1" applyAlignment="1" applyProtection="1">
      <alignment horizontal="center" vertical="center"/>
    </xf>
    <xf numFmtId="0" fontId="41" fillId="0" borderId="0" xfId="0" applyFont="1" applyAlignment="1" applyProtection="1">
      <alignment vertical="center"/>
    </xf>
    <xf numFmtId="0" fontId="12" fillId="0" borderId="0" xfId="0" applyFont="1" applyBorder="1" applyAlignment="1" applyProtection="1">
      <alignment horizontal="center" vertical="center"/>
    </xf>
    <xf numFmtId="0" fontId="12" fillId="0" borderId="0" xfId="0" applyFont="1" applyAlignment="1" applyProtection="1">
      <alignment vertical="center"/>
    </xf>
    <xf numFmtId="166" fontId="12" fillId="0" borderId="0" xfId="0" applyNumberFormat="1" applyFont="1" applyAlignment="1" applyProtection="1">
      <alignment vertical="center"/>
    </xf>
    <xf numFmtId="2" fontId="12" fillId="0" borderId="0" xfId="0" applyNumberFormat="1" applyFont="1" applyBorder="1" applyAlignment="1" applyProtection="1">
      <alignment vertical="center"/>
    </xf>
    <xf numFmtId="169" fontId="12" fillId="0" borderId="0" xfId="0" applyNumberFormat="1" applyFont="1" applyBorder="1" applyAlignment="1" applyProtection="1">
      <alignment horizontal="right" vertical="center"/>
    </xf>
    <xf numFmtId="166" fontId="5" fillId="0" borderId="0" xfId="0" applyNumberFormat="1" applyFont="1" applyFill="1" applyBorder="1" applyAlignment="1" applyProtection="1">
      <alignment horizontal="center" vertical="center"/>
    </xf>
    <xf numFmtId="0" fontId="7" fillId="0" borderId="64" xfId="0" applyFont="1" applyBorder="1" applyAlignment="1" applyProtection="1">
      <alignment horizontal="left" vertical="center"/>
    </xf>
    <xf numFmtId="0" fontId="1" fillId="0" borderId="65" xfId="0" applyFont="1" applyBorder="1" applyAlignment="1" applyProtection="1">
      <alignment horizontal="center" vertical="center"/>
    </xf>
    <xf numFmtId="0" fontId="7" fillId="0" borderId="66" xfId="0" applyFont="1" applyBorder="1" applyAlignment="1" applyProtection="1">
      <alignment vertical="center"/>
    </xf>
    <xf numFmtId="0" fontId="4" fillId="0" borderId="67" xfId="0" applyFont="1" applyBorder="1" applyAlignment="1" applyProtection="1">
      <alignment vertical="center"/>
    </xf>
    <xf numFmtId="0" fontId="4" fillId="0" borderId="68" xfId="0" applyFont="1" applyBorder="1" applyAlignment="1" applyProtection="1">
      <alignment vertical="center"/>
    </xf>
    <xf numFmtId="0" fontId="4" fillId="0" borderId="69" xfId="0" applyFont="1" applyBorder="1" applyAlignment="1" applyProtection="1">
      <alignment vertical="center"/>
    </xf>
    <xf numFmtId="0" fontId="1" fillId="0" borderId="0" xfId="0" applyFont="1" applyBorder="1" applyAlignment="1" applyProtection="1">
      <alignment horizontal="left" vertical="center"/>
    </xf>
    <xf numFmtId="0" fontId="16" fillId="0" borderId="70" xfId="0" applyFont="1" applyBorder="1" applyAlignment="1" applyProtection="1">
      <alignment horizontal="left" vertical="center"/>
    </xf>
    <xf numFmtId="0" fontId="16" fillId="0" borderId="71" xfId="0" applyFont="1" applyBorder="1" applyAlignment="1" applyProtection="1">
      <alignment horizontal="left" vertical="center"/>
    </xf>
    <xf numFmtId="0" fontId="36" fillId="0" borderId="71" xfId="0" applyFont="1" applyBorder="1" applyAlignment="1" applyProtection="1">
      <alignment vertical="center"/>
    </xf>
    <xf numFmtId="0" fontId="33" fillId="0" borderId="71" xfId="0" applyFont="1" applyBorder="1" applyAlignment="1" applyProtection="1">
      <alignment vertical="center"/>
    </xf>
    <xf numFmtId="0" fontId="1" fillId="0" borderId="71" xfId="0" applyFont="1" applyBorder="1" applyAlignment="1" applyProtection="1">
      <alignment horizontal="center" vertical="center"/>
    </xf>
    <xf numFmtId="0" fontId="5" fillId="0" borderId="71" xfId="0" applyFont="1" applyBorder="1" applyAlignment="1" applyProtection="1">
      <alignment horizontal="left" vertical="center"/>
    </xf>
    <xf numFmtId="0" fontId="1" fillId="0" borderId="72" xfId="0" applyFont="1" applyBorder="1" applyAlignment="1" applyProtection="1">
      <alignment horizontal="center" vertical="center"/>
    </xf>
    <xf numFmtId="0" fontId="36" fillId="0" borderId="73" xfId="0" applyFont="1" applyBorder="1" applyAlignment="1" applyProtection="1">
      <alignment horizontal="left" vertical="center"/>
    </xf>
    <xf numFmtId="0" fontId="4" fillId="0" borderId="74" xfId="0" applyFont="1" applyBorder="1" applyAlignment="1" applyProtection="1">
      <alignment vertical="center"/>
    </xf>
    <xf numFmtId="0" fontId="16" fillId="0" borderId="73" xfId="0" applyFont="1" applyBorder="1" applyAlignment="1" applyProtection="1">
      <alignment horizontal="left" vertical="center"/>
    </xf>
    <xf numFmtId="0" fontId="1" fillId="0" borderId="74" xfId="0" applyFont="1" applyBorder="1" applyAlignment="1" applyProtection="1">
      <alignment horizontal="center" vertical="center"/>
    </xf>
    <xf numFmtId="0" fontId="33" fillId="0" borderId="74" xfId="0" applyFont="1" applyFill="1" applyBorder="1" applyAlignment="1" applyProtection="1">
      <alignment vertical="center"/>
    </xf>
    <xf numFmtId="0" fontId="16" fillId="0" borderId="75" xfId="0" applyFont="1" applyBorder="1" applyAlignment="1" applyProtection="1">
      <alignment horizontal="left" vertical="center"/>
    </xf>
    <xf numFmtId="0" fontId="16" fillId="0" borderId="76" xfId="0" applyFont="1" applyBorder="1" applyAlignment="1" applyProtection="1">
      <alignment horizontal="center" vertical="center"/>
    </xf>
    <xf numFmtId="0" fontId="16" fillId="0" borderId="76" xfId="0" applyFont="1" applyBorder="1" applyAlignment="1" applyProtection="1">
      <alignment horizontal="right" vertical="center"/>
    </xf>
    <xf numFmtId="167" fontId="42" fillId="3" borderId="23" xfId="0" applyNumberFormat="1" applyFont="1" applyFill="1" applyBorder="1" applyAlignment="1" applyProtection="1">
      <alignment horizontal="center" vertical="center"/>
      <protection locked="0"/>
    </xf>
    <xf numFmtId="167" fontId="13" fillId="0" borderId="24" xfId="0" applyNumberFormat="1" applyFont="1" applyFill="1" applyBorder="1" applyAlignment="1" applyProtection="1">
      <alignment horizontal="center" vertical="center"/>
      <protection locked="0"/>
    </xf>
    <xf numFmtId="167" fontId="13" fillId="4" borderId="24" xfId="0" applyNumberFormat="1" applyFont="1" applyFill="1" applyBorder="1" applyAlignment="1" applyProtection="1">
      <alignment horizontal="center" vertical="center"/>
      <protection locked="0"/>
    </xf>
    <xf numFmtId="167" fontId="13" fillId="5" borderId="24" xfId="0" applyNumberFormat="1" applyFont="1" applyFill="1" applyBorder="1" applyAlignment="1" applyProtection="1">
      <alignment horizontal="center" vertical="center"/>
      <protection locked="0"/>
    </xf>
    <xf numFmtId="167" fontId="13" fillId="3" borderId="24" xfId="0" applyNumberFormat="1" applyFont="1" applyFill="1" applyBorder="1" applyAlignment="1" applyProtection="1">
      <alignment horizontal="center" vertical="center"/>
      <protection locked="0"/>
    </xf>
    <xf numFmtId="167" fontId="13" fillId="5" borderId="25" xfId="0" applyNumberFormat="1" applyFont="1" applyFill="1" applyBorder="1" applyAlignment="1" applyProtection="1">
      <alignment horizontal="center" vertical="center"/>
      <protection locked="0"/>
    </xf>
    <xf numFmtId="167" fontId="42" fillId="0" borderId="23" xfId="0" applyNumberFormat="1" applyFont="1" applyFill="1" applyBorder="1" applyAlignment="1" applyProtection="1">
      <alignment horizontal="center" vertical="center"/>
      <protection locked="0"/>
    </xf>
    <xf numFmtId="167" fontId="13" fillId="0" borderId="25" xfId="0" applyNumberFormat="1" applyFont="1" applyFill="1" applyBorder="1" applyAlignment="1" applyProtection="1">
      <alignment horizontal="center" vertical="center"/>
      <protection locked="0"/>
    </xf>
    <xf numFmtId="167" fontId="13" fillId="9" borderId="24" xfId="0" applyNumberFormat="1" applyFont="1" applyFill="1" applyBorder="1" applyAlignment="1" applyProtection="1">
      <alignment horizontal="center" vertical="center"/>
      <protection locked="0"/>
    </xf>
    <xf numFmtId="167" fontId="13" fillId="6" borderId="25" xfId="0" applyNumberFormat="1" applyFont="1" applyFill="1" applyBorder="1" applyAlignment="1" applyProtection="1">
      <alignment horizontal="center" vertical="center"/>
      <protection locked="0"/>
    </xf>
    <xf numFmtId="167" fontId="13" fillId="7" borderId="24" xfId="0" applyNumberFormat="1" applyFont="1" applyFill="1" applyBorder="1" applyAlignment="1" applyProtection="1">
      <alignment horizontal="center" vertical="center"/>
      <protection locked="0"/>
    </xf>
    <xf numFmtId="167" fontId="13" fillId="4" borderId="25" xfId="0" applyNumberFormat="1" applyFont="1" applyFill="1" applyBorder="1" applyAlignment="1" applyProtection="1">
      <alignment horizontal="center" vertical="center"/>
      <protection locked="0"/>
    </xf>
    <xf numFmtId="167" fontId="11" fillId="4" borderId="23" xfId="0" applyNumberFormat="1" applyFont="1" applyFill="1" applyBorder="1" applyAlignment="1" applyProtection="1">
      <alignment horizontal="center" vertical="center"/>
      <protection locked="0"/>
    </xf>
    <xf numFmtId="167" fontId="11" fillId="9" borderId="23" xfId="0" applyNumberFormat="1" applyFont="1" applyFill="1" applyBorder="1" applyAlignment="1" applyProtection="1">
      <alignment horizontal="center" vertical="center"/>
      <protection locked="0"/>
    </xf>
    <xf numFmtId="167" fontId="13" fillId="3" borderId="25" xfId="0" applyNumberFormat="1" applyFont="1" applyFill="1" applyBorder="1" applyAlignment="1" applyProtection="1">
      <alignment horizontal="center" vertical="center"/>
      <protection locked="0"/>
    </xf>
    <xf numFmtId="2" fontId="31" fillId="0" borderId="24" xfId="0" applyNumberFormat="1" applyFont="1" applyBorder="1" applyAlignment="1" applyProtection="1">
      <alignment horizontal="center" vertical="center"/>
      <protection locked="0"/>
    </xf>
    <xf numFmtId="167" fontId="13" fillId="0" borderId="24" xfId="0" applyNumberFormat="1" applyFont="1" applyFill="1" applyBorder="1" applyAlignment="1" applyProtection="1">
      <alignment horizontal="left" vertical="center"/>
      <protection locked="0"/>
    </xf>
    <xf numFmtId="2" fontId="31" fillId="0" borderId="24" xfId="0" applyNumberFormat="1" applyFont="1" applyFill="1" applyBorder="1" applyAlignment="1" applyProtection="1">
      <alignment horizontal="left" vertical="center"/>
      <protection locked="0"/>
    </xf>
    <xf numFmtId="2" fontId="31" fillId="0" borderId="24" xfId="0" applyNumberFormat="1" applyFont="1" applyFill="1" applyBorder="1" applyAlignment="1" applyProtection="1">
      <alignment horizontal="center" vertical="center"/>
      <protection locked="0"/>
    </xf>
    <xf numFmtId="2" fontId="16" fillId="0" borderId="26" xfId="0" applyNumberFormat="1" applyFont="1" applyFill="1" applyBorder="1" applyAlignment="1" applyProtection="1">
      <alignment horizontal="center" vertical="center"/>
    </xf>
    <xf numFmtId="2" fontId="16" fillId="0" borderId="27" xfId="0" applyNumberFormat="1" applyFont="1" applyBorder="1" applyAlignment="1" applyProtection="1">
      <alignment horizontal="center" vertical="center"/>
    </xf>
    <xf numFmtId="2" fontId="16" fillId="0" borderId="28" xfId="0" applyNumberFormat="1" applyFont="1" applyBorder="1" applyAlignment="1" applyProtection="1">
      <alignment horizontal="center" vertical="center"/>
    </xf>
    <xf numFmtId="2" fontId="16" fillId="0" borderId="8" xfId="0" applyNumberFormat="1" applyFont="1" applyBorder="1" applyAlignment="1" applyProtection="1">
      <alignment horizontal="center" vertical="center"/>
    </xf>
    <xf numFmtId="2" fontId="16" fillId="0" borderId="29" xfId="0" applyNumberFormat="1" applyFont="1" applyBorder="1" applyAlignment="1" applyProtection="1">
      <alignment horizontal="center" vertical="center"/>
    </xf>
    <xf numFmtId="2" fontId="16" fillId="0" borderId="30" xfId="0" applyNumberFormat="1" applyFont="1" applyBorder="1" applyAlignment="1" applyProtection="1">
      <alignment horizontal="center" vertical="center"/>
    </xf>
    <xf numFmtId="2" fontId="16" fillId="0" borderId="31" xfId="0" applyNumberFormat="1" applyFont="1" applyBorder="1" applyAlignment="1" applyProtection="1">
      <alignment horizontal="center" vertical="center"/>
    </xf>
    <xf numFmtId="168" fontId="16" fillId="0" borderId="29" xfId="0" applyNumberFormat="1" applyFont="1" applyBorder="1" applyAlignment="1" applyProtection="1">
      <alignment horizontal="center" vertical="center"/>
    </xf>
    <xf numFmtId="2" fontId="16" fillId="0" borderId="8" xfId="0" applyNumberFormat="1" applyFont="1" applyFill="1" applyBorder="1" applyAlignment="1" applyProtection="1">
      <alignment horizontal="center" vertical="center"/>
    </xf>
    <xf numFmtId="2" fontId="16" fillId="0" borderId="21" xfId="0" applyNumberFormat="1" applyFont="1" applyBorder="1" applyAlignment="1" applyProtection="1">
      <alignment horizontal="center" vertical="center"/>
    </xf>
    <xf numFmtId="167" fontId="13" fillId="6" borderId="77" xfId="0" applyNumberFormat="1" applyFont="1" applyFill="1" applyBorder="1" applyAlignment="1" applyProtection="1">
      <alignment horizontal="center" vertical="center"/>
      <protection locked="0"/>
    </xf>
    <xf numFmtId="2" fontId="31" fillId="6" borderId="78" xfId="0" applyNumberFormat="1" applyFont="1" applyFill="1" applyBorder="1" applyAlignment="1" applyProtection="1">
      <alignment horizontal="center" vertical="center"/>
      <protection locked="0"/>
    </xf>
    <xf numFmtId="167" fontId="13" fillId="6" borderId="79" xfId="0" applyNumberFormat="1" applyFont="1" applyFill="1" applyBorder="1" applyAlignment="1" applyProtection="1">
      <alignment horizontal="center" vertical="center"/>
      <protection locked="0"/>
    </xf>
    <xf numFmtId="2" fontId="31" fillId="6" borderId="80" xfId="0" applyNumberFormat="1" applyFont="1" applyFill="1" applyBorder="1" applyAlignment="1" applyProtection="1">
      <alignment horizontal="center" vertical="center"/>
      <protection locked="0"/>
    </xf>
    <xf numFmtId="167" fontId="13" fillId="6" borderId="81" xfId="0" applyNumberFormat="1" applyFont="1" applyFill="1" applyBorder="1" applyAlignment="1" applyProtection="1">
      <alignment horizontal="center" vertical="center"/>
      <protection locked="0"/>
    </xf>
    <xf numFmtId="2" fontId="31" fillId="6" borderId="82" xfId="0" applyNumberFormat="1" applyFont="1" applyFill="1" applyBorder="1" applyAlignment="1" applyProtection="1">
      <alignment horizontal="center" vertical="center"/>
      <protection locked="0"/>
    </xf>
    <xf numFmtId="0" fontId="23" fillId="7" borderId="83" xfId="0" applyFont="1" applyFill="1" applyBorder="1" applyAlignment="1" applyProtection="1"/>
    <xf numFmtId="0" fontId="43" fillId="7" borderId="84" xfId="0" applyFont="1" applyFill="1" applyBorder="1" applyAlignment="1" applyProtection="1"/>
    <xf numFmtId="0" fontId="0" fillId="7" borderId="84" xfId="0" applyFill="1" applyBorder="1" applyAlignment="1"/>
    <xf numFmtId="0" fontId="0" fillId="7" borderId="85" xfId="0" applyFill="1" applyBorder="1" applyAlignment="1"/>
    <xf numFmtId="2" fontId="16" fillId="0" borderId="32" xfId="0" applyNumberFormat="1" applyFont="1" applyBorder="1" applyAlignment="1" applyProtection="1">
      <alignment horizontal="center" vertical="center"/>
    </xf>
    <xf numFmtId="2" fontId="16" fillId="0" borderId="20" xfId="0" applyNumberFormat="1" applyFont="1" applyBorder="1" applyAlignment="1" applyProtection="1">
      <alignment horizontal="center" vertical="center"/>
    </xf>
    <xf numFmtId="2" fontId="16" fillId="0" borderId="33" xfId="0" applyNumberFormat="1" applyFont="1" applyBorder="1" applyAlignment="1" applyProtection="1">
      <alignment horizontal="center" vertical="center"/>
    </xf>
    <xf numFmtId="168" fontId="16" fillId="3" borderId="34" xfId="0" applyNumberFormat="1" applyFont="1" applyFill="1" applyBorder="1" applyAlignment="1" applyProtection="1">
      <alignment horizontal="center" vertical="center"/>
    </xf>
    <xf numFmtId="2" fontId="16" fillId="0" borderId="35" xfId="0" applyNumberFormat="1" applyFont="1" applyBorder="1" applyAlignment="1" applyProtection="1">
      <alignment horizontal="center" vertical="center"/>
    </xf>
    <xf numFmtId="0" fontId="35" fillId="0" borderId="0" xfId="0" applyFont="1" applyAlignment="1">
      <alignment horizontal="left" wrapText="1" indent="2"/>
    </xf>
    <xf numFmtId="0" fontId="35" fillId="0" borderId="0" xfId="0" applyFont="1"/>
    <xf numFmtId="0" fontId="35" fillId="0" borderId="0" xfId="0" applyFont="1" applyAlignment="1">
      <alignment wrapText="1"/>
    </xf>
    <xf numFmtId="0" fontId="44" fillId="0" borderId="0" xfId="0" applyFont="1" applyAlignment="1">
      <alignment horizontal="center" wrapText="1"/>
    </xf>
    <xf numFmtId="0" fontId="35" fillId="0" borderId="0" xfId="0" applyFont="1" applyAlignment="1">
      <alignment horizontal="left" indent="2"/>
    </xf>
    <xf numFmtId="0" fontId="35" fillId="0" borderId="0" xfId="0" applyFont="1" applyAlignment="1">
      <alignment horizontal="left" vertical="top" wrapText="1" indent="2"/>
    </xf>
    <xf numFmtId="2" fontId="16" fillId="0" borderId="0" xfId="0" applyNumberFormat="1" applyFont="1" applyFill="1" applyBorder="1" applyAlignment="1" applyProtection="1">
      <alignment horizontal="center" vertical="center" wrapText="1"/>
    </xf>
    <xf numFmtId="0" fontId="35" fillId="0" borderId="0" xfId="0" applyFont="1" applyFill="1" applyBorder="1" applyAlignment="1" applyProtection="1">
      <alignment vertical="center" wrapText="1"/>
    </xf>
    <xf numFmtId="2" fontId="16" fillId="0" borderId="0" xfId="0" applyNumberFormat="1" applyFont="1" applyFill="1" applyBorder="1" applyAlignment="1" applyProtection="1">
      <alignment horizontal="center" vertical="center"/>
    </xf>
    <xf numFmtId="168" fontId="16" fillId="0" borderId="0" xfId="0" applyNumberFormat="1" applyFont="1" applyFill="1" applyBorder="1" applyAlignment="1" applyProtection="1">
      <alignment horizontal="center" vertical="center"/>
    </xf>
    <xf numFmtId="168" fontId="36" fillId="3" borderId="36" xfId="0" applyNumberFormat="1" applyFont="1" applyFill="1" applyBorder="1" applyAlignment="1" applyProtection="1">
      <alignment horizontal="center" vertical="center"/>
    </xf>
    <xf numFmtId="168" fontId="16" fillId="0" borderId="37" xfId="0" applyNumberFormat="1" applyFont="1" applyBorder="1" applyAlignment="1" applyProtection="1">
      <alignment horizontal="center" vertical="center"/>
    </xf>
    <xf numFmtId="168" fontId="36" fillId="3" borderId="5" xfId="0" applyNumberFormat="1" applyFont="1" applyFill="1" applyBorder="1" applyAlignment="1" applyProtection="1">
      <alignment horizontal="center" vertical="center"/>
    </xf>
    <xf numFmtId="0" fontId="36" fillId="0" borderId="0" xfId="0" applyNumberFormat="1" applyFont="1" applyAlignment="1" applyProtection="1">
      <alignment vertical="center"/>
    </xf>
    <xf numFmtId="0" fontId="33" fillId="0" borderId="0" xfId="0" applyNumberFormat="1" applyFont="1" applyFill="1" applyBorder="1" applyAlignment="1" applyProtection="1">
      <alignment vertical="center"/>
    </xf>
    <xf numFmtId="168" fontId="16" fillId="0" borderId="38" xfId="0" applyNumberFormat="1" applyFont="1" applyBorder="1" applyAlignment="1" applyProtection="1">
      <alignment horizontal="center" vertical="center"/>
    </xf>
    <xf numFmtId="0" fontId="12" fillId="0" borderId="0" xfId="0" applyFont="1" applyAlignment="1" applyProtection="1">
      <alignment horizontal="left" vertical="center"/>
    </xf>
    <xf numFmtId="0" fontId="45" fillId="0" borderId="0" xfId="0" applyFont="1" applyFill="1" applyBorder="1" applyAlignment="1" applyProtection="1">
      <alignment vertical="center" wrapText="1"/>
    </xf>
    <xf numFmtId="0" fontId="16" fillId="0" borderId="0" xfId="0" applyNumberFormat="1" applyFont="1" applyAlignment="1" applyProtection="1">
      <alignment vertical="center"/>
    </xf>
    <xf numFmtId="0" fontId="10" fillId="0" borderId="0" xfId="0" applyFont="1" applyAlignment="1" applyProtection="1">
      <alignment vertical="center"/>
    </xf>
    <xf numFmtId="0" fontId="46" fillId="0" borderId="0" xfId="0" applyFont="1" applyAlignment="1" applyProtection="1">
      <alignment horizontal="center" vertical="center"/>
    </xf>
    <xf numFmtId="0" fontId="46" fillId="0" borderId="0" xfId="0" quotePrefix="1" applyNumberFormat="1" applyFont="1" applyAlignment="1" applyProtection="1">
      <alignment horizontal="center" vertical="center"/>
    </xf>
    <xf numFmtId="0" fontId="47" fillId="0" borderId="0" xfId="1" applyFont="1" applyAlignment="1" applyProtection="1">
      <alignment horizontal="left" vertical="center"/>
      <protection locked="0"/>
    </xf>
    <xf numFmtId="0" fontId="3" fillId="0" borderId="0" xfId="0" applyFont="1" applyAlignment="1" applyProtection="1">
      <alignment horizontal="right" vertical="center"/>
    </xf>
    <xf numFmtId="0" fontId="5" fillId="0" borderId="34" xfId="0" applyFont="1" applyBorder="1" applyAlignment="1" applyProtection="1">
      <alignment horizontal="center" vertical="center"/>
    </xf>
    <xf numFmtId="0" fontId="48" fillId="0" borderId="13" xfId="0" applyFont="1" applyFill="1" applyBorder="1" applyAlignment="1" applyProtection="1">
      <alignment horizontal="center" vertical="center"/>
    </xf>
    <xf numFmtId="0" fontId="5" fillId="0" borderId="39" xfId="0" applyFont="1" applyBorder="1" applyAlignment="1" applyProtection="1">
      <alignment horizontal="center" vertical="center"/>
    </xf>
    <xf numFmtId="0" fontId="5" fillId="0" borderId="0" xfId="0" applyFont="1" applyFill="1" applyBorder="1" applyAlignment="1" applyProtection="1">
      <alignment horizontal="center" vertical="center"/>
    </xf>
    <xf numFmtId="0" fontId="5" fillId="3" borderId="0" xfId="0" applyFont="1" applyFill="1" applyAlignment="1" applyProtection="1">
      <alignment horizontal="center" vertical="center"/>
    </xf>
    <xf numFmtId="0" fontId="4" fillId="0" borderId="22" xfId="0" applyFont="1" applyFill="1" applyBorder="1" applyAlignment="1" applyProtection="1">
      <alignment horizontal="left" vertical="center"/>
    </xf>
    <xf numFmtId="0" fontId="16" fillId="0" borderId="17" xfId="0" applyFont="1" applyBorder="1" applyAlignment="1" applyProtection="1">
      <alignment horizontal="center" vertical="center"/>
    </xf>
    <xf numFmtId="0" fontId="4" fillId="0" borderId="15" xfId="0" applyFont="1" applyBorder="1" applyAlignment="1" applyProtection="1">
      <alignment horizontal="left" vertical="center"/>
    </xf>
    <xf numFmtId="0" fontId="5" fillId="10" borderId="0" xfId="0" applyFont="1" applyFill="1" applyBorder="1" applyAlignment="1" applyProtection="1">
      <alignment horizontal="center" vertical="center"/>
    </xf>
    <xf numFmtId="0" fontId="5" fillId="8" borderId="40" xfId="0" applyFont="1" applyFill="1" applyBorder="1" applyAlignment="1" applyProtection="1">
      <alignment horizontal="left" vertical="center"/>
    </xf>
    <xf numFmtId="0" fontId="5" fillId="8" borderId="36" xfId="0" applyFont="1" applyFill="1" applyBorder="1" applyAlignment="1" applyProtection="1">
      <alignment horizontal="left" vertical="center"/>
    </xf>
    <xf numFmtId="0" fontId="1" fillId="10" borderId="36" xfId="0" applyFont="1" applyFill="1" applyBorder="1" applyAlignment="1" applyProtection="1">
      <alignment horizontal="center" vertical="center"/>
    </xf>
    <xf numFmtId="0" fontId="1" fillId="10" borderId="41" xfId="0" applyFont="1" applyFill="1" applyBorder="1" applyAlignment="1" applyProtection="1">
      <alignment horizontal="center" vertical="center"/>
    </xf>
    <xf numFmtId="166" fontId="1" fillId="7" borderId="9" xfId="0" applyNumberFormat="1" applyFont="1" applyFill="1" applyBorder="1" applyAlignment="1" applyProtection="1">
      <alignment horizontal="center" vertical="center"/>
    </xf>
    <xf numFmtId="166" fontId="1" fillId="7" borderId="10" xfId="0" applyNumberFormat="1" applyFont="1" applyFill="1" applyBorder="1" applyAlignment="1" applyProtection="1">
      <alignment horizontal="center" vertical="center"/>
    </xf>
    <xf numFmtId="166" fontId="16" fillId="7" borderId="9" xfId="0" applyNumberFormat="1" applyFont="1" applyFill="1" applyBorder="1" applyAlignment="1" applyProtection="1">
      <alignment horizontal="center" vertical="center" wrapText="1"/>
    </xf>
    <xf numFmtId="166" fontId="16" fillId="7" borderId="10" xfId="0" applyNumberFormat="1" applyFont="1" applyFill="1" applyBorder="1" applyAlignment="1" applyProtection="1">
      <alignment horizontal="center" vertical="center" wrapText="1"/>
    </xf>
    <xf numFmtId="0" fontId="39" fillId="0" borderId="0" xfId="0" applyFont="1" applyBorder="1" applyAlignment="1">
      <alignment horizontal="left" vertical="center"/>
    </xf>
    <xf numFmtId="0" fontId="39" fillId="0" borderId="13" xfId="0" applyFont="1" applyBorder="1" applyAlignment="1" applyProtection="1">
      <alignment vertical="center"/>
    </xf>
    <xf numFmtId="0" fontId="1" fillId="0" borderId="15" xfId="0" applyFont="1" applyBorder="1" applyAlignment="1" applyProtection="1">
      <alignment horizontal="center" vertical="center"/>
    </xf>
    <xf numFmtId="166" fontId="16" fillId="10" borderId="9" xfId="0" applyNumberFormat="1" applyFont="1" applyFill="1" applyBorder="1" applyAlignment="1" applyProtection="1">
      <alignment horizontal="center" vertical="center"/>
    </xf>
    <xf numFmtId="166" fontId="16" fillId="10" borderId="10" xfId="0" applyNumberFormat="1" applyFont="1" applyFill="1" applyBorder="1" applyAlignment="1" applyProtection="1">
      <alignment horizontal="center" vertical="center"/>
    </xf>
    <xf numFmtId="2" fontId="16" fillId="0" borderId="42" xfId="0" applyNumberFormat="1" applyFont="1" applyBorder="1" applyAlignment="1" applyProtection="1">
      <alignment horizontal="center" vertical="center"/>
    </xf>
    <xf numFmtId="2" fontId="16" fillId="0" borderId="38" xfId="0" applyNumberFormat="1" applyFont="1" applyBorder="1" applyAlignment="1" applyProtection="1">
      <alignment horizontal="center" vertical="center"/>
    </xf>
    <xf numFmtId="168" fontId="16" fillId="0" borderId="35" xfId="0" applyNumberFormat="1" applyFont="1" applyBorder="1" applyAlignment="1" applyProtection="1">
      <alignment horizontal="center" vertical="center"/>
    </xf>
    <xf numFmtId="2" fontId="16" fillId="0" borderId="43" xfId="0" applyNumberFormat="1" applyFont="1" applyBorder="1" applyAlignment="1" applyProtection="1">
      <alignment horizontal="center" vertical="center"/>
    </xf>
    <xf numFmtId="2" fontId="16" fillId="0" borderId="44" xfId="0" applyNumberFormat="1" applyFont="1" applyBorder="1" applyAlignment="1" applyProtection="1">
      <alignment horizontal="center" vertical="center"/>
    </xf>
    <xf numFmtId="168" fontId="16" fillId="0" borderId="45" xfId="0" applyNumberFormat="1" applyFont="1" applyBorder="1" applyAlignment="1" applyProtection="1">
      <alignment horizontal="center" vertical="center"/>
    </xf>
    <xf numFmtId="2" fontId="16" fillId="0" borderId="12" xfId="0" applyNumberFormat="1" applyFont="1" applyBorder="1" applyAlignment="1" applyProtection="1">
      <alignment horizontal="left" vertical="center" wrapText="1"/>
    </xf>
    <xf numFmtId="0" fontId="0" fillId="0" borderId="12" xfId="0" applyBorder="1" applyAlignment="1">
      <alignment vertical="center"/>
    </xf>
    <xf numFmtId="2" fontId="16" fillId="0" borderId="0" xfId="0" applyNumberFormat="1" applyFont="1" applyBorder="1" applyAlignment="1" applyProtection="1">
      <alignment horizontal="left" vertical="center" wrapText="1"/>
    </xf>
    <xf numFmtId="0" fontId="0" fillId="0" borderId="0" xfId="0" applyAlignment="1">
      <alignment vertical="center"/>
    </xf>
    <xf numFmtId="0" fontId="0" fillId="0" borderId="0" xfId="0" applyFont="1" applyAlignment="1" applyProtection="1">
      <alignment vertical="center"/>
    </xf>
    <xf numFmtId="171" fontId="16" fillId="0" borderId="52" xfId="0" applyNumberFormat="1" applyFont="1" applyBorder="1" applyAlignment="1" applyProtection="1">
      <alignment horizontal="center" vertical="center"/>
    </xf>
    <xf numFmtId="171" fontId="16" fillId="0" borderId="56" xfId="0" applyNumberFormat="1" applyFont="1" applyBorder="1" applyAlignment="1" applyProtection="1">
      <alignment horizontal="center" vertical="center"/>
    </xf>
    <xf numFmtId="0" fontId="16" fillId="3" borderId="40" xfId="0" applyFont="1" applyFill="1" applyBorder="1" applyAlignment="1" applyProtection="1">
      <alignment horizontal="center" vertical="center"/>
    </xf>
    <xf numFmtId="0" fontId="16" fillId="3" borderId="41" xfId="0" applyFont="1" applyFill="1" applyBorder="1" applyAlignment="1" applyProtection="1">
      <alignment horizontal="center" vertical="center"/>
    </xf>
    <xf numFmtId="2" fontId="1" fillId="7" borderId="9" xfId="0" applyNumberFormat="1" applyFont="1" applyFill="1" applyBorder="1" applyAlignment="1" applyProtection="1">
      <alignment horizontal="center" vertical="center" wrapText="1"/>
    </xf>
    <xf numFmtId="2" fontId="1" fillId="7" borderId="10" xfId="0" applyNumberFormat="1" applyFont="1" applyFill="1" applyBorder="1" applyAlignment="1" applyProtection="1">
      <alignment horizontal="center" vertical="center" wrapText="1"/>
    </xf>
    <xf numFmtId="2" fontId="16" fillId="5" borderId="9" xfId="0" applyNumberFormat="1" applyFont="1" applyFill="1" applyBorder="1" applyAlignment="1" applyProtection="1">
      <alignment horizontal="center" vertical="center" wrapText="1"/>
    </xf>
    <xf numFmtId="0" fontId="35" fillId="0" borderId="45" xfId="0" applyFont="1" applyBorder="1" applyAlignment="1" applyProtection="1">
      <alignment vertical="center" wrapText="1"/>
    </xf>
    <xf numFmtId="0" fontId="35" fillId="0" borderId="10" xfId="0" applyFont="1" applyBorder="1" applyAlignment="1" applyProtection="1">
      <alignment vertical="center" wrapText="1"/>
    </xf>
    <xf numFmtId="166" fontId="16" fillId="7" borderId="59" xfId="0" applyNumberFormat="1" applyFont="1" applyFill="1" applyBorder="1" applyAlignment="1" applyProtection="1">
      <alignment horizontal="center" vertical="center" wrapText="1"/>
    </xf>
    <xf numFmtId="166" fontId="16" fillId="7" borderId="60" xfId="0" applyNumberFormat="1" applyFont="1" applyFill="1" applyBorder="1" applyAlignment="1" applyProtection="1">
      <alignment horizontal="center" vertical="center" wrapText="1"/>
    </xf>
    <xf numFmtId="2" fontId="21" fillId="0" borderId="20" xfId="0" applyNumberFormat="1" applyFont="1" applyBorder="1" applyAlignment="1" applyProtection="1">
      <alignment horizontal="center" vertical="center"/>
    </xf>
    <xf numFmtId="0" fontId="31" fillId="0" borderId="21" xfId="0" applyFont="1" applyBorder="1" applyAlignment="1" applyProtection="1">
      <alignment horizontal="center" vertical="center"/>
    </xf>
    <xf numFmtId="171" fontId="16" fillId="0" borderId="57" xfId="0" applyNumberFormat="1" applyFont="1" applyBorder="1" applyAlignment="1" applyProtection="1">
      <alignment horizontal="center" vertical="center"/>
    </xf>
    <xf numFmtId="171" fontId="16" fillId="0" borderId="61" xfId="0" applyNumberFormat="1" applyFont="1" applyBorder="1" applyAlignment="1" applyProtection="1">
      <alignment horizontal="center" vertical="center"/>
    </xf>
    <xf numFmtId="2" fontId="16" fillId="5" borderId="62" xfId="0" applyNumberFormat="1" applyFont="1" applyFill="1" applyBorder="1" applyAlignment="1" applyProtection="1">
      <alignment horizontal="center" vertical="center" wrapText="1"/>
    </xf>
    <xf numFmtId="0" fontId="35" fillId="0" borderId="29" xfId="0" applyFont="1" applyBorder="1" applyAlignment="1" applyProtection="1">
      <alignment vertical="center" wrapText="1"/>
    </xf>
    <xf numFmtId="0" fontId="35" fillId="0" borderId="63" xfId="0" applyFont="1" applyBorder="1" applyAlignment="1" applyProtection="1">
      <alignment vertical="center" wrapText="1"/>
    </xf>
    <xf numFmtId="171" fontId="16" fillId="0" borderId="53" xfId="0" applyNumberFormat="1" applyFont="1" applyBorder="1" applyAlignment="1" applyProtection="1">
      <alignment horizontal="center" vertical="center"/>
    </xf>
    <xf numFmtId="2" fontId="5" fillId="11" borderId="0" xfId="0" applyNumberFormat="1" applyFont="1" applyFill="1" applyBorder="1" applyAlignment="1" applyProtection="1">
      <alignment horizontal="left" vertical="center"/>
      <protection locked="0"/>
    </xf>
    <xf numFmtId="1" fontId="5" fillId="11" borderId="76" xfId="0" applyNumberFormat="1" applyFont="1" applyFill="1" applyBorder="1" applyAlignment="1" applyProtection="1">
      <alignment horizontal="left" vertical="center"/>
      <protection locked="0"/>
    </xf>
    <xf numFmtId="171" fontId="16" fillId="0" borderId="54" xfId="0" applyNumberFormat="1" applyFont="1" applyBorder="1" applyAlignment="1" applyProtection="1">
      <alignment horizontal="center" vertical="center"/>
    </xf>
    <xf numFmtId="171" fontId="16" fillId="0" borderId="55" xfId="0" applyNumberFormat="1" applyFont="1" applyBorder="1" applyAlignment="1" applyProtection="1">
      <alignment horizontal="center" vertical="center"/>
    </xf>
    <xf numFmtId="171" fontId="16" fillId="0" borderId="58" xfId="0" applyNumberFormat="1" applyFont="1" applyBorder="1" applyAlignment="1" applyProtection="1">
      <alignment horizontal="center" vertical="center"/>
    </xf>
    <xf numFmtId="0" fontId="4" fillId="0" borderId="0" xfId="0" applyFont="1" applyBorder="1" applyAlignment="1" applyProtection="1">
      <alignment horizontal="right" vertical="center"/>
    </xf>
    <xf numFmtId="0" fontId="39" fillId="0" borderId="0" xfId="0" applyFont="1" applyBorder="1" applyAlignment="1">
      <alignment horizontal="right" vertical="center"/>
    </xf>
    <xf numFmtId="0" fontId="39" fillId="0" borderId="92" xfId="0" applyFont="1" applyBorder="1" applyAlignment="1">
      <alignment horizontal="right" vertical="center"/>
    </xf>
    <xf numFmtId="166" fontId="16" fillId="5" borderId="26" xfId="0" applyNumberFormat="1" applyFont="1" applyFill="1" applyBorder="1" applyAlignment="1" applyProtection="1">
      <alignment horizontal="center" vertical="center" wrapText="1"/>
    </xf>
    <xf numFmtId="166" fontId="16" fillId="5" borderId="28" xfId="0" applyNumberFormat="1" applyFont="1" applyFill="1" applyBorder="1" applyAlignment="1" applyProtection="1">
      <alignment horizontal="center" vertical="center" wrapText="1"/>
    </xf>
    <xf numFmtId="166" fontId="16" fillId="5" borderId="30" xfId="0" applyNumberFormat="1" applyFont="1" applyFill="1" applyBorder="1" applyAlignment="1" applyProtection="1">
      <alignment horizontal="center" vertical="center" wrapText="1"/>
    </xf>
    <xf numFmtId="2" fontId="21" fillId="0" borderId="21" xfId="0" applyNumberFormat="1" applyFont="1" applyBorder="1" applyAlignment="1" applyProtection="1">
      <alignment horizontal="center" vertical="center"/>
    </xf>
    <xf numFmtId="0" fontId="35" fillId="0" borderId="36" xfId="0" applyFont="1" applyBorder="1" applyAlignment="1" applyProtection="1">
      <alignment horizontal="center" vertical="center"/>
    </xf>
    <xf numFmtId="171" fontId="16" fillId="0" borderId="50" xfId="0" applyNumberFormat="1" applyFont="1" applyBorder="1" applyAlignment="1" applyProtection="1">
      <alignment horizontal="center" vertical="center"/>
    </xf>
    <xf numFmtId="0" fontId="35" fillId="0" borderId="51" xfId="0" applyFont="1" applyBorder="1" applyAlignment="1" applyProtection="1">
      <alignment horizontal="center" vertical="center"/>
    </xf>
    <xf numFmtId="0" fontId="47" fillId="0" borderId="0" xfId="1" applyFont="1" applyAlignment="1" applyProtection="1">
      <alignment horizontal="left" vertical="center"/>
      <protection locked="0"/>
    </xf>
    <xf numFmtId="14" fontId="30" fillId="0" borderId="0" xfId="1" applyNumberFormat="1" applyFill="1" applyAlignment="1" applyProtection="1">
      <alignment horizontal="left" vertical="center"/>
    </xf>
    <xf numFmtId="2" fontId="3" fillId="11" borderId="86" xfId="0" applyNumberFormat="1" applyFont="1" applyFill="1" applyBorder="1" applyAlignment="1" applyProtection="1">
      <alignment horizontal="center" vertical="center"/>
      <protection locked="0"/>
    </xf>
    <xf numFmtId="2" fontId="3" fillId="11" borderId="87" xfId="0" applyNumberFormat="1" applyFont="1" applyFill="1" applyBorder="1" applyAlignment="1" applyProtection="1">
      <alignment horizontal="center" vertical="center"/>
      <protection locked="0"/>
    </xf>
    <xf numFmtId="182" fontId="3" fillId="0" borderId="0" xfId="0" applyNumberFormat="1" applyFont="1" applyBorder="1" applyAlignment="1" applyProtection="1">
      <alignment horizontal="left" vertical="center"/>
    </xf>
    <xf numFmtId="182" fontId="0" fillId="0" borderId="14" xfId="0" applyNumberFormat="1" applyBorder="1" applyAlignment="1">
      <alignment horizontal="left" vertical="center"/>
    </xf>
    <xf numFmtId="14" fontId="16" fillId="0" borderId="88" xfId="0" applyNumberFormat="1" applyFont="1" applyBorder="1" applyAlignment="1" applyProtection="1">
      <alignment horizontal="left" vertical="center"/>
      <protection locked="0"/>
    </xf>
    <xf numFmtId="0" fontId="16" fillId="0" borderId="88" xfId="0" applyFont="1" applyBorder="1" applyAlignment="1" applyProtection="1">
      <alignment horizontal="left" vertical="center"/>
      <protection locked="0"/>
    </xf>
    <xf numFmtId="0" fontId="16" fillId="0" borderId="89" xfId="0" applyFont="1" applyBorder="1" applyAlignment="1" applyProtection="1">
      <alignment horizontal="left" vertical="center"/>
      <protection locked="0"/>
    </xf>
    <xf numFmtId="0" fontId="16" fillId="0" borderId="49" xfId="0" applyFont="1" applyBorder="1" applyAlignment="1" applyProtection="1">
      <alignment horizontal="left" vertical="center"/>
      <protection locked="0"/>
    </xf>
    <xf numFmtId="0" fontId="16" fillId="0" borderId="90" xfId="0" applyFont="1" applyBorder="1" applyAlignment="1" applyProtection="1">
      <alignment horizontal="left" vertical="center"/>
      <protection locked="0"/>
    </xf>
    <xf numFmtId="182" fontId="3" fillId="0" borderId="14" xfId="0" applyNumberFormat="1" applyFont="1" applyBorder="1" applyAlignment="1" applyProtection="1">
      <alignment horizontal="left" vertical="center"/>
    </xf>
    <xf numFmtId="0" fontId="4" fillId="0" borderId="91" xfId="0" applyFont="1" applyBorder="1" applyAlignment="1" applyProtection="1">
      <alignment horizontal="left" vertical="center"/>
    </xf>
    <xf numFmtId="0" fontId="4" fillId="0" borderId="0" xfId="0" applyFont="1" applyBorder="1" applyAlignment="1" applyProtection="1">
      <alignment horizontal="left" vertical="center"/>
    </xf>
    <xf numFmtId="0" fontId="16" fillId="0" borderId="73" xfId="0" applyFont="1" applyFill="1" applyBorder="1" applyAlignment="1" applyProtection="1">
      <alignment horizontal="left" vertical="center"/>
    </xf>
    <xf numFmtId="0" fontId="16" fillId="0" borderId="0" xfId="0" applyFont="1" applyFill="1" applyBorder="1" applyAlignment="1" applyProtection="1">
      <alignment horizontal="left" vertical="center"/>
    </xf>
    <xf numFmtId="0" fontId="16" fillId="0" borderId="73" xfId="0" applyFont="1" applyBorder="1" applyAlignment="1" applyProtection="1">
      <alignment horizontal="left" vertical="center"/>
    </xf>
    <xf numFmtId="0" fontId="16" fillId="0" borderId="0" xfId="0" applyFont="1" applyBorder="1" applyAlignment="1" applyProtection="1">
      <alignment horizontal="left" vertical="center"/>
    </xf>
    <xf numFmtId="2" fontId="3" fillId="0" borderId="40" xfId="0" applyNumberFormat="1" applyFont="1" applyFill="1" applyBorder="1" applyAlignment="1" applyProtection="1">
      <alignment horizontal="center" vertical="center"/>
    </xf>
    <xf numFmtId="2" fontId="3" fillId="0" borderId="41" xfId="0" applyNumberFormat="1" applyFont="1" applyFill="1" applyBorder="1" applyAlignment="1" applyProtection="1">
      <alignment horizontal="center" vertical="center"/>
    </xf>
    <xf numFmtId="2" fontId="3" fillId="0" borderId="40" xfId="0" applyNumberFormat="1" applyFont="1" applyBorder="1" applyAlignment="1" applyProtection="1">
      <alignment horizontal="center" vertical="center"/>
    </xf>
    <xf numFmtId="2" fontId="3" fillId="0" borderId="41" xfId="0" applyNumberFormat="1" applyFont="1" applyBorder="1" applyAlignment="1" applyProtection="1">
      <alignment horizontal="center" vertical="center"/>
    </xf>
    <xf numFmtId="166" fontId="16" fillId="5" borderId="27" xfId="0" applyNumberFormat="1" applyFont="1" applyFill="1" applyBorder="1" applyAlignment="1" applyProtection="1">
      <alignment horizontal="center" vertical="center" wrapText="1"/>
    </xf>
    <xf numFmtId="0" fontId="35" fillId="0" borderId="8" xfId="0" applyFont="1" applyBorder="1" applyAlignment="1" applyProtection="1">
      <alignment vertical="center"/>
    </xf>
    <xf numFmtId="0" fontId="35" fillId="0" borderId="31" xfId="0" applyFont="1" applyBorder="1" applyAlignment="1" applyProtection="1">
      <alignment vertical="center"/>
    </xf>
    <xf numFmtId="2" fontId="3" fillId="12" borderId="40" xfId="0" applyNumberFormat="1" applyFont="1" applyFill="1" applyBorder="1" applyAlignment="1" applyProtection="1">
      <alignment horizontal="center" vertical="center"/>
    </xf>
    <xf numFmtId="2" fontId="3" fillId="12" borderId="41" xfId="0" applyNumberFormat="1" applyFont="1" applyFill="1" applyBorder="1" applyAlignment="1" applyProtection="1">
      <alignment horizontal="center" vertical="center"/>
    </xf>
    <xf numFmtId="168" fontId="3" fillId="12" borderId="40" xfId="0" applyNumberFormat="1" applyFont="1" applyFill="1" applyBorder="1" applyAlignment="1" applyProtection="1">
      <alignment horizontal="center" vertical="center"/>
    </xf>
    <xf numFmtId="168" fontId="3" fillId="12" borderId="41" xfId="0" applyNumberFormat="1" applyFont="1" applyFill="1" applyBorder="1" applyAlignment="1" applyProtection="1">
      <alignment horizontal="center" vertical="center"/>
    </xf>
    <xf numFmtId="2" fontId="3" fillId="2" borderId="40" xfId="0" applyNumberFormat="1" applyFont="1" applyFill="1" applyBorder="1" applyAlignment="1" applyProtection="1">
      <alignment horizontal="center" vertical="center"/>
    </xf>
    <xf numFmtId="2" fontId="3" fillId="2" borderId="41" xfId="0" applyNumberFormat="1" applyFont="1" applyFill="1" applyBorder="1" applyAlignment="1" applyProtection="1">
      <alignment horizontal="center" vertical="center"/>
    </xf>
    <xf numFmtId="166" fontId="5" fillId="7" borderId="40" xfId="0" applyNumberFormat="1" applyFont="1" applyFill="1" applyBorder="1" applyAlignment="1" applyProtection="1">
      <alignment horizontal="center" vertical="center"/>
    </xf>
    <xf numFmtId="166" fontId="5" fillId="7" borderId="36" xfId="0" applyNumberFormat="1" applyFont="1" applyFill="1" applyBorder="1" applyAlignment="1" applyProtection="1">
      <alignment horizontal="center" vertical="center"/>
    </xf>
    <xf numFmtId="166" fontId="5" fillId="7" borderId="41" xfId="0" applyNumberFormat="1" applyFont="1" applyFill="1" applyBorder="1" applyAlignment="1" applyProtection="1">
      <alignment horizontal="center" vertical="center"/>
    </xf>
    <xf numFmtId="0" fontId="5" fillId="11" borderId="0" xfId="0" applyFont="1" applyFill="1" applyBorder="1" applyAlignment="1" applyProtection="1">
      <alignment horizontal="left" vertical="center"/>
      <protection locked="0"/>
    </xf>
    <xf numFmtId="0" fontId="5" fillId="11" borderId="71" xfId="0" applyFont="1" applyFill="1" applyBorder="1" applyAlignment="1" applyProtection="1">
      <alignment horizontal="left" vertical="center"/>
      <protection locked="0"/>
    </xf>
    <xf numFmtId="166" fontId="5" fillId="5" borderId="40" xfId="0" applyNumberFormat="1" applyFont="1" applyFill="1" applyBorder="1" applyAlignment="1" applyProtection="1">
      <alignment horizontal="center" vertical="center"/>
    </xf>
    <xf numFmtId="166" fontId="5" fillId="5" borderId="36" xfId="0" applyNumberFormat="1" applyFont="1" applyFill="1" applyBorder="1" applyAlignment="1" applyProtection="1">
      <alignment horizontal="center" vertical="center"/>
    </xf>
    <xf numFmtId="166" fontId="5" fillId="5" borderId="41" xfId="0" applyNumberFormat="1" applyFont="1" applyFill="1" applyBorder="1" applyAlignment="1" applyProtection="1">
      <alignment horizontal="center" vertical="center"/>
    </xf>
    <xf numFmtId="14" fontId="5" fillId="11" borderId="0" xfId="0" applyNumberFormat="1" applyFont="1" applyFill="1" applyBorder="1" applyAlignment="1" applyProtection="1">
      <alignment horizontal="left" vertical="center"/>
      <protection locked="0"/>
    </xf>
    <xf numFmtId="2" fontId="16" fillId="5" borderId="46" xfId="0" applyNumberFormat="1" applyFont="1" applyFill="1" applyBorder="1" applyAlignment="1" applyProtection="1">
      <alignment horizontal="center" vertical="center" wrapText="1"/>
    </xf>
    <xf numFmtId="0" fontId="35" fillId="0" borderId="47" xfId="0" applyFont="1" applyBorder="1" applyAlignment="1" applyProtection="1">
      <alignment vertical="center" wrapText="1"/>
    </xf>
    <xf numFmtId="0" fontId="35" fillId="0" borderId="48" xfId="0" applyFont="1" applyBorder="1" applyAlignment="1" applyProtection="1">
      <alignment vertical="center" wrapText="1"/>
    </xf>
  </cellXfs>
  <cellStyles count="2">
    <cellStyle name="Hyperlink" xfId="1" builtinId="8"/>
    <cellStyle name="Normal" xfId="0" builtinId="0"/>
  </cellStyles>
  <dxfs count="104">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theme="2" tint="-0.249977111117893"/>
        </patternFill>
      </fill>
    </dxf>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theme="2" tint="-0.249977111117893"/>
        </patternFill>
      </fill>
    </dxf>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theme="2" tint="-0.249977111117893"/>
        </patternFill>
      </fill>
    </dxf>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theme="2" tint="-0.249977111117893"/>
        </patternFill>
      </fill>
    </dxf>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theme="2" tint="-0.249977111117893"/>
        </patternFill>
      </fill>
    </dxf>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theme="2" tint="-0.249977111117893"/>
        </patternFill>
      </fill>
    </dxf>
    <dxf>
      <font>
        <color auto="1"/>
      </font>
      <fill>
        <patternFill patternType="solid">
          <fgColor indexed="64"/>
          <bgColor rgb="FFFFFF00"/>
        </patternFill>
      </fill>
    </dxf>
    <dxf>
      <font>
        <color auto="1"/>
      </font>
      <fill>
        <patternFill patternType="solid">
          <fgColor indexed="64"/>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theme="2" tint="-0.249977111117893"/>
        </patternFill>
      </fill>
    </dxf>
    <dxf>
      <font>
        <color auto="1"/>
      </font>
      <fill>
        <patternFill patternType="solid">
          <fgColor indexed="64"/>
          <bgColor rgb="FFFFFF00"/>
        </patternFill>
      </fill>
    </dxf>
    <dxf>
      <font>
        <color auto="1"/>
      </font>
      <fill>
        <patternFill patternType="solid">
          <fgColor theme="9" tint="-0.249977111117893"/>
          <bgColor theme="9" tint="-0.249977111117893"/>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theme="9" tint="-0.249977111117893"/>
        </patternFill>
      </fill>
    </dxf>
    <dxf>
      <font>
        <color auto="1"/>
      </font>
      <fill>
        <patternFill patternType="solid">
          <fgColor indexed="64"/>
          <bgColor rgb="FFFFFF00"/>
        </patternFill>
      </fill>
    </dxf>
    <dxf>
      <font>
        <color auto="1"/>
      </font>
      <fill>
        <patternFill patternType="solid">
          <fgColor indexed="64"/>
          <bgColor rgb="FFCCFFCC"/>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theme="0" tint="-0.14996795556505021"/>
      </font>
      <fill>
        <patternFill>
          <bgColor theme="0" tint="-0.14996795556505021"/>
        </patternFill>
      </fill>
    </dxf>
    <dxf>
      <fill>
        <patternFill patternType="none">
          <bgColor indexed="65"/>
        </patternFill>
      </fill>
    </dxf>
    <dxf>
      <font>
        <b/>
        <i val="0"/>
        <color auto="1"/>
      </font>
      <fill>
        <patternFill patternType="solid">
          <fgColor indexed="64"/>
          <bgColor rgb="FFFF0000"/>
        </patternFill>
      </fill>
    </dxf>
    <dxf>
      <font>
        <color theme="0" tint="-0.14996795556505021"/>
      </font>
      <fill>
        <patternFill>
          <bgColor theme="0" tint="-0.14996795556505021"/>
        </patternFill>
      </fill>
    </dxf>
    <dxf>
      <fill>
        <patternFill patternType="none">
          <bgColor indexed="65"/>
        </patternFill>
      </fill>
    </dxf>
    <dxf>
      <fill>
        <patternFill>
          <bgColor theme="1"/>
        </patternFill>
      </fill>
    </dxf>
    <dxf>
      <font>
        <color auto="1"/>
      </font>
      <fill>
        <patternFill patternType="solid">
          <fgColor indexed="64"/>
          <bgColor theme="5"/>
        </patternFill>
      </fill>
    </dxf>
    <dxf>
      <font>
        <color auto="1"/>
      </font>
      <fill>
        <patternFill patternType="solid">
          <fgColor indexed="64"/>
          <bgColor theme="2" tint="-0.249977111117893"/>
        </patternFill>
      </fill>
    </dxf>
    <dxf>
      <font>
        <color auto="1"/>
      </font>
      <fill>
        <patternFill patternType="solid">
          <fgColor indexed="64"/>
          <bgColor theme="2" tint="-0.249977111117893"/>
        </patternFill>
      </fill>
    </dxf>
    <dxf>
      <font>
        <color theme="0" tint="-0.14996795556505021"/>
      </font>
      <fill>
        <patternFill>
          <bgColor theme="0" tint="-0.14996795556505021"/>
        </patternFill>
      </fill>
    </dxf>
    <dxf>
      <fill>
        <patternFill patternType="none">
          <bgColor indexed="65"/>
        </patternFill>
      </fill>
    </dxf>
    <dxf>
      <fill>
        <patternFill>
          <bgColor theme="1"/>
        </patternFill>
      </fill>
    </dxf>
    <dxf>
      <font>
        <color auto="1"/>
      </font>
      <fill>
        <patternFill patternType="solid">
          <fgColor indexed="64"/>
          <bgColor theme="2" tint="-0.249977111117893"/>
        </patternFill>
      </fill>
    </dxf>
    <dxf>
      <font>
        <color theme="0" tint="-0.14996795556505021"/>
      </font>
      <fill>
        <patternFill>
          <bgColor theme="0" tint="-0.14996795556505021"/>
        </patternFill>
      </fill>
    </dxf>
    <dxf>
      <fill>
        <patternFill patternType="none">
          <bgColor indexed="65"/>
        </patternFill>
      </fill>
    </dxf>
    <dxf>
      <font>
        <color theme="0" tint="-0.14996795556505021"/>
      </font>
      <fill>
        <patternFill>
          <bgColor theme="0" tint="-0.14996795556505021"/>
        </patternFill>
      </fill>
    </dxf>
    <dxf>
      <fill>
        <patternFill patternType="none">
          <bgColor indexed="65"/>
        </patternFill>
      </fill>
    </dxf>
    <dxf>
      <fill>
        <patternFill>
          <bgColor theme="1"/>
        </patternFill>
      </fill>
    </dxf>
    <dxf>
      <font>
        <color auto="1"/>
      </font>
      <fill>
        <patternFill patternType="solid">
          <fgColor indexed="64"/>
          <bgColor theme="2" tint="-0.249977111117893"/>
        </patternFill>
      </fill>
    </dxf>
    <dxf>
      <font>
        <color theme="0" tint="-0.14996795556505021"/>
      </font>
      <fill>
        <patternFill>
          <bgColor theme="0" tint="-0.14996795556505021"/>
        </patternFill>
      </fill>
    </dxf>
    <dxf>
      <fill>
        <patternFill patternType="none">
          <bgColor indexed="65"/>
        </patternFill>
      </fill>
    </dxf>
    <dxf>
      <font>
        <color theme="0" tint="-0.14996795556505021"/>
      </font>
      <fill>
        <patternFill>
          <bgColor theme="0" tint="-0.14996795556505021"/>
        </patternFill>
      </fill>
    </dxf>
    <dxf>
      <fill>
        <patternFill patternType="none">
          <bgColor indexed="65"/>
        </patternFill>
      </fill>
    </dxf>
    <dxf>
      <fill>
        <patternFill>
          <bgColor theme="1"/>
        </patternFill>
      </fill>
    </dxf>
    <dxf>
      <font>
        <color theme="0" tint="-0.14996795556505021"/>
      </font>
      <fill>
        <patternFill>
          <bgColor theme="0" tint="-0.14996795556505021"/>
        </patternFill>
      </fill>
    </dxf>
    <dxf>
      <fill>
        <patternFill patternType="none">
          <bgColor indexed="65"/>
        </patternFill>
      </fill>
    </dxf>
    <dxf>
      <fill>
        <patternFill>
          <bgColor theme="1"/>
        </patternFill>
      </fill>
    </dxf>
    <dxf>
      <font>
        <color theme="0" tint="-0.14996795556505021"/>
      </font>
      <fill>
        <patternFill>
          <bgColor theme="0" tint="-0.14996795556505021"/>
        </patternFill>
      </fill>
    </dxf>
    <dxf>
      <fill>
        <patternFill patternType="none">
          <bgColor indexed="65"/>
        </patternFill>
      </fill>
    </dxf>
    <dxf>
      <fill>
        <patternFill>
          <bgColor theme="1"/>
        </patternFill>
      </fill>
    </dxf>
    <dxf>
      <font>
        <color theme="0" tint="-0.14996795556505021"/>
      </font>
      <fill>
        <patternFill>
          <bgColor theme="0" tint="-0.14996795556505021"/>
        </patternFill>
      </fill>
    </dxf>
    <dxf>
      <fill>
        <patternFill patternType="none">
          <bgColor indexed="65"/>
        </patternFill>
      </fill>
    </dxf>
    <dxf>
      <font>
        <color auto="1"/>
      </font>
      <fill>
        <patternFill>
          <bgColor theme="1"/>
        </patternFill>
      </fill>
    </dxf>
    <dxf>
      <font>
        <color auto="1"/>
      </font>
      <fill>
        <patternFill patternType="solid">
          <fgColor indexed="64"/>
          <bgColor theme="2" tint="-0.249977111117893"/>
        </patternFill>
      </fill>
    </dxf>
    <dxf>
      <font>
        <color theme="0" tint="-0.14996795556505021"/>
      </font>
      <fill>
        <patternFill>
          <bgColor theme="0" tint="-0.14996795556505021"/>
        </patternFill>
      </fill>
    </dxf>
    <dxf>
      <fill>
        <patternFill patternType="none">
          <bgColor indexed="65"/>
        </patternFill>
      </fill>
    </dxf>
    <dxf>
      <font>
        <color auto="1"/>
      </font>
      <fill>
        <patternFill patternType="solid">
          <fgColor indexed="64"/>
          <bgColor theme="2" tint="-0.249977111117893"/>
        </patternFill>
      </fill>
    </dxf>
    <dxf>
      <font>
        <color theme="0" tint="-0.14996795556505021"/>
      </font>
      <fill>
        <patternFill>
          <bgColor theme="0" tint="-0.14996795556505021"/>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1</xdr:row>
      <xdr:rowOff>28575</xdr:rowOff>
    </xdr:from>
    <xdr:to>
      <xdr:col>17</xdr:col>
      <xdr:colOff>152400</xdr:colOff>
      <xdr:row>4</xdr:row>
      <xdr:rowOff>200025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38125"/>
          <a:ext cx="507682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16</xdr:row>
      <xdr:rowOff>57150</xdr:rowOff>
    </xdr:from>
    <xdr:to>
      <xdr:col>0</xdr:col>
      <xdr:colOff>5819775</xdr:colOff>
      <xdr:row>26</xdr:row>
      <xdr:rowOff>104775</xdr:rowOff>
    </xdr:to>
    <xdr:pic>
      <xdr:nvPicPr>
        <xdr:cNvPr id="655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6086475"/>
          <a:ext cx="5676900" cy="204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1914525</xdr:colOff>
      <xdr:row>36</xdr:row>
      <xdr:rowOff>1466850</xdr:rowOff>
    </xdr:from>
    <xdr:to>
      <xdr:col>0</xdr:col>
      <xdr:colOff>3514725</xdr:colOff>
      <xdr:row>45</xdr:row>
      <xdr:rowOff>161925</xdr:rowOff>
    </xdr:to>
    <xdr:pic>
      <xdr:nvPicPr>
        <xdr:cNvPr id="655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14525" y="14211300"/>
          <a:ext cx="1600200" cy="1895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5</xdr:row>
      <xdr:rowOff>133350</xdr:rowOff>
    </xdr:from>
    <xdr:to>
      <xdr:col>0</xdr:col>
      <xdr:colOff>5800725</xdr:colOff>
      <xdr:row>13</xdr:row>
      <xdr:rowOff>152400</xdr:rowOff>
    </xdr:to>
    <xdr:pic>
      <xdr:nvPicPr>
        <xdr:cNvPr id="655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2762250"/>
          <a:ext cx="570547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171450</xdr:colOff>
      <xdr:row>28</xdr:row>
      <xdr:rowOff>1666875</xdr:rowOff>
    </xdr:from>
    <xdr:to>
      <xdr:col>1</xdr:col>
      <xdr:colOff>0</xdr:colOff>
      <xdr:row>34</xdr:row>
      <xdr:rowOff>19050</xdr:rowOff>
    </xdr:to>
    <xdr:pic>
      <xdr:nvPicPr>
        <xdr:cNvPr id="655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450" y="10096500"/>
          <a:ext cx="56959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ortheastern.edu/policies/pdfs/Policy_on_Paid_Time_Off.pdf" TargetMode="External"/><Relationship Id="rId1" Type="http://schemas.openxmlformats.org/officeDocument/2006/relationships/hyperlink" Target="http://www.northeastern.edu/hrm/benefits/paid-time-off/index.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Y91"/>
  <sheetViews>
    <sheetView showGridLines="0" tabSelected="1" zoomScaleNormal="100" zoomScaleSheetLayoutView="100" workbookViewId="0">
      <selection activeCell="E8" sqref="E8:M8"/>
    </sheetView>
  </sheetViews>
  <sheetFormatPr defaultColWidth="3.28515625" defaultRowHeight="12" customHeight="1" x14ac:dyDescent="0.25"/>
  <cols>
    <col min="1" max="1" width="5.85546875" style="14" customWidth="1"/>
    <col min="2" max="25" width="4.42578125" style="14" customWidth="1"/>
    <col min="26" max="26" width="2.85546875" style="14" customWidth="1"/>
    <col min="27" max="27" width="1.42578125" style="14" customWidth="1"/>
    <col min="28" max="28" width="10.42578125" style="147" customWidth="1"/>
    <col min="29" max="29" width="11.7109375" style="159" customWidth="1"/>
    <col min="30" max="30" width="13" style="160" customWidth="1"/>
    <col min="31" max="31" width="14.140625" style="160" customWidth="1"/>
    <col min="32" max="32" width="14.5703125" style="161" customWidth="1"/>
    <col min="33" max="33" width="14.42578125" style="160" customWidth="1"/>
    <col min="34" max="34" width="12.7109375" style="162" customWidth="1"/>
    <col min="35" max="35" width="13.140625" style="162" customWidth="1"/>
    <col min="36" max="36" width="12.28515625" style="19" customWidth="1"/>
    <col min="37" max="16384" width="3.28515625" style="19"/>
  </cols>
  <sheetData>
    <row r="1" spans="1:49" ht="16.5" x14ac:dyDescent="0.25"/>
    <row r="2" spans="1:49" ht="16.5" x14ac:dyDescent="0.25"/>
    <row r="3" spans="1:49" ht="16.5" x14ac:dyDescent="0.25"/>
    <row r="4" spans="1:49" ht="25.5" x14ac:dyDescent="0.25">
      <c r="AC4" s="40" t="s">
        <v>88</v>
      </c>
    </row>
    <row r="5" spans="1:49" ht="25.5" x14ac:dyDescent="0.25">
      <c r="AC5" s="40"/>
    </row>
    <row r="6" spans="1:49" ht="18.75" thickBot="1" x14ac:dyDescent="0.3">
      <c r="AD6" s="163" t="s">
        <v>68</v>
      </c>
      <c r="AF6" s="14"/>
      <c r="AG6" s="14"/>
      <c r="AH6" s="14"/>
      <c r="AI6" s="14"/>
      <c r="AJ6" s="14"/>
      <c r="AK6" s="14"/>
      <c r="AL6" s="14"/>
      <c r="AM6" s="14"/>
      <c r="AN6" s="147"/>
    </row>
    <row r="7" spans="1:49" ht="18.75" thickBot="1" x14ac:dyDescent="0.3">
      <c r="A7" s="164" t="s">
        <v>73</v>
      </c>
      <c r="AC7" s="14"/>
      <c r="AD7" s="152" t="s">
        <v>66</v>
      </c>
      <c r="AE7" s="279" t="s">
        <v>65</v>
      </c>
      <c r="AF7" s="280"/>
      <c r="AG7" s="39"/>
      <c r="AH7" s="38"/>
      <c r="AI7" s="282"/>
      <c r="AJ7" s="48"/>
      <c r="AK7" s="43"/>
      <c r="AL7" s="43"/>
    </row>
    <row r="8" spans="1:49" ht="19.5" thickTop="1" thickBot="1" x14ac:dyDescent="0.3">
      <c r="A8" s="196" t="s">
        <v>1</v>
      </c>
      <c r="B8" s="197"/>
      <c r="C8" s="197"/>
      <c r="D8" s="197"/>
      <c r="E8" s="381"/>
      <c r="F8" s="381"/>
      <c r="G8" s="381"/>
      <c r="H8" s="381"/>
      <c r="I8" s="381"/>
      <c r="J8" s="381"/>
      <c r="K8" s="381"/>
      <c r="L8" s="381"/>
      <c r="M8" s="381"/>
      <c r="N8" s="198"/>
      <c r="O8" s="199"/>
      <c r="P8" s="199"/>
      <c r="Q8" s="199"/>
      <c r="R8" s="200"/>
      <c r="S8" s="201" t="s">
        <v>69</v>
      </c>
      <c r="T8" s="200"/>
      <c r="U8" s="200"/>
      <c r="V8" s="200"/>
      <c r="W8" s="200"/>
      <c r="X8" s="200"/>
      <c r="Y8" s="200"/>
      <c r="Z8" s="200"/>
      <c r="AA8" s="200"/>
      <c r="AB8" s="202"/>
      <c r="AC8" s="41"/>
      <c r="AD8" s="47" t="s">
        <v>25</v>
      </c>
      <c r="AE8" s="48" t="s">
        <v>44</v>
      </c>
      <c r="AF8"/>
      <c r="AG8" s="277"/>
      <c r="AH8" s="277"/>
      <c r="AI8" s="277"/>
      <c r="AJ8" s="277"/>
      <c r="AK8" s="82"/>
      <c r="AL8" s="82"/>
      <c r="AM8" s="38"/>
      <c r="AN8" s="38"/>
      <c r="AO8" s="31"/>
      <c r="AP8" s="31"/>
      <c r="AQ8" s="31"/>
      <c r="AR8" s="31"/>
      <c r="AS8" s="31"/>
      <c r="AT8" s="31"/>
      <c r="AU8" s="31"/>
      <c r="AV8" s="31"/>
      <c r="AW8" s="31"/>
    </row>
    <row r="9" spans="1:49" s="38" customFormat="1" ht="18.75" thickTop="1" x14ac:dyDescent="0.25">
      <c r="A9" s="203" t="s">
        <v>34</v>
      </c>
      <c r="B9" s="129"/>
      <c r="C9" s="129"/>
      <c r="D9" s="129"/>
      <c r="E9" s="380"/>
      <c r="F9" s="380"/>
      <c r="G9" s="380"/>
      <c r="H9" s="380"/>
      <c r="I9" s="380"/>
      <c r="J9" s="380"/>
      <c r="K9" s="380"/>
      <c r="L9" s="380"/>
      <c r="M9" s="380"/>
      <c r="N9" s="60"/>
      <c r="O9" s="147"/>
      <c r="P9" s="195"/>
      <c r="Q9" s="157"/>
      <c r="R9" s="73"/>
      <c r="S9" s="189" t="s">
        <v>70</v>
      </c>
      <c r="T9" s="190"/>
      <c r="U9" s="190"/>
      <c r="V9" s="190"/>
      <c r="W9" s="190"/>
      <c r="X9" s="352"/>
      <c r="Y9" s="353"/>
      <c r="Z9" s="353"/>
      <c r="AA9" s="354"/>
      <c r="AB9" s="204"/>
      <c r="AC9" s="41"/>
      <c r="AD9" s="45" t="s">
        <v>113</v>
      </c>
      <c r="AE9" s="25" t="s">
        <v>106</v>
      </c>
      <c r="AF9"/>
      <c r="AG9" s="277"/>
      <c r="AH9" s="277"/>
      <c r="AI9" s="277"/>
      <c r="AJ9" s="277"/>
      <c r="AK9" s="82"/>
      <c r="AL9" s="82"/>
      <c r="AO9" s="44"/>
      <c r="AP9" s="44"/>
      <c r="AQ9" s="44"/>
      <c r="AR9" s="44"/>
      <c r="AS9" s="44"/>
      <c r="AT9" s="44"/>
      <c r="AU9" s="30"/>
      <c r="AV9" s="30"/>
      <c r="AW9" s="30"/>
    </row>
    <row r="10" spans="1:49" s="38" customFormat="1" ht="18" x14ac:dyDescent="0.25">
      <c r="A10" s="203" t="s">
        <v>35</v>
      </c>
      <c r="B10" s="129"/>
      <c r="C10" s="129"/>
      <c r="D10" s="129"/>
      <c r="E10" s="380"/>
      <c r="F10" s="380"/>
      <c r="G10" s="380"/>
      <c r="H10" s="380"/>
      <c r="I10" s="380"/>
      <c r="J10" s="380"/>
      <c r="K10" s="380"/>
      <c r="L10" s="380"/>
      <c r="M10" s="380"/>
      <c r="N10" s="60"/>
      <c r="O10" s="147"/>
      <c r="P10" s="147"/>
      <c r="Q10" s="147"/>
      <c r="R10" s="73"/>
      <c r="S10" s="191" t="s">
        <v>71</v>
      </c>
      <c r="T10" s="73"/>
      <c r="U10" s="73"/>
      <c r="V10" s="73"/>
      <c r="W10" s="73"/>
      <c r="X10" s="355"/>
      <c r="Y10" s="355"/>
      <c r="Z10" s="355"/>
      <c r="AA10" s="356"/>
      <c r="AB10" s="204"/>
      <c r="AC10" s="22"/>
      <c r="AD10" s="287" t="s">
        <v>111</v>
      </c>
      <c r="AE10" s="48" t="s">
        <v>107</v>
      </c>
      <c r="AF10"/>
      <c r="AG10" s="277"/>
      <c r="AH10" s="277"/>
      <c r="AI10" s="277"/>
      <c r="AJ10" s="277"/>
      <c r="AK10" s="46"/>
      <c r="AL10" s="46"/>
      <c r="AO10" s="44"/>
      <c r="AP10" s="44"/>
      <c r="AQ10" s="44"/>
      <c r="AR10" s="44"/>
      <c r="AS10" s="44"/>
      <c r="AT10" s="44"/>
      <c r="AU10" s="30"/>
      <c r="AV10" s="30"/>
      <c r="AW10" s="30"/>
    </row>
    <row r="11" spans="1:49" s="38" customFormat="1" ht="18" x14ac:dyDescent="0.25">
      <c r="A11" s="203" t="s">
        <v>37</v>
      </c>
      <c r="B11" s="130"/>
      <c r="C11" s="130"/>
      <c r="D11" s="130"/>
      <c r="E11" s="380"/>
      <c r="F11" s="380"/>
      <c r="G11" s="380"/>
      <c r="H11" s="380"/>
      <c r="I11" s="380"/>
      <c r="J11" s="380"/>
      <c r="K11" s="380"/>
      <c r="L11" s="380"/>
      <c r="M11" s="380"/>
      <c r="N11" s="60"/>
      <c r="O11" s="148"/>
      <c r="P11" s="147"/>
      <c r="Q11" s="147"/>
      <c r="R11" s="73"/>
      <c r="S11" s="191" t="s">
        <v>72</v>
      </c>
      <c r="T11" s="73"/>
      <c r="U11" s="73"/>
      <c r="V11" s="355"/>
      <c r="W11" s="355"/>
      <c r="X11" s="355"/>
      <c r="Y11" s="355"/>
      <c r="Z11" s="355"/>
      <c r="AA11" s="356"/>
      <c r="AB11" s="204"/>
      <c r="AC11" s="22"/>
      <c r="AD11" s="76" t="s">
        <v>31</v>
      </c>
      <c r="AE11" s="48" t="s">
        <v>94</v>
      </c>
      <c r="AF11" s="277"/>
      <c r="AG11" s="277"/>
      <c r="AH11" s="277"/>
      <c r="AI11" s="277"/>
      <c r="AJ11" s="277"/>
      <c r="AK11" s="46"/>
      <c r="AL11" s="46"/>
      <c r="AM11" s="19"/>
      <c r="AN11" s="19"/>
      <c r="AO11" s="44"/>
      <c r="AP11" s="44"/>
      <c r="AQ11" s="44"/>
      <c r="AR11" s="44"/>
      <c r="AS11" s="44"/>
      <c r="AT11" s="44"/>
      <c r="AU11" s="30"/>
      <c r="AV11" s="30"/>
      <c r="AW11" s="30"/>
    </row>
    <row r="12" spans="1:49" ht="18.75" thickBot="1" x14ac:dyDescent="0.3">
      <c r="A12" s="205" t="s">
        <v>2</v>
      </c>
      <c r="B12" s="48"/>
      <c r="C12" s="48"/>
      <c r="D12" s="48"/>
      <c r="E12" s="380"/>
      <c r="F12" s="380"/>
      <c r="G12" s="380"/>
      <c r="H12" s="380"/>
      <c r="I12" s="380"/>
      <c r="J12" s="380"/>
      <c r="K12" s="380"/>
      <c r="L12" s="380"/>
      <c r="M12" s="380"/>
      <c r="N12" s="165"/>
      <c r="O12" s="166"/>
      <c r="P12" s="166"/>
      <c r="Q12" s="166"/>
      <c r="R12" s="147"/>
      <c r="S12" s="192"/>
      <c r="T12" s="193"/>
      <c r="U12" s="193"/>
      <c r="V12" s="193"/>
      <c r="W12" s="193"/>
      <c r="X12" s="193"/>
      <c r="Y12" s="193"/>
      <c r="Z12" s="193"/>
      <c r="AA12" s="194"/>
      <c r="AB12" s="206"/>
      <c r="AC12" s="21"/>
      <c r="AD12" s="42" t="s">
        <v>13</v>
      </c>
      <c r="AE12" s="27" t="s">
        <v>77</v>
      </c>
      <c r="AF12" s="38"/>
      <c r="AG12" s="38"/>
      <c r="AH12" s="38"/>
      <c r="AI12" s="38"/>
      <c r="AK12" s="49"/>
      <c r="AL12" s="49"/>
      <c r="AM12" s="38"/>
      <c r="AN12" s="38"/>
      <c r="AO12" s="46"/>
      <c r="AP12" s="46"/>
      <c r="AQ12" s="46"/>
      <c r="AR12" s="46"/>
      <c r="AS12" s="46"/>
      <c r="AT12" s="46"/>
      <c r="AU12" s="35"/>
      <c r="AV12" s="35"/>
      <c r="AW12" s="35"/>
    </row>
    <row r="13" spans="1:49" s="38" customFormat="1" ht="18.75" thickTop="1" x14ac:dyDescent="0.25">
      <c r="A13" s="360" t="s">
        <v>39</v>
      </c>
      <c r="B13" s="361"/>
      <c r="C13" s="361"/>
      <c r="D13" s="60"/>
      <c r="E13" s="385"/>
      <c r="F13" s="385"/>
      <c r="G13" s="385"/>
      <c r="H13" s="385"/>
      <c r="I13" s="385"/>
      <c r="J13" s="385"/>
      <c r="K13" s="385"/>
      <c r="L13" s="385"/>
      <c r="M13" s="385"/>
      <c r="N13" s="26"/>
      <c r="O13" s="73"/>
      <c r="P13" s="73"/>
      <c r="Q13" s="73"/>
      <c r="R13" s="73"/>
      <c r="S13" s="147"/>
      <c r="T13" s="147"/>
      <c r="U13" s="147"/>
      <c r="V13" s="147"/>
      <c r="W13" s="147"/>
      <c r="X13" s="147"/>
      <c r="Y13" s="147"/>
      <c r="Z13" s="147"/>
      <c r="AA13" s="147"/>
      <c r="AB13" s="204"/>
      <c r="AC13" s="21"/>
      <c r="AD13" s="42" t="s">
        <v>32</v>
      </c>
      <c r="AE13" s="27" t="s">
        <v>67</v>
      </c>
      <c r="AK13" s="49"/>
      <c r="AL13" s="49"/>
      <c r="AM13" s="14"/>
      <c r="AN13" s="14"/>
      <c r="AO13" s="46"/>
      <c r="AP13" s="46"/>
      <c r="AQ13" s="46"/>
      <c r="AR13" s="46"/>
      <c r="AS13" s="46"/>
      <c r="AT13" s="46"/>
      <c r="AU13" s="35"/>
      <c r="AV13" s="35"/>
      <c r="AW13" s="35"/>
    </row>
    <row r="14" spans="1:49" ht="16.5" x14ac:dyDescent="0.25">
      <c r="A14" s="362" t="s">
        <v>36</v>
      </c>
      <c r="B14" s="363"/>
      <c r="C14" s="363"/>
      <c r="D14" s="131"/>
      <c r="E14" s="385"/>
      <c r="F14" s="385"/>
      <c r="G14" s="385"/>
      <c r="H14" s="385"/>
      <c r="I14" s="385"/>
      <c r="J14" s="385"/>
      <c r="K14" s="385"/>
      <c r="L14" s="385"/>
      <c r="M14" s="385"/>
      <c r="N14" s="167"/>
      <c r="O14" s="168"/>
      <c r="P14" s="168"/>
      <c r="Q14" s="20"/>
      <c r="R14" s="147"/>
      <c r="S14" s="147"/>
      <c r="T14" s="147"/>
      <c r="U14" s="147"/>
      <c r="V14" s="147"/>
      <c r="W14" s="147"/>
      <c r="X14" s="147"/>
      <c r="Y14" s="147"/>
      <c r="Z14" s="147"/>
      <c r="AA14" s="147"/>
      <c r="AB14" s="206"/>
      <c r="AC14" s="21"/>
      <c r="AD14" s="283"/>
      <c r="AE14" s="25" t="s">
        <v>95</v>
      </c>
      <c r="AF14" s="21"/>
      <c r="AG14" s="21"/>
      <c r="AH14" s="21"/>
      <c r="AI14" s="21"/>
      <c r="AJ14" s="21"/>
      <c r="AK14" s="50"/>
      <c r="AL14" s="50"/>
      <c r="AM14" s="52"/>
      <c r="AN14" s="52"/>
      <c r="AO14" s="49"/>
      <c r="AP14" s="49"/>
      <c r="AQ14" s="49"/>
      <c r="AR14" s="49"/>
      <c r="AS14" s="49"/>
      <c r="AT14" s="49"/>
      <c r="AU14" s="36"/>
      <c r="AV14" s="36"/>
      <c r="AW14" s="36"/>
    </row>
    <row r="15" spans="1:49" s="53" customFormat="1" ht="17.25" thickBot="1" x14ac:dyDescent="0.3">
      <c r="A15" s="205" t="s">
        <v>49</v>
      </c>
      <c r="B15" s="169"/>
      <c r="C15" s="169"/>
      <c r="D15" s="60"/>
      <c r="E15" s="331"/>
      <c r="F15" s="331"/>
      <c r="G15" s="331"/>
      <c r="H15" s="331"/>
      <c r="I15" s="331"/>
      <c r="J15" s="331"/>
      <c r="K15" s="331"/>
      <c r="L15" s="331"/>
      <c r="M15" s="331"/>
      <c r="N15" s="167"/>
      <c r="O15" s="170"/>
      <c r="P15" s="170"/>
      <c r="Q15" s="171"/>
      <c r="R15" s="88"/>
      <c r="S15" s="88"/>
      <c r="T15" s="88"/>
      <c r="U15" s="88"/>
      <c r="V15" s="88"/>
      <c r="W15" s="88"/>
      <c r="X15" s="88"/>
      <c r="Y15" s="88"/>
      <c r="Z15" s="88"/>
      <c r="AA15" s="88"/>
      <c r="AB15" s="207"/>
      <c r="AC15" s="21"/>
      <c r="AD15" s="56" t="s">
        <v>26</v>
      </c>
      <c r="AE15" s="25" t="s">
        <v>42</v>
      </c>
      <c r="AF15" s="21"/>
      <c r="AG15" s="21"/>
      <c r="AH15" s="21"/>
      <c r="AI15" s="21"/>
      <c r="AJ15" s="21"/>
      <c r="AK15" s="21"/>
      <c r="AL15" s="51"/>
      <c r="AM15" s="20"/>
      <c r="AN15" s="20"/>
      <c r="AO15" s="49"/>
      <c r="AP15" s="49"/>
      <c r="AQ15" s="49"/>
      <c r="AR15" s="49"/>
      <c r="AS15" s="49"/>
      <c r="AT15" s="49"/>
      <c r="AU15" s="36"/>
      <c r="AV15" s="36"/>
      <c r="AW15" s="36"/>
    </row>
    <row r="16" spans="1:49" ht="17.25" thickBot="1" x14ac:dyDescent="0.3">
      <c r="A16" s="208" t="s">
        <v>51</v>
      </c>
      <c r="B16" s="209"/>
      <c r="C16" s="210"/>
      <c r="D16" s="209"/>
      <c r="E16" s="332"/>
      <c r="F16" s="332"/>
      <c r="G16" s="332"/>
      <c r="H16" s="332"/>
      <c r="I16" s="332"/>
      <c r="J16" s="332"/>
      <c r="K16" s="332"/>
      <c r="L16" s="332"/>
      <c r="M16" s="332"/>
      <c r="N16" s="288" t="s">
        <v>114</v>
      </c>
      <c r="O16" s="289"/>
      <c r="P16" s="289"/>
      <c r="Q16" s="289"/>
      <c r="R16" s="289"/>
      <c r="S16" s="289"/>
      <c r="T16" s="289"/>
      <c r="U16" s="289"/>
      <c r="V16" s="289"/>
      <c r="W16" s="290"/>
      <c r="X16" s="290"/>
      <c r="Y16" s="290"/>
      <c r="Z16" s="290"/>
      <c r="AA16" s="290"/>
      <c r="AB16" s="291"/>
      <c r="AC16" s="21"/>
      <c r="AD16" s="56" t="s">
        <v>27</v>
      </c>
      <c r="AE16" s="25" t="s">
        <v>43</v>
      </c>
      <c r="AF16" s="21"/>
      <c r="AG16" s="21"/>
      <c r="AH16" s="21"/>
      <c r="AI16" s="21"/>
      <c r="AJ16" s="21"/>
      <c r="AK16" s="24"/>
      <c r="AL16" s="25"/>
      <c r="AM16" s="14"/>
      <c r="AN16" s="147"/>
      <c r="AO16" s="50"/>
      <c r="AP16" s="50"/>
      <c r="AQ16" s="50"/>
      <c r="AR16" s="50"/>
      <c r="AS16" s="50"/>
      <c r="AT16" s="50"/>
      <c r="AU16" s="32"/>
      <c r="AV16" s="32"/>
      <c r="AW16" s="32"/>
    </row>
    <row r="17" spans="1:51" ht="15" customHeight="1" thickTop="1" x14ac:dyDescent="0.25">
      <c r="A17" s="147"/>
      <c r="B17" s="147"/>
      <c r="C17" s="147"/>
      <c r="D17" s="147"/>
      <c r="E17" s="147"/>
      <c r="F17" s="147"/>
      <c r="G17" s="147"/>
      <c r="H17" s="147"/>
      <c r="I17" s="147"/>
      <c r="J17" s="16"/>
      <c r="K17" s="147"/>
      <c r="L17" s="107"/>
      <c r="M17" s="67"/>
      <c r="N17" s="67"/>
      <c r="O17" s="73"/>
      <c r="P17" s="134"/>
      <c r="Q17" s="134"/>
      <c r="AC17" s="21"/>
      <c r="AD17" s="56" t="s">
        <v>28</v>
      </c>
      <c r="AE17" s="25" t="s">
        <v>45</v>
      </c>
      <c r="AF17" s="21"/>
      <c r="AG17" s="21"/>
      <c r="AH17" s="21"/>
      <c r="AI17" s="21"/>
      <c r="AJ17" s="21"/>
      <c r="AK17" s="25"/>
      <c r="AL17" s="25"/>
      <c r="AM17" s="14"/>
      <c r="AN17" s="147"/>
      <c r="AO17" s="51"/>
      <c r="AP17" s="51"/>
      <c r="AQ17" s="51"/>
      <c r="AR17" s="51"/>
      <c r="AS17" s="51"/>
      <c r="AT17" s="51"/>
      <c r="AU17" s="37"/>
      <c r="AV17" s="37"/>
      <c r="AW17" s="37"/>
    </row>
    <row r="18" spans="1:51" ht="18.75" thickBot="1" x14ac:dyDescent="0.3">
      <c r="A18" s="164" t="s">
        <v>75</v>
      </c>
      <c r="I18" s="18"/>
      <c r="J18" s="15"/>
      <c r="L18" s="18"/>
      <c r="M18" s="67"/>
      <c r="N18" s="67"/>
      <c r="O18" s="13"/>
      <c r="P18" s="13"/>
      <c r="Q18" s="13"/>
      <c r="AC18" s="13"/>
      <c r="AD18" s="56" t="s">
        <v>29</v>
      </c>
      <c r="AE18" s="25" t="s">
        <v>46</v>
      </c>
      <c r="AF18" s="21"/>
      <c r="AG18" s="70"/>
      <c r="AH18" s="14"/>
      <c r="AI18" s="14"/>
      <c r="AJ18" s="14"/>
      <c r="AK18" s="14"/>
      <c r="AL18" s="14"/>
      <c r="AM18" s="14"/>
      <c r="AN18" s="147"/>
      <c r="AO18" s="25"/>
      <c r="AP18" s="25"/>
      <c r="AQ18" s="25"/>
      <c r="AR18" s="25"/>
      <c r="AS18" s="25"/>
      <c r="AT18" s="25"/>
      <c r="AU18" s="33"/>
      <c r="AV18" s="33"/>
      <c r="AW18" s="33"/>
    </row>
    <row r="19" spans="1:51" ht="19.5" thickBot="1" x14ac:dyDescent="0.3">
      <c r="A19" s="92"/>
      <c r="B19" s="93"/>
      <c r="C19" s="93"/>
      <c r="D19" s="93"/>
      <c r="E19" s="93"/>
      <c r="F19" s="93"/>
      <c r="G19" s="93"/>
      <c r="H19" s="93"/>
      <c r="I19" s="93"/>
      <c r="J19" s="94"/>
      <c r="K19" s="172"/>
      <c r="L19" s="95"/>
      <c r="M19" s="96"/>
      <c r="N19" s="97"/>
      <c r="O19" s="97"/>
      <c r="P19" s="97"/>
      <c r="Q19" s="172"/>
      <c r="R19" s="172"/>
      <c r="S19" s="172"/>
      <c r="T19" s="172"/>
      <c r="U19" s="172"/>
      <c r="V19" s="172"/>
      <c r="W19" s="172"/>
      <c r="X19" s="172"/>
      <c r="Y19" s="172"/>
      <c r="Z19" s="172"/>
      <c r="AA19" s="172"/>
      <c r="AB19" s="172"/>
      <c r="AC19" s="173"/>
      <c r="AD19" s="81" t="s">
        <v>30</v>
      </c>
      <c r="AE19" s="48" t="s">
        <v>47</v>
      </c>
      <c r="AK19" s="159"/>
      <c r="AL19" s="160"/>
      <c r="AM19" s="160"/>
      <c r="AN19" s="25"/>
      <c r="AO19" s="25"/>
      <c r="AP19" s="25"/>
      <c r="AQ19" s="25"/>
      <c r="AR19" s="25"/>
      <c r="AS19" s="25"/>
      <c r="AT19" s="25"/>
      <c r="AU19" s="33"/>
      <c r="AV19" s="33"/>
      <c r="AW19" s="33"/>
    </row>
    <row r="20" spans="1:51" ht="19.5" thickTop="1" thickBot="1" x14ac:dyDescent="0.3">
      <c r="A20" s="98" t="s">
        <v>53</v>
      </c>
      <c r="B20" s="99"/>
      <c r="C20" s="99"/>
      <c r="D20" s="99"/>
      <c r="E20" s="99"/>
      <c r="F20" s="99"/>
      <c r="G20" s="99"/>
      <c r="H20" s="99"/>
      <c r="I20" s="99"/>
      <c r="J20" s="99"/>
      <c r="K20" s="147"/>
      <c r="L20" s="348">
        <v>0</v>
      </c>
      <c r="M20" s="349"/>
      <c r="N20" s="91"/>
      <c r="O20" s="364" t="e">
        <f>(AD49)/$E$11</f>
        <v>#DIV/0!</v>
      </c>
      <c r="P20" s="365"/>
      <c r="Q20" s="100"/>
      <c r="R20" s="99" t="s">
        <v>52</v>
      </c>
      <c r="S20" s="147"/>
      <c r="T20" s="91"/>
      <c r="U20" s="91"/>
      <c r="V20" s="91"/>
      <c r="W20" s="91"/>
      <c r="X20" s="101"/>
      <c r="Y20" s="147"/>
      <c r="Z20" s="147"/>
      <c r="AA20" s="147"/>
      <c r="AC20" s="158"/>
      <c r="AD20" s="174"/>
      <c r="AE20" s="281" t="s">
        <v>90</v>
      </c>
      <c r="AJ20" s="34"/>
      <c r="AK20" s="34"/>
      <c r="AL20" s="34"/>
      <c r="AM20" s="34"/>
      <c r="AN20" s="34"/>
      <c r="AO20" s="34"/>
      <c r="AP20" s="34"/>
      <c r="AQ20" s="34"/>
      <c r="AR20" s="34"/>
      <c r="AS20" s="34"/>
      <c r="AT20" s="34"/>
      <c r="AU20" s="34"/>
      <c r="AV20" s="34"/>
      <c r="AW20" s="34"/>
      <c r="AX20" s="34"/>
      <c r="AY20" s="34"/>
    </row>
    <row r="21" spans="1:51" s="53" customFormat="1" ht="19.5" thickBot="1" x14ac:dyDescent="0.3">
      <c r="A21" s="102"/>
      <c r="B21" s="86"/>
      <c r="C21" s="86"/>
      <c r="D21" s="86"/>
      <c r="E21" s="86"/>
      <c r="F21" s="86"/>
      <c r="G21" s="86"/>
      <c r="H21" s="86"/>
      <c r="I21" s="86"/>
      <c r="J21" s="86"/>
      <c r="K21" s="88"/>
      <c r="L21" s="71"/>
      <c r="M21" s="103"/>
      <c r="N21" s="104"/>
      <c r="O21" s="104"/>
      <c r="P21" s="104"/>
      <c r="Q21" s="175"/>
      <c r="R21" s="104"/>
      <c r="S21" s="104"/>
      <c r="T21" s="104"/>
      <c r="U21" s="104"/>
      <c r="V21" s="105"/>
      <c r="W21" s="175"/>
      <c r="X21" s="175"/>
      <c r="Y21" s="175"/>
      <c r="Z21" s="175"/>
      <c r="AA21" s="175"/>
      <c r="AB21" s="175"/>
      <c r="AC21" s="176"/>
      <c r="AD21" s="81" t="s">
        <v>91</v>
      </c>
      <c r="AE21" s="346" t="s">
        <v>41</v>
      </c>
      <c r="AF21" s="346"/>
      <c r="AG21" s="346"/>
      <c r="AH21" s="346"/>
      <c r="AI21" s="346"/>
    </row>
    <row r="22" spans="1:51" ht="19.5" thickBot="1" x14ac:dyDescent="0.3">
      <c r="A22" s="98" t="s">
        <v>50</v>
      </c>
      <c r="B22" s="109"/>
      <c r="C22" s="109"/>
      <c r="D22" s="109"/>
      <c r="E22" s="109"/>
      <c r="F22" s="109"/>
      <c r="G22" s="109"/>
      <c r="H22" s="109"/>
      <c r="I22" s="109"/>
      <c r="J22" s="109"/>
      <c r="K22" s="166"/>
      <c r="L22" s="366" t="e">
        <f>AE49/$E$11</f>
        <v>#DIV/0!</v>
      </c>
      <c r="M22" s="367"/>
      <c r="N22" s="80"/>
      <c r="O22" s="107"/>
      <c r="P22" s="16"/>
      <c r="Q22" s="107"/>
      <c r="R22" s="16"/>
      <c r="S22" s="16"/>
      <c r="T22" s="16"/>
      <c r="U22" s="16"/>
      <c r="V22" s="99"/>
      <c r="W22" s="108"/>
      <c r="X22" s="108"/>
      <c r="Y22" s="108"/>
      <c r="Z22" s="108"/>
      <c r="AA22" s="108"/>
      <c r="AB22" s="108"/>
      <c r="AC22" s="126"/>
      <c r="AD22" s="188" t="s">
        <v>92</v>
      </c>
      <c r="AE22" s="347" t="s">
        <v>93</v>
      </c>
      <c r="AF22" s="310"/>
      <c r="AG22" s="310"/>
      <c r="AH22" s="310"/>
      <c r="AI22" s="310"/>
    </row>
    <row r="23" spans="1:51" ht="18.75" thickBot="1" x14ac:dyDescent="0.3">
      <c r="A23" s="110"/>
      <c r="B23" s="16"/>
      <c r="C23" s="99"/>
      <c r="D23" s="16"/>
      <c r="E23" s="16"/>
      <c r="F23" s="16"/>
      <c r="G23" s="16"/>
      <c r="H23" s="16"/>
      <c r="I23" s="73"/>
      <c r="J23" s="106"/>
      <c r="K23" s="166"/>
      <c r="L23" s="72"/>
      <c r="M23" s="73"/>
      <c r="N23" s="17"/>
      <c r="O23" s="107"/>
      <c r="P23" s="16"/>
      <c r="Q23" s="107"/>
      <c r="R23" s="16"/>
      <c r="S23" s="16"/>
      <c r="T23" s="16"/>
      <c r="U23" s="16"/>
      <c r="V23" s="99"/>
      <c r="W23" s="108"/>
      <c r="X23" s="108"/>
      <c r="Y23" s="108"/>
      <c r="Z23" s="108"/>
      <c r="AA23" s="108"/>
      <c r="AB23" s="108"/>
      <c r="AC23" s="126"/>
      <c r="AD23" s="127"/>
    </row>
    <row r="24" spans="1:51" ht="19.5" thickBot="1" x14ac:dyDescent="0.3">
      <c r="A24" s="98" t="s">
        <v>54</v>
      </c>
      <c r="B24" s="79"/>
      <c r="C24" s="79"/>
      <c r="D24" s="79"/>
      <c r="E24" s="79"/>
      <c r="F24" s="79"/>
      <c r="G24" s="79"/>
      <c r="H24" s="79"/>
      <c r="I24" s="79"/>
      <c r="J24" s="79"/>
      <c r="K24" s="166"/>
      <c r="L24" s="375" t="e">
        <f ca="1">AG49/$E$11</f>
        <v>#DIV/0!</v>
      </c>
      <c r="M24" s="376"/>
      <c r="N24" s="79"/>
      <c r="O24" s="373" t="e">
        <f ca="1">($AG$49-$AD$49)/$E$11</f>
        <v>#DIV/0!</v>
      </c>
      <c r="P24" s="374"/>
      <c r="Q24" s="16"/>
      <c r="R24" s="86" t="s">
        <v>89</v>
      </c>
      <c r="S24" s="147"/>
      <c r="T24" s="16"/>
      <c r="U24" s="147"/>
      <c r="V24" s="147"/>
      <c r="W24" s="147"/>
      <c r="X24" s="147"/>
      <c r="Y24" s="86"/>
      <c r="Z24" s="86"/>
      <c r="AA24" s="86"/>
      <c r="AB24" s="86"/>
      <c r="AC24" s="111"/>
      <c r="AD24" s="86"/>
    </row>
    <row r="25" spans="1:51" s="88" customFormat="1" ht="19.5" thickBot="1" x14ac:dyDescent="0.3">
      <c r="A25" s="112"/>
      <c r="B25" s="113"/>
      <c r="C25" s="113"/>
      <c r="D25" s="113"/>
      <c r="E25" s="113"/>
      <c r="F25" s="113"/>
      <c r="G25" s="113"/>
      <c r="H25" s="113"/>
      <c r="I25" s="113"/>
      <c r="J25" s="113"/>
      <c r="K25" s="177"/>
      <c r="L25" s="114"/>
      <c r="M25" s="114"/>
      <c r="N25" s="113"/>
      <c r="O25" s="115"/>
      <c r="P25" s="115"/>
      <c r="Q25" s="116"/>
      <c r="R25" s="117"/>
      <c r="S25" s="178"/>
      <c r="T25" s="116"/>
      <c r="U25" s="178"/>
      <c r="V25" s="178"/>
      <c r="W25" s="178"/>
      <c r="X25" s="178"/>
      <c r="Y25" s="117"/>
      <c r="Z25" s="117"/>
      <c r="AA25" s="117"/>
      <c r="AB25" s="117"/>
      <c r="AC25" s="118"/>
      <c r="AD25" s="86"/>
      <c r="AE25" s="86"/>
      <c r="AF25" s="86"/>
      <c r="AG25" s="87"/>
      <c r="AH25" s="87"/>
      <c r="AI25" s="87"/>
    </row>
    <row r="26" spans="1:51" s="88" customFormat="1" ht="19.5" thickBot="1" x14ac:dyDescent="0.3">
      <c r="A26" s="128" t="s">
        <v>96</v>
      </c>
      <c r="B26" s="83"/>
      <c r="C26" s="83"/>
      <c r="D26" s="83"/>
      <c r="E26" s="83"/>
      <c r="F26" s="83"/>
      <c r="G26" s="83"/>
      <c r="H26" s="83"/>
      <c r="I26" s="83"/>
      <c r="J26" s="83"/>
      <c r="L26" s="69"/>
      <c r="M26" s="69"/>
      <c r="N26" s="83"/>
      <c r="O26" s="84"/>
      <c r="P26" s="84"/>
      <c r="Q26" s="85"/>
      <c r="R26" s="86"/>
      <c r="S26" s="175"/>
      <c r="T26" s="85"/>
      <c r="U26" s="175"/>
      <c r="V26" s="175"/>
      <c r="W26" s="175"/>
      <c r="X26" s="175"/>
      <c r="Y26" s="86"/>
      <c r="Z26" s="86"/>
      <c r="AA26" s="86"/>
      <c r="AB26" s="86"/>
      <c r="AC26" s="86"/>
      <c r="AD26" s="86"/>
      <c r="AE26" s="86"/>
      <c r="AF26" s="86"/>
      <c r="AG26" s="87"/>
      <c r="AH26" s="87"/>
      <c r="AI26" s="87"/>
      <c r="AJ26" s="269"/>
    </row>
    <row r="27" spans="1:51" s="88" customFormat="1" ht="19.5" thickBot="1" x14ac:dyDescent="0.3">
      <c r="A27" s="123"/>
      <c r="B27" s="124"/>
      <c r="C27" s="124"/>
      <c r="D27" s="124"/>
      <c r="E27" s="124"/>
      <c r="F27" s="124"/>
      <c r="G27" s="124"/>
      <c r="H27" s="124"/>
      <c r="I27" s="124"/>
      <c r="J27" s="124"/>
      <c r="K27" s="179"/>
      <c r="L27" s="125"/>
      <c r="M27" s="125"/>
      <c r="N27" s="124"/>
      <c r="O27" s="135"/>
      <c r="P27" s="135"/>
      <c r="Q27" s="136"/>
      <c r="R27" s="137"/>
      <c r="S27" s="180"/>
      <c r="T27" s="136"/>
      <c r="U27" s="180"/>
      <c r="V27" s="180"/>
      <c r="W27" s="180"/>
      <c r="X27" s="180"/>
      <c r="Y27" s="137"/>
      <c r="Z27" s="137"/>
      <c r="AA27" s="137"/>
      <c r="AB27" s="284"/>
      <c r="AC27" s="86"/>
      <c r="AD27" s="86"/>
      <c r="AE27" s="86"/>
      <c r="AF27" s="86"/>
      <c r="AG27" s="87"/>
      <c r="AH27" s="87"/>
      <c r="AI27" s="87"/>
    </row>
    <row r="28" spans="1:51" ht="21" thickBot="1" x14ac:dyDescent="0.3">
      <c r="A28" s="98" t="s">
        <v>84</v>
      </c>
      <c r="B28" s="98"/>
      <c r="C28" s="99"/>
      <c r="D28" s="99"/>
      <c r="E28" s="99"/>
      <c r="F28" s="99"/>
      <c r="G28" s="99"/>
      <c r="H28" s="99"/>
      <c r="I28" s="99"/>
      <c r="J28" s="99"/>
      <c r="K28" s="166"/>
      <c r="L28" s="348">
        <v>0</v>
      </c>
      <c r="M28" s="349"/>
      <c r="N28" s="91"/>
      <c r="O28" s="336" t="s">
        <v>97</v>
      </c>
      <c r="P28" s="337"/>
      <c r="Q28" s="338"/>
      <c r="R28" s="348">
        <v>0</v>
      </c>
      <c r="S28" s="349"/>
      <c r="T28" s="358" t="s">
        <v>108</v>
      </c>
      <c r="U28" s="359"/>
      <c r="V28" s="359"/>
      <c r="W28" s="359"/>
      <c r="X28" s="359"/>
      <c r="Y28" s="359"/>
      <c r="Z28" s="359"/>
      <c r="AA28" s="350"/>
      <c r="AB28" s="357"/>
      <c r="AC28" s="296"/>
      <c r="AE28" s="70"/>
      <c r="AF28" s="70"/>
      <c r="AG28" s="23"/>
      <c r="AH28" s="12"/>
      <c r="AI28" s="12"/>
    </row>
    <row r="29" spans="1:51" ht="18.75" thickBot="1" x14ac:dyDescent="0.3">
      <c r="A29" s="110"/>
      <c r="B29" s="16"/>
      <c r="C29" s="16"/>
      <c r="D29" s="16"/>
      <c r="E29" s="16"/>
      <c r="F29" s="16"/>
      <c r="G29" s="16"/>
      <c r="H29" s="16"/>
      <c r="I29" s="16"/>
      <c r="J29" s="106"/>
      <c r="K29" s="166"/>
      <c r="L29" s="72"/>
      <c r="M29" s="73"/>
      <c r="N29" s="73"/>
      <c r="O29" s="73"/>
      <c r="P29" s="73"/>
      <c r="Q29" s="73"/>
      <c r="R29" s="348">
        <v>0</v>
      </c>
      <c r="S29" s="349"/>
      <c r="T29" s="99" t="s">
        <v>109</v>
      </c>
      <c r="U29" s="16"/>
      <c r="V29" s="16"/>
      <c r="W29" s="16"/>
      <c r="X29" s="133"/>
      <c r="Y29" s="133"/>
      <c r="Z29" s="133"/>
      <c r="AA29" s="350">
        <f>E13</f>
        <v>0</v>
      </c>
      <c r="AB29" s="351"/>
      <c r="AC29" s="133"/>
      <c r="AD29" s="100"/>
      <c r="AE29" s="133"/>
      <c r="AF29" s="133"/>
      <c r="AG29" s="74"/>
      <c r="AH29" s="68"/>
      <c r="AI29" s="68"/>
    </row>
    <row r="30" spans="1:51" ht="18.75" thickBot="1" x14ac:dyDescent="0.3">
      <c r="A30" s="110"/>
      <c r="B30" s="16"/>
      <c r="C30" s="16"/>
      <c r="D30" s="16"/>
      <c r="E30" s="16"/>
      <c r="F30" s="16"/>
      <c r="G30" s="16"/>
      <c r="H30" s="16"/>
      <c r="I30" s="16"/>
      <c r="J30" s="106"/>
      <c r="K30" s="166"/>
      <c r="L30" s="72"/>
      <c r="M30" s="73"/>
      <c r="N30" s="132"/>
      <c r="O30" s="73"/>
      <c r="P30" s="16"/>
      <c r="Q30" s="107"/>
      <c r="R30" s="16"/>
      <c r="S30" s="16"/>
      <c r="T30" s="16"/>
      <c r="U30" s="133"/>
      <c r="V30" s="133"/>
      <c r="W30" s="133"/>
      <c r="X30" s="133"/>
      <c r="Y30" s="133"/>
      <c r="Z30" s="133"/>
      <c r="AA30" s="100"/>
      <c r="AB30" s="138"/>
      <c r="AC30" s="278"/>
      <c r="AD30" s="74"/>
      <c r="AE30" s="68"/>
      <c r="AF30" s="68"/>
      <c r="AG30" s="19"/>
      <c r="AH30" s="19"/>
      <c r="AI30" s="19"/>
    </row>
    <row r="31" spans="1:51" ht="19.5" thickBot="1" x14ac:dyDescent="0.3">
      <c r="A31" s="98" t="s">
        <v>100</v>
      </c>
      <c r="B31" s="297"/>
      <c r="C31" s="79"/>
      <c r="D31" s="79"/>
      <c r="E31" s="79"/>
      <c r="F31" s="79"/>
      <c r="G31" s="79"/>
      <c r="H31" s="79"/>
      <c r="I31" s="79"/>
      <c r="J31" s="79"/>
      <c r="K31" s="166"/>
      <c r="L31" s="147"/>
      <c r="M31" s="147"/>
      <c r="N31" s="79"/>
      <c r="O31" s="371" t="e">
        <f ca="1">AI65/$E$11</f>
        <v>#DIV/0!</v>
      </c>
      <c r="P31" s="372"/>
      <c r="Q31" s="107"/>
      <c r="R31" s="99" t="s">
        <v>99</v>
      </c>
      <c r="S31" s="16"/>
      <c r="T31" s="16"/>
      <c r="U31" s="134"/>
      <c r="V31" s="134"/>
      <c r="W31" s="134"/>
      <c r="X31" s="134"/>
      <c r="Y31" s="134"/>
      <c r="Z31" s="134"/>
      <c r="AA31" s="134"/>
      <c r="AB31" s="139"/>
      <c r="AC31" s="68"/>
      <c r="AD31" s="68"/>
      <c r="AE31" s="68"/>
      <c r="AF31" s="68"/>
      <c r="AG31" s="19"/>
      <c r="AH31" s="19"/>
      <c r="AI31" s="19"/>
    </row>
    <row r="32" spans="1:51" ht="18.75" thickBot="1" x14ac:dyDescent="0.3">
      <c r="A32" s="286" t="s">
        <v>101</v>
      </c>
      <c r="B32" s="298"/>
      <c r="C32" s="119"/>
      <c r="D32" s="119"/>
      <c r="E32" s="119"/>
      <c r="F32" s="119"/>
      <c r="G32" s="119"/>
      <c r="H32" s="119"/>
      <c r="I32" s="119"/>
      <c r="J32" s="119"/>
      <c r="K32" s="120"/>
      <c r="L32" s="121"/>
      <c r="M32" s="122"/>
      <c r="N32" s="140"/>
      <c r="O32" s="122"/>
      <c r="P32" s="119"/>
      <c r="Q32" s="141"/>
      <c r="R32" s="119"/>
      <c r="S32" s="119"/>
      <c r="T32" s="119"/>
      <c r="U32" s="119"/>
      <c r="V32" s="119"/>
      <c r="W32" s="119"/>
      <c r="X32" s="119"/>
      <c r="Y32" s="119"/>
      <c r="Z32" s="119"/>
      <c r="AA32" s="119"/>
      <c r="AB32" s="285"/>
      <c r="AC32" s="54"/>
      <c r="AD32" s="188"/>
      <c r="AE32" s="188"/>
      <c r="AF32" s="188"/>
      <c r="AG32" s="188"/>
      <c r="AH32" s="21"/>
      <c r="AI32" s="21"/>
      <c r="AJ32" s="55"/>
    </row>
    <row r="33" spans="1:36" ht="17.25" thickBot="1" x14ac:dyDescent="0.3">
      <c r="A33" s="147"/>
      <c r="B33" s="147"/>
      <c r="C33" s="147"/>
      <c r="D33" s="147"/>
      <c r="E33" s="147"/>
      <c r="F33" s="147"/>
      <c r="G33" s="147"/>
      <c r="H33" s="147"/>
      <c r="I33" s="147"/>
      <c r="J33" s="147"/>
      <c r="K33" s="153"/>
      <c r="L33" s="154"/>
      <c r="M33" s="155"/>
      <c r="N33" s="156"/>
      <c r="O33" s="155"/>
      <c r="P33" s="147"/>
      <c r="Q33" s="157"/>
      <c r="R33" s="147"/>
      <c r="S33" s="147"/>
      <c r="T33" s="147"/>
      <c r="U33" s="147"/>
      <c r="V33" s="147"/>
      <c r="AB33" s="21"/>
      <c r="AC33" s="54"/>
      <c r="AD33" s="382" t="s">
        <v>40</v>
      </c>
      <c r="AE33" s="383"/>
      <c r="AF33" s="383"/>
      <c r="AG33" s="383"/>
      <c r="AH33" s="384"/>
      <c r="AI33" s="188"/>
      <c r="AJ33" s="55"/>
    </row>
    <row r="34" spans="1:36" s="39" customFormat="1" ht="20.25" thickTop="1" thickBot="1" x14ac:dyDescent="0.35">
      <c r="A34" s="28"/>
      <c r="B34" s="246" t="s">
        <v>74</v>
      </c>
      <c r="C34" s="247"/>
      <c r="D34" s="247"/>
      <c r="E34" s="247"/>
      <c r="F34" s="247"/>
      <c r="G34" s="247"/>
      <c r="H34" s="247"/>
      <c r="I34" s="247"/>
      <c r="J34" s="247"/>
      <c r="K34" s="247"/>
      <c r="L34" s="247"/>
      <c r="M34" s="247"/>
      <c r="N34" s="247"/>
      <c r="O34" s="247"/>
      <c r="P34" s="247"/>
      <c r="Q34" s="247"/>
      <c r="R34" s="247"/>
      <c r="S34" s="247"/>
      <c r="T34" s="247"/>
      <c r="U34" s="247"/>
      <c r="V34" s="247"/>
      <c r="W34" s="247"/>
      <c r="X34" s="248"/>
      <c r="Y34" s="248"/>
      <c r="Z34" s="248"/>
      <c r="AA34" s="248"/>
      <c r="AB34" s="249"/>
      <c r="AC34" s="26"/>
      <c r="AD34" s="339" t="s">
        <v>59</v>
      </c>
      <c r="AE34" s="318" t="s">
        <v>61</v>
      </c>
      <c r="AF34" s="368" t="s">
        <v>57</v>
      </c>
      <c r="AG34" s="386" t="s">
        <v>38</v>
      </c>
      <c r="AH34" s="327" t="s">
        <v>76</v>
      </c>
      <c r="AI34" s="261"/>
      <c r="AJ34" s="268"/>
    </row>
    <row r="35" spans="1:36" s="274" customFormat="1" ht="16.5" thickTop="1" x14ac:dyDescent="0.25">
      <c r="A35" s="275">
        <v>15</v>
      </c>
      <c r="B35" s="276">
        <v>7</v>
      </c>
      <c r="C35" s="275">
        <v>2015</v>
      </c>
      <c r="D35" s="275">
        <v>8</v>
      </c>
      <c r="E35" s="275"/>
      <c r="F35" s="275">
        <v>9</v>
      </c>
      <c r="G35" s="275"/>
      <c r="H35" s="275">
        <v>10</v>
      </c>
      <c r="I35" s="275"/>
      <c r="J35" s="275">
        <v>11</v>
      </c>
      <c r="K35" s="275"/>
      <c r="L35" s="275">
        <v>12</v>
      </c>
      <c r="M35" s="275"/>
      <c r="N35" s="275">
        <v>1</v>
      </c>
      <c r="O35" s="275">
        <v>2016</v>
      </c>
      <c r="P35" s="275">
        <v>2</v>
      </c>
      <c r="Q35" s="275"/>
      <c r="R35" s="275">
        <v>3</v>
      </c>
      <c r="S35" s="275"/>
      <c r="T35" s="275">
        <v>4</v>
      </c>
      <c r="U35" s="275"/>
      <c r="V35" s="275">
        <v>5</v>
      </c>
      <c r="W35" s="275"/>
      <c r="X35" s="275">
        <v>6</v>
      </c>
      <c r="Y35" s="29"/>
      <c r="Z35" s="29"/>
      <c r="AA35" s="29"/>
      <c r="AB35" s="56"/>
      <c r="AC35" s="26"/>
      <c r="AD35" s="340"/>
      <c r="AE35" s="319"/>
      <c r="AF35" s="369"/>
      <c r="AG35" s="387"/>
      <c r="AH35" s="328"/>
      <c r="AI35" s="272"/>
      <c r="AJ35" s="273"/>
    </row>
    <row r="36" spans="1:36" s="39" customFormat="1" ht="17.25" thickBot="1" x14ac:dyDescent="0.3">
      <c r="A36" s="29"/>
      <c r="B36" s="323" t="s">
        <v>86</v>
      </c>
      <c r="C36" s="342"/>
      <c r="D36" s="323" t="s">
        <v>3</v>
      </c>
      <c r="E36" s="324"/>
      <c r="F36" s="323" t="s">
        <v>4</v>
      </c>
      <c r="G36" s="324"/>
      <c r="H36" s="323" t="s">
        <v>5</v>
      </c>
      <c r="I36" s="324"/>
      <c r="J36" s="323" t="s">
        <v>6</v>
      </c>
      <c r="K36" s="324"/>
      <c r="L36" s="323" t="s">
        <v>7</v>
      </c>
      <c r="M36" s="324"/>
      <c r="N36" s="323" t="s">
        <v>8</v>
      </c>
      <c r="O36" s="342"/>
      <c r="P36" s="323" t="s">
        <v>9</v>
      </c>
      <c r="Q36" s="342"/>
      <c r="R36" s="323" t="s">
        <v>10</v>
      </c>
      <c r="S36" s="324"/>
      <c r="T36" s="323" t="s">
        <v>11</v>
      </c>
      <c r="U36" s="324"/>
      <c r="V36" s="323" t="s">
        <v>12</v>
      </c>
      <c r="W36" s="324"/>
      <c r="X36" s="323" t="s">
        <v>87</v>
      </c>
      <c r="Y36" s="342"/>
      <c r="Z36" s="29"/>
      <c r="AA36" s="29"/>
      <c r="AB36" s="56"/>
      <c r="AC36" s="57"/>
      <c r="AD36" s="341"/>
      <c r="AE36" s="320"/>
      <c r="AF36" s="370"/>
      <c r="AG36" s="388"/>
      <c r="AH36" s="329"/>
      <c r="AI36" s="262"/>
      <c r="AJ36" s="146"/>
    </row>
    <row r="37" spans="1:36" s="39" customFormat="1" ht="16.5" x14ac:dyDescent="0.25">
      <c r="A37" s="75">
        <v>1</v>
      </c>
      <c r="B37" s="211"/>
      <c r="C37" s="1"/>
      <c r="D37" s="217" t="s">
        <v>55</v>
      </c>
      <c r="E37" s="7"/>
      <c r="F37" s="211"/>
      <c r="G37" s="1"/>
      <c r="H37" s="217"/>
      <c r="I37" s="7"/>
      <c r="J37" s="217" t="s">
        <v>55</v>
      </c>
      <c r="K37" s="7"/>
      <c r="L37" s="211"/>
      <c r="M37" s="1"/>
      <c r="N37" s="223" t="s">
        <v>13</v>
      </c>
      <c r="O37" s="10"/>
      <c r="P37" s="217"/>
      <c r="Q37" s="7"/>
      <c r="R37" s="224"/>
      <c r="S37" s="78"/>
      <c r="T37" s="217"/>
      <c r="U37" s="7"/>
      <c r="V37" s="217" t="s">
        <v>55</v>
      </c>
      <c r="W37" s="7"/>
      <c r="X37" s="211"/>
      <c r="Y37" s="1"/>
      <c r="Z37" s="75">
        <v>1</v>
      </c>
      <c r="AA37" s="28"/>
      <c r="AB37" s="325" t="s">
        <v>0</v>
      </c>
      <c r="AC37" s="335"/>
      <c r="AD37" s="230">
        <f>L20*$E$11</f>
        <v>0</v>
      </c>
      <c r="AE37" s="231">
        <f>SUMIF(B37:B67, "V",C37:C67)</f>
        <v>0</v>
      </c>
      <c r="AF37" s="231">
        <f ca="1">IF(OR(DATEVALUE(B35 &amp; "/15/" &amp; C35)&lt;E13,DATEVALUE(B35 &amp; "/15/" &amp; C35)&gt;TODAY()),0,IF(AND(MONTH(TODAY())=B35,YEAR(TODAY())=C35),IF(DAY(TODAY())&lt;15,0,$E$15),$E$15))</f>
        <v>0</v>
      </c>
      <c r="AG37" s="250">
        <f ca="1">(AF37*$E$11+AD37)-AE37</f>
        <v>0</v>
      </c>
      <c r="AH37" s="254" t="e">
        <f ca="1">AG37/$E$11</f>
        <v>#DIV/0!</v>
      </c>
      <c r="AI37" s="263"/>
      <c r="AJ37" s="55"/>
    </row>
    <row r="38" spans="1:36" s="39" customFormat="1" ht="16.5" x14ac:dyDescent="0.25">
      <c r="A38" s="75">
        <f t="shared" ref="A38:A67" si="0">A37+1</f>
        <v>2</v>
      </c>
      <c r="B38" s="212"/>
      <c r="C38" s="2"/>
      <c r="D38" s="212" t="s">
        <v>55</v>
      </c>
      <c r="E38" s="2"/>
      <c r="F38" s="215"/>
      <c r="G38" s="5"/>
      <c r="H38" s="212"/>
      <c r="I38" s="2"/>
      <c r="J38" s="212"/>
      <c r="K38" s="2"/>
      <c r="L38" s="215"/>
      <c r="M38" s="5"/>
      <c r="N38" s="212" t="s">
        <v>55</v>
      </c>
      <c r="O38" s="2"/>
      <c r="P38" s="215"/>
      <c r="Q38" s="5"/>
      <c r="R38" s="215"/>
      <c r="S38" s="5"/>
      <c r="T38" s="212" t="s">
        <v>55</v>
      </c>
      <c r="U38" s="2"/>
      <c r="V38" s="212"/>
      <c r="W38" s="2"/>
      <c r="X38" s="215"/>
      <c r="Y38" s="5"/>
      <c r="Z38" s="75">
        <f t="shared" ref="Z38:Z67" si="1">Z37+1</f>
        <v>2</v>
      </c>
      <c r="AA38" s="28"/>
      <c r="AB38" s="312" t="s">
        <v>14</v>
      </c>
      <c r="AC38" s="330"/>
      <c r="AD38" s="232">
        <f>IF(AD37-AE37&gt;0,AD37-AE37,0)</f>
        <v>0</v>
      </c>
      <c r="AE38" s="233">
        <f>SUMIF(D37:D67, "V",E37:E67)</f>
        <v>0</v>
      </c>
      <c r="AF38" s="233">
        <f ca="1">IF(OR(DATEVALUE(D35 &amp; "/15/" &amp; C35)&lt;E13,DATEVALUE(D35 &amp; "/15/" &amp; C35)&gt;TODAY()),0,IF(AND(MONTH(TODAY())=D35,YEAR(TODAY())=C35),IF(DAY(TODAY())&lt;15,0,$E$15),$E$15))</f>
        <v>0</v>
      </c>
      <c r="AG38" s="251">
        <f ca="1">(AG37+AF38*$E$11)-AE38</f>
        <v>0</v>
      </c>
      <c r="AH38" s="234" t="e">
        <f ca="1">AG38/$E$11</f>
        <v>#DIV/0!</v>
      </c>
      <c r="AI38" s="263"/>
      <c r="AJ38" s="146"/>
    </row>
    <row r="39" spans="1:36" s="39" customFormat="1" ht="16.5" x14ac:dyDescent="0.25">
      <c r="A39" s="75">
        <f t="shared" si="0"/>
        <v>3</v>
      </c>
      <c r="B39" s="212" t="s">
        <v>13</v>
      </c>
      <c r="C39" s="2"/>
      <c r="D39" s="214"/>
      <c r="E39" s="4"/>
      <c r="F39" s="213"/>
      <c r="G39" s="3"/>
      <c r="H39" s="212" t="s">
        <v>55</v>
      </c>
      <c r="I39" s="2"/>
      <c r="J39" s="215"/>
      <c r="K39" s="5"/>
      <c r="L39" s="212"/>
      <c r="M39" s="2"/>
      <c r="N39" s="212" t="s">
        <v>55</v>
      </c>
      <c r="O39" s="2"/>
      <c r="P39" s="215"/>
      <c r="Q39" s="5"/>
      <c r="R39" s="215"/>
      <c r="S39" s="5"/>
      <c r="T39" s="212" t="s">
        <v>55</v>
      </c>
      <c r="U39" s="2"/>
      <c r="V39" s="212"/>
      <c r="W39" s="2"/>
      <c r="X39" s="212"/>
      <c r="Y39" s="2"/>
      <c r="Z39" s="75">
        <f t="shared" si="1"/>
        <v>3</v>
      </c>
      <c r="AA39" s="28"/>
      <c r="AB39" s="312" t="s">
        <v>15</v>
      </c>
      <c r="AC39" s="330"/>
      <c r="AD39" s="232">
        <f t="shared" ref="AD39:AD48" si="2">IF(AD38-AE38&gt;0,AD38-AE38,0)</f>
        <v>0</v>
      </c>
      <c r="AE39" s="233">
        <f>SUMIF(F37:F67, "V",G37:G67)</f>
        <v>0</v>
      </c>
      <c r="AF39" s="233">
        <f ca="1">IF(OR(DATEVALUE(F35 &amp; "/15/" &amp; C35)&lt;E13,DATEVALUE(F35 &amp; "/15/" &amp; C35)&gt;TODAY()),0,IF(AND(MONTH(TODAY())=F35,YEAR(TODAY())=C35),IF(DAY(TODAY())&lt;15,0,$E$15),$E$15))</f>
        <v>0</v>
      </c>
      <c r="AG39" s="251">
        <f t="shared" ref="AG39:AG48" ca="1" si="3">(AG38+AF39*$E$11)-AE39</f>
        <v>0</v>
      </c>
      <c r="AH39" s="234" t="e">
        <f t="shared" ref="AH39:AH47" ca="1" si="4">AG39/$E$11</f>
        <v>#DIV/0!</v>
      </c>
      <c r="AI39" s="263"/>
      <c r="AJ39" s="55"/>
    </row>
    <row r="40" spans="1:36" s="39" customFormat="1" ht="16.5" x14ac:dyDescent="0.25">
      <c r="A40" s="75">
        <f t="shared" si="0"/>
        <v>4</v>
      </c>
      <c r="B40" s="213" t="s">
        <v>55</v>
      </c>
      <c r="C40" s="3"/>
      <c r="D40" s="215"/>
      <c r="E40" s="5"/>
      <c r="F40" s="212"/>
      <c r="G40" s="2"/>
      <c r="H40" s="212" t="s">
        <v>55</v>
      </c>
      <c r="I40" s="2"/>
      <c r="J40" s="215"/>
      <c r="K40" s="5"/>
      <c r="L40" s="212"/>
      <c r="M40" s="2"/>
      <c r="N40" s="212"/>
      <c r="O40" s="2"/>
      <c r="P40" s="212"/>
      <c r="Q40" s="2"/>
      <c r="R40" s="212"/>
      <c r="S40" s="2"/>
      <c r="T40" s="212"/>
      <c r="U40" s="2"/>
      <c r="V40" s="215"/>
      <c r="W40" s="5"/>
      <c r="X40" s="212" t="s">
        <v>55</v>
      </c>
      <c r="Y40" s="2"/>
      <c r="Z40" s="75">
        <f t="shared" si="1"/>
        <v>4</v>
      </c>
      <c r="AA40" s="28"/>
      <c r="AB40" s="312" t="s">
        <v>16</v>
      </c>
      <c r="AC40" s="330"/>
      <c r="AD40" s="232">
        <f t="shared" si="2"/>
        <v>0</v>
      </c>
      <c r="AE40" s="233">
        <f>SUMIF(H37:H67, "V",I37:I67)</f>
        <v>0</v>
      </c>
      <c r="AF40" s="233">
        <f ca="1">IF(OR(DATEVALUE(H35 &amp; "/15/" &amp; C35)&lt;E13,DATEVALUE(H35 &amp; "/15/" &amp; C35)&gt;TODAY()),0,IF(AND(MONTH(TODAY())=H35,YEAR(TODAY())=C35),IF(DAY(TODAY())&lt;15,0,$E$15),$E$15))</f>
        <v>0</v>
      </c>
      <c r="AG40" s="251">
        <f t="shared" ca="1" si="3"/>
        <v>0</v>
      </c>
      <c r="AH40" s="234" t="e">
        <f t="shared" ca="1" si="4"/>
        <v>#DIV/0!</v>
      </c>
      <c r="AI40" s="263"/>
      <c r="AJ40" s="55"/>
    </row>
    <row r="41" spans="1:36" s="39" customFormat="1" ht="16.5" x14ac:dyDescent="0.25">
      <c r="A41" s="75">
        <f t="shared" si="0"/>
        <v>5</v>
      </c>
      <c r="B41" s="214" t="s">
        <v>85</v>
      </c>
      <c r="C41" s="6"/>
      <c r="D41" s="215"/>
      <c r="E41" s="5"/>
      <c r="F41" s="212" t="s">
        <v>55</v>
      </c>
      <c r="G41" s="2"/>
      <c r="H41" s="214"/>
      <c r="I41" s="4"/>
      <c r="J41" s="212"/>
      <c r="K41" s="2"/>
      <c r="L41" s="212" t="s">
        <v>55</v>
      </c>
      <c r="M41" s="2"/>
      <c r="N41" s="215"/>
      <c r="O41" s="5"/>
      <c r="P41" s="212"/>
      <c r="Q41" s="2"/>
      <c r="R41" s="212" t="s">
        <v>55</v>
      </c>
      <c r="S41" s="2"/>
      <c r="T41" s="212"/>
      <c r="U41" s="2"/>
      <c r="V41" s="215"/>
      <c r="W41" s="5"/>
      <c r="X41" s="212" t="s">
        <v>55</v>
      </c>
      <c r="Y41" s="2"/>
      <c r="Z41" s="75">
        <f t="shared" si="1"/>
        <v>5</v>
      </c>
      <c r="AA41" s="28"/>
      <c r="AB41" s="312" t="s">
        <v>17</v>
      </c>
      <c r="AC41" s="330"/>
      <c r="AD41" s="232">
        <f t="shared" si="2"/>
        <v>0</v>
      </c>
      <c r="AE41" s="233">
        <f>SUMIF(J37:J67, "V",K37:K68)</f>
        <v>0</v>
      </c>
      <c r="AF41" s="233">
        <f ca="1">IF(OR(DATEVALUE(J35 &amp; "/15/" &amp; C35)&lt;E13,DATEVALUE(J35 &amp; "/15/" &amp; C35)&gt;TODAY()),0,IF(AND(MONTH(TODAY())=J35,YEAR(TODAY())=C35),IF(DAY(TODAY())&lt;15,0,$E$15),$E$15))</f>
        <v>0</v>
      </c>
      <c r="AG41" s="251">
        <f t="shared" ca="1" si="3"/>
        <v>0</v>
      </c>
      <c r="AH41" s="234" t="e">
        <f t="shared" ca="1" si="4"/>
        <v>#DIV/0!</v>
      </c>
      <c r="AI41" s="263"/>
      <c r="AJ41" s="55"/>
    </row>
    <row r="42" spans="1:36" s="39" customFormat="1" ht="16.5" x14ac:dyDescent="0.25">
      <c r="A42" s="75">
        <f t="shared" si="0"/>
        <v>6</v>
      </c>
      <c r="B42" s="214"/>
      <c r="C42" s="6"/>
      <c r="D42" s="212"/>
      <c r="E42" s="2"/>
      <c r="F42" s="212" t="s">
        <v>55</v>
      </c>
      <c r="G42" s="6"/>
      <c r="H42" s="215"/>
      <c r="I42" s="5"/>
      <c r="J42" s="212"/>
      <c r="K42" s="2"/>
      <c r="L42" s="212" t="s">
        <v>55</v>
      </c>
      <c r="M42" s="2"/>
      <c r="N42" s="215"/>
      <c r="O42" s="5"/>
      <c r="P42" s="212" t="s">
        <v>55</v>
      </c>
      <c r="Q42" s="2"/>
      <c r="R42" s="212" t="s">
        <v>55</v>
      </c>
      <c r="S42" s="2"/>
      <c r="T42" s="215"/>
      <c r="U42" s="5"/>
      <c r="V42" s="212"/>
      <c r="W42" s="2"/>
      <c r="X42" s="212"/>
      <c r="Y42" s="2"/>
      <c r="Z42" s="75">
        <f t="shared" si="1"/>
        <v>6</v>
      </c>
      <c r="AA42" s="28"/>
      <c r="AB42" s="312" t="s">
        <v>18</v>
      </c>
      <c r="AC42" s="330"/>
      <c r="AD42" s="232">
        <f t="shared" si="2"/>
        <v>0</v>
      </c>
      <c r="AE42" s="233">
        <f>SUMIF(L37:L67, "V",M37:M67)</f>
        <v>0</v>
      </c>
      <c r="AF42" s="233">
        <f ca="1">IF(OR(DATEVALUE(L35 &amp; "/15/" &amp; C35)&lt;$E$13,DATEVALUE(L35 &amp; "/15/" &amp; C35)&gt;TODAY()),0,IF(AND(MONTH(TODAY())=L35,YEAR(TODAY())=C35),IF(DAY(TODAY())&lt;15,0,$E$15),$E$15))</f>
        <v>0</v>
      </c>
      <c r="AG42" s="251">
        <f t="shared" ca="1" si="3"/>
        <v>0</v>
      </c>
      <c r="AH42" s="234" t="e">
        <f t="shared" ca="1" si="4"/>
        <v>#DIV/0!</v>
      </c>
      <c r="AI42" s="263"/>
      <c r="AJ42" s="55"/>
    </row>
    <row r="43" spans="1:36" s="39" customFormat="1" ht="16.5" x14ac:dyDescent="0.25">
      <c r="A43" s="75">
        <f t="shared" si="0"/>
        <v>7</v>
      </c>
      <c r="B43" s="215"/>
      <c r="C43" s="5"/>
      <c r="D43" s="212"/>
      <c r="E43" s="2"/>
      <c r="F43" s="212" t="s">
        <v>13</v>
      </c>
      <c r="G43" s="2"/>
      <c r="H43" s="215"/>
      <c r="I43" s="5"/>
      <c r="J43" s="212" t="s">
        <v>55</v>
      </c>
      <c r="K43" s="226"/>
      <c r="L43" s="212"/>
      <c r="M43" s="2"/>
      <c r="N43" s="212"/>
      <c r="O43" s="2"/>
      <c r="P43" s="212" t="s">
        <v>55</v>
      </c>
      <c r="Q43" s="2"/>
      <c r="R43" s="212"/>
      <c r="S43" s="2"/>
      <c r="T43" s="215"/>
      <c r="U43" s="5"/>
      <c r="V43" s="212" t="s">
        <v>55</v>
      </c>
      <c r="W43" s="2"/>
      <c r="X43" s="212"/>
      <c r="Y43" s="2"/>
      <c r="Z43" s="75">
        <f t="shared" si="1"/>
        <v>7</v>
      </c>
      <c r="AA43" s="28"/>
      <c r="AB43" s="312" t="s">
        <v>19</v>
      </c>
      <c r="AC43" s="330"/>
      <c r="AD43" s="232">
        <f t="shared" si="2"/>
        <v>0</v>
      </c>
      <c r="AE43" s="233">
        <f>SUMIF(N37:N67, "V",O37:O67)</f>
        <v>0</v>
      </c>
      <c r="AF43" s="233">
        <f ca="1">IF(OR(DATEVALUE(N35 &amp; "/15/" &amp; O35)&lt;$E$13,DATEVALUE(N35 &amp; "/15/" &amp; O35)&gt;TODAY()),0,IF(AND(MONTH(TODAY())=N35,YEAR(TODAY())=C35),IF(DAY(TODAY())&lt;15,0,$E$15),$E$15))</f>
        <v>0</v>
      </c>
      <c r="AG43" s="251">
        <f t="shared" ca="1" si="3"/>
        <v>0</v>
      </c>
      <c r="AH43" s="234" t="e">
        <f t="shared" ca="1" si="4"/>
        <v>#DIV/0!</v>
      </c>
      <c r="AI43" s="263"/>
      <c r="AJ43" s="55"/>
    </row>
    <row r="44" spans="1:36" s="39" customFormat="1" ht="16.5" x14ac:dyDescent="0.25">
      <c r="A44" s="75">
        <f t="shared" si="0"/>
        <v>8</v>
      </c>
      <c r="B44" s="215"/>
      <c r="C44" s="5"/>
      <c r="D44" s="212" t="s">
        <v>55</v>
      </c>
      <c r="E44" s="2"/>
      <c r="F44" s="215"/>
      <c r="G44" s="5"/>
      <c r="H44" s="213"/>
      <c r="I44" s="9"/>
      <c r="J44" s="227" t="s">
        <v>55</v>
      </c>
      <c r="K44" s="228"/>
      <c r="L44" s="215"/>
      <c r="M44" s="5"/>
      <c r="N44" s="212"/>
      <c r="O44" s="2"/>
      <c r="P44" s="213"/>
      <c r="Q44" s="3"/>
      <c r="R44" s="212"/>
      <c r="S44" s="2"/>
      <c r="T44" s="212"/>
      <c r="U44" s="2"/>
      <c r="V44" s="212" t="s">
        <v>55</v>
      </c>
      <c r="W44" s="2"/>
      <c r="X44" s="215"/>
      <c r="Y44" s="5"/>
      <c r="Z44" s="75">
        <f t="shared" si="1"/>
        <v>8</v>
      </c>
      <c r="AA44" s="28"/>
      <c r="AB44" s="312" t="s">
        <v>20</v>
      </c>
      <c r="AC44" s="330"/>
      <c r="AD44" s="232">
        <f t="shared" si="2"/>
        <v>0</v>
      </c>
      <c r="AE44" s="233">
        <f>SUMIF(P37:P67, "V",Q37:Q67)</f>
        <v>0</v>
      </c>
      <c r="AF44" s="233">
        <f ca="1">IF(OR(DATEVALUE(P35 &amp; "/15/" &amp; O35)&lt;$E$13,DATEVALUE(P35 &amp; "/15/" &amp; O35)&gt;TODAY()),0,IF(AND(MONTH(TODAY())=P35,YEAR(TODAY())=C35),IF(DAY(TODAY())&lt;15,0,$E$15),$E$15))</f>
        <v>0</v>
      </c>
      <c r="AG44" s="251">
        <f t="shared" ca="1" si="3"/>
        <v>0</v>
      </c>
      <c r="AH44" s="234" t="e">
        <f t="shared" ca="1" si="4"/>
        <v>#DIV/0!</v>
      </c>
      <c r="AI44" s="263"/>
      <c r="AJ44" s="55"/>
    </row>
    <row r="45" spans="1:36" s="39" customFormat="1" ht="16.5" x14ac:dyDescent="0.25">
      <c r="A45" s="75">
        <f t="shared" si="0"/>
        <v>9</v>
      </c>
      <c r="B45" s="212"/>
      <c r="C45" s="2"/>
      <c r="D45" s="212" t="s">
        <v>55</v>
      </c>
      <c r="E45" s="2"/>
      <c r="F45" s="215"/>
      <c r="G45" s="5"/>
      <c r="H45" s="214"/>
      <c r="I45" s="4"/>
      <c r="J45" s="212"/>
      <c r="K45" s="229"/>
      <c r="L45" s="215"/>
      <c r="M45" s="5"/>
      <c r="N45" s="212" t="s">
        <v>55</v>
      </c>
      <c r="O45" s="2"/>
      <c r="P45" s="215"/>
      <c r="Q45" s="5"/>
      <c r="R45" s="215"/>
      <c r="S45" s="5"/>
      <c r="T45" s="212" t="s">
        <v>55</v>
      </c>
      <c r="U45" s="2"/>
      <c r="V45" s="212"/>
      <c r="W45" s="2"/>
      <c r="X45" s="215"/>
      <c r="Y45" s="5"/>
      <c r="Z45" s="75">
        <f t="shared" si="1"/>
        <v>9</v>
      </c>
      <c r="AA45" s="28"/>
      <c r="AB45" s="312" t="s">
        <v>21</v>
      </c>
      <c r="AC45" s="330"/>
      <c r="AD45" s="232">
        <f t="shared" si="2"/>
        <v>0</v>
      </c>
      <c r="AE45" s="233">
        <f>SUMIF(R37:R67, "V",S37:S67)</f>
        <v>0</v>
      </c>
      <c r="AF45" s="233">
        <f ca="1">IF(OR(DATEVALUE(R35 &amp; "/15/" &amp; O35)&lt;$E$13,DATEVALUE(R35 &amp; "/15/" &amp; O35)&gt;TODAY()),0,IF(AND(MONTH(TODAY())=R35,YEAR(TODAY())=C35),IF(DAY(TODAY())&lt;15,0,$E$15),$E$15))</f>
        <v>0</v>
      </c>
      <c r="AG45" s="251">
        <f t="shared" ca="1" si="3"/>
        <v>0</v>
      </c>
      <c r="AH45" s="234" t="e">
        <f t="shared" ca="1" si="4"/>
        <v>#DIV/0!</v>
      </c>
      <c r="AI45" s="263"/>
      <c r="AJ45" s="55"/>
    </row>
    <row r="46" spans="1:36" s="39" customFormat="1" ht="16.5" x14ac:dyDescent="0.25">
      <c r="A46" s="75">
        <f t="shared" si="0"/>
        <v>10</v>
      </c>
      <c r="B46" s="212"/>
      <c r="C46" s="2"/>
      <c r="D46" s="212"/>
      <c r="E46" s="2"/>
      <c r="F46" s="212"/>
      <c r="G46" s="2"/>
      <c r="H46" s="212" t="s">
        <v>55</v>
      </c>
      <c r="I46" s="2"/>
      <c r="J46" s="215"/>
      <c r="K46" s="5"/>
      <c r="L46" s="212"/>
      <c r="M46" s="6"/>
      <c r="N46" s="212" t="s">
        <v>55</v>
      </c>
      <c r="O46" s="2"/>
      <c r="P46" s="215"/>
      <c r="Q46" s="5"/>
      <c r="R46" s="215"/>
      <c r="S46" s="5"/>
      <c r="T46" s="212" t="s">
        <v>55</v>
      </c>
      <c r="U46" s="2"/>
      <c r="V46" s="212"/>
      <c r="W46" s="2"/>
      <c r="X46" s="212"/>
      <c r="Y46" s="2"/>
      <c r="Z46" s="75">
        <f t="shared" si="1"/>
        <v>10</v>
      </c>
      <c r="AA46" s="28"/>
      <c r="AB46" s="312" t="s">
        <v>22</v>
      </c>
      <c r="AC46" s="330"/>
      <c r="AD46" s="232">
        <f t="shared" si="2"/>
        <v>0</v>
      </c>
      <c r="AE46" s="233">
        <f>SUMIF(T37:T67, "V",U37:U67)</f>
        <v>0</v>
      </c>
      <c r="AF46" s="233">
        <f ca="1">IF(OR(DATEVALUE(T35 &amp; "/15/" &amp; O35)&lt;$E$13,DATEVALUE(T35 &amp; "/15/" &amp; O35)&gt;TODAY()),0,IF(AND(MONTH(TODAY())=T35,YEAR(TODAY())=C35),IF(DAY(TODAY())&lt;15,0,$E$15),$E$15))</f>
        <v>0</v>
      </c>
      <c r="AG46" s="251">
        <f t="shared" ca="1" si="3"/>
        <v>0</v>
      </c>
      <c r="AH46" s="234" t="e">
        <f t="shared" ca="1" si="4"/>
        <v>#DIV/0!</v>
      </c>
      <c r="AI46" s="263"/>
      <c r="AJ46" s="55"/>
    </row>
    <row r="47" spans="1:36" s="39" customFormat="1" ht="16.5" x14ac:dyDescent="0.25">
      <c r="A47" s="75">
        <f t="shared" si="0"/>
        <v>11</v>
      </c>
      <c r="B47" s="212" t="s">
        <v>55</v>
      </c>
      <c r="C47" s="2"/>
      <c r="D47" s="215"/>
      <c r="E47" s="5"/>
      <c r="F47" s="212"/>
      <c r="G47" s="2"/>
      <c r="H47" s="212" t="s">
        <v>55</v>
      </c>
      <c r="I47" s="2"/>
      <c r="J47" s="215" t="s">
        <v>13</v>
      </c>
      <c r="K47" s="5"/>
      <c r="L47" s="212"/>
      <c r="M47" s="2"/>
      <c r="N47" s="212"/>
      <c r="O47" s="2"/>
      <c r="P47" s="212"/>
      <c r="Q47" s="2"/>
      <c r="R47" s="212"/>
      <c r="S47" s="2"/>
      <c r="T47" s="212"/>
      <c r="U47" s="2"/>
      <c r="V47" s="215"/>
      <c r="W47" s="5"/>
      <c r="X47" s="212" t="s">
        <v>55</v>
      </c>
      <c r="Y47" s="2"/>
      <c r="Z47" s="75">
        <f t="shared" si="1"/>
        <v>11</v>
      </c>
      <c r="AA47" s="28"/>
      <c r="AB47" s="312" t="s">
        <v>23</v>
      </c>
      <c r="AC47" s="330"/>
      <c r="AD47" s="232">
        <f t="shared" si="2"/>
        <v>0</v>
      </c>
      <c r="AE47" s="233">
        <f>SUMIF(V37:V67, "V",W37:W67)</f>
        <v>0</v>
      </c>
      <c r="AF47" s="233">
        <f ca="1">IF(OR(DATEVALUE(V35 &amp; "/15/" &amp; O35)&lt;$E$13,DATEVALUE(V35 &amp; "/15/" &amp; O35)&gt;TODAY()),0,IF(AND(MONTH(TODAY())=V35,YEAR(TODAY())=C35),IF(DAY(TODAY())&lt;15,0,$E$15),$E$15))</f>
        <v>0</v>
      </c>
      <c r="AG47" s="251">
        <f t="shared" ca="1" si="3"/>
        <v>0</v>
      </c>
      <c r="AH47" s="234" t="e">
        <f t="shared" ca="1" si="4"/>
        <v>#DIV/0!</v>
      </c>
      <c r="AI47" s="263"/>
      <c r="AJ47" s="55"/>
    </row>
    <row r="48" spans="1:36" s="39" customFormat="1" ht="17.25" thickBot="1" x14ac:dyDescent="0.3">
      <c r="A48" s="75">
        <f t="shared" si="0"/>
        <v>12</v>
      </c>
      <c r="B48" s="212" t="s">
        <v>85</v>
      </c>
      <c r="C48" s="2"/>
      <c r="D48" s="215"/>
      <c r="E48" s="5"/>
      <c r="F48" s="212" t="s">
        <v>55</v>
      </c>
      <c r="G48" s="2"/>
      <c r="H48" s="212" t="s">
        <v>13</v>
      </c>
      <c r="I48" s="2"/>
      <c r="J48" s="213"/>
      <c r="K48" s="3"/>
      <c r="L48" s="212" t="s">
        <v>55</v>
      </c>
      <c r="M48" s="2"/>
      <c r="N48" s="215"/>
      <c r="O48" s="5"/>
      <c r="P48" s="212"/>
      <c r="Q48" s="2"/>
      <c r="R48" s="212" t="s">
        <v>55</v>
      </c>
      <c r="S48" s="2"/>
      <c r="T48" s="212"/>
      <c r="U48" s="2"/>
      <c r="V48" s="215"/>
      <c r="W48" s="5"/>
      <c r="X48" s="212" t="s">
        <v>55</v>
      </c>
      <c r="Y48" s="2"/>
      <c r="Z48" s="75">
        <f t="shared" si="1"/>
        <v>12</v>
      </c>
      <c r="AA48" s="28"/>
      <c r="AB48" s="344" t="s">
        <v>24</v>
      </c>
      <c r="AC48" s="345"/>
      <c r="AD48" s="235">
        <f t="shared" si="2"/>
        <v>0</v>
      </c>
      <c r="AE48" s="236">
        <f>SUMIF(X37:X67, "V",Y37:Y67)</f>
        <v>0</v>
      </c>
      <c r="AF48" s="233">
        <f ca="1">IF(OR(DATEVALUE(X35 &amp; "/15/" &amp; O35)&lt;$E$13,DATEVALUE(X35 &amp; "/15/" &amp; O35)&gt;TODAY()),0,IF(AND(MONTH(TODAY())=X35,YEAR(TODAY())=C35),IF(DAY(TODAY())&lt;15,0,$E$15),$E$15))</f>
        <v>0</v>
      </c>
      <c r="AG48" s="252">
        <f t="shared" ca="1" si="3"/>
        <v>0</v>
      </c>
      <c r="AH48" s="234" t="e">
        <f ca="1">AG48/$E$11</f>
        <v>#DIV/0!</v>
      </c>
      <c r="AI48" s="263"/>
      <c r="AJ48" s="55"/>
    </row>
    <row r="49" spans="1:37" s="39" customFormat="1" ht="17.25" thickBot="1" x14ac:dyDescent="0.3">
      <c r="A49" s="75">
        <f t="shared" si="0"/>
        <v>13</v>
      </c>
      <c r="B49" s="214"/>
      <c r="C49" s="6"/>
      <c r="D49" s="212"/>
      <c r="E49" s="6"/>
      <c r="F49" s="212" t="s">
        <v>55</v>
      </c>
      <c r="G49" s="2"/>
      <c r="H49" s="215"/>
      <c r="I49" s="5"/>
      <c r="J49" s="212"/>
      <c r="K49" s="2"/>
      <c r="L49" s="212" t="s">
        <v>55</v>
      </c>
      <c r="M49" s="2"/>
      <c r="N49" s="215"/>
      <c r="O49" s="5"/>
      <c r="P49" s="212" t="s">
        <v>55</v>
      </c>
      <c r="Q49" s="2"/>
      <c r="R49" s="212" t="s">
        <v>55</v>
      </c>
      <c r="S49" s="2"/>
      <c r="T49" s="215"/>
      <c r="U49" s="5"/>
      <c r="V49" s="212"/>
      <c r="W49" s="2"/>
      <c r="X49" s="212"/>
      <c r="Y49" s="2"/>
      <c r="Z49" s="75">
        <f t="shared" si="1"/>
        <v>13</v>
      </c>
      <c r="AA49" s="28"/>
      <c r="AB49" s="314" t="s">
        <v>58</v>
      </c>
      <c r="AC49" s="343"/>
      <c r="AD49" s="144">
        <f>IF(AD48&gt;0, IF(AD48-AE48&lt;0,0,AD48-AE48), 0)</f>
        <v>0</v>
      </c>
      <c r="AE49" s="58">
        <f>SUM(AE37:AE48)</f>
        <v>0</v>
      </c>
      <c r="AF49" s="58">
        <f ca="1">SUM(AF37:AF48)</f>
        <v>0</v>
      </c>
      <c r="AG49" s="253">
        <f ca="1">AG48</f>
        <v>0</v>
      </c>
      <c r="AH49" s="59" t="e">
        <f ca="1">AH48</f>
        <v>#DIV/0!</v>
      </c>
      <c r="AI49" s="264"/>
      <c r="AJ49" s="55"/>
    </row>
    <row r="50" spans="1:37" s="39" customFormat="1" ht="17.25" thickBot="1" x14ac:dyDescent="0.3">
      <c r="A50" s="75">
        <f t="shared" si="0"/>
        <v>14</v>
      </c>
      <c r="B50" s="215"/>
      <c r="C50" s="5"/>
      <c r="D50" s="212"/>
      <c r="E50" s="2"/>
      <c r="F50" s="212"/>
      <c r="G50" s="2"/>
      <c r="H50" s="215"/>
      <c r="I50" s="5"/>
      <c r="J50" s="212" t="s">
        <v>55</v>
      </c>
      <c r="K50" s="2"/>
      <c r="L50" s="212"/>
      <c r="M50" s="2"/>
      <c r="N50" s="214"/>
      <c r="O50" s="4"/>
      <c r="P50" s="212" t="s">
        <v>55</v>
      </c>
      <c r="Q50" s="2"/>
      <c r="R50" s="212"/>
      <c r="S50" s="2"/>
      <c r="T50" s="215"/>
      <c r="U50" s="5"/>
      <c r="V50" s="212" t="s">
        <v>55</v>
      </c>
      <c r="W50" s="2"/>
      <c r="X50" s="212"/>
      <c r="Y50" s="2"/>
      <c r="Z50" s="75">
        <f t="shared" si="1"/>
        <v>14</v>
      </c>
      <c r="AA50" s="28"/>
      <c r="AB50" s="60"/>
      <c r="AC50" s="22"/>
      <c r="AD50" s="61"/>
      <c r="AE50" s="62"/>
      <c r="AF50" s="54"/>
      <c r="AG50" s="62"/>
      <c r="AH50" s="63"/>
      <c r="AI50" s="63"/>
      <c r="AJ50" s="55"/>
    </row>
    <row r="51" spans="1:37" s="39" customFormat="1" ht="17.25" thickBot="1" x14ac:dyDescent="0.3">
      <c r="A51" s="75">
        <f t="shared" si="0"/>
        <v>15</v>
      </c>
      <c r="B51" s="215"/>
      <c r="C51" s="5"/>
      <c r="D51" s="212" t="s">
        <v>55</v>
      </c>
      <c r="E51" s="2"/>
      <c r="F51" s="215"/>
      <c r="G51" s="5"/>
      <c r="H51" s="212"/>
      <c r="I51" s="2"/>
      <c r="J51" s="212" t="s">
        <v>55</v>
      </c>
      <c r="K51" s="2"/>
      <c r="L51" s="215"/>
      <c r="M51" s="5"/>
      <c r="N51" s="214"/>
      <c r="O51" s="4"/>
      <c r="P51" s="212" t="s">
        <v>13</v>
      </c>
      <c r="Q51" s="2"/>
      <c r="R51" s="212"/>
      <c r="S51" s="2"/>
      <c r="T51" s="213"/>
      <c r="U51" s="3"/>
      <c r="V51" s="212" t="s">
        <v>55</v>
      </c>
      <c r="W51" s="2"/>
      <c r="X51" s="215"/>
      <c r="Y51" s="5"/>
      <c r="Z51" s="75">
        <f t="shared" si="1"/>
        <v>15</v>
      </c>
      <c r="AA51" s="28"/>
      <c r="AB51" s="54"/>
      <c r="AC51" s="60"/>
      <c r="AD51" s="377" t="s">
        <v>48</v>
      </c>
      <c r="AE51" s="378"/>
      <c r="AF51" s="378"/>
      <c r="AG51" s="378"/>
      <c r="AH51" s="378"/>
      <c r="AI51" s="378"/>
      <c r="AJ51" s="379"/>
    </row>
    <row r="52" spans="1:37" s="39" customFormat="1" ht="16.5" customHeight="1" x14ac:dyDescent="0.25">
      <c r="A52" s="75">
        <f t="shared" si="0"/>
        <v>16</v>
      </c>
      <c r="B52" s="212"/>
      <c r="C52" s="2"/>
      <c r="D52" s="212" t="s">
        <v>55</v>
      </c>
      <c r="E52" s="2"/>
      <c r="F52" s="215"/>
      <c r="G52" s="5"/>
      <c r="H52" s="212"/>
      <c r="I52" s="2"/>
      <c r="J52" s="212"/>
      <c r="K52" s="2"/>
      <c r="L52" s="215"/>
      <c r="M52" s="5"/>
      <c r="N52" s="214" t="s">
        <v>55</v>
      </c>
      <c r="O52" s="4"/>
      <c r="P52" s="215"/>
      <c r="Q52" s="5"/>
      <c r="R52" s="215"/>
      <c r="S52" s="5"/>
      <c r="T52" s="212" t="s">
        <v>55</v>
      </c>
      <c r="U52" s="2"/>
      <c r="V52" s="212"/>
      <c r="W52" s="2"/>
      <c r="X52" s="215"/>
      <c r="Y52" s="5"/>
      <c r="Z52" s="75">
        <f t="shared" si="1"/>
        <v>16</v>
      </c>
      <c r="AA52" s="28"/>
      <c r="AB52" s="54"/>
      <c r="AC52" s="60"/>
      <c r="AD52" s="65" t="s">
        <v>63</v>
      </c>
      <c r="AE52" s="89" t="s">
        <v>33</v>
      </c>
      <c r="AF52" s="299" t="s">
        <v>112</v>
      </c>
      <c r="AG52" s="292" t="s">
        <v>110</v>
      </c>
      <c r="AH52" s="316" t="s">
        <v>64</v>
      </c>
      <c r="AI52" s="294" t="s">
        <v>116</v>
      </c>
      <c r="AJ52" s="321" t="s">
        <v>76</v>
      </c>
      <c r="AK52" s="55"/>
    </row>
    <row r="53" spans="1:37" s="39" customFormat="1" ht="20.25" customHeight="1" thickBot="1" x14ac:dyDescent="0.3">
      <c r="A53" s="75">
        <f t="shared" si="0"/>
        <v>17</v>
      </c>
      <c r="B53" s="212"/>
      <c r="C53" s="2"/>
      <c r="D53" s="212"/>
      <c r="E53" s="2"/>
      <c r="F53" s="212"/>
      <c r="G53" s="2"/>
      <c r="H53" s="212" t="s">
        <v>55</v>
      </c>
      <c r="I53" s="2"/>
      <c r="J53" s="215"/>
      <c r="K53" s="5"/>
      <c r="L53" s="219"/>
      <c r="M53" s="77"/>
      <c r="N53" s="214" t="s">
        <v>55</v>
      </c>
      <c r="O53" s="4"/>
      <c r="P53" s="215"/>
      <c r="Q53" s="5"/>
      <c r="R53" s="215"/>
      <c r="S53" s="5"/>
      <c r="T53" s="212" t="s">
        <v>55</v>
      </c>
      <c r="U53" s="2"/>
      <c r="V53" s="212"/>
      <c r="W53" s="2"/>
      <c r="X53" s="212"/>
      <c r="Y53" s="2"/>
      <c r="Z53" s="75">
        <f t="shared" si="1"/>
        <v>17</v>
      </c>
      <c r="AA53" s="28"/>
      <c r="AB53" s="54"/>
      <c r="AC53" s="64"/>
      <c r="AD53" s="66" t="s">
        <v>60</v>
      </c>
      <c r="AE53" s="90" t="s">
        <v>62</v>
      </c>
      <c r="AF53" s="300" t="s">
        <v>62</v>
      </c>
      <c r="AG53" s="293" t="s">
        <v>62</v>
      </c>
      <c r="AH53" s="317"/>
      <c r="AI53" s="295" t="s">
        <v>115</v>
      </c>
      <c r="AJ53" s="322"/>
      <c r="AK53" s="55"/>
    </row>
    <row r="54" spans="1:37" s="39" customFormat="1" ht="16.5" x14ac:dyDescent="0.25">
      <c r="A54" s="75">
        <f t="shared" si="0"/>
        <v>18</v>
      </c>
      <c r="B54" s="212" t="s">
        <v>55</v>
      </c>
      <c r="C54" s="2"/>
      <c r="D54" s="215"/>
      <c r="E54" s="5"/>
      <c r="F54" s="212"/>
      <c r="G54" s="2"/>
      <c r="H54" s="212" t="s">
        <v>55</v>
      </c>
      <c r="I54" s="2"/>
      <c r="J54" s="215"/>
      <c r="K54" s="5"/>
      <c r="L54" s="212"/>
      <c r="M54" s="2"/>
      <c r="N54" s="214" t="s">
        <v>13</v>
      </c>
      <c r="O54" s="4"/>
      <c r="P54" s="213"/>
      <c r="Q54" s="3"/>
      <c r="R54" s="212"/>
      <c r="S54" s="2"/>
      <c r="T54" s="212" t="s">
        <v>13</v>
      </c>
      <c r="U54" s="2"/>
      <c r="V54" s="215"/>
      <c r="W54" s="5"/>
      <c r="X54" s="212" t="s">
        <v>55</v>
      </c>
      <c r="Y54" s="2"/>
      <c r="Z54" s="75">
        <f t="shared" si="1"/>
        <v>18</v>
      </c>
      <c r="AA54" s="28"/>
      <c r="AB54" s="325" t="s">
        <v>0</v>
      </c>
      <c r="AC54" s="326"/>
      <c r="AD54" s="301">
        <f>L28*$E$11</f>
        <v>0</v>
      </c>
      <c r="AE54" s="302">
        <f>SUMIF(B37:B67, "p", C37:C67)</f>
        <v>0</v>
      </c>
      <c r="AF54" s="302">
        <f>SUMIF(B37:B67, "f", C37:C67)</f>
        <v>0</v>
      </c>
      <c r="AG54" s="302">
        <f>SUMIF(B37:B67, "s", C37:C67)</f>
        <v>0</v>
      </c>
      <c r="AH54" s="302">
        <f>AE54+AF54+AG54</f>
        <v>0</v>
      </c>
      <c r="AI54" s="270">
        <f ca="1">IF(TODAY()-DATEVALUE($B$35&amp;"/1/"&amp;$C$35)&lt;365,IF(B$35=MONTH($E$13),IF(YEAR($E$13)&lt;=$C$35,IF(TODAY()&gt;=$E$13,$E$16*$E$11-AH54,AD54-AH54),IF(AND(YEAR($E$13)&lt;$C$35,$C$35&lt;=YEAR(TODAY()),B$35&lt;=MONTH(TODAY())),$E$16*$E$11-AH54,AD54-AH54)),AD54-AH54),IF(MONTH($E$13)=B$35,$E$16*$E$11-AH54,AD54-AH54))</f>
        <v>0</v>
      </c>
      <c r="AJ54" s="303" t="e">
        <f ca="1">AI54/$E$11</f>
        <v>#DIV/0!</v>
      </c>
      <c r="AK54" s="55" t="str">
        <f>IF(MONTH($E$13)=B35,CONCATENATE("Your sick/family/personal time refreshes on ",MONTH($E$13),"/",DAY($E$13),"*"),"")</f>
        <v/>
      </c>
    </row>
    <row r="55" spans="1:37" s="39" customFormat="1" ht="16.5" x14ac:dyDescent="0.25">
      <c r="A55" s="75">
        <f t="shared" si="0"/>
        <v>19</v>
      </c>
      <c r="B55" s="212" t="s">
        <v>55</v>
      </c>
      <c r="C55" s="2"/>
      <c r="D55" s="215"/>
      <c r="E55" s="5"/>
      <c r="F55" s="212" t="s">
        <v>55</v>
      </c>
      <c r="G55" s="2"/>
      <c r="H55" s="212"/>
      <c r="I55" s="2"/>
      <c r="J55" s="212"/>
      <c r="K55" s="2"/>
      <c r="L55" s="212" t="s">
        <v>55</v>
      </c>
      <c r="M55" s="2"/>
      <c r="N55" s="215"/>
      <c r="O55" s="5"/>
      <c r="P55" s="212"/>
      <c r="Q55" s="2"/>
      <c r="R55" s="212" t="s">
        <v>55</v>
      </c>
      <c r="S55" s="2"/>
      <c r="T55" s="212"/>
      <c r="U55" s="2"/>
      <c r="V55" s="215"/>
      <c r="W55" s="5"/>
      <c r="X55" s="212" t="s">
        <v>55</v>
      </c>
      <c r="Y55" s="2"/>
      <c r="Z55" s="75">
        <f t="shared" si="1"/>
        <v>19</v>
      </c>
      <c r="AA55" s="28"/>
      <c r="AB55" s="312" t="s">
        <v>14</v>
      </c>
      <c r="AC55" s="313"/>
      <c r="AD55" s="239">
        <f ca="1">AI54</f>
        <v>0</v>
      </c>
      <c r="AE55" s="233">
        <f>SUMIF(D37:D67, "p", E37:E67)</f>
        <v>0</v>
      </c>
      <c r="AF55" s="233">
        <f>SUMIF(D37:D67, "f", E37:E67)</f>
        <v>0</v>
      </c>
      <c r="AG55" s="233">
        <f>SUMIF(D37:D67, "s", E37:E67)</f>
        <v>0</v>
      </c>
      <c r="AH55" s="233">
        <f t="shared" ref="AH55:AH65" si="5">AE55+AF55+AG55</f>
        <v>0</v>
      </c>
      <c r="AI55" s="270">
        <f ca="1">IF(TODAY()-DATEVALUE($B$35&amp;"/1/"&amp;$C$35)&lt;365,IF(D$35=MONTH($E$13),IF(YEAR($E$13)&lt;=$C$35,IF(TODAY()&gt;=$E$13,$E$16*$E$11-AH55,AD55-AH55),IF(AND(YEAR($E$13)&lt;$C$35,$C$35&lt;=YEAR(TODAY()),D$35&lt;=MONTH(TODAY())),$E$16*$E$11-AH55,AD55-AH55)),AD55-AH55),IF(MONTH($E$13)=D$35,$E$16*$E$11-AH55,AD55-AH55))</f>
        <v>0</v>
      </c>
      <c r="AJ55" s="237" t="e">
        <f ca="1">AI55/$E$11</f>
        <v>#DIV/0!</v>
      </c>
      <c r="AK55" s="55" t="str">
        <f>IF(MONTH($E$13)=D35,CONCATENATE("Your sick/family/personal time refreshes on ",MONTH($E$13),"/",DAY($E$13),"*"),"")</f>
        <v/>
      </c>
    </row>
    <row r="56" spans="1:37" s="39" customFormat="1" ht="16.5" x14ac:dyDescent="0.25">
      <c r="A56" s="75">
        <f t="shared" si="0"/>
        <v>20</v>
      </c>
      <c r="B56" s="212"/>
      <c r="C56" s="6"/>
      <c r="D56" s="212"/>
      <c r="E56" s="6"/>
      <c r="F56" s="212" t="s">
        <v>55</v>
      </c>
      <c r="G56" s="2"/>
      <c r="H56" s="215"/>
      <c r="I56" s="5"/>
      <c r="J56" s="212"/>
      <c r="K56" s="2"/>
      <c r="L56" s="212" t="s">
        <v>55</v>
      </c>
      <c r="M56" s="2"/>
      <c r="N56" s="215"/>
      <c r="O56" s="5"/>
      <c r="P56" s="212" t="s">
        <v>55</v>
      </c>
      <c r="Q56" s="2"/>
      <c r="R56" s="212" t="s">
        <v>55</v>
      </c>
      <c r="S56" s="2"/>
      <c r="T56" s="215"/>
      <c r="U56" s="5"/>
      <c r="V56" s="212"/>
      <c r="W56" s="2"/>
      <c r="X56" s="212"/>
      <c r="Y56" s="2"/>
      <c r="Z56" s="75">
        <f t="shared" si="1"/>
        <v>20</v>
      </c>
      <c r="AA56" s="28"/>
      <c r="AB56" s="312" t="s">
        <v>15</v>
      </c>
      <c r="AC56" s="313"/>
      <c r="AD56" s="239">
        <f t="shared" ref="AD56:AD65" ca="1" si="6">AI55</f>
        <v>0</v>
      </c>
      <c r="AE56" s="233">
        <f>SUMIF(F37:F67, "p", G37:G67)</f>
        <v>0</v>
      </c>
      <c r="AF56" s="233">
        <f>SUMIF(F37:F67, "f", G37:G67)</f>
        <v>0</v>
      </c>
      <c r="AG56" s="233">
        <f>SUMIF(F37:F67, "s", G37:G67)</f>
        <v>0</v>
      </c>
      <c r="AH56" s="233">
        <f t="shared" si="5"/>
        <v>0</v>
      </c>
      <c r="AI56" s="270">
        <f ca="1">IF(TODAY()-DATEVALUE($B$35&amp;"/1/"&amp;$C$35)&lt;365,IF(F$35=MONTH($E$13),IF(YEAR($E$13)&lt;=$C$35,IF(TODAY()&gt;=$E$13,$E$16*$E$11-AH56,AD56-AH56),IF(AND(YEAR($E$13)&lt;$C$35,$C$35&lt;=YEAR(TODAY()),F$35&lt;=MONTH(TODAY())),$E$16*$E$11-AH56,AD56-AH56)),AD56-AH56),IF(MONTH($E$13)=F$35,$E$16*$E$11-AH56,AD56-AH56))</f>
        <v>0</v>
      </c>
      <c r="AJ56" s="237" t="e">
        <f ca="1">AI56/$E$11</f>
        <v>#DIV/0!</v>
      </c>
      <c r="AK56" s="55" t="str">
        <f>IF(MONTH($E$13)=F35,CONCATENATE("Your sick/family/personal time refreshes on ",MONTH($E$13),"/",DAY($E$13),"*"),"")</f>
        <v/>
      </c>
    </row>
    <row r="57" spans="1:37" s="39" customFormat="1" ht="16.5" x14ac:dyDescent="0.25">
      <c r="A57" s="75">
        <f t="shared" si="0"/>
        <v>21</v>
      </c>
      <c r="B57" s="215"/>
      <c r="C57" s="5"/>
      <c r="D57" s="212"/>
      <c r="E57" s="2"/>
      <c r="F57" s="212"/>
      <c r="G57" s="6"/>
      <c r="H57" s="215"/>
      <c r="I57" s="5"/>
      <c r="J57" s="212" t="s">
        <v>55</v>
      </c>
      <c r="K57" s="2"/>
      <c r="L57" s="212"/>
      <c r="M57" s="2"/>
      <c r="N57" s="213"/>
      <c r="O57" s="3"/>
      <c r="P57" s="212" t="s">
        <v>55</v>
      </c>
      <c r="Q57" s="2"/>
      <c r="R57" s="212"/>
      <c r="S57" s="2"/>
      <c r="T57" s="215"/>
      <c r="U57" s="5"/>
      <c r="V57" s="212" t="s">
        <v>55</v>
      </c>
      <c r="W57" s="2"/>
      <c r="X57" s="212"/>
      <c r="Y57" s="2"/>
      <c r="Z57" s="75">
        <f t="shared" si="1"/>
        <v>21</v>
      </c>
      <c r="AA57" s="28"/>
      <c r="AB57" s="312" t="s">
        <v>16</v>
      </c>
      <c r="AC57" s="313"/>
      <c r="AD57" s="239">
        <f t="shared" ca="1" si="6"/>
        <v>0</v>
      </c>
      <c r="AE57" s="233">
        <f>SUMIF(H37:H67, "p", I37:I67)</f>
        <v>0</v>
      </c>
      <c r="AF57" s="233">
        <f>SUMIF(H37:H67, "f", I37:I67)</f>
        <v>0</v>
      </c>
      <c r="AG57" s="233">
        <f>SUMIF(H37:H67, "s", I37:I67)</f>
        <v>0</v>
      </c>
      <c r="AH57" s="233">
        <f t="shared" si="5"/>
        <v>0</v>
      </c>
      <c r="AI57" s="270">
        <f ca="1">IF(TODAY()-DATEVALUE($B$35&amp;"/1/"&amp;$C$35)&lt;365,IF(H$35=MONTH($E$13),IF(YEAR($E$13)&lt;=$C$35,IF(TODAY()&gt;=$E$13,$E$16*$E$11-AH57,AD57-AH57),IF(AND(YEAR($E$13)&lt;$C$35,$C$35&lt;=YEAR(TODAY()),H$35&lt;=MONTH(TODAY())),$E$16*$E$11-AH57,AD57-AH57)),AD57-AH57),IF(MONTH($E$13)=H$35,$E$16*$E$11-AH57,AD57-AH57))</f>
        <v>0</v>
      </c>
      <c r="AJ57" s="237" t="e">
        <f t="shared" ref="AJ57:AJ65" ca="1" si="7">AI57/$E$11</f>
        <v>#DIV/0!</v>
      </c>
      <c r="AK57" s="55" t="str">
        <f>IF(MONTH($E$13)=H35,CONCATENATE("Your sick/family/personal time refreshes on ",MONTH($E$13),"/",DAY($E$13),"* "),"")</f>
        <v/>
      </c>
    </row>
    <row r="58" spans="1:37" s="39" customFormat="1" ht="16.5" x14ac:dyDescent="0.25">
      <c r="A58" s="75">
        <f t="shared" si="0"/>
        <v>22</v>
      </c>
      <c r="B58" s="215"/>
      <c r="C58" s="5"/>
      <c r="D58" s="212" t="s">
        <v>55</v>
      </c>
      <c r="E58" s="2"/>
      <c r="F58" s="215"/>
      <c r="G58" s="5"/>
      <c r="H58" s="212"/>
      <c r="I58" s="2"/>
      <c r="J58" s="213" t="s">
        <v>55</v>
      </c>
      <c r="K58" s="3"/>
      <c r="L58" s="215"/>
      <c r="M58" s="5"/>
      <c r="N58" s="214"/>
      <c r="O58" s="4"/>
      <c r="P58" s="212"/>
      <c r="Q58" s="2"/>
      <c r="R58" s="212"/>
      <c r="S58" s="2"/>
      <c r="T58" s="212"/>
      <c r="U58" s="2"/>
      <c r="V58" s="212" t="s">
        <v>55</v>
      </c>
      <c r="W58" s="2"/>
      <c r="X58" s="215"/>
      <c r="Y58" s="5"/>
      <c r="Z58" s="75">
        <f t="shared" si="1"/>
        <v>22</v>
      </c>
      <c r="AA58" s="28"/>
      <c r="AB58" s="312" t="s">
        <v>17</v>
      </c>
      <c r="AC58" s="313"/>
      <c r="AD58" s="239">
        <f t="shared" ca="1" si="6"/>
        <v>0</v>
      </c>
      <c r="AE58" s="233">
        <f>SUMIF(J37:J67, "p", K37:K67)</f>
        <v>0</v>
      </c>
      <c r="AF58" s="233">
        <f>SUMIF(J37:J67, "f", K37:K67)</f>
        <v>0</v>
      </c>
      <c r="AG58" s="233">
        <f>SUMIF(J37:J67, "s", K37:K67)</f>
        <v>0</v>
      </c>
      <c r="AH58" s="233">
        <f t="shared" si="5"/>
        <v>0</v>
      </c>
      <c r="AI58" s="270">
        <f ca="1">IF(TODAY()-DATEVALUE($B$35&amp;"/1/"&amp;$C$35)&lt;365,IF(J$35=MONTH($E$13),IF(YEAR($E$13)&lt;=$C$35,IF(TODAY()&gt;=$E$13,$E$16*$E$11-AH58,AD58-AH58),IF(AND(YEAR($E$13)&lt;$C$35,$C$35&lt;=YEAR(TODAY()),J$35&lt;=MONTH(TODAY())),$E$16*$E$11-AH58,AD58-AH58)),AD58-AH58),IF(MONTH($E$13)=J$35,$E$16*$E$11-AH58,AD58-AH58))</f>
        <v>0</v>
      </c>
      <c r="AJ58" s="237" t="e">
        <f t="shared" ca="1" si="7"/>
        <v>#DIV/0!</v>
      </c>
      <c r="AK58" s="55" t="str">
        <f>IF(MONTH($E$13)=J35,CONCATENATE("Your sick/family/personal time refreshes on ",MONTH($E$13),"/",DAY($E$13),"* "),"")</f>
        <v/>
      </c>
    </row>
    <row r="59" spans="1:37" s="39" customFormat="1" ht="16.5" x14ac:dyDescent="0.25">
      <c r="A59" s="75">
        <f t="shared" si="0"/>
        <v>23</v>
      </c>
      <c r="B59" s="212"/>
      <c r="C59" s="6"/>
      <c r="D59" s="212" t="s">
        <v>55</v>
      </c>
      <c r="E59" s="2"/>
      <c r="F59" s="215"/>
      <c r="G59" s="5"/>
      <c r="H59" s="212"/>
      <c r="I59" s="2"/>
      <c r="J59" s="213"/>
      <c r="K59" s="3"/>
      <c r="L59" s="215"/>
      <c r="M59" s="5"/>
      <c r="N59" s="212" t="s">
        <v>55</v>
      </c>
      <c r="O59" s="2"/>
      <c r="P59" s="215"/>
      <c r="Q59" s="5"/>
      <c r="R59" s="215"/>
      <c r="S59" s="5"/>
      <c r="T59" s="212" t="s">
        <v>55</v>
      </c>
      <c r="U59" s="2"/>
      <c r="V59" s="212"/>
      <c r="W59" s="2"/>
      <c r="X59" s="215"/>
      <c r="Y59" s="5"/>
      <c r="Z59" s="75">
        <f t="shared" si="1"/>
        <v>23</v>
      </c>
      <c r="AA59" s="28"/>
      <c r="AB59" s="312" t="s">
        <v>18</v>
      </c>
      <c r="AC59" s="313"/>
      <c r="AD59" s="239">
        <f t="shared" ca="1" si="6"/>
        <v>0</v>
      </c>
      <c r="AE59" s="238">
        <f>SUMIF(L37:L67, "p", M37:M67)</f>
        <v>0</v>
      </c>
      <c r="AF59" s="238">
        <f>SUMIF(L37:L67, "f", M37:M67)</f>
        <v>0</v>
      </c>
      <c r="AG59" s="238">
        <f>SUMIF(L37:L67, "s", M37:M67)</f>
        <v>0</v>
      </c>
      <c r="AH59" s="233">
        <f t="shared" si="5"/>
        <v>0</v>
      </c>
      <c r="AI59" s="270">
        <f ca="1">IF(TODAY()-DATEVALUE($B$35&amp;"/1/"&amp;$C$35)&lt;365,IF(L$35=MONTH($E$13),IF(YEAR($E$13)&lt;=$C$35,IF(TODAY()&gt;=$E$13,$E$16*$E$11-AH59,AD59-AH59),IF(AND(YEAR($E$13)&lt;$C$35,$C$35&lt;=YEAR(TODAY()),L$35&lt;=MONTH(TODAY())),$E$16*$E$11-AH59,AD59-AH59)),AD59-AH59),IF(MONTH($E$13)=L$35,$E$16*$E$11-AH59,AD59-AH59))</f>
        <v>0</v>
      </c>
      <c r="AJ59" s="237" t="e">
        <f t="shared" ca="1" si="7"/>
        <v>#DIV/0!</v>
      </c>
      <c r="AK59" s="55" t="str">
        <f>IF(MONTH($E$13)=L35,CONCATENATE("Your sick/family/personal time refreshes on ",MONTH($E$13),"/",DAY($E$13),"* "),"")</f>
        <v/>
      </c>
    </row>
    <row r="60" spans="1:37" s="39" customFormat="1" ht="16.5" x14ac:dyDescent="0.25">
      <c r="A60" s="75">
        <f t="shared" si="0"/>
        <v>24</v>
      </c>
      <c r="B60" s="212"/>
      <c r="C60" s="6"/>
      <c r="D60" s="212"/>
      <c r="E60" s="2"/>
      <c r="F60" s="219"/>
      <c r="G60" s="77"/>
      <c r="H60" s="212" t="s">
        <v>55</v>
      </c>
      <c r="I60" s="2"/>
      <c r="J60" s="215"/>
      <c r="K60" s="5"/>
      <c r="L60" s="213" t="s">
        <v>13</v>
      </c>
      <c r="M60" s="3"/>
      <c r="N60" s="212" t="s">
        <v>55</v>
      </c>
      <c r="O60" s="2"/>
      <c r="P60" s="215"/>
      <c r="Q60" s="5"/>
      <c r="R60" s="215"/>
      <c r="S60" s="5"/>
      <c r="T60" s="212" t="s">
        <v>55</v>
      </c>
      <c r="U60" s="2"/>
      <c r="V60" s="212"/>
      <c r="W60" s="2"/>
      <c r="X60" s="212"/>
      <c r="Y60" s="2"/>
      <c r="Z60" s="75">
        <f t="shared" si="1"/>
        <v>24</v>
      </c>
      <c r="AA60" s="28"/>
      <c r="AB60" s="312" t="s">
        <v>19</v>
      </c>
      <c r="AC60" s="313"/>
      <c r="AD60" s="239">
        <f t="shared" ca="1" si="6"/>
        <v>0</v>
      </c>
      <c r="AE60" s="233">
        <f>SUMIF(N37:N67, "p", O37:O67)</f>
        <v>0</v>
      </c>
      <c r="AF60" s="233">
        <f>SUMIF(N37:N67, "f", O37:O67)</f>
        <v>0</v>
      </c>
      <c r="AG60" s="233">
        <f>SUMIF(N37:N67, "s", O37:O67)</f>
        <v>0</v>
      </c>
      <c r="AH60" s="233">
        <f t="shared" si="5"/>
        <v>0</v>
      </c>
      <c r="AI60" s="270">
        <f ca="1">IF(TODAY()-DATEVALUE($B$35&amp;"/1/"&amp;$C$35)&lt;365,IF(N$35=MONTH($E$13),IF(YEAR($E$13)&lt;=$O$35,IF(TODAY()&gt;=$E$13,$E$16*$E$11-AH60,AD60-AH60),IF(AND(YEAR($E$13)&lt;$O$35,$O$35&lt;=YEAR(TODAY()),N$35&lt;=MONTH(TODAY())),$E$16*$E$11-AH60,AD60-AH60)),AD60-AH60),IF(MONTH($E$13)=N$35,$E$16*$E$11-AH60,AD60-AH60))</f>
        <v>0</v>
      </c>
      <c r="AJ60" s="237" t="e">
        <f t="shared" ca="1" si="7"/>
        <v>#DIV/0!</v>
      </c>
      <c r="AK60" s="55" t="str">
        <f>IF(MONTH($E$13)=N35,CONCATENATE("Your sick/family/personal time refreshes on ",MONTH($E$13),"/",DAY($E$13),"* "),"")</f>
        <v xml:space="preserve">Your sick/family/personal time refreshes on 1/0* </v>
      </c>
    </row>
    <row r="61" spans="1:37" s="39" customFormat="1" ht="16.5" x14ac:dyDescent="0.25">
      <c r="A61" s="75">
        <f t="shared" si="0"/>
        <v>25</v>
      </c>
      <c r="B61" s="212" t="s">
        <v>55</v>
      </c>
      <c r="C61" s="6"/>
      <c r="D61" s="215"/>
      <c r="E61" s="5"/>
      <c r="F61" s="212"/>
      <c r="G61" s="2"/>
      <c r="H61" s="212" t="s">
        <v>55</v>
      </c>
      <c r="I61" s="2"/>
      <c r="J61" s="215"/>
      <c r="K61" s="5"/>
      <c r="L61" s="213" t="s">
        <v>13</v>
      </c>
      <c r="M61" s="3"/>
      <c r="N61" s="212"/>
      <c r="O61" s="2"/>
      <c r="P61" s="212"/>
      <c r="Q61" s="2"/>
      <c r="R61" s="212"/>
      <c r="S61" s="2"/>
      <c r="T61" s="212"/>
      <c r="U61" s="2"/>
      <c r="V61" s="215"/>
      <c r="W61" s="5"/>
      <c r="X61" s="212" t="s">
        <v>55</v>
      </c>
      <c r="Y61" s="2"/>
      <c r="Z61" s="75">
        <f t="shared" si="1"/>
        <v>25</v>
      </c>
      <c r="AA61" s="28"/>
      <c r="AB61" s="312" t="s">
        <v>20</v>
      </c>
      <c r="AC61" s="313"/>
      <c r="AD61" s="239">
        <f t="shared" ca="1" si="6"/>
        <v>0</v>
      </c>
      <c r="AE61" s="233">
        <f>SUMIF(P37:P67, "p",Q37:Q67)</f>
        <v>0</v>
      </c>
      <c r="AF61" s="233">
        <f>SUMIF(P37:P67, "f",Q37:Q67)</f>
        <v>0</v>
      </c>
      <c r="AG61" s="233">
        <f>SUMIF(P37:P67, "s", Q37:Q67)</f>
        <v>0</v>
      </c>
      <c r="AH61" s="233">
        <f t="shared" si="5"/>
        <v>0</v>
      </c>
      <c r="AI61" s="270">
        <f ca="1">IF(TODAY()-DATEVALUE($B$35&amp;"/1/"&amp;$C$35)&lt;365,IF(P$35=MONTH($E$13),IF(YEAR($E$13)&lt;=$O$35,IF(TODAY()&gt;=$E$13,$E$16*$E$11-AH61,AD61-AH61),IF(AND(YEAR($E$13)&lt;$O$35,$O$35&lt;=YEAR(TODAY()),P$35&lt;=MONTH(TODAY())),$E$16*$E$11-AH61,AD61-AH61)),AD61-AH61),IF(MONTH($E$13)=P$35,$E$16*$E$11-AH61,AD61-AH61))</f>
        <v>0</v>
      </c>
      <c r="AJ61" s="237" t="e">
        <f t="shared" ca="1" si="7"/>
        <v>#DIV/0!</v>
      </c>
      <c r="AK61" s="55" t="str">
        <f>IF(MONTH($E$13)=P35,CONCATENATE("Your sick/family/personal time refreshes on ",MONTH($E$13),"/",DAY($E$13),"* "),"")</f>
        <v/>
      </c>
    </row>
    <row r="62" spans="1:37" s="39" customFormat="1" ht="16.5" x14ac:dyDescent="0.25">
      <c r="A62" s="75">
        <f t="shared" si="0"/>
        <v>26</v>
      </c>
      <c r="B62" s="212" t="s">
        <v>55</v>
      </c>
      <c r="C62" s="2"/>
      <c r="D62" s="215"/>
      <c r="E62" s="5"/>
      <c r="F62" s="212" t="s">
        <v>55</v>
      </c>
      <c r="G62" s="2"/>
      <c r="H62" s="212"/>
      <c r="I62" s="6"/>
      <c r="J62" s="212" t="s">
        <v>13</v>
      </c>
      <c r="K62" s="2"/>
      <c r="L62" s="213" t="s">
        <v>55</v>
      </c>
      <c r="M62" s="3"/>
      <c r="N62" s="215"/>
      <c r="O62" s="5"/>
      <c r="P62" s="212"/>
      <c r="Q62" s="2"/>
      <c r="R62" s="212" t="s">
        <v>55</v>
      </c>
      <c r="S62" s="2"/>
      <c r="T62" s="212"/>
      <c r="U62" s="2"/>
      <c r="V62" s="215"/>
      <c r="W62" s="5"/>
      <c r="X62" s="212" t="s">
        <v>55</v>
      </c>
      <c r="Y62" s="2"/>
      <c r="Z62" s="75">
        <f t="shared" si="1"/>
        <v>26</v>
      </c>
      <c r="AA62" s="28"/>
      <c r="AB62" s="312" t="s">
        <v>21</v>
      </c>
      <c r="AC62" s="313"/>
      <c r="AD62" s="239">
        <f t="shared" ca="1" si="6"/>
        <v>0</v>
      </c>
      <c r="AE62" s="233">
        <f>SUMIF(R37:R67, "p", S37:S67)</f>
        <v>0</v>
      </c>
      <c r="AF62" s="233">
        <f>SUMIF(R37:R67, "f", S37:S67)</f>
        <v>0</v>
      </c>
      <c r="AG62" s="233">
        <f>SUMIF(R37:R67, "s", S37:S67)</f>
        <v>0</v>
      </c>
      <c r="AH62" s="233">
        <f t="shared" si="5"/>
        <v>0</v>
      </c>
      <c r="AI62" s="270">
        <f ca="1">IF(TODAY()-DATEVALUE($B$35&amp;"/1/"&amp;$C$35)&lt;365,IF(R$35=MONTH($E$13),IF(YEAR($E$13)&lt;=$O$35,IF(TODAY()&gt;=$E$13,$E$16*$E$11-AH62,AD62-AH62),IF(AND(YEAR($E$13)&lt;$O$35,$O$35&lt;=YEAR(TODAY()),R$35&lt;=MONTH(TODAY())),$E$16*$E$11-AH62,AD62-AH62)),AD62-AH62),IF(MONTH($E$13)=R$35,$E$16*$E$11-AH62,AD62-AH62))</f>
        <v>0</v>
      </c>
      <c r="AJ62" s="237" t="e">
        <f t="shared" ca="1" si="7"/>
        <v>#DIV/0!</v>
      </c>
      <c r="AK62" s="55" t="str">
        <f>IF(MONTH($E$13)=R35,CONCATENATE("Your sick/family/personal time refreshes on ",MONTH($E$13),"/",DAY($E$13),"* "),"")</f>
        <v/>
      </c>
    </row>
    <row r="63" spans="1:37" s="39" customFormat="1" ht="16.5" x14ac:dyDescent="0.25">
      <c r="A63" s="75">
        <f t="shared" si="0"/>
        <v>27</v>
      </c>
      <c r="B63" s="214"/>
      <c r="C63" s="6"/>
      <c r="D63" s="212"/>
      <c r="E63" s="2"/>
      <c r="F63" s="212" t="s">
        <v>55</v>
      </c>
      <c r="G63" s="2"/>
      <c r="H63" s="215"/>
      <c r="I63" s="5"/>
      <c r="J63" s="212" t="s">
        <v>13</v>
      </c>
      <c r="K63" s="2"/>
      <c r="L63" s="213" t="s">
        <v>55</v>
      </c>
      <c r="M63" s="3"/>
      <c r="N63" s="215"/>
      <c r="O63" s="5"/>
      <c r="P63" s="212" t="s">
        <v>55</v>
      </c>
      <c r="Q63" s="2"/>
      <c r="R63" s="212" t="s">
        <v>55</v>
      </c>
      <c r="S63" s="2"/>
      <c r="T63" s="215"/>
      <c r="U63" s="5"/>
      <c r="V63" s="213"/>
      <c r="W63" s="3"/>
      <c r="X63" s="212"/>
      <c r="Y63" s="2"/>
      <c r="Z63" s="75">
        <f t="shared" si="1"/>
        <v>27</v>
      </c>
      <c r="AA63" s="28"/>
      <c r="AB63" s="312" t="s">
        <v>22</v>
      </c>
      <c r="AC63" s="313"/>
      <c r="AD63" s="239">
        <f t="shared" ca="1" si="6"/>
        <v>0</v>
      </c>
      <c r="AE63" s="233">
        <f>SUMIF(T37:T67, "p", U37:U67)</f>
        <v>0</v>
      </c>
      <c r="AF63" s="233">
        <f>SUMIF(T37:T67, "f", U37:U67)</f>
        <v>0</v>
      </c>
      <c r="AG63" s="233">
        <f>SUMIF(T37:T67, "s", U37:U67)</f>
        <v>0</v>
      </c>
      <c r="AH63" s="233">
        <f t="shared" si="5"/>
        <v>0</v>
      </c>
      <c r="AI63" s="270">
        <f ca="1">IF(TODAY()-DATEVALUE($B$35&amp;"/1/"&amp;$C$35)&lt;365,IF(T$35=MONTH($E$13),IF(YEAR($E$13)&lt;=$O$35,IF(TODAY()&gt;=$E$13,$E$16*$E$11-AH63,AD63-AH63),IF(AND(YEAR($E$13)&lt;$O$35,$O$35&lt;=YEAR(TODAY()),T$35&lt;=MONTH(TODAY())),$E$16*$E$11-AH63,AD63-AH63)),AD63-AH63),IF(MONTH($E$13)=T$35,$E$16*$E$11-AH63,AD63-AH63))</f>
        <v>0</v>
      </c>
      <c r="AJ63" s="237" t="e">
        <f t="shared" ca="1" si="7"/>
        <v>#DIV/0!</v>
      </c>
      <c r="AK63" s="55" t="str">
        <f>IF(MONTH($E$13)=T35,CONCATENATE("Your sick/family/personal time refreshes on ",MONTH($E$13),"/",DAY($E$13),"* "),"")</f>
        <v/>
      </c>
    </row>
    <row r="64" spans="1:37" s="39" customFormat="1" ht="16.5" x14ac:dyDescent="0.25">
      <c r="A64" s="75">
        <f t="shared" si="0"/>
        <v>28</v>
      </c>
      <c r="B64" s="215"/>
      <c r="C64" s="5"/>
      <c r="D64" s="212"/>
      <c r="E64" s="2"/>
      <c r="F64" s="212"/>
      <c r="G64" s="2"/>
      <c r="H64" s="215"/>
      <c r="I64" s="5"/>
      <c r="J64" s="221" t="s">
        <v>55</v>
      </c>
      <c r="K64" s="11"/>
      <c r="L64" s="213" t="s">
        <v>13</v>
      </c>
      <c r="M64" s="3"/>
      <c r="N64" s="212"/>
      <c r="O64" s="2"/>
      <c r="P64" s="212" t="s">
        <v>55</v>
      </c>
      <c r="Q64" s="2"/>
      <c r="R64" s="212"/>
      <c r="S64" s="2"/>
      <c r="T64" s="215"/>
      <c r="U64" s="5"/>
      <c r="V64" s="212" t="s">
        <v>55</v>
      </c>
      <c r="W64" s="2"/>
      <c r="X64" s="212"/>
      <c r="Y64" s="2"/>
      <c r="Z64" s="75">
        <f t="shared" si="1"/>
        <v>28</v>
      </c>
      <c r="AA64" s="28"/>
      <c r="AB64" s="312" t="s">
        <v>23</v>
      </c>
      <c r="AC64" s="313"/>
      <c r="AD64" s="239">
        <f t="shared" ca="1" si="6"/>
        <v>0</v>
      </c>
      <c r="AE64" s="233">
        <f>SUMIF(V37:V67, "p", W37:W67)</f>
        <v>0</v>
      </c>
      <c r="AF64" s="233">
        <f>SUMIF(V37:V67, "f", W37:W67)</f>
        <v>0</v>
      </c>
      <c r="AG64" s="233">
        <f>SUMIF(V37:V67, "s", W37:W67)</f>
        <v>0</v>
      </c>
      <c r="AH64" s="233">
        <f t="shared" si="5"/>
        <v>0</v>
      </c>
      <c r="AI64" s="270">
        <f ca="1">IF(TODAY()-DATEVALUE($B$35&amp;"/1/"&amp;$C$35)&lt;365,IF(V$35=MONTH($E$13),IF(YEAR($E$13)&lt;=$O$35,IF(TODAY()&gt;=$E$13,$E$16*$E$11-AH64,AD64-AH64),IF(AND(YEAR($E$13)&lt;$O$35,$O$35&lt;=YEAR(TODAY()),V$35&lt;=MONTH(TODAY())),$E$16*$E$11-AH64,AD64-AH64)),AD64-AH64),IF(MONTH($E$13)=V$35,$E$16*$E$11-AH64,AD64-AH64))</f>
        <v>0</v>
      </c>
      <c r="AJ64" s="237" t="e">
        <f t="shared" ca="1" si="7"/>
        <v>#DIV/0!</v>
      </c>
      <c r="AK64" s="55" t="str">
        <f>IF(MONTH($E$13)=V35,CONCATENATE("Your sick/family/personal time refreshes on ",MONTH($E$13),"/",DAY($E$13),"* "),"")</f>
        <v/>
      </c>
    </row>
    <row r="65" spans="1:37" s="39" customFormat="1" ht="17.25" thickBot="1" x14ac:dyDescent="0.3">
      <c r="A65" s="75">
        <f t="shared" si="0"/>
        <v>29</v>
      </c>
      <c r="B65" s="215"/>
      <c r="C65" s="5"/>
      <c r="D65" s="212" t="s">
        <v>55</v>
      </c>
      <c r="E65" s="2"/>
      <c r="F65" s="215"/>
      <c r="G65" s="5"/>
      <c r="H65" s="213"/>
      <c r="I65" s="3"/>
      <c r="J65" s="221" t="s">
        <v>55</v>
      </c>
      <c r="K65" s="11"/>
      <c r="L65" s="215" t="s">
        <v>13</v>
      </c>
      <c r="M65" s="5"/>
      <c r="N65" s="212"/>
      <c r="O65" s="2"/>
      <c r="P65" s="240"/>
      <c r="Q65" s="241"/>
      <c r="R65" s="212"/>
      <c r="S65" s="2"/>
      <c r="T65" s="212"/>
      <c r="U65" s="2"/>
      <c r="V65" s="212" t="s">
        <v>55</v>
      </c>
      <c r="W65" s="2"/>
      <c r="X65" s="215"/>
      <c r="Y65" s="5"/>
      <c r="Z65" s="75">
        <f t="shared" si="1"/>
        <v>29</v>
      </c>
      <c r="AA65" s="28"/>
      <c r="AB65" s="333" t="s">
        <v>24</v>
      </c>
      <c r="AC65" s="334"/>
      <c r="AD65" s="304">
        <f t="shared" ca="1" si="6"/>
        <v>0</v>
      </c>
      <c r="AE65" s="305">
        <f>SUMIF(X37:X67, "p", Y37:Y67)</f>
        <v>0</v>
      </c>
      <c r="AF65" s="305">
        <f>SUMIF(X37:X67, "f", Y37:Y67)</f>
        <v>0</v>
      </c>
      <c r="AG65" s="305">
        <f>SUMIF(X37:X67, "s", Y37:Y67)</f>
        <v>0</v>
      </c>
      <c r="AH65" s="305">
        <f t="shared" si="5"/>
        <v>0</v>
      </c>
      <c r="AI65" s="306">
        <f ca="1">IF(TODAY()-DATEVALUE($B$35&amp;"/1/"&amp;$C$35)&lt;365,IF(X$35=MONTH($E$13),IF(YEAR($E$13)&lt;=$O$35,IF(TODAY()&gt;=$E$13,$E$16*$E$11-AH65,AD65-AH65),IF(AND(YEAR($E$13)&lt;$O$35,$O$35&lt;=YEAR(TODAY()),X$35&lt;=MONTH(TODAY())),$E$16*$E$11-AH65,AD65-AH65)),AD65-AH65),IF(MONTH($E$13)=X$35,$E$16*$E$11-AH65,AD65-AH65))</f>
        <v>0</v>
      </c>
      <c r="AJ65" s="266" t="e">
        <f t="shared" ca="1" si="7"/>
        <v>#DIV/0!</v>
      </c>
      <c r="AK65" s="55" t="str">
        <f>IF(MONTH($E$13)=X35,CONCATENATE("Your sick/family/personal time refreshes on ",MONTH($E$13),"/",DAY($E$13),"* "),"")</f>
        <v/>
      </c>
    </row>
    <row r="66" spans="1:37" s="39" customFormat="1" ht="17.25" thickBot="1" x14ac:dyDescent="0.3">
      <c r="A66" s="75">
        <f t="shared" si="0"/>
        <v>30</v>
      </c>
      <c r="B66" s="212"/>
      <c r="C66" s="2"/>
      <c r="D66" s="212" t="s">
        <v>55</v>
      </c>
      <c r="E66" s="2"/>
      <c r="F66" s="215"/>
      <c r="G66" s="5"/>
      <c r="H66" s="212"/>
      <c r="I66" s="2"/>
      <c r="J66" s="212"/>
      <c r="K66" s="2"/>
      <c r="L66" s="215" t="s">
        <v>13</v>
      </c>
      <c r="M66" s="5"/>
      <c r="N66" s="212" t="s">
        <v>55</v>
      </c>
      <c r="O66" s="2"/>
      <c r="P66" s="242" t="s">
        <v>56</v>
      </c>
      <c r="Q66" s="243"/>
      <c r="R66" s="215"/>
      <c r="S66" s="5"/>
      <c r="T66" s="212" t="s">
        <v>55</v>
      </c>
      <c r="U66" s="2"/>
      <c r="V66" s="212" t="s">
        <v>13</v>
      </c>
      <c r="W66" s="2"/>
      <c r="X66" s="215"/>
      <c r="Y66" s="5"/>
      <c r="Z66" s="75">
        <f t="shared" si="1"/>
        <v>30</v>
      </c>
      <c r="AA66" s="28"/>
      <c r="AB66" s="314"/>
      <c r="AC66" s="315"/>
      <c r="AD66" s="58"/>
      <c r="AE66" s="142"/>
      <c r="AF66" s="142"/>
      <c r="AG66" s="143"/>
      <c r="AH66" s="145"/>
      <c r="AI66" s="265"/>
      <c r="AJ66" s="267"/>
      <c r="AK66" s="151" t="str">
        <f ca="1">IF(AI65&lt;0,"You have exceeded your available sick time","")</f>
        <v/>
      </c>
    </row>
    <row r="67" spans="1:37" s="39" customFormat="1" ht="16.5" x14ac:dyDescent="0.25">
      <c r="A67" s="75">
        <f t="shared" si="0"/>
        <v>31</v>
      </c>
      <c r="B67" s="216"/>
      <c r="C67" s="6"/>
      <c r="D67" s="218"/>
      <c r="E67" s="6"/>
      <c r="F67" s="220" t="s">
        <v>56</v>
      </c>
      <c r="G67" s="8"/>
      <c r="H67" s="218" t="s">
        <v>55</v>
      </c>
      <c r="I67" s="2"/>
      <c r="J67" s="220" t="s">
        <v>56</v>
      </c>
      <c r="K67" s="8"/>
      <c r="L67" s="222" t="s">
        <v>13</v>
      </c>
      <c r="M67" s="3"/>
      <c r="N67" s="218" t="s">
        <v>55</v>
      </c>
      <c r="O67" s="6"/>
      <c r="P67" s="244" t="s">
        <v>56</v>
      </c>
      <c r="Q67" s="245"/>
      <c r="R67" s="225"/>
      <c r="S67" s="5"/>
      <c r="T67" s="220" t="s">
        <v>56</v>
      </c>
      <c r="U67" s="8"/>
      <c r="V67" s="218"/>
      <c r="W67" s="2"/>
      <c r="X67" s="220" t="s">
        <v>56</v>
      </c>
      <c r="Y67" s="8"/>
      <c r="Z67" s="75">
        <f t="shared" si="1"/>
        <v>31</v>
      </c>
      <c r="AA67" s="28"/>
      <c r="AB67" s="307" t="s">
        <v>117</v>
      </c>
      <c r="AC67" s="307"/>
      <c r="AD67" s="307"/>
      <c r="AE67" s="307"/>
      <c r="AF67" s="307"/>
      <c r="AG67" s="307"/>
      <c r="AH67" s="307"/>
      <c r="AI67" s="308"/>
      <c r="AJ67" s="308"/>
    </row>
    <row r="68" spans="1:37" s="39" customFormat="1" ht="16.5" x14ac:dyDescent="0.25">
      <c r="A68" s="29"/>
      <c r="B68" s="323" t="s">
        <v>86</v>
      </c>
      <c r="C68" s="342"/>
      <c r="D68" s="149" t="s">
        <v>3</v>
      </c>
      <c r="E68" s="150"/>
      <c r="F68" s="149" t="s">
        <v>4</v>
      </c>
      <c r="G68" s="150"/>
      <c r="H68" s="149" t="s">
        <v>5</v>
      </c>
      <c r="I68" s="150"/>
      <c r="J68" s="149" t="s">
        <v>6</v>
      </c>
      <c r="K68" s="150"/>
      <c r="L68" s="149" t="s">
        <v>7</v>
      </c>
      <c r="M68" s="150"/>
      <c r="N68" s="149" t="s">
        <v>8</v>
      </c>
      <c r="O68" s="150"/>
      <c r="P68" s="149" t="s">
        <v>9</v>
      </c>
      <c r="Q68" s="150"/>
      <c r="R68" s="149" t="s">
        <v>10</v>
      </c>
      <c r="S68" s="150"/>
      <c r="T68" s="149" t="s">
        <v>11</v>
      </c>
      <c r="U68" s="150"/>
      <c r="V68" s="149" t="s">
        <v>12</v>
      </c>
      <c r="W68" s="150"/>
      <c r="X68" s="323" t="s">
        <v>87</v>
      </c>
      <c r="Y68" s="342"/>
      <c r="Z68" s="29"/>
      <c r="AA68" s="29"/>
      <c r="AB68" s="309"/>
      <c r="AC68" s="309"/>
      <c r="AD68" s="309"/>
      <c r="AE68" s="309"/>
      <c r="AF68" s="309"/>
      <c r="AG68" s="309"/>
      <c r="AH68" s="309"/>
      <c r="AI68" s="310"/>
      <c r="AJ68" s="310"/>
    </row>
    <row r="69" spans="1:37" s="182" customFormat="1" ht="14.25" customHeight="1" x14ac:dyDescent="0.25">
      <c r="A69" s="181"/>
      <c r="B69" s="181"/>
      <c r="C69" s="181"/>
      <c r="D69" s="181"/>
      <c r="E69" s="181"/>
      <c r="F69" s="181"/>
      <c r="G69" s="181"/>
      <c r="H69" s="181"/>
      <c r="I69" s="181"/>
      <c r="J69" s="181"/>
      <c r="K69" s="181"/>
      <c r="L69" s="181"/>
      <c r="M69" s="181"/>
      <c r="N69" s="181"/>
      <c r="O69" s="181"/>
      <c r="P69" s="181"/>
      <c r="Q69" s="181"/>
      <c r="R69" s="181"/>
      <c r="S69" s="181"/>
      <c r="T69" s="181"/>
      <c r="U69" s="181"/>
      <c r="V69" s="181"/>
      <c r="W69" s="181"/>
      <c r="X69" s="181"/>
      <c r="Y69" s="181"/>
      <c r="Z69" s="181"/>
      <c r="AA69" s="181"/>
      <c r="AB69" s="311"/>
      <c r="AC69" s="311"/>
      <c r="AD69" s="311"/>
      <c r="AE69" s="311"/>
      <c r="AF69" s="311"/>
      <c r="AG69" s="311"/>
      <c r="AH69" s="311"/>
      <c r="AI69" s="310"/>
      <c r="AJ69" s="310"/>
    </row>
    <row r="70" spans="1:37" s="182" customFormat="1" ht="9" x14ac:dyDescent="0.25">
      <c r="A70" s="271" t="s">
        <v>120</v>
      </c>
      <c r="B70" s="181"/>
      <c r="C70" s="181"/>
      <c r="D70" s="181"/>
      <c r="E70" s="181"/>
      <c r="F70" s="181"/>
      <c r="G70" s="181"/>
      <c r="H70" s="181"/>
      <c r="I70" s="181"/>
      <c r="J70" s="181"/>
      <c r="K70" s="181"/>
      <c r="L70" s="181"/>
      <c r="M70" s="181"/>
      <c r="N70" s="181"/>
      <c r="O70" s="181"/>
      <c r="P70" s="181"/>
      <c r="Q70" s="181"/>
      <c r="R70" s="181"/>
      <c r="S70" s="181"/>
      <c r="T70" s="181"/>
      <c r="U70" s="181"/>
      <c r="V70" s="181"/>
      <c r="W70" s="181"/>
      <c r="X70" s="181"/>
      <c r="Y70" s="181"/>
      <c r="Z70" s="181"/>
      <c r="AA70" s="181"/>
      <c r="AB70" s="183"/>
      <c r="AC70" s="184"/>
      <c r="AD70" s="185"/>
      <c r="AE70" s="185"/>
      <c r="AF70" s="186"/>
      <c r="AG70" s="185"/>
      <c r="AH70" s="187"/>
      <c r="AI70" s="187"/>
    </row>
    <row r="71" spans="1:37" s="182" customFormat="1" ht="10.5" customHeight="1" x14ac:dyDescent="0.25">
      <c r="A71" s="181"/>
      <c r="B71" s="181"/>
      <c r="C71" s="181"/>
      <c r="D71" s="181"/>
      <c r="E71" s="181"/>
      <c r="F71" s="181"/>
      <c r="G71" s="181"/>
      <c r="H71" s="181"/>
      <c r="I71" s="181"/>
      <c r="J71" s="181"/>
      <c r="K71" s="181"/>
      <c r="L71" s="181"/>
      <c r="M71" s="181"/>
      <c r="N71" s="181"/>
      <c r="O71" s="181"/>
      <c r="P71" s="181"/>
      <c r="Q71" s="181"/>
      <c r="R71" s="181"/>
      <c r="S71" s="181"/>
      <c r="T71" s="181"/>
      <c r="U71" s="181"/>
      <c r="V71" s="181"/>
      <c r="W71" s="181"/>
      <c r="X71" s="181"/>
      <c r="Y71" s="181"/>
      <c r="Z71" s="181"/>
      <c r="AA71" s="181"/>
      <c r="AB71" s="183"/>
      <c r="AC71" s="184"/>
      <c r="AD71" s="185"/>
      <c r="AE71" s="160"/>
      <c r="AF71" s="186"/>
      <c r="AG71" s="185"/>
      <c r="AH71" s="187"/>
      <c r="AI71" s="187"/>
    </row>
    <row r="72" spans="1:37" s="182" customFormat="1" ht="10.5" customHeight="1" x14ac:dyDescent="0.25">
      <c r="A72" s="181"/>
      <c r="B72" s="181"/>
      <c r="C72" s="181"/>
      <c r="D72" s="181"/>
      <c r="E72" s="181"/>
      <c r="F72" s="181"/>
      <c r="G72" s="181"/>
      <c r="H72" s="14"/>
      <c r="I72" s="181"/>
      <c r="J72" s="181"/>
      <c r="K72" s="181"/>
      <c r="L72" s="181"/>
      <c r="M72" s="181"/>
      <c r="N72" s="181"/>
      <c r="O72" s="181"/>
      <c r="P72" s="181"/>
      <c r="Q72" s="181"/>
      <c r="R72" s="181"/>
      <c r="S72" s="181"/>
      <c r="T72" s="181"/>
      <c r="U72" s="181"/>
      <c r="V72" s="181"/>
      <c r="W72" s="181"/>
      <c r="X72" s="181"/>
      <c r="Y72" s="181"/>
      <c r="Z72" s="181"/>
      <c r="AA72" s="181"/>
      <c r="AB72" s="183"/>
      <c r="AC72" s="159"/>
      <c r="AD72" s="160"/>
      <c r="AE72" s="160"/>
      <c r="AF72" s="161"/>
      <c r="AG72" s="160"/>
      <c r="AH72" s="187"/>
      <c r="AI72" s="187"/>
    </row>
    <row r="73" spans="1:37" s="182" customFormat="1" ht="10.5" customHeight="1" x14ac:dyDescent="0.25">
      <c r="A73" s="181"/>
      <c r="B73" s="181"/>
      <c r="C73" s="181"/>
      <c r="D73" s="181"/>
      <c r="E73" s="181"/>
      <c r="F73" s="181"/>
      <c r="G73" s="181"/>
      <c r="H73" s="14"/>
      <c r="I73" s="181"/>
      <c r="J73" s="181"/>
      <c r="K73" s="181"/>
      <c r="L73" s="181"/>
      <c r="M73" s="181"/>
      <c r="N73" s="181"/>
      <c r="O73" s="181"/>
      <c r="P73" s="181"/>
      <c r="Q73" s="181"/>
      <c r="R73" s="181"/>
      <c r="S73" s="181"/>
      <c r="T73" s="181"/>
      <c r="U73" s="181"/>
      <c r="V73" s="181"/>
      <c r="W73" s="181"/>
      <c r="X73" s="181"/>
      <c r="Y73" s="181"/>
      <c r="Z73" s="181"/>
      <c r="AA73" s="181"/>
      <c r="AB73" s="147"/>
      <c r="AC73" s="159"/>
      <c r="AD73" s="160"/>
      <c r="AE73" s="160"/>
      <c r="AF73" s="161"/>
      <c r="AG73" s="160"/>
      <c r="AH73" s="187"/>
      <c r="AI73" s="187"/>
    </row>
    <row r="74" spans="1:37" s="182" customFormat="1" ht="10.5" customHeight="1" x14ac:dyDescent="0.25">
      <c r="A74" s="181"/>
      <c r="B74" s="181"/>
      <c r="C74" s="181"/>
      <c r="D74" s="181"/>
      <c r="E74" s="181"/>
      <c r="F74" s="181"/>
      <c r="G74" s="181"/>
      <c r="H74" s="14"/>
      <c r="I74" s="14"/>
      <c r="J74" s="14"/>
      <c r="K74" s="14"/>
      <c r="L74" s="14"/>
      <c r="M74" s="14"/>
      <c r="N74" s="14"/>
      <c r="O74" s="14"/>
      <c r="P74" s="14"/>
      <c r="Q74" s="14"/>
      <c r="R74" s="14"/>
      <c r="S74" s="14"/>
      <c r="T74" s="14"/>
      <c r="U74" s="14"/>
      <c r="V74" s="14"/>
      <c r="W74" s="14"/>
      <c r="X74" s="14"/>
      <c r="Y74" s="14"/>
      <c r="Z74" s="14"/>
      <c r="AA74" s="14"/>
      <c r="AB74" s="147"/>
      <c r="AC74" s="159"/>
      <c r="AD74" s="160"/>
      <c r="AE74" s="160"/>
      <c r="AF74" s="161"/>
      <c r="AG74" s="160"/>
      <c r="AH74" s="187"/>
      <c r="AI74" s="187"/>
    </row>
    <row r="75" spans="1:37" s="182" customFormat="1" ht="10.5" customHeight="1" x14ac:dyDescent="0.25">
      <c r="A75" s="181"/>
      <c r="B75" s="181"/>
      <c r="C75" s="181"/>
      <c r="D75" s="181"/>
      <c r="E75" s="181"/>
      <c r="F75" s="181"/>
      <c r="G75" s="181"/>
      <c r="H75" s="14"/>
      <c r="I75" s="14"/>
      <c r="J75" s="14"/>
      <c r="K75" s="14"/>
      <c r="L75" s="14"/>
      <c r="M75" s="14"/>
      <c r="N75" s="14"/>
      <c r="O75" s="14"/>
      <c r="P75" s="14"/>
      <c r="Q75" s="14"/>
      <c r="R75" s="14"/>
      <c r="S75" s="14"/>
      <c r="T75" s="14"/>
      <c r="U75" s="14"/>
      <c r="V75" s="14"/>
      <c r="W75" s="14"/>
      <c r="X75" s="14"/>
      <c r="Y75" s="14"/>
      <c r="Z75" s="14"/>
      <c r="AA75" s="14"/>
      <c r="AB75" s="147"/>
      <c r="AC75" s="159"/>
      <c r="AD75" s="160"/>
      <c r="AE75" s="160"/>
      <c r="AF75" s="161"/>
      <c r="AG75" s="160"/>
      <c r="AH75" s="187"/>
      <c r="AI75" s="187"/>
    </row>
    <row r="76" spans="1:37" s="182" customFormat="1" ht="12.75" x14ac:dyDescent="0.25">
      <c r="A76" s="181"/>
      <c r="B76" s="181"/>
      <c r="C76" s="181"/>
      <c r="D76" s="181"/>
      <c r="E76" s="181"/>
      <c r="F76" s="181"/>
      <c r="G76" s="181"/>
      <c r="H76" s="14"/>
      <c r="I76" s="14"/>
      <c r="J76" s="14"/>
      <c r="K76" s="14"/>
      <c r="L76" s="14"/>
      <c r="M76" s="14"/>
      <c r="N76" s="14"/>
      <c r="O76" s="14"/>
      <c r="P76" s="14"/>
      <c r="Q76" s="14"/>
      <c r="R76" s="14"/>
      <c r="S76" s="14"/>
      <c r="T76" s="14"/>
      <c r="U76" s="14"/>
      <c r="V76" s="14"/>
      <c r="W76" s="14"/>
      <c r="X76" s="14"/>
      <c r="Y76" s="14"/>
      <c r="Z76" s="14"/>
      <c r="AA76" s="14"/>
      <c r="AB76" s="147"/>
      <c r="AC76" s="159"/>
      <c r="AD76" s="160"/>
      <c r="AE76" s="160"/>
      <c r="AF76" s="161"/>
      <c r="AG76" s="160"/>
      <c r="AH76" s="187"/>
      <c r="AI76" s="187"/>
    </row>
    <row r="77" spans="1:37" s="182" customFormat="1" ht="12.75" x14ac:dyDescent="0.25">
      <c r="A77" s="181"/>
      <c r="B77" s="181"/>
      <c r="C77" s="181"/>
      <c r="D77" s="181"/>
      <c r="E77" s="181"/>
      <c r="F77" s="181"/>
      <c r="G77" s="181"/>
      <c r="H77" s="14"/>
      <c r="I77" s="14"/>
      <c r="J77" s="14"/>
      <c r="K77" s="14"/>
      <c r="L77" s="14"/>
      <c r="M77" s="14"/>
      <c r="N77" s="14"/>
      <c r="O77" s="14"/>
      <c r="P77" s="14"/>
      <c r="Q77" s="14"/>
      <c r="R77" s="14"/>
      <c r="S77" s="14"/>
      <c r="T77" s="14"/>
      <c r="U77" s="14"/>
      <c r="V77" s="14"/>
      <c r="W77" s="14"/>
      <c r="X77" s="14"/>
      <c r="Y77" s="14"/>
      <c r="Z77" s="14"/>
      <c r="AA77" s="14"/>
      <c r="AB77" s="147"/>
      <c r="AC77" s="159"/>
      <c r="AD77" s="160"/>
      <c r="AE77" s="160"/>
      <c r="AF77" s="161"/>
      <c r="AG77" s="160"/>
      <c r="AH77" s="187"/>
      <c r="AI77" s="187"/>
    </row>
    <row r="78" spans="1:37" s="182" customFormat="1" ht="12.75" x14ac:dyDescent="0.25">
      <c r="A78" s="181"/>
      <c r="B78" s="181"/>
      <c r="C78" s="181"/>
      <c r="D78" s="181"/>
      <c r="E78" s="181"/>
      <c r="F78" s="14"/>
      <c r="G78" s="14"/>
      <c r="H78" s="14"/>
      <c r="I78" s="14"/>
      <c r="J78" s="14"/>
      <c r="K78" s="14"/>
      <c r="L78" s="14"/>
      <c r="M78" s="14"/>
      <c r="N78" s="14"/>
      <c r="O78" s="14"/>
      <c r="P78" s="14"/>
      <c r="Q78" s="14"/>
      <c r="R78" s="14"/>
      <c r="S78" s="14"/>
      <c r="T78" s="14"/>
      <c r="U78" s="14"/>
      <c r="V78" s="14"/>
      <c r="W78" s="14"/>
      <c r="X78" s="14"/>
      <c r="Y78" s="14"/>
      <c r="Z78" s="14"/>
      <c r="AA78" s="14"/>
      <c r="AB78" s="147"/>
      <c r="AC78" s="159"/>
      <c r="AD78" s="160"/>
      <c r="AE78" s="160"/>
      <c r="AF78" s="161"/>
      <c r="AG78" s="160"/>
      <c r="AH78" s="187"/>
      <c r="AI78" s="187"/>
    </row>
    <row r="79" spans="1:37" s="182" customFormat="1" ht="12.75" x14ac:dyDescent="0.25">
      <c r="A79" s="181"/>
      <c r="B79" s="181"/>
      <c r="C79" s="181"/>
      <c r="D79" s="181"/>
      <c r="E79" s="181"/>
      <c r="F79" s="14"/>
      <c r="G79" s="14"/>
      <c r="H79" s="14"/>
      <c r="I79" s="14"/>
      <c r="J79" s="14"/>
      <c r="K79" s="14"/>
      <c r="L79" s="14"/>
      <c r="M79" s="14"/>
      <c r="N79" s="14"/>
      <c r="O79" s="14"/>
      <c r="P79" s="14"/>
      <c r="Q79" s="14"/>
      <c r="R79" s="14"/>
      <c r="S79" s="14"/>
      <c r="T79" s="14"/>
      <c r="U79" s="14"/>
      <c r="V79" s="14"/>
      <c r="W79" s="14"/>
      <c r="X79" s="14"/>
      <c r="Y79" s="14"/>
      <c r="Z79" s="14"/>
      <c r="AA79" s="14"/>
      <c r="AB79" s="147"/>
      <c r="AC79" s="159"/>
      <c r="AD79" s="160"/>
      <c r="AE79" s="160"/>
      <c r="AF79" s="161"/>
      <c r="AG79" s="160"/>
      <c r="AH79" s="187"/>
      <c r="AI79" s="187"/>
    </row>
    <row r="80" spans="1:37" s="182" customFormat="1" ht="12.75"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7"/>
      <c r="AC80" s="159"/>
      <c r="AD80" s="160"/>
      <c r="AE80" s="160"/>
      <c r="AF80" s="161"/>
      <c r="AG80" s="160"/>
      <c r="AH80" s="187"/>
      <c r="AI80" s="187"/>
    </row>
    <row r="81" spans="1:35" s="182" customFormat="1" ht="12.75"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7"/>
      <c r="AC81" s="159"/>
      <c r="AD81" s="160"/>
      <c r="AE81" s="160"/>
      <c r="AF81" s="161"/>
      <c r="AG81" s="160"/>
      <c r="AH81" s="187"/>
      <c r="AI81" s="187"/>
    </row>
    <row r="82" spans="1:35" s="182" customFormat="1" ht="12.75"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7"/>
      <c r="AC82" s="159"/>
      <c r="AD82" s="160"/>
      <c r="AE82" s="160"/>
      <c r="AF82" s="161"/>
      <c r="AG82" s="160"/>
      <c r="AH82" s="162"/>
      <c r="AI82" s="162"/>
    </row>
    <row r="83" spans="1:35" s="182" customFormat="1" ht="12.75"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7"/>
      <c r="AC83" s="159"/>
      <c r="AD83" s="160"/>
      <c r="AE83" s="160"/>
      <c r="AF83" s="161"/>
      <c r="AG83" s="160"/>
      <c r="AH83" s="162"/>
      <c r="AI83" s="162"/>
    </row>
    <row r="84" spans="1:35" ht="16.5" x14ac:dyDescent="0.25"/>
    <row r="85" spans="1:35" ht="16.5" x14ac:dyDescent="0.25"/>
    <row r="86" spans="1:35" ht="16.5" x14ac:dyDescent="0.25"/>
    <row r="87" spans="1:35" ht="16.5" x14ac:dyDescent="0.25"/>
    <row r="88" spans="1:35" ht="16.5" x14ac:dyDescent="0.25"/>
    <row r="89" spans="1:35" ht="16.5" x14ac:dyDescent="0.25"/>
    <row r="90" spans="1:35" ht="16.5" x14ac:dyDescent="0.25"/>
    <row r="91" spans="1:35" ht="16.5" x14ac:dyDescent="0.25"/>
  </sheetData>
  <sheetProtection password="9501" sheet="1" selectLockedCells="1"/>
  <mergeCells count="79">
    <mergeCell ref="AD51:AJ51"/>
    <mergeCell ref="E10:M10"/>
    <mergeCell ref="E8:M8"/>
    <mergeCell ref="E9:M9"/>
    <mergeCell ref="E11:M11"/>
    <mergeCell ref="AD33:AH33"/>
    <mergeCell ref="E12:M12"/>
    <mergeCell ref="E13:M13"/>
    <mergeCell ref="E14:M14"/>
    <mergeCell ref="AG34:AG36"/>
    <mergeCell ref="A13:C13"/>
    <mergeCell ref="A14:C14"/>
    <mergeCell ref="L20:M20"/>
    <mergeCell ref="O20:P20"/>
    <mergeCell ref="L22:M22"/>
    <mergeCell ref="AF34:AF36"/>
    <mergeCell ref="O31:P31"/>
    <mergeCell ref="O24:P24"/>
    <mergeCell ref="L28:M28"/>
    <mergeCell ref="L24:M24"/>
    <mergeCell ref="X9:AA9"/>
    <mergeCell ref="X10:AA10"/>
    <mergeCell ref="V11:AA11"/>
    <mergeCell ref="V36:W36"/>
    <mergeCell ref="AA28:AB28"/>
    <mergeCell ref="T28:Z28"/>
    <mergeCell ref="AE21:AI21"/>
    <mergeCell ref="AE22:AI22"/>
    <mergeCell ref="B68:C68"/>
    <mergeCell ref="X68:Y68"/>
    <mergeCell ref="R36:S36"/>
    <mergeCell ref="H36:I36"/>
    <mergeCell ref="R28:S28"/>
    <mergeCell ref="B36:C36"/>
    <mergeCell ref="R29:S29"/>
    <mergeCell ref="AA29:AB29"/>
    <mergeCell ref="AB49:AC49"/>
    <mergeCell ref="AB48:AC48"/>
    <mergeCell ref="AB47:AC47"/>
    <mergeCell ref="AB41:AC41"/>
    <mergeCell ref="AB40:AC40"/>
    <mergeCell ref="AB38:AC38"/>
    <mergeCell ref="AB39:AC39"/>
    <mergeCell ref="AD34:AD36"/>
    <mergeCell ref="D36:E36"/>
    <mergeCell ref="AB46:AC46"/>
    <mergeCell ref="P36:Q36"/>
    <mergeCell ref="X36:Y36"/>
    <mergeCell ref="AB43:AC43"/>
    <mergeCell ref="F36:G36"/>
    <mergeCell ref="N36:O36"/>
    <mergeCell ref="J36:K36"/>
    <mergeCell ref="L36:M36"/>
    <mergeCell ref="E15:M15"/>
    <mergeCell ref="E16:M16"/>
    <mergeCell ref="AB65:AC65"/>
    <mergeCell ref="AB63:AC63"/>
    <mergeCell ref="AB62:AC62"/>
    <mergeCell ref="AB58:AC58"/>
    <mergeCell ref="AB45:AC45"/>
    <mergeCell ref="AB44:AC44"/>
    <mergeCell ref="AB37:AC37"/>
    <mergeCell ref="O28:Q28"/>
    <mergeCell ref="AH52:AH53"/>
    <mergeCell ref="AE34:AE36"/>
    <mergeCell ref="AJ52:AJ53"/>
    <mergeCell ref="AB60:AC60"/>
    <mergeCell ref="T36:U36"/>
    <mergeCell ref="AB54:AC54"/>
    <mergeCell ref="AB55:AC55"/>
    <mergeCell ref="AH34:AH36"/>
    <mergeCell ref="AB56:AC56"/>
    <mergeCell ref="AB42:AC42"/>
    <mergeCell ref="AB67:AJ69"/>
    <mergeCell ref="AB61:AC61"/>
    <mergeCell ref="AB59:AC59"/>
    <mergeCell ref="AB64:AC64"/>
    <mergeCell ref="AB66:AC66"/>
    <mergeCell ref="AB57:AC57"/>
  </mergeCells>
  <phoneticPr fontId="17" type="noConversion"/>
  <conditionalFormatting sqref="B37:C67">
    <cfRule type="expression" dxfId="103" priority="34">
      <formula>$B37=""</formula>
    </cfRule>
    <cfRule type="expression" dxfId="102" priority="35">
      <formula>$B37="W"</formula>
    </cfRule>
    <cfRule type="expression" dxfId="101" priority="47">
      <formula>$B37="H"</formula>
    </cfRule>
    <cfRule type="expression" dxfId="64" priority="48">
      <formula>$B37="C"</formula>
    </cfRule>
    <cfRule type="expression" dxfId="63" priority="105">
      <formula>$B37="F"</formula>
    </cfRule>
    <cfRule type="expression" dxfId="62" priority="106">
      <formula>$B37="P"</formula>
    </cfRule>
    <cfRule type="expression" dxfId="61" priority="107">
      <formula>$B37="S"</formula>
    </cfRule>
    <cfRule type="expression" dxfId="60" priority="108">
      <formula>$B37="V"</formula>
    </cfRule>
  </conditionalFormatting>
  <conditionalFormatting sqref="D37:E67">
    <cfRule type="expression" dxfId="100" priority="32">
      <formula>$D37=""</formula>
    </cfRule>
    <cfRule type="expression" dxfId="99" priority="33">
      <formula>$D37="w"</formula>
    </cfRule>
    <cfRule type="expression" dxfId="98" priority="45">
      <formula>$D37="H"</formula>
    </cfRule>
    <cfRule type="expression" dxfId="59" priority="46">
      <formula>$D37="C"</formula>
    </cfRule>
    <cfRule type="expression" dxfId="58" priority="101">
      <formula>$D37="F"</formula>
    </cfRule>
    <cfRule type="expression" dxfId="57" priority="102">
      <formula>$D37="P"</formula>
    </cfRule>
    <cfRule type="expression" dxfId="56" priority="103">
      <formula>$D37="V"</formula>
    </cfRule>
    <cfRule type="expression" dxfId="55" priority="104">
      <formula>$D37="S"</formula>
    </cfRule>
  </conditionalFormatting>
  <conditionalFormatting sqref="F37:G67">
    <cfRule type="expression" dxfId="97" priority="29">
      <formula>$F37="x"</formula>
    </cfRule>
    <cfRule type="expression" dxfId="96" priority="30">
      <formula>$F37=""</formula>
    </cfRule>
    <cfRule type="expression" dxfId="95" priority="31">
      <formula>$F37="w"</formula>
    </cfRule>
    <cfRule type="expression" dxfId="54" priority="43">
      <formula>$F37="C"</formula>
    </cfRule>
    <cfRule type="expression" dxfId="53" priority="44">
      <formula>$F37="H"</formula>
    </cfRule>
    <cfRule type="expression" dxfId="52" priority="97">
      <formula>$F37="F"</formula>
    </cfRule>
    <cfRule type="expression" dxfId="51" priority="98">
      <formula>$F37="P"</formula>
    </cfRule>
    <cfRule type="expression" dxfId="50" priority="99">
      <formula>$F37="V"</formula>
    </cfRule>
    <cfRule type="expression" dxfId="49" priority="100">
      <formula>$F37="S"</formula>
    </cfRule>
  </conditionalFormatting>
  <conditionalFormatting sqref="H37:I67">
    <cfRule type="expression" dxfId="94" priority="26">
      <formula>$H37="x"</formula>
    </cfRule>
    <cfRule type="expression" dxfId="93" priority="27">
      <formula>$H37=""</formula>
    </cfRule>
    <cfRule type="expression" dxfId="92" priority="28">
      <formula>$H37="w"</formula>
    </cfRule>
    <cfRule type="expression" dxfId="48" priority="41">
      <formula>$H37="H"</formula>
    </cfRule>
    <cfRule type="expression" dxfId="47" priority="42">
      <formula>$H37="C"</formula>
    </cfRule>
    <cfRule type="expression" dxfId="46" priority="93">
      <formula>$H37="F"</formula>
    </cfRule>
    <cfRule type="expression" dxfId="45" priority="94">
      <formula>$H37="P"</formula>
    </cfRule>
    <cfRule type="expression" dxfId="44" priority="95">
      <formula>$H37="V"</formula>
    </cfRule>
    <cfRule type="expression" dxfId="43" priority="96">
      <formula>$H37="S"</formula>
    </cfRule>
  </conditionalFormatting>
  <conditionalFormatting sqref="J37:K67">
    <cfRule type="expression" dxfId="91" priority="23">
      <formula>$J37="x"</formula>
    </cfRule>
    <cfRule type="expression" dxfId="90" priority="24">
      <formula>$J37=""</formula>
    </cfRule>
    <cfRule type="expression" dxfId="89" priority="25">
      <formula>$J37="w"</formula>
    </cfRule>
    <cfRule type="expression" dxfId="42" priority="39">
      <formula>$J37="C"</formula>
    </cfRule>
    <cfRule type="expression" dxfId="41" priority="40">
      <formula>$J37="H"</formula>
    </cfRule>
    <cfRule type="expression" dxfId="40" priority="89">
      <formula>$J37="F"</formula>
    </cfRule>
    <cfRule type="expression" dxfId="39" priority="90">
      <formula>$J37="P"</formula>
    </cfRule>
    <cfRule type="expression" dxfId="38" priority="91">
      <formula>$J37="V"</formula>
    </cfRule>
    <cfRule type="expression" dxfId="37" priority="92">
      <formula>$J37="S"</formula>
    </cfRule>
  </conditionalFormatting>
  <conditionalFormatting sqref="L37:M67">
    <cfRule type="expression" dxfId="88" priority="20">
      <formula>$L37="x"</formula>
    </cfRule>
    <cfRule type="expression" dxfId="87" priority="21">
      <formula>$L37=""</formula>
    </cfRule>
    <cfRule type="expression" dxfId="86" priority="22">
      <formula>$L37="w"</formula>
    </cfRule>
    <cfRule type="expression" dxfId="36" priority="37">
      <formula>$L37="H"</formula>
    </cfRule>
    <cfRule type="expression" dxfId="35" priority="38">
      <formula>$L37="C"</formula>
    </cfRule>
    <cfRule type="expression" dxfId="34" priority="85">
      <formula>$L37="F"</formula>
    </cfRule>
    <cfRule type="expression" dxfId="33" priority="86">
      <formula>$L37="P"</formula>
    </cfRule>
    <cfRule type="expression" dxfId="32" priority="87">
      <formula>$L37="V"</formula>
    </cfRule>
    <cfRule type="expression" dxfId="31" priority="88">
      <formula>$L37="S"</formula>
    </cfRule>
  </conditionalFormatting>
  <conditionalFormatting sqref="N37:O67">
    <cfRule type="expression" dxfId="85" priority="18">
      <formula>$N37=""</formula>
    </cfRule>
    <cfRule type="expression" dxfId="84" priority="19">
      <formula>$N37="w"</formula>
    </cfRule>
    <cfRule type="expression" dxfId="83" priority="79">
      <formula>$N37="H"</formula>
    </cfRule>
    <cfRule type="expression" dxfId="30" priority="80">
      <formula>$N37="C"</formula>
    </cfRule>
    <cfRule type="expression" dxfId="29" priority="81">
      <formula>$N37="F"</formula>
    </cfRule>
    <cfRule type="expression" dxfId="28" priority="82">
      <formula>$N37="P"</formula>
    </cfRule>
    <cfRule type="expression" dxfId="27" priority="83">
      <formula>$N37="V"</formula>
    </cfRule>
    <cfRule type="expression" dxfId="26" priority="84">
      <formula>$N37="S"</formula>
    </cfRule>
  </conditionalFormatting>
  <conditionalFormatting sqref="P37:Q67">
    <cfRule type="expression" dxfId="82" priority="15">
      <formula>$P37="x"</formula>
    </cfRule>
    <cfRule type="expression" dxfId="81" priority="16">
      <formula>$P37=""</formula>
    </cfRule>
    <cfRule type="expression" dxfId="80" priority="17">
      <formula>$P37="w"</formula>
    </cfRule>
    <cfRule type="expression" dxfId="25" priority="73">
      <formula>$P37="H"</formula>
    </cfRule>
    <cfRule type="expression" dxfId="24" priority="74">
      <formula>$P37="C"</formula>
    </cfRule>
    <cfRule type="expression" dxfId="23" priority="75">
      <formula>$P37="F"</formula>
    </cfRule>
    <cfRule type="expression" dxfId="22" priority="76">
      <formula>$P37="P"</formula>
    </cfRule>
    <cfRule type="expression" dxfId="21" priority="77">
      <formula>$P37="V"</formula>
    </cfRule>
    <cfRule type="expression" dxfId="20" priority="78">
      <formula>$P37="S"</formula>
    </cfRule>
  </conditionalFormatting>
  <conditionalFormatting sqref="R37:S67">
    <cfRule type="expression" dxfId="79" priority="13">
      <formula>$R37=""</formula>
    </cfRule>
    <cfRule type="expression" dxfId="78" priority="14">
      <formula>$R37="w"</formula>
    </cfRule>
    <cfRule type="expression" dxfId="77" priority="67">
      <formula>$R37="H"</formula>
    </cfRule>
    <cfRule type="expression" dxfId="19" priority="68">
      <formula>$R37="C"</formula>
    </cfRule>
    <cfRule type="expression" dxfId="18" priority="69">
      <formula>$R37="F"</formula>
    </cfRule>
    <cfRule type="expression" dxfId="17" priority="70">
      <formula>$R37="P"</formula>
    </cfRule>
    <cfRule type="expression" dxfId="16" priority="71">
      <formula>$R37="V"</formula>
    </cfRule>
    <cfRule type="expression" dxfId="15" priority="72">
      <formula>$R37="S"</formula>
    </cfRule>
  </conditionalFormatting>
  <conditionalFormatting sqref="T37:U67">
    <cfRule type="expression" dxfId="76" priority="10">
      <formula>$T37="x"</formula>
    </cfRule>
    <cfRule type="expression" dxfId="75" priority="11">
      <formula>$T37=""</formula>
    </cfRule>
    <cfRule type="expression" dxfId="74" priority="12">
      <formula>$T37="w"</formula>
    </cfRule>
    <cfRule type="expression" dxfId="14" priority="61">
      <formula>$T37="C"</formula>
    </cfRule>
    <cfRule type="expression" dxfId="13" priority="62">
      <formula>$T37="H"</formula>
    </cfRule>
    <cfRule type="expression" dxfId="12" priority="63">
      <formula>$T37="F"</formula>
    </cfRule>
    <cfRule type="expression" dxfId="11" priority="64">
      <formula>$T37="P"</formula>
    </cfRule>
    <cfRule type="expression" dxfId="10" priority="65">
      <formula>$T37="V"</formula>
    </cfRule>
    <cfRule type="expression" dxfId="9" priority="66">
      <formula>$T37="S"</formula>
    </cfRule>
  </conditionalFormatting>
  <conditionalFormatting sqref="V37:W67">
    <cfRule type="expression" dxfId="73" priority="55">
      <formula>$V37="H"</formula>
    </cfRule>
    <cfRule type="expression" dxfId="72" priority="56">
      <formula>$V37="C"</formula>
    </cfRule>
    <cfRule type="expression" dxfId="71" priority="57">
      <formula>$V37="F"</formula>
    </cfRule>
    <cfRule type="expression" dxfId="8" priority="58">
      <formula>$V37="P"</formula>
    </cfRule>
    <cfRule type="expression" dxfId="7" priority="59">
      <formula>$V37="V"</formula>
    </cfRule>
    <cfRule type="expression" dxfId="6" priority="60">
      <formula>$V37="S"</formula>
    </cfRule>
  </conditionalFormatting>
  <conditionalFormatting sqref="X37:Y67">
    <cfRule type="expression" dxfId="70" priority="5">
      <formula>$X37="x"</formula>
    </cfRule>
    <cfRule type="expression" dxfId="69" priority="6">
      <formula>$X37=""</formula>
    </cfRule>
    <cfRule type="expression" dxfId="68" priority="7">
      <formula>$X37="w"</formula>
    </cfRule>
    <cfRule type="expression" dxfId="5" priority="49">
      <formula>$X37="H"</formula>
    </cfRule>
    <cfRule type="expression" dxfId="4" priority="50">
      <formula>$X37="C"</formula>
    </cfRule>
    <cfRule type="expression" dxfId="3" priority="51">
      <formula>$X37="F"</formula>
    </cfRule>
    <cfRule type="expression" dxfId="2" priority="52">
      <formula>$X37="P"</formula>
    </cfRule>
    <cfRule type="expression" dxfId="1" priority="53">
      <formula>$X37="V"</formula>
    </cfRule>
    <cfRule type="expression" dxfId="0" priority="54">
      <formula>$X37="S"</formula>
    </cfRule>
  </conditionalFormatting>
  <conditionalFormatting sqref="AD49">
    <cfRule type="expression" dxfId="67" priority="36">
      <formula>$AD$49&gt;0</formula>
    </cfRule>
  </conditionalFormatting>
  <conditionalFormatting sqref="V37:W68">
    <cfRule type="expression" dxfId="66" priority="8">
      <formula>$V37=""</formula>
    </cfRule>
    <cfRule type="expression" dxfId="65" priority="9">
      <formula>$V37="w"</formula>
    </cfRule>
  </conditionalFormatting>
  <dataValidations count="11">
    <dataValidation type="date" allowBlank="1" showInputMessage="1" showErrorMessage="1" sqref="E13:M14">
      <formula1>1</formula1>
      <formula2>54969</formula2>
    </dataValidation>
    <dataValidation type="decimal" allowBlank="1" showInputMessage="1" showErrorMessage="1" sqref="E15:M15">
      <formula1>1</formula1>
      <formula2>2</formula2>
    </dataValidation>
    <dataValidation type="whole" allowBlank="1" showInputMessage="1" showErrorMessage="1" sqref="E16:M16">
      <formula1>0</formula1>
      <formula2>66</formula2>
    </dataValidation>
    <dataValidation type="whole" allowBlank="1" showInputMessage="1" showErrorMessage="1" sqref="E11:M11">
      <formula1>0</formula1>
      <formula2>8</formula2>
    </dataValidation>
    <dataValidation type="decimal" operator="lessThanOrEqual" allowBlank="1" showInputMessage="1" showErrorMessage="1" sqref="C37:C67 G37:G67 I37:I67 K37:K67 M37:M67 O37:O67 Q37:Q67 S37:S67 U37:U67 W37:W67 Y37:Y67 E37:E67">
      <formula1>8</formula1>
    </dataValidation>
    <dataValidation type="textLength" allowBlank="1" showInputMessage="1" showErrorMessage="1" sqref="B37:B67">
      <formula1>0</formula1>
      <formula2>1</formula2>
    </dataValidation>
    <dataValidation type="textLength" operator="lessThanOrEqual" allowBlank="1" showInputMessage="1" showErrorMessage="1" sqref="D37:D67 F37:F67 H37:H67 J37:J67 L37:L67 N37:N67 P37:P67 R37:R67 T37:T67 V37:V67 X37:X67">
      <formula1>1</formula1>
    </dataValidation>
    <dataValidation type="decimal" operator="lessThanOrEqual" allowBlank="1" showInputMessage="1" showErrorMessage="1" sqref="L20:M20">
      <formula1>24</formula1>
    </dataValidation>
    <dataValidation type="decimal" operator="lessThanOrEqual" allowBlank="1" showInputMessage="1" showErrorMessage="1" sqref="L28:M28">
      <formula1>66</formula1>
    </dataValidation>
    <dataValidation type="date" operator="lessThanOrEqual" allowBlank="1" showInputMessage="1" showErrorMessage="1" sqref="X9:AA9">
      <formula1>54969</formula1>
    </dataValidation>
    <dataValidation type="decimal" operator="lessThanOrEqual" allowBlank="1" showInputMessage="1" showErrorMessage="1" sqref="X10:AA10">
      <formula1>2</formula1>
    </dataValidation>
  </dataValidations>
  <hyperlinks>
    <hyperlink ref="AE21" r:id="rId1"/>
    <hyperlink ref="AE22" r:id="rId2"/>
  </hyperlinks>
  <pageMargins left="0.45" right="0" top="0.25" bottom="0.25" header="0" footer="0"/>
  <pageSetup scale="49" orientation="landscape" verticalDpi="0"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58"/>
  <sheetViews>
    <sheetView zoomScaleNormal="100" workbookViewId="0"/>
  </sheetViews>
  <sheetFormatPr defaultColWidth="11.42578125" defaultRowHeight="15.75" x14ac:dyDescent="0.25"/>
  <cols>
    <col min="1" max="1" width="88" style="257" customWidth="1"/>
    <col min="2" max="16384" width="11.42578125" style="256"/>
  </cols>
  <sheetData>
    <row r="1" spans="1:1" x14ac:dyDescent="0.25">
      <c r="A1" s="258" t="s">
        <v>83</v>
      </c>
    </row>
    <row r="3" spans="1:1" ht="31.5" x14ac:dyDescent="0.25">
      <c r="A3" s="255" t="s">
        <v>79</v>
      </c>
    </row>
    <row r="5" spans="1:1" ht="128.25" customHeight="1" x14ac:dyDescent="0.25">
      <c r="A5" s="255" t="s">
        <v>98</v>
      </c>
    </row>
    <row r="16" spans="1:1" s="259" customFormat="1" ht="110.25" x14ac:dyDescent="0.25">
      <c r="A16" s="255" t="s">
        <v>105</v>
      </c>
    </row>
    <row r="29" spans="1:1" ht="141.75" x14ac:dyDescent="0.25">
      <c r="A29" s="255" t="s">
        <v>118</v>
      </c>
    </row>
    <row r="35" spans="1:1" ht="103.5" customHeight="1" x14ac:dyDescent="0.25">
      <c r="A35" s="255" t="s">
        <v>102</v>
      </c>
    </row>
    <row r="37" spans="1:1" ht="126" x14ac:dyDescent="0.25">
      <c r="A37" s="255" t="s">
        <v>103</v>
      </c>
    </row>
    <row r="48" spans="1:1" ht="31.5" x14ac:dyDescent="0.25">
      <c r="A48" s="255" t="s">
        <v>80</v>
      </c>
    </row>
    <row r="50" spans="1:1" ht="63" x14ac:dyDescent="0.25">
      <c r="A50" s="255" t="s">
        <v>78</v>
      </c>
    </row>
    <row r="52" spans="1:1" ht="81" customHeight="1" x14ac:dyDescent="0.25">
      <c r="A52" s="260" t="s">
        <v>104</v>
      </c>
    </row>
    <row r="53" spans="1:1" x14ac:dyDescent="0.25">
      <c r="A53" s="255"/>
    </row>
    <row r="54" spans="1:1" ht="31.5" x14ac:dyDescent="0.25">
      <c r="A54" s="255" t="s">
        <v>81</v>
      </c>
    </row>
    <row r="56" spans="1:1" ht="47.25" x14ac:dyDescent="0.25">
      <c r="A56" s="255" t="s">
        <v>82</v>
      </c>
    </row>
    <row r="58" spans="1:1" ht="110.25" x14ac:dyDescent="0.25">
      <c r="A58" s="255" t="s">
        <v>119</v>
      </c>
    </row>
  </sheetData>
  <sheetProtection password="9501" sheet="1" selectLockedCells="1" selectUnlockedCells="1"/>
  <pageMargins left="0.7" right="0.7" top="0.75" bottom="0.75" header="0.3" footer="0.3"/>
  <pageSetup scale="90" fitToHeight="0"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FY16</vt:lpstr>
      <vt:lpstr>Instructions</vt:lpstr>
      <vt:lpstr>'FY16'!Print_Area</vt:lpstr>
    </vt:vector>
  </TitlesOfParts>
  <Company>Northeastern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k.pohl</dc:creator>
  <cp:lastModifiedBy>Nigel</cp:lastModifiedBy>
  <cp:lastPrinted>2015-06-29T14:01:29Z</cp:lastPrinted>
  <dcterms:created xsi:type="dcterms:W3CDTF">2012-03-01T19:25:15Z</dcterms:created>
  <dcterms:modified xsi:type="dcterms:W3CDTF">2015-07-08T19:19:26Z</dcterms:modified>
</cp:coreProperties>
</file>