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Laporan Kas\Gantry Toll\user\"/>
    </mc:Choice>
  </mc:AlternateContent>
  <xr:revisionPtr revIDLastSave="0" documentId="13_ncr:1_{E87DE16D-3CC7-48D6-B7C0-28C341754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LPT FIX Setor SBY" sheetId="2" r:id="rId1"/>
    <sheet name="LPT Setor SBY" sheetId="3" r:id="rId2"/>
    <sheet name="LPT SEPT 22" sheetId="4" r:id="rId3"/>
    <sheet name="LPT OKT 22" sheetId="5" r:id="rId4"/>
  </sheets>
  <definedNames>
    <definedName name="_xlnm.Print_Area" localSheetId="0">' LPT FIX Setor SBY'!$A$1:$K$305</definedName>
    <definedName name="_xlnm.Print_Area" localSheetId="3">'LPT OKT 22'!$A$1:$O$86</definedName>
    <definedName name="_xlnm.Print_Area" localSheetId="2">'LPT SEPT 22'!$A$1:$P$45</definedName>
    <definedName name="_xlnm.Print_Area" localSheetId="1">'LPT Setor SBY'!$B$3:$O$55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4" l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6" i="4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6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4" i="2"/>
  <c r="M72" i="5"/>
  <c r="D72" i="5" l="1"/>
  <c r="E72" i="5" l="1"/>
  <c r="L31" i="4" l="1"/>
  <c r="D31" i="4"/>
  <c r="D42" i="3"/>
  <c r="L72" i="5" l="1"/>
  <c r="K72" i="5"/>
  <c r="J72" i="5"/>
  <c r="I72" i="5"/>
  <c r="H72" i="5"/>
  <c r="G72" i="5"/>
  <c r="F72" i="5"/>
  <c r="N72" i="5" l="1"/>
  <c r="O72" i="5" s="1"/>
  <c r="O23" i="4"/>
  <c r="O21" i="4"/>
  <c r="M31" i="4"/>
  <c r="E31" i="4" l="1"/>
  <c r="N31" i="4" s="1"/>
  <c r="K31" i="4" l="1"/>
  <c r="J31" i="4"/>
  <c r="I31" i="4"/>
  <c r="H31" i="4"/>
  <c r="G31" i="4"/>
  <c r="F31" i="4"/>
  <c r="P31" i="4" s="1"/>
  <c r="K42" i="3" l="1"/>
  <c r="E42" i="3" l="1"/>
  <c r="M42" i="3" l="1"/>
  <c r="J42" i="3"/>
  <c r="I42" i="3"/>
  <c r="H42" i="3"/>
  <c r="G42" i="3"/>
  <c r="F42" i="3"/>
  <c r="J281" i="2" l="1"/>
  <c r="J256" i="2"/>
  <c r="J246" i="2"/>
  <c r="J230" i="2"/>
  <c r="J214" i="2"/>
  <c r="J194" i="2"/>
  <c r="J137" i="2"/>
  <c r="J89" i="2"/>
  <c r="J51" i="2"/>
  <c r="J26" i="2"/>
  <c r="J24" i="2"/>
  <c r="J121" i="2" l="1"/>
  <c r="J286" i="2" l="1"/>
  <c r="J283" i="2"/>
  <c r="J181" i="2"/>
  <c r="J102" i="2"/>
  <c r="J33" i="2"/>
  <c r="J288" i="2"/>
  <c r="J275" i="2"/>
  <c r="J269" i="2"/>
  <c r="J263" i="2"/>
  <c r="J155" i="2"/>
  <c r="J62" i="2"/>
  <c r="J43" i="2"/>
  <c r="J22" i="2"/>
  <c r="J19" i="2"/>
  <c r="J16" i="2"/>
  <c r="J12" i="2"/>
  <c r="J10" i="2"/>
  <c r="J5" i="2"/>
  <c r="I291" i="2"/>
  <c r="H291" i="2"/>
  <c r="G291" i="2"/>
  <c r="F291" i="2"/>
  <c r="E291" i="2"/>
  <c r="D291" i="2"/>
  <c r="J291" i="2" l="1"/>
</calcChain>
</file>

<file path=xl/sharedStrings.xml><?xml version="1.0" encoding="utf-8"?>
<sst xmlns="http://schemas.openxmlformats.org/spreadsheetml/2006/main" count="464" uniqueCount="315">
  <si>
    <t>NO</t>
  </si>
  <si>
    <t>Tanggal</t>
  </si>
  <si>
    <t xml:space="preserve">Nama Transaksi </t>
  </si>
  <si>
    <t xml:space="preserve">Nota Service Vcom </t>
  </si>
  <si>
    <t>4 Agst</t>
  </si>
  <si>
    <t>Transportasi Grab Mall taman Anggrek-syahdan residence</t>
  </si>
  <si>
    <t>Transportasi Syahdan 7 Residence-Indonesia Stock exchange</t>
  </si>
  <si>
    <t>Transport Mall Taman Anggrek- Syahdan 7 Residence</t>
  </si>
  <si>
    <t>Transport Mall Taman Anggrek-Syahdan 7 Residence</t>
  </si>
  <si>
    <t>Pembelian Bahan Bakar operasional ( Pertalite )</t>
  </si>
  <si>
    <t>PLN Prabayar</t>
  </si>
  <si>
    <t>Transport Syahdan 7 Residence-Indonesia Stock Exchage</t>
  </si>
  <si>
    <t>Trasnport Indonesia Stock Exchange-Syahdan 7 Residence</t>
  </si>
  <si>
    <t>Komunikasi dengan Pak eko (HK) Survey Lokasi</t>
  </si>
  <si>
    <t>Transport Syahdan 7 Residence-Halte Busway Slipi Petamburan</t>
  </si>
  <si>
    <t>Pembelian Bahan Bakar operasional ( Dexlite )</t>
  </si>
  <si>
    <t>Top UP Flazz BCA</t>
  </si>
  <si>
    <t>ATK (Kwitansi dan Amplop Putih)</t>
  </si>
  <si>
    <t>Transport Shilin Bina Nusantara-Halte busway Slipi Petamburan</t>
  </si>
  <si>
    <t>Komunikasi dengan Team JORR S (HK) Pengantaran Kepala PJR</t>
  </si>
  <si>
    <t>Uang Koordinasi dengan Kepala PJR JORR S a/n Bapak Sugeng Riyadi</t>
  </si>
  <si>
    <t>Konsumsi (Chatime)</t>
  </si>
  <si>
    <t>Konsumsi (Mie Aceh Mantul)</t>
  </si>
  <si>
    <t>Pembelian Safety Equipment</t>
  </si>
  <si>
    <t>Transport Indonesia Stock Exchange-Syahdan 7 Residence</t>
  </si>
  <si>
    <t>Transport LTC glodok-Indonesia Stock Exchange</t>
  </si>
  <si>
    <t>Transport Villa tangerang-Jalan bungur</t>
  </si>
  <si>
    <t>Pembelian Materai (5 pcs)</t>
  </si>
  <si>
    <t>Pembayaran Rambu 8 Unit (Kondisi Baru)</t>
  </si>
  <si>
    <t>Transport Mall taman Anggrek-JL.Sunter Agung Utara D1</t>
  </si>
  <si>
    <t>Transport Syahdan 7 residence-Mall Taman Anggrek</t>
  </si>
  <si>
    <t>Pembelian ATK (17 Baner dan 36 Hvs bw)</t>
  </si>
  <si>
    <t xml:space="preserve">Top Up Kartu Flazz BCA </t>
  </si>
  <si>
    <t>Transport Syahdan 7 Residence-Jl.sunter</t>
  </si>
  <si>
    <t>parkir kampung rambutan</t>
  </si>
  <si>
    <t>Penguat Rangka pagar</t>
  </si>
  <si>
    <t xml:space="preserve">Pembelian Bahan Material </t>
  </si>
  <si>
    <t>Pembelian Bahan Material beton</t>
  </si>
  <si>
    <t>Pembelian Bahan Material Stal</t>
  </si>
  <si>
    <t>Pembelian Bahan Material cat</t>
  </si>
  <si>
    <t>Pembelian Bahan Material Triplek</t>
  </si>
  <si>
    <t>Koordinasi dengan Petugas PJR di Site</t>
  </si>
  <si>
    <t>Koordinasi dan sewa Safety cone 20 pcs (untuk kunjungan BPJT)</t>
  </si>
  <si>
    <t>Pembelian Safety Equipment (10pcs rompi hijau scotlet dan 2 pcs helm)</t>
  </si>
  <si>
    <t>Pembelian Genset Tiger 5000 1 unit dan 3000 1 unit</t>
  </si>
  <si>
    <t>Pembelian lampu rotari warna kuning</t>
  </si>
  <si>
    <t xml:space="preserve">Pembelian Electrical di Ace Hardware </t>
  </si>
  <si>
    <t>Konsumsi</t>
  </si>
  <si>
    <t>Pembayaran Kos</t>
  </si>
  <si>
    <t>Transport LTC Glodok-Syahdan 7 Residence</t>
  </si>
  <si>
    <t>Pembelian Bahan Material Kawat</t>
  </si>
  <si>
    <t>Bahan Bakar pick up</t>
  </si>
  <si>
    <t>Bahan Bakar genset</t>
  </si>
  <si>
    <t>Parkir park ride</t>
  </si>
  <si>
    <t>Pembelian Bahan Material kawat</t>
  </si>
  <si>
    <t>Pembelian Bahan Material Staples tembak</t>
  </si>
  <si>
    <t>Pembelian Bahan Material Kabel</t>
  </si>
  <si>
    <t>Pembayaran Rambu Kondisi Second  6 unit  (Kondisi 75%)</t>
  </si>
  <si>
    <t>Transport Syahdan 7 Residence-Jalan Hankam</t>
  </si>
  <si>
    <t>Pembelian Bahan Material benang</t>
  </si>
  <si>
    <t>Pembelian Bahan Material Karung</t>
  </si>
  <si>
    <t>Pembelian Bahan Material bor pile</t>
  </si>
  <si>
    <t>Pembelian Air Mineral</t>
  </si>
  <si>
    <t>Transport Jl.raya Mabes-Depo air isi ulang</t>
  </si>
  <si>
    <t>Pembelian Bahan Bakar Operasional (Pertalite)</t>
  </si>
  <si>
    <t>Pembelian Drigen 2pcs (ukuran 10ltr)</t>
  </si>
  <si>
    <t>Pembelian Karung</t>
  </si>
  <si>
    <t>Pembelian Corong dan Gayung</t>
  </si>
  <si>
    <t>Pembelian Tong 60 ltr, Tong 50 ltr, Tong 150 ltr (masing masing 1unit)</t>
  </si>
  <si>
    <t xml:space="preserve">Pembelian Ember dan Selang </t>
  </si>
  <si>
    <t>Biaya Parkir Mobil</t>
  </si>
  <si>
    <t>Pembelian obat</t>
  </si>
  <si>
    <t>Pembelian Bahan Bakar Operasional  (Pertalite)</t>
  </si>
  <si>
    <t>Pembelian Bahan Material</t>
  </si>
  <si>
    <t>Transport jl.Hankam-ceger</t>
  </si>
  <si>
    <t>Sewa Rambu untuk Jagorawi ID.128 a/n Bapak Badrul</t>
  </si>
  <si>
    <t>Koordinasi dengan Kadiv PJR</t>
  </si>
  <si>
    <t>Transport Syahdan-Mall taman Anggrek</t>
  </si>
  <si>
    <t>Pembelian Bahan Material Beton</t>
  </si>
  <si>
    <t>Transport Kampung Rambutan-Mabes</t>
  </si>
  <si>
    <t>Transport Hankam-bungur</t>
  </si>
  <si>
    <t>Transport Rt 11-hankam</t>
  </si>
  <si>
    <t>Pembayaran Kontrakan Pekerja mandor Sarpin</t>
  </si>
  <si>
    <t>Transport Kampung rambutan-Palmerah</t>
  </si>
  <si>
    <t>Pembelian Busi</t>
  </si>
  <si>
    <t>Pembelian Mesin Grind dll</t>
  </si>
  <si>
    <t>Pembelian Boden</t>
  </si>
  <si>
    <t>Pembelian plakat beton</t>
  </si>
  <si>
    <t>Transport Syahdan 7 Residence-Jl.Hankam</t>
  </si>
  <si>
    <t>Transport Mall taman Anggrek-Syahdan 7 Residence</t>
  </si>
  <si>
    <t>Transport Jalan Hankam-Green Terrace</t>
  </si>
  <si>
    <t>Transport Mayasari ciputat-Syahdan 7 residence</t>
  </si>
  <si>
    <t>Bahan Bakar Pick Up</t>
  </si>
  <si>
    <t>Pembelian Material Electrical</t>
  </si>
  <si>
    <t>Transport Rt11-Hankam</t>
  </si>
  <si>
    <t xml:space="preserve">Transport </t>
  </si>
  <si>
    <t>Ongkir Traffic Cone</t>
  </si>
  <si>
    <t>Pembelian Bahan Operasional (Pertalite)</t>
  </si>
  <si>
    <t xml:space="preserve">Transportasi Grab Palmerah-Mabes hankam </t>
  </si>
  <si>
    <t xml:space="preserve">Transportasi Grab Mabes hankam-Palmerah </t>
  </si>
  <si>
    <t>Ongkos kirim pesanan sepatu,Helm,rompi</t>
  </si>
  <si>
    <t>Pembelian Siku 2 pcs</t>
  </si>
  <si>
    <t>Pembelian Bahan Proyek (Mutiara Baja)</t>
  </si>
  <si>
    <t>Pembelian Bor</t>
  </si>
  <si>
    <t>Transport PT.the master steel MFC-Syahdan 7 residence</t>
  </si>
  <si>
    <t>Pembelian Bahan Material penguat pagar</t>
  </si>
  <si>
    <t>Pembelian air mineral</t>
  </si>
  <si>
    <t xml:space="preserve">Pembelian Electrical  </t>
  </si>
  <si>
    <t>Transport alfaimidi ceger-jl.nangka</t>
  </si>
  <si>
    <t>Transport masjid jami-hankam</t>
  </si>
  <si>
    <t>Transport Mabes-ceger</t>
  </si>
  <si>
    <t>Transport Syahdan 7 Residence-PT.Akebono Brake Astra Indonesia</t>
  </si>
  <si>
    <t>Pembelian Bahan Material Pipa</t>
  </si>
  <si>
    <t xml:space="preserve">Konsumsi </t>
  </si>
  <si>
    <t>ATK (Stapler)</t>
  </si>
  <si>
    <t>Transportasi Palmerah-syahdan residence</t>
  </si>
  <si>
    <t>Transport jl.Pahlawan seribu-Jl.gotong royong</t>
  </si>
  <si>
    <t>Transport Syahdan 7 residence-LTC Glodok</t>
  </si>
  <si>
    <t>Pembelian Bahan Materal Baterai</t>
  </si>
  <si>
    <t>Pembelian Bahan Material gergaji</t>
  </si>
  <si>
    <t>Pembelian K3 Lalin Kurus</t>
  </si>
  <si>
    <t>Bahan Bakar Pinjam Depo  bangunan</t>
  </si>
  <si>
    <t xml:space="preserve">Pembayaran Kos Pak Meko </t>
  </si>
  <si>
    <t>Pembayaran kos pak Eko</t>
  </si>
  <si>
    <t>Transport Indonesia stock exchange-gate Green terace</t>
  </si>
  <si>
    <t>Transport Syahdan residence- Indonesia Stock Exchange</t>
  </si>
  <si>
    <t>Pembelian Bahan Material Kayu meranti</t>
  </si>
  <si>
    <t>Pembelian Bahan Material jerigen air</t>
  </si>
  <si>
    <t>Transport Penyeberangan PJR</t>
  </si>
  <si>
    <t>Pembelian Bahan Material Pasir</t>
  </si>
  <si>
    <t xml:space="preserve">Pembelian Bahan Material Busi </t>
  </si>
  <si>
    <t xml:space="preserve">Bahan Bakar </t>
  </si>
  <si>
    <t>Bahan Bakar Pick up</t>
  </si>
  <si>
    <t>Top Up E-toll</t>
  </si>
  <si>
    <t>Pembelian Bahan Material  Paku Beton</t>
  </si>
  <si>
    <t>Pembelian Bahan Material  gergaji</t>
  </si>
  <si>
    <t>Konsumsi makan lembur</t>
  </si>
  <si>
    <t>Transport toko besi-Museum</t>
  </si>
  <si>
    <t>Transport Masjid jami-mabes</t>
  </si>
  <si>
    <t>Transport rt11-toko besi</t>
  </si>
  <si>
    <t>Transport Lobby Utama Indonesia stock exchange-jalan Hankam</t>
  </si>
  <si>
    <t xml:space="preserve">Pembelian Material </t>
  </si>
  <si>
    <t>Pembelian Material selang</t>
  </si>
  <si>
    <t>Pembelian Material busi</t>
  </si>
  <si>
    <t>Transport Ceger-mabes</t>
  </si>
  <si>
    <t>Transport alfaimidi ceger-jl.kecapi</t>
  </si>
  <si>
    <t>Transport alfamidi-rt11</t>
  </si>
  <si>
    <t>Transport rt11-kecapi</t>
  </si>
  <si>
    <t>Transport mabes-rt11</t>
  </si>
  <si>
    <t>ATK Spidol</t>
  </si>
  <si>
    <t>Konsumsi Lembur</t>
  </si>
  <si>
    <t>Pembelian Material</t>
  </si>
  <si>
    <t>Pembelian Bahan Material Cat</t>
  </si>
  <si>
    <t>Bahan Bakar pertalite genset</t>
  </si>
  <si>
    <t xml:space="preserve">Bahan Bakar Mobil </t>
  </si>
  <si>
    <t>Pembelian Bahan Material Linggis</t>
  </si>
  <si>
    <t>Bahan Bakar pertalite</t>
  </si>
  <si>
    <t xml:space="preserve">Top Up E-tol </t>
  </si>
  <si>
    <t>ATK Print scan materai</t>
  </si>
  <si>
    <t xml:space="preserve">Bahan Bakar pertalite  </t>
  </si>
  <si>
    <t>Transport + Toll</t>
  </si>
  <si>
    <t>Bahan bakar pertalie</t>
  </si>
  <si>
    <t>transport penyebrangan</t>
  </si>
  <si>
    <t>Pembelian Material Seng</t>
  </si>
  <si>
    <t>Top Up E-tol</t>
  </si>
  <si>
    <t>Bahan Bakar</t>
  </si>
  <si>
    <t>Pembelian Material Karung</t>
  </si>
  <si>
    <t>Pembelian Material Terpal</t>
  </si>
  <si>
    <t xml:space="preserve">TOTAL PENGELUARAN </t>
  </si>
  <si>
    <t>Laporan Pengeluaran Tunai Bulan Juli,Agustus,September 2022</t>
  </si>
  <si>
    <t>Operasional Logistik tanggal 21-31 agustus</t>
  </si>
  <si>
    <t>ATK Banner</t>
  </si>
  <si>
    <t>Transport Syahdan-Indonesia stock Exchange</t>
  </si>
  <si>
    <t>Transport Syahdan 7 Residence-Jl.Trembesi</t>
  </si>
  <si>
    <t>Transport Stock Exchange-Jl.Trembesi</t>
  </si>
  <si>
    <t>Transport Kalibata</t>
  </si>
  <si>
    <t>Kontrakan Pekerja 208</t>
  </si>
  <si>
    <t>Alat Bor Pile</t>
  </si>
  <si>
    <t>Transportasi Blitar-Jakarta 15 org</t>
  </si>
  <si>
    <t>Bahan Bakar Pertamax</t>
  </si>
  <si>
    <t>TOP Up E-tol</t>
  </si>
  <si>
    <t>Sewa Workshop Untuk Pabrikasi besi 208</t>
  </si>
  <si>
    <t>Mobilisasi pagar workshop-lokasi 128</t>
  </si>
  <si>
    <t>Invoice sewa alat barbender</t>
  </si>
  <si>
    <t>Pemasangan Listrik 3 phase</t>
  </si>
  <si>
    <t>Pembelian Braker dan panel 3 phase</t>
  </si>
  <si>
    <t>Pembelian tali tambang</t>
  </si>
  <si>
    <t>Material Besi</t>
  </si>
  <si>
    <t>Material 208</t>
  </si>
  <si>
    <t>Material 128</t>
  </si>
  <si>
    <t>Material PT.SCG Readymix Indonesia</t>
  </si>
  <si>
    <t>Material Beton Ulir</t>
  </si>
  <si>
    <t>Material Beton cair</t>
  </si>
  <si>
    <t>Total</t>
  </si>
  <si>
    <t>APD</t>
  </si>
  <si>
    <t>Transportasi Mall Taman Angrek-Syahdan 7 Residence</t>
  </si>
  <si>
    <t xml:space="preserve">Kas Pak Meko </t>
  </si>
  <si>
    <t>Over head 128</t>
  </si>
  <si>
    <t>Jasa 128</t>
  </si>
  <si>
    <t>Jasa 208</t>
  </si>
  <si>
    <t>Over head 208</t>
  </si>
  <si>
    <t>Pembayaran Kos Arif dan Ali</t>
  </si>
  <si>
    <t>Pembayaran Kontrakan satu bulan Pak Meko</t>
  </si>
  <si>
    <t>Transport Palmerah-Hankam plus tol</t>
  </si>
  <si>
    <t>Pembelian Adaptor</t>
  </si>
  <si>
    <t>Transport Syahdan-Mall Anggrek</t>
  </si>
  <si>
    <t>Bahan Material Besi Ulir</t>
  </si>
  <si>
    <t>Diajukan</t>
  </si>
  <si>
    <t>Disetujui</t>
  </si>
  <si>
    <t>Dibuat</t>
  </si>
  <si>
    <t>Laporan Pengeluaran Tunai Bulan September 2022</t>
  </si>
  <si>
    <t>Flass BCA</t>
  </si>
  <si>
    <t>E-toll isi ulang</t>
  </si>
  <si>
    <t>Konsumsi dng team</t>
  </si>
  <si>
    <t>BBM pertalite</t>
  </si>
  <si>
    <t>Grab to syahdan residence</t>
  </si>
  <si>
    <t xml:space="preserve">Grab to BEJ </t>
  </si>
  <si>
    <t>Grab to Sultan hotel</t>
  </si>
  <si>
    <t>Tiket malang - jakarta</t>
  </si>
  <si>
    <t>Rompi tebal</t>
  </si>
  <si>
    <t>Grab to office sunter</t>
  </si>
  <si>
    <t>Tiket Jakarta - malang</t>
  </si>
  <si>
    <t>Pertalite</t>
  </si>
  <si>
    <t>Grab to gambir</t>
  </si>
  <si>
    <t>Pulsa simpati 08122809562</t>
  </si>
  <si>
    <t>Komunikasi dgn Pak Haryo ( Roatex )</t>
  </si>
  <si>
    <t>Grab To Jalan Trembesi</t>
  </si>
  <si>
    <t>Grab Trembesi -syahdan</t>
  </si>
  <si>
    <t>Grab Syahdan-mall taman anggrek</t>
  </si>
  <si>
    <t>Grab Nall taman anggrek-Syahdan</t>
  </si>
  <si>
    <t>Grab point Indonesia Exchange-syahdan</t>
  </si>
  <si>
    <t>Taxi Blue bird</t>
  </si>
  <si>
    <t>Taxi Blue bird Kalibata</t>
  </si>
  <si>
    <t>Taxi blue bird Cipulir</t>
  </si>
  <si>
    <t>Taxi Blue bird Cimanggis</t>
  </si>
  <si>
    <t>128Konsumsi dng team roatex</t>
  </si>
  <si>
    <t xml:space="preserve"> </t>
  </si>
  <si>
    <t>Selisih</t>
  </si>
  <si>
    <t>128 Konsumsi Lembur</t>
  </si>
  <si>
    <t xml:space="preserve">Kantor </t>
  </si>
  <si>
    <t>ATK Kantor</t>
  </si>
  <si>
    <t>Perlengkapan Kantor</t>
  </si>
  <si>
    <t>Perlengkapan Kantor (isi P3K)</t>
  </si>
  <si>
    <t>128 Bahan Bakar pertalite B 2060 UOB</t>
  </si>
  <si>
    <t>128 Konsumsi lembur</t>
  </si>
  <si>
    <t>Laptop Kantor HP</t>
  </si>
  <si>
    <t>Laptop Kantor Lenovo</t>
  </si>
  <si>
    <t>128 Top Up E Toll</t>
  </si>
  <si>
    <t>128 Konsumsi Entertain Roatex</t>
  </si>
  <si>
    <t>128 Bahan Bakar Pertalite B 2853 UKZ</t>
  </si>
  <si>
    <t>Close Nota Pak Meko</t>
  </si>
  <si>
    <t>Bahan Bakar Pertalite Ke Semarang</t>
  </si>
  <si>
    <t>Konsumsi Ke Semarang</t>
  </si>
  <si>
    <t xml:space="preserve">Top Up E Toll </t>
  </si>
  <si>
    <t>Lunas tgl 03-10-2022</t>
  </si>
  <si>
    <t>Laporan Pengeluaran Tunai Bulan September-Oktober 2022</t>
  </si>
  <si>
    <t>Laporan Pengeluaran Tunai Bulan Oktober 2022</t>
  </si>
  <si>
    <t>Biaya Kontrakan 1 bulan (Sewa kontrakan,Kasur bantal guling,Kipas Angin)</t>
  </si>
  <si>
    <t>Oleh Oleh untuk Team Roatex dan BPJT dari Semarang</t>
  </si>
  <si>
    <t>Konsumsi Roatex dan BPJT</t>
  </si>
  <si>
    <t xml:space="preserve">Konsumsi Ke Semarang </t>
  </si>
  <si>
    <t>Bahan Bakar Pertalite ke Semarang</t>
  </si>
  <si>
    <t>Top UP E-toll</t>
  </si>
  <si>
    <t>Close Nota P.Meko</t>
  </si>
  <si>
    <t xml:space="preserve">Bahan Bakar Pertalite </t>
  </si>
  <si>
    <t>Keperluan Mess Kantor</t>
  </si>
  <si>
    <t>Pengiriman Dokumen Ke SSI Surabaya</t>
  </si>
  <si>
    <t>Hotel Oyo 389 Sky Guesthouse</t>
  </si>
  <si>
    <t>Pengadaaan Laptop 2 Unit</t>
  </si>
  <si>
    <t>Cuci Mobil Rush</t>
  </si>
  <si>
    <t>128 Konsumsi koordinasi team dgn JM</t>
  </si>
  <si>
    <t>Konsumsi site survey Semarang</t>
  </si>
  <si>
    <t>Konsumsi Meeting Roatex</t>
  </si>
  <si>
    <t>Konsumsi lembur a/n Pak Kamid, Pak Meko, Rangga</t>
  </si>
  <si>
    <t xml:space="preserve">Konsumsi survey </t>
  </si>
  <si>
    <t>Bahan Bakar Pertalite B 2853 UKZ</t>
  </si>
  <si>
    <t>Kabel USB</t>
  </si>
  <si>
    <t>Konsumsi untuk Roatex di kalimantan</t>
  </si>
  <si>
    <t>Konsumsi minum di Bandara Kalimantan</t>
  </si>
  <si>
    <t>Entertain Konsumsi dengan Roatex</t>
  </si>
  <si>
    <t>Konsumsi Meeting Jasa Marga, Roatex dengan SSI</t>
  </si>
  <si>
    <t>Bahan Bakar Pertalite B2050UKZ</t>
  </si>
  <si>
    <t>KREDIT</t>
  </si>
  <si>
    <t>DEBIT</t>
  </si>
  <si>
    <t>Transfer ke P.Meko</t>
  </si>
  <si>
    <t>Terima Tunai</t>
  </si>
  <si>
    <t>Transfer Masuk Dari SSI</t>
  </si>
  <si>
    <t>Transfer dari P.Ivan</t>
  </si>
  <si>
    <t>Kabel  USB Converter Laptop</t>
  </si>
  <si>
    <t>Konsumsi Makan lembur untuk Erection</t>
  </si>
  <si>
    <t>Top up e-tol</t>
  </si>
  <si>
    <t>Transfer Masuk P.ivan</t>
  </si>
  <si>
    <t>Spanduk untuk Sosialisasi pengguna jalan Tol HK Pekerjaan Ertection Baja ID 208</t>
  </si>
  <si>
    <t>-</t>
  </si>
  <si>
    <t xml:space="preserve">Konsumsi Entertain </t>
  </si>
  <si>
    <t xml:space="preserve">Top Up Etoll </t>
  </si>
  <si>
    <t xml:space="preserve">Konsumsi Erections </t>
  </si>
  <si>
    <t>Cuci mobil rush</t>
  </si>
  <si>
    <t>Materai 3</t>
  </si>
  <si>
    <t xml:space="preserve">Konsumsi Lembur  </t>
  </si>
  <si>
    <t>208 Konsumsi nunggu erection</t>
  </si>
  <si>
    <t>208 Bahan Bakar Pertalite</t>
  </si>
  <si>
    <t>208 Konsumsi Meeting Koordinasi sebelum erection</t>
  </si>
  <si>
    <t>208 Konsumsi Meeting Koordinasi erection</t>
  </si>
  <si>
    <t>Keterangan</t>
  </si>
  <si>
    <t>Dari kas kecil</t>
  </si>
  <si>
    <t>Pembelian Pulsa P.kamid</t>
  </si>
  <si>
    <t>Transfer ke P.Meko (Kontrakan karyawan)</t>
  </si>
  <si>
    <t>Tiket Kereta Api an.Rangga Sugiarto dan A3 kertas</t>
  </si>
  <si>
    <t>Transfer Masuk dari SSI</t>
  </si>
  <si>
    <t>Close Nota P.Meko (Tunai)</t>
  </si>
  <si>
    <t>Close Nota P.Meko (Transfer)</t>
  </si>
  <si>
    <t>Setor SSI</t>
  </si>
  <si>
    <t>Nominal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</si>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</sst>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64" formatCode="&quot;Rp&quot;#,##0"/>
  </numFmts>
  <fonts count="21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0" fillId="0" borderId="1" xfId="0" applyFill="1" applyBorder="1" applyAlignment="1">
      <alignment wrapText="1"/>
    </xf>
    <xf numFmtId="16" fontId="0" fillId="0" borderId="1" xfId="0" applyNumberFormat="1" applyFill="1" applyBorder="1" applyAlignment="1">
      <alignment horizontal="center"/>
    </xf>
    <xf numFmtId="16" fontId="4" fillId="0" borderId="2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1" xfId="0" applyNumberForma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41" fontId="6" fillId="0" borderId="0" xfId="1" applyFont="1" applyFill="1" applyAlignment="1">
      <alignment horizontal="left"/>
    </xf>
    <xf numFmtId="41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41" fontId="0" fillId="0" borderId="0" xfId="1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1" fontId="0" fillId="0" borderId="0" xfId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41" fontId="10" fillId="0" borderId="0" xfId="1" applyFont="1" applyFill="1"/>
    <xf numFmtId="164" fontId="0" fillId="0" borderId="0" xfId="1" applyNumberFormat="1" applyFont="1" applyFill="1"/>
    <xf numFmtId="0" fontId="0" fillId="0" borderId="0" xfId="0" applyFont="1" applyFill="1" applyAlignment="1">
      <alignment vertical="center"/>
    </xf>
    <xf numFmtId="41" fontId="5" fillId="0" borderId="0" xfId="1" applyFont="1" applyFill="1" applyAlignment="1">
      <alignment vertical="center"/>
    </xf>
    <xf numFmtId="0" fontId="11" fillId="0" borderId="0" xfId="0" applyFont="1" applyFill="1"/>
    <xf numFmtId="41" fontId="11" fillId="0" borderId="0" xfId="1" applyFont="1" applyFill="1"/>
    <xf numFmtId="0" fontId="11" fillId="0" borderId="0" xfId="0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41" fontId="11" fillId="0" borderId="0" xfId="0" applyNumberFormat="1" applyFont="1" applyFill="1" applyAlignment="1">
      <alignment horizontal="left"/>
    </xf>
    <xf numFmtId="0" fontId="6" fillId="0" borderId="0" xfId="0" applyFont="1" applyFill="1"/>
    <xf numFmtId="41" fontId="6" fillId="0" borderId="0" xfId="1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vertical="center"/>
    </xf>
    <xf numFmtId="41" fontId="6" fillId="0" borderId="0" xfId="1" applyFont="1" applyFill="1" applyAlignment="1">
      <alignment vertical="center"/>
    </xf>
    <xf numFmtId="41" fontId="8" fillId="0" borderId="0" xfId="1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/>
    <xf numFmtId="164" fontId="12" fillId="0" borderId="0" xfId="1" applyNumberFormat="1" applyFont="1" applyFill="1"/>
    <xf numFmtId="0" fontId="1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center" vertical="top"/>
    </xf>
    <xf numFmtId="164" fontId="1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164" fontId="10" fillId="0" borderId="12" xfId="0" applyNumberFormat="1" applyFont="1" applyFill="1" applyBorder="1" applyAlignment="1">
      <alignment wrapText="1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top"/>
    </xf>
    <xf numFmtId="14" fontId="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4" fontId="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center"/>
    </xf>
    <xf numFmtId="164" fontId="6" fillId="0" borderId="7" xfId="0" applyNumberFormat="1" applyFont="1" applyFill="1" applyBorder="1" applyAlignment="1">
      <alignment horizontal="left" vertical="center"/>
    </xf>
    <xf numFmtId="164" fontId="15" fillId="0" borderId="7" xfId="0" applyNumberFormat="1" applyFont="1" applyFill="1" applyBorder="1" applyAlignment="1">
      <alignment horizontal="center" vertical="center"/>
    </xf>
    <xf numFmtId="164" fontId="15" fillId="0" borderId="7" xfId="0" applyNumberFormat="1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3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1" xfId="0" applyNumberFormat="1" applyFill="1" applyBorder="1"/>
    <xf numFmtId="164" fontId="1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vertical="top"/>
    </xf>
    <xf numFmtId="164" fontId="10" fillId="0" borderId="1" xfId="0" applyNumberFormat="1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left"/>
    </xf>
    <xf numFmtId="164" fontId="19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2" borderId="0" xfId="0" applyFill="1"/>
    <xf numFmtId="41" fontId="0" fillId="2" borderId="0" xfId="1" applyFont="1" applyFill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left" vertical="center"/>
    </xf>
    <xf numFmtId="164" fontId="15" fillId="2" borderId="1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left" vertical="center"/>
    </xf>
    <xf numFmtId="164" fontId="16" fillId="2" borderId="1" xfId="0" applyNumberFormat="1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left"/>
    </xf>
    <xf numFmtId="164" fontId="10" fillId="0" borderId="0" xfId="0" applyNumberFormat="1" applyFont="1" applyFill="1"/>
    <xf numFmtId="164" fontId="2" fillId="0" borderId="14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ont="1" applyFill="1" applyAlignment="1">
      <alignment vertical="center"/>
    </xf>
    <xf numFmtId="0" fontId="0" fillId="2" borderId="0" xfId="0" applyFill="1" applyAlignment="1">
      <alignment horizontal="center"/>
    </xf>
    <xf numFmtId="164" fontId="0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top"/>
    </xf>
    <xf numFmtId="164" fontId="7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center" vertical="top"/>
    </xf>
    <xf numFmtId="164" fontId="8" fillId="0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/>
    </xf>
    <xf numFmtId="164" fontId="18" fillId="0" borderId="5" xfId="0" applyNumberFormat="1" applyFont="1" applyFill="1" applyBorder="1" applyAlignment="1">
      <alignment horizontal="center"/>
    </xf>
    <xf numFmtId="164" fontId="18" fillId="0" borderId="6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left" vertical="top"/>
    </xf>
    <xf numFmtId="164" fontId="11" fillId="0" borderId="0" xfId="0" applyNumberFormat="1" applyFont="1" applyFill="1" applyAlignment="1">
      <alignment horizontal="center" vertical="top"/>
    </xf>
    <xf numFmtId="164" fontId="10" fillId="0" borderId="10" xfId="0" applyNumberFormat="1" applyFont="1" applyFill="1" applyBorder="1" applyAlignment="1">
      <alignment horizontal="center" wrapText="1"/>
    </xf>
    <xf numFmtId="164" fontId="10" fillId="0" borderId="11" xfId="0" applyNumberFormat="1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DD1EC6F1-22C7-42B5-AE9B-C25E30C04E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3"/>
  <sheetViews>
    <sheetView tabSelected="1" topLeftCell="A264" zoomScale="80" zoomScaleNormal="80" workbookViewId="0">
      <selection activeCell="K284" sqref="K284:K285"/>
    </sheetView>
  </sheetViews>
  <sheetFormatPr defaultColWidth="8.77734375" defaultRowHeight="15.6" x14ac:dyDescent="0.3"/>
  <cols>
    <col min="1" max="1" width="5" style="5" customWidth="1"/>
    <col min="2" max="2" width="8.33203125" style="10" bestFit="1" customWidth="1"/>
    <col min="3" max="3" width="57.5546875" style="5" customWidth="1"/>
    <col min="4" max="5" width="15.5546875" style="19" customWidth="1"/>
    <col min="6" max="6" width="17.5546875" style="19" customWidth="1"/>
    <col min="7" max="7" width="16.77734375" style="19" customWidth="1"/>
    <col min="8" max="8" width="16.33203125" style="19" customWidth="1"/>
    <col min="9" max="9" width="13" style="19" customWidth="1"/>
    <col min="10" max="10" width="15.21875" style="28" customWidth="1"/>
    <col min="11" max="11" width="14.77734375" style="118" customWidth="1"/>
    <col min="12" max="12" width="8.77734375" style="10"/>
    <col min="13" max="16384" width="8.77734375" style="5"/>
  </cols>
  <sheetData>
    <row r="1" spans="1:12" ht="22.8" x14ac:dyDescent="0.4">
      <c r="A1" s="123" t="s">
        <v>169</v>
      </c>
      <c r="B1" s="123"/>
      <c r="C1" s="123"/>
      <c r="D1" s="123"/>
      <c r="E1" s="123"/>
      <c r="F1" s="123"/>
      <c r="G1" s="123"/>
      <c r="H1" s="123"/>
      <c r="I1" s="123"/>
      <c r="J1" s="123"/>
    </row>
    <row r="3" spans="1:12" ht="34.5" customHeight="1" x14ac:dyDescent="0.3">
      <c r="A3" s="13" t="s">
        <v>0</v>
      </c>
      <c r="B3" s="13" t="s">
        <v>1</v>
      </c>
      <c r="C3" s="13" t="s">
        <v>2</v>
      </c>
      <c r="D3" s="14" t="s">
        <v>197</v>
      </c>
      <c r="E3" s="14" t="s">
        <v>200</v>
      </c>
      <c r="F3" s="14" t="s">
        <v>189</v>
      </c>
      <c r="G3" s="14" t="s">
        <v>188</v>
      </c>
      <c r="H3" s="14" t="s">
        <v>198</v>
      </c>
      <c r="I3" s="14" t="s">
        <v>199</v>
      </c>
      <c r="J3" s="13" t="s">
        <v>193</v>
      </c>
      <c r="K3" s="117" t="s">
        <v>313</v>
      </c>
      <c r="L3" s="117" t="s">
        <v>314</v>
      </c>
    </row>
    <row r="4" spans="1:12" x14ac:dyDescent="0.3">
      <c r="A4" s="1">
        <v>1</v>
      </c>
      <c r="B4" s="8">
        <v>44765</v>
      </c>
      <c r="C4" s="1" t="s">
        <v>3</v>
      </c>
      <c r="D4" s="16"/>
      <c r="E4" s="16">
        <v>500000</v>
      </c>
      <c r="F4" s="16"/>
      <c r="G4" s="16"/>
      <c r="H4" s="16"/>
      <c r="I4" s="16"/>
      <c r="J4" s="17"/>
      <c r="K4" s="119">
        <f>SUM(D4:I4)</f>
        <v>500000</v>
      </c>
      <c r="L4" s="10" t="str">
        <f>IF(ISNUMBER(D4),"128",IF(ISNUMBER(E4),"208",IF(ISNUMBER(F4),"128",IF(ISNUMBER(G4),"208",IF(ISNUMBER(H4),"128",IF(ISNUMBER(I4),"208"))))))</f>
        <v>208</v>
      </c>
    </row>
    <row r="5" spans="1:12" x14ac:dyDescent="0.3">
      <c r="A5" s="1"/>
      <c r="B5" s="4"/>
      <c r="C5" s="1"/>
      <c r="D5" s="16"/>
      <c r="E5" s="16"/>
      <c r="F5" s="16"/>
      <c r="G5" s="16"/>
      <c r="H5" s="16"/>
      <c r="I5" s="16"/>
      <c r="J5" s="18">
        <f>SUM(E4)</f>
        <v>500000</v>
      </c>
      <c r="K5" s="119">
        <f t="shared" ref="K5:K68" si="0">SUM(D5:I5)</f>
        <v>0</v>
      </c>
      <c r="L5" s="10" t="b">
        <f t="shared" ref="L5:L68" si="1">IF(ISNUMBER(D5),"128",IF(ISNUMBER(E5),"208",IF(ISNUMBER(F5),"128",IF(ISNUMBER(G5),"208",IF(ISNUMBER(H5),"128",IF(ISNUMBER(I5),"208"))))))</f>
        <v>0</v>
      </c>
    </row>
    <row r="6" spans="1:12" x14ac:dyDescent="0.3">
      <c r="A6" s="1">
        <v>2</v>
      </c>
      <c r="B6" s="4" t="s">
        <v>4</v>
      </c>
      <c r="C6" s="1" t="s">
        <v>5</v>
      </c>
      <c r="D6" s="16"/>
      <c r="E6" s="16">
        <v>25000</v>
      </c>
      <c r="F6" s="16"/>
      <c r="G6" s="16"/>
      <c r="H6" s="16"/>
      <c r="I6" s="16"/>
      <c r="J6" s="18"/>
      <c r="K6" s="119">
        <f t="shared" si="0"/>
        <v>25000</v>
      </c>
      <c r="L6" s="10" t="str">
        <f t="shared" si="1"/>
        <v>208</v>
      </c>
    </row>
    <row r="7" spans="1:12" x14ac:dyDescent="0.3">
      <c r="A7" s="1">
        <v>2</v>
      </c>
      <c r="B7" s="4" t="s">
        <v>4</v>
      </c>
      <c r="C7" s="1" t="s">
        <v>6</v>
      </c>
      <c r="D7" s="16"/>
      <c r="E7" s="16">
        <v>25000</v>
      </c>
      <c r="F7" s="16"/>
      <c r="G7" s="16"/>
      <c r="H7" s="16"/>
      <c r="I7" s="16"/>
      <c r="J7" s="18"/>
      <c r="K7" s="119">
        <f t="shared" si="0"/>
        <v>25000</v>
      </c>
      <c r="L7" s="10" t="str">
        <f t="shared" si="1"/>
        <v>208</v>
      </c>
    </row>
    <row r="8" spans="1:12" x14ac:dyDescent="0.3">
      <c r="A8" s="1">
        <v>2</v>
      </c>
      <c r="B8" s="4" t="s">
        <v>4</v>
      </c>
      <c r="C8" s="1" t="s">
        <v>7</v>
      </c>
      <c r="D8" s="16"/>
      <c r="E8" s="16">
        <v>33000</v>
      </c>
      <c r="F8" s="16"/>
      <c r="G8" s="16"/>
      <c r="H8" s="16"/>
      <c r="I8" s="16"/>
      <c r="J8" s="18"/>
      <c r="K8" s="119">
        <f t="shared" si="0"/>
        <v>33000</v>
      </c>
      <c r="L8" s="10" t="str">
        <f t="shared" si="1"/>
        <v>208</v>
      </c>
    </row>
    <row r="9" spans="1:12" x14ac:dyDescent="0.3">
      <c r="A9" s="1">
        <v>2</v>
      </c>
      <c r="B9" s="4" t="s">
        <v>4</v>
      </c>
      <c r="C9" s="1" t="s">
        <v>8</v>
      </c>
      <c r="D9" s="16"/>
      <c r="E9" s="16">
        <v>12000</v>
      </c>
      <c r="F9" s="16"/>
      <c r="G9" s="16"/>
      <c r="H9" s="16"/>
      <c r="I9" s="16"/>
      <c r="J9" s="18"/>
      <c r="K9" s="119">
        <f t="shared" si="0"/>
        <v>12000</v>
      </c>
      <c r="L9" s="10" t="str">
        <f t="shared" si="1"/>
        <v>208</v>
      </c>
    </row>
    <row r="10" spans="1:12" x14ac:dyDescent="0.3">
      <c r="A10" s="1"/>
      <c r="B10" s="4"/>
      <c r="C10" s="1"/>
      <c r="D10" s="16"/>
      <c r="E10" s="16"/>
      <c r="F10" s="16"/>
      <c r="G10" s="16"/>
      <c r="H10" s="16"/>
      <c r="I10" s="16"/>
      <c r="J10" s="18">
        <f>SUM(E6:E9)</f>
        <v>95000</v>
      </c>
      <c r="K10" s="119">
        <f t="shared" si="0"/>
        <v>0</v>
      </c>
      <c r="L10" s="10" t="b">
        <f t="shared" si="1"/>
        <v>0</v>
      </c>
    </row>
    <row r="11" spans="1:12" x14ac:dyDescent="0.3">
      <c r="A11" s="1">
        <v>3</v>
      </c>
      <c r="B11" s="4">
        <v>9</v>
      </c>
      <c r="C11" s="1" t="s">
        <v>9</v>
      </c>
      <c r="D11" s="16"/>
      <c r="E11" s="16">
        <v>100000</v>
      </c>
      <c r="F11" s="16"/>
      <c r="G11" s="16"/>
      <c r="H11" s="16"/>
      <c r="I11" s="16"/>
      <c r="J11" s="18"/>
      <c r="K11" s="119">
        <f t="shared" si="0"/>
        <v>100000</v>
      </c>
      <c r="L11" s="10" t="str">
        <f t="shared" si="1"/>
        <v>208</v>
      </c>
    </row>
    <row r="12" spans="1:12" x14ac:dyDescent="0.3">
      <c r="A12" s="1"/>
      <c r="B12" s="4"/>
      <c r="C12" s="1"/>
      <c r="D12" s="16"/>
      <c r="E12" s="16"/>
      <c r="F12" s="16"/>
      <c r="G12" s="16"/>
      <c r="H12" s="16"/>
      <c r="I12" s="16"/>
      <c r="J12" s="18">
        <f>SUM(E11)</f>
        <v>100000</v>
      </c>
      <c r="K12" s="119">
        <f t="shared" si="0"/>
        <v>0</v>
      </c>
      <c r="L12" s="10" t="b">
        <f t="shared" si="1"/>
        <v>0</v>
      </c>
    </row>
    <row r="13" spans="1:12" x14ac:dyDescent="0.3">
      <c r="A13" s="1">
        <v>4</v>
      </c>
      <c r="B13" s="4">
        <v>10</v>
      </c>
      <c r="C13" s="1" t="s">
        <v>8</v>
      </c>
      <c r="D13" s="16"/>
      <c r="E13" s="16">
        <v>11000</v>
      </c>
      <c r="F13" s="16"/>
      <c r="G13" s="16"/>
      <c r="H13" s="16"/>
      <c r="I13" s="16"/>
      <c r="J13" s="18"/>
      <c r="K13" s="119">
        <f t="shared" si="0"/>
        <v>11000</v>
      </c>
      <c r="L13" s="10" t="str">
        <f t="shared" si="1"/>
        <v>208</v>
      </c>
    </row>
    <row r="14" spans="1:12" x14ac:dyDescent="0.3">
      <c r="A14" s="1">
        <v>5</v>
      </c>
      <c r="B14" s="4">
        <v>11</v>
      </c>
      <c r="C14" s="1" t="s">
        <v>195</v>
      </c>
      <c r="D14" s="16"/>
      <c r="E14" s="16">
        <v>12000</v>
      </c>
      <c r="F14" s="16"/>
      <c r="G14" s="16"/>
      <c r="H14" s="16"/>
      <c r="I14" s="16"/>
      <c r="J14" s="18"/>
      <c r="K14" s="119">
        <f t="shared" si="0"/>
        <v>12000</v>
      </c>
      <c r="L14" s="10" t="str">
        <f t="shared" si="1"/>
        <v>208</v>
      </c>
    </row>
    <row r="15" spans="1:12" x14ac:dyDescent="0.3">
      <c r="A15" s="1"/>
      <c r="B15" s="4"/>
      <c r="C15" s="1" t="s">
        <v>10</v>
      </c>
      <c r="D15" s="16"/>
      <c r="E15" s="16">
        <v>53500</v>
      </c>
      <c r="F15" s="16"/>
      <c r="G15" s="16"/>
      <c r="H15" s="16"/>
      <c r="I15" s="16"/>
      <c r="J15" s="18"/>
      <c r="K15" s="119">
        <f t="shared" si="0"/>
        <v>53500</v>
      </c>
      <c r="L15" s="10" t="str">
        <f t="shared" si="1"/>
        <v>208</v>
      </c>
    </row>
    <row r="16" spans="1:12" x14ac:dyDescent="0.3">
      <c r="A16" s="1"/>
      <c r="B16" s="4"/>
      <c r="C16" s="1"/>
      <c r="D16" s="16"/>
      <c r="E16" s="16"/>
      <c r="F16" s="16"/>
      <c r="G16" s="16"/>
      <c r="H16" s="16"/>
      <c r="I16" s="16"/>
      <c r="J16" s="18">
        <f>SUM(E13:E15)</f>
        <v>76500</v>
      </c>
      <c r="K16" s="119">
        <f t="shared" si="0"/>
        <v>0</v>
      </c>
      <c r="L16" s="10" t="b">
        <f t="shared" si="1"/>
        <v>0</v>
      </c>
    </row>
    <row r="17" spans="1:12" x14ac:dyDescent="0.3">
      <c r="A17" s="1">
        <v>6</v>
      </c>
      <c r="B17" s="4">
        <v>12</v>
      </c>
      <c r="C17" s="1" t="s">
        <v>11</v>
      </c>
      <c r="D17" s="16"/>
      <c r="E17" s="16">
        <v>36000</v>
      </c>
      <c r="F17" s="16"/>
      <c r="G17" s="16"/>
      <c r="H17" s="16"/>
      <c r="I17" s="16"/>
      <c r="J17" s="18"/>
      <c r="K17" s="119">
        <f t="shared" si="0"/>
        <v>36000</v>
      </c>
      <c r="L17" s="10" t="str">
        <f t="shared" si="1"/>
        <v>208</v>
      </c>
    </row>
    <row r="18" spans="1:12" x14ac:dyDescent="0.3">
      <c r="A18" s="1"/>
      <c r="B18" s="4"/>
      <c r="C18" s="1" t="s">
        <v>12</v>
      </c>
      <c r="D18" s="16"/>
      <c r="E18" s="16">
        <v>21000</v>
      </c>
      <c r="F18" s="16"/>
      <c r="G18" s="16"/>
      <c r="H18" s="16"/>
      <c r="I18" s="16"/>
      <c r="J18" s="18"/>
      <c r="K18" s="119">
        <f t="shared" si="0"/>
        <v>21000</v>
      </c>
      <c r="L18" s="10" t="str">
        <f t="shared" si="1"/>
        <v>208</v>
      </c>
    </row>
    <row r="19" spans="1:12" x14ac:dyDescent="0.3">
      <c r="A19" s="1"/>
      <c r="B19" s="4"/>
      <c r="C19" s="1"/>
      <c r="D19" s="16"/>
      <c r="E19" s="16"/>
      <c r="F19" s="16"/>
      <c r="G19" s="16"/>
      <c r="H19" s="16"/>
      <c r="I19" s="16"/>
      <c r="J19" s="18">
        <f>SUM(E17:E18)</f>
        <v>57000</v>
      </c>
      <c r="K19" s="119">
        <f t="shared" si="0"/>
        <v>0</v>
      </c>
      <c r="L19" s="10" t="b">
        <f t="shared" si="1"/>
        <v>0</v>
      </c>
    </row>
    <row r="20" spans="1:12" x14ac:dyDescent="0.3">
      <c r="A20" s="1">
        <v>7</v>
      </c>
      <c r="B20" s="4">
        <v>13</v>
      </c>
      <c r="C20" s="1" t="s">
        <v>13</v>
      </c>
      <c r="D20" s="16"/>
      <c r="F20" s="16"/>
      <c r="G20" s="16"/>
      <c r="H20" s="16"/>
      <c r="I20" s="16">
        <v>500000</v>
      </c>
      <c r="J20" s="18"/>
      <c r="K20" s="119">
        <f t="shared" si="0"/>
        <v>500000</v>
      </c>
      <c r="L20" s="10" t="str">
        <f t="shared" si="1"/>
        <v>208</v>
      </c>
    </row>
    <row r="21" spans="1:12" x14ac:dyDescent="0.3">
      <c r="A21" s="1"/>
      <c r="B21" s="4"/>
      <c r="C21" s="1" t="s">
        <v>14</v>
      </c>
      <c r="D21" s="16"/>
      <c r="E21" s="16">
        <v>11000</v>
      </c>
      <c r="F21" s="16"/>
      <c r="G21" s="16"/>
      <c r="H21" s="16"/>
      <c r="I21" s="16"/>
      <c r="J21" s="18"/>
      <c r="K21" s="119">
        <f t="shared" si="0"/>
        <v>11000</v>
      </c>
      <c r="L21" s="10" t="str">
        <f t="shared" si="1"/>
        <v>208</v>
      </c>
    </row>
    <row r="22" spans="1:12" x14ac:dyDescent="0.3">
      <c r="A22" s="1"/>
      <c r="B22" s="4"/>
      <c r="C22" s="1"/>
      <c r="D22" s="16"/>
      <c r="E22" s="16"/>
      <c r="F22" s="16"/>
      <c r="G22" s="16"/>
      <c r="H22" s="16"/>
      <c r="I22" s="16"/>
      <c r="J22" s="18">
        <f>SUM(I20+E21)</f>
        <v>511000</v>
      </c>
      <c r="K22" s="119">
        <f t="shared" si="0"/>
        <v>0</v>
      </c>
      <c r="L22" s="10" t="b">
        <f t="shared" si="1"/>
        <v>0</v>
      </c>
    </row>
    <row r="23" spans="1:12" x14ac:dyDescent="0.3">
      <c r="A23" s="1">
        <v>8</v>
      </c>
      <c r="B23" s="4">
        <v>15</v>
      </c>
      <c r="C23" s="1" t="s">
        <v>11</v>
      </c>
      <c r="D23" s="16"/>
      <c r="E23" s="16">
        <v>24000</v>
      </c>
      <c r="F23" s="16"/>
      <c r="G23" s="16"/>
      <c r="H23" s="16"/>
      <c r="I23" s="16"/>
      <c r="J23" s="18"/>
      <c r="K23" s="119">
        <f t="shared" si="0"/>
        <v>24000</v>
      </c>
      <c r="L23" s="10" t="str">
        <f t="shared" si="1"/>
        <v>208</v>
      </c>
    </row>
    <row r="24" spans="1:12" x14ac:dyDescent="0.3">
      <c r="A24" s="1"/>
      <c r="B24" s="4"/>
      <c r="C24" s="1"/>
      <c r="D24" s="16"/>
      <c r="E24" s="16"/>
      <c r="F24" s="16"/>
      <c r="G24" s="16"/>
      <c r="H24" s="16"/>
      <c r="I24" s="16"/>
      <c r="J24" s="18">
        <f>SUM(E23)</f>
        <v>24000</v>
      </c>
      <c r="K24" s="119">
        <f t="shared" si="0"/>
        <v>0</v>
      </c>
      <c r="L24" s="10" t="b">
        <f t="shared" si="1"/>
        <v>0</v>
      </c>
    </row>
    <row r="25" spans="1:12" x14ac:dyDescent="0.3">
      <c r="A25" s="1">
        <v>9</v>
      </c>
      <c r="B25" s="4">
        <v>17</v>
      </c>
      <c r="C25" s="1" t="s">
        <v>176</v>
      </c>
      <c r="D25" s="16"/>
      <c r="E25" s="16">
        <v>3500000</v>
      </c>
      <c r="F25" s="16"/>
      <c r="G25" s="16"/>
      <c r="H25" s="16"/>
      <c r="I25" s="16"/>
      <c r="J25" s="18"/>
      <c r="K25" s="119">
        <f t="shared" si="0"/>
        <v>3500000</v>
      </c>
      <c r="L25" s="10" t="str">
        <f t="shared" si="1"/>
        <v>208</v>
      </c>
    </row>
    <row r="26" spans="1:12" x14ac:dyDescent="0.3">
      <c r="A26" s="1"/>
      <c r="B26" s="4"/>
      <c r="C26" s="1"/>
      <c r="D26" s="16"/>
      <c r="E26" s="16"/>
      <c r="F26" s="16"/>
      <c r="G26" s="16"/>
      <c r="H26" s="16"/>
      <c r="I26" s="16"/>
      <c r="J26" s="18">
        <f>SUM(E25:I25)</f>
        <v>3500000</v>
      </c>
      <c r="K26" s="119">
        <f t="shared" si="0"/>
        <v>0</v>
      </c>
      <c r="L26" s="10" t="b">
        <f t="shared" si="1"/>
        <v>0</v>
      </c>
    </row>
    <row r="27" spans="1:12" x14ac:dyDescent="0.3">
      <c r="A27" s="1">
        <v>10</v>
      </c>
      <c r="B27" s="4">
        <v>18</v>
      </c>
      <c r="C27" s="1" t="s">
        <v>15</v>
      </c>
      <c r="D27" s="16"/>
      <c r="E27" s="16">
        <v>100000</v>
      </c>
      <c r="F27" s="16"/>
      <c r="G27" s="16"/>
      <c r="H27" s="16"/>
      <c r="I27" s="16"/>
      <c r="J27" s="20"/>
      <c r="K27" s="119">
        <f t="shared" si="0"/>
        <v>100000</v>
      </c>
      <c r="L27" s="10" t="str">
        <f t="shared" si="1"/>
        <v>208</v>
      </c>
    </row>
    <row r="28" spans="1:12" x14ac:dyDescent="0.3">
      <c r="A28" s="1"/>
      <c r="B28" s="4"/>
      <c r="C28" s="1" t="s">
        <v>16</v>
      </c>
      <c r="D28" s="16"/>
      <c r="E28" s="16">
        <v>51500</v>
      </c>
      <c r="F28" s="16"/>
      <c r="G28" s="16"/>
      <c r="H28" s="16"/>
      <c r="I28" s="16"/>
      <c r="J28" s="20"/>
      <c r="K28" s="119">
        <f t="shared" si="0"/>
        <v>51500</v>
      </c>
      <c r="L28" s="10" t="str">
        <f t="shared" si="1"/>
        <v>208</v>
      </c>
    </row>
    <row r="29" spans="1:12" x14ac:dyDescent="0.3">
      <c r="A29" s="1"/>
      <c r="B29" s="4"/>
      <c r="C29" s="1" t="s">
        <v>17</v>
      </c>
      <c r="D29" s="16"/>
      <c r="E29" s="16">
        <v>12000</v>
      </c>
      <c r="F29" s="16"/>
      <c r="G29" s="16"/>
      <c r="H29" s="16"/>
      <c r="I29" s="16"/>
      <c r="J29" s="18"/>
      <c r="K29" s="119">
        <f t="shared" si="0"/>
        <v>12000</v>
      </c>
      <c r="L29" s="10" t="str">
        <f t="shared" si="1"/>
        <v>208</v>
      </c>
    </row>
    <row r="30" spans="1:12" x14ac:dyDescent="0.3">
      <c r="A30" s="1"/>
      <c r="B30" s="4"/>
      <c r="C30" s="1" t="s">
        <v>18</v>
      </c>
      <c r="D30" s="16"/>
      <c r="E30" s="16">
        <v>11000</v>
      </c>
      <c r="F30" s="16"/>
      <c r="G30" s="16"/>
      <c r="H30" s="16"/>
      <c r="I30" s="16"/>
      <c r="J30" s="18"/>
      <c r="K30" s="119">
        <f t="shared" si="0"/>
        <v>11000</v>
      </c>
      <c r="L30" s="10" t="str">
        <f t="shared" si="1"/>
        <v>208</v>
      </c>
    </row>
    <row r="31" spans="1:12" x14ac:dyDescent="0.3">
      <c r="A31" s="1"/>
      <c r="B31" s="4"/>
      <c r="C31" s="1" t="s">
        <v>177</v>
      </c>
      <c r="D31" s="16"/>
      <c r="E31" s="16"/>
      <c r="F31" s="16"/>
      <c r="G31" s="16">
        <v>2500000</v>
      </c>
      <c r="H31" s="16"/>
      <c r="I31" s="16"/>
      <c r="J31" s="18"/>
      <c r="K31" s="119">
        <f t="shared" si="0"/>
        <v>2500000</v>
      </c>
      <c r="L31" s="10" t="str">
        <f t="shared" si="1"/>
        <v>208</v>
      </c>
    </row>
    <row r="32" spans="1:12" x14ac:dyDescent="0.3">
      <c r="A32" s="1"/>
      <c r="B32" s="4"/>
      <c r="C32" s="1" t="s">
        <v>178</v>
      </c>
      <c r="D32" s="16"/>
      <c r="E32" s="16">
        <v>5250000</v>
      </c>
      <c r="F32" s="16"/>
      <c r="G32" s="16"/>
      <c r="H32" s="16"/>
      <c r="I32" s="16"/>
      <c r="J32" s="18"/>
      <c r="K32" s="119">
        <f t="shared" si="0"/>
        <v>5250000</v>
      </c>
      <c r="L32" s="10" t="str">
        <f t="shared" si="1"/>
        <v>208</v>
      </c>
    </row>
    <row r="33" spans="1:12" x14ac:dyDescent="0.3">
      <c r="A33" s="1"/>
      <c r="B33" s="4"/>
      <c r="C33" s="1"/>
      <c r="D33" s="16"/>
      <c r="E33" s="16"/>
      <c r="F33" s="16"/>
      <c r="G33" s="16"/>
      <c r="H33" s="16"/>
      <c r="I33" s="16"/>
      <c r="J33" s="18">
        <f>SUM(D27:I32)</f>
        <v>7924500</v>
      </c>
      <c r="K33" s="119">
        <f t="shared" si="0"/>
        <v>0</v>
      </c>
      <c r="L33" s="10" t="b">
        <f t="shared" si="1"/>
        <v>0</v>
      </c>
    </row>
    <row r="34" spans="1:12" x14ac:dyDescent="0.3">
      <c r="A34" s="1">
        <v>11</v>
      </c>
      <c r="B34" s="4">
        <v>19</v>
      </c>
      <c r="C34" s="1" t="s">
        <v>19</v>
      </c>
      <c r="D34" s="16"/>
      <c r="E34" s="16"/>
      <c r="F34" s="16"/>
      <c r="G34" s="16"/>
      <c r="H34" s="16"/>
      <c r="I34" s="16">
        <v>200000</v>
      </c>
      <c r="J34" s="20"/>
      <c r="K34" s="119">
        <f t="shared" si="0"/>
        <v>200000</v>
      </c>
      <c r="L34" s="10" t="str">
        <f t="shared" si="1"/>
        <v>208</v>
      </c>
    </row>
    <row r="35" spans="1:12" x14ac:dyDescent="0.3">
      <c r="A35" s="1"/>
      <c r="B35" s="4"/>
      <c r="C35" s="1" t="s">
        <v>20</v>
      </c>
      <c r="D35" s="16"/>
      <c r="E35" s="16"/>
      <c r="F35" s="16"/>
      <c r="G35" s="16"/>
      <c r="H35" s="16"/>
      <c r="I35" s="16">
        <v>3000000</v>
      </c>
      <c r="J35" s="20"/>
      <c r="K35" s="119">
        <f t="shared" si="0"/>
        <v>3000000</v>
      </c>
      <c r="L35" s="10" t="str">
        <f t="shared" si="1"/>
        <v>208</v>
      </c>
    </row>
    <row r="36" spans="1:12" x14ac:dyDescent="0.3">
      <c r="A36" s="1"/>
      <c r="B36" s="4"/>
      <c r="C36" s="1" t="s">
        <v>21</v>
      </c>
      <c r="D36" s="16"/>
      <c r="E36" s="16">
        <v>95000</v>
      </c>
      <c r="F36" s="16"/>
      <c r="G36" s="16"/>
      <c r="H36" s="16"/>
      <c r="I36" s="16"/>
      <c r="J36" s="20"/>
      <c r="K36" s="119">
        <f t="shared" si="0"/>
        <v>95000</v>
      </c>
      <c r="L36" s="10" t="str">
        <f t="shared" si="1"/>
        <v>208</v>
      </c>
    </row>
    <row r="37" spans="1:12" x14ac:dyDescent="0.3">
      <c r="A37" s="1"/>
      <c r="B37" s="4"/>
      <c r="C37" s="1" t="s">
        <v>22</v>
      </c>
      <c r="D37" s="16"/>
      <c r="E37" s="16">
        <v>105000</v>
      </c>
      <c r="F37" s="16"/>
      <c r="G37" s="16"/>
      <c r="H37" s="16"/>
      <c r="I37" s="16"/>
      <c r="J37" s="20"/>
      <c r="K37" s="119">
        <f t="shared" si="0"/>
        <v>105000</v>
      </c>
      <c r="L37" s="10" t="str">
        <f t="shared" si="1"/>
        <v>208</v>
      </c>
    </row>
    <row r="38" spans="1:12" x14ac:dyDescent="0.3">
      <c r="A38" s="1"/>
      <c r="B38" s="4"/>
      <c r="C38" s="1" t="s">
        <v>23</v>
      </c>
      <c r="D38" s="16"/>
      <c r="E38" s="16">
        <v>240000</v>
      </c>
      <c r="F38" s="16"/>
      <c r="G38" s="16"/>
      <c r="H38" s="16"/>
      <c r="I38" s="16"/>
      <c r="J38" s="20"/>
      <c r="K38" s="119">
        <f t="shared" si="0"/>
        <v>240000</v>
      </c>
      <c r="L38" s="10" t="str">
        <f t="shared" si="1"/>
        <v>208</v>
      </c>
    </row>
    <row r="39" spans="1:12" x14ac:dyDescent="0.3">
      <c r="A39" s="1"/>
      <c r="B39" s="4"/>
      <c r="C39" s="1" t="s">
        <v>24</v>
      </c>
      <c r="D39" s="16"/>
      <c r="E39" s="16">
        <v>17000</v>
      </c>
      <c r="F39" s="16"/>
      <c r="G39" s="16"/>
      <c r="H39" s="16"/>
      <c r="I39" s="16"/>
      <c r="J39" s="20"/>
      <c r="K39" s="119">
        <f t="shared" si="0"/>
        <v>17000</v>
      </c>
      <c r="L39" s="10" t="str">
        <f t="shared" si="1"/>
        <v>208</v>
      </c>
    </row>
    <row r="40" spans="1:12" x14ac:dyDescent="0.3">
      <c r="A40" s="1"/>
      <c r="B40" s="4"/>
      <c r="C40" s="1" t="s">
        <v>25</v>
      </c>
      <c r="D40" s="16"/>
      <c r="E40" s="16">
        <v>52000</v>
      </c>
      <c r="F40" s="16"/>
      <c r="G40" s="16"/>
      <c r="H40" s="16"/>
      <c r="I40" s="16"/>
      <c r="J40" s="20"/>
      <c r="K40" s="119">
        <f t="shared" si="0"/>
        <v>52000</v>
      </c>
      <c r="L40" s="10" t="str">
        <f t="shared" si="1"/>
        <v>208</v>
      </c>
    </row>
    <row r="41" spans="1:12" x14ac:dyDescent="0.3">
      <c r="A41" s="1"/>
      <c r="B41" s="4"/>
      <c r="C41" s="1" t="s">
        <v>26</v>
      </c>
      <c r="D41" s="16"/>
      <c r="E41" s="16">
        <v>282000</v>
      </c>
      <c r="F41" s="16"/>
      <c r="G41" s="16"/>
      <c r="H41" s="16"/>
      <c r="I41" s="16"/>
      <c r="J41" s="20"/>
      <c r="K41" s="119">
        <f t="shared" si="0"/>
        <v>282000</v>
      </c>
      <c r="L41" s="10" t="str">
        <f t="shared" si="1"/>
        <v>208</v>
      </c>
    </row>
    <row r="42" spans="1:12" x14ac:dyDescent="0.3">
      <c r="A42" s="1"/>
      <c r="B42" s="4"/>
      <c r="C42" s="1" t="s">
        <v>179</v>
      </c>
      <c r="D42" s="16"/>
      <c r="E42" s="16">
        <v>150000</v>
      </c>
      <c r="F42" s="16"/>
      <c r="G42" s="16"/>
      <c r="H42" s="16"/>
      <c r="I42" s="16"/>
      <c r="J42" s="20"/>
      <c r="K42" s="119">
        <f t="shared" si="0"/>
        <v>150000</v>
      </c>
      <c r="L42" s="10" t="str">
        <f t="shared" si="1"/>
        <v>208</v>
      </c>
    </row>
    <row r="43" spans="1:12" x14ac:dyDescent="0.3">
      <c r="A43" s="1"/>
      <c r="B43" s="4"/>
      <c r="C43" s="1"/>
      <c r="D43" s="16"/>
      <c r="E43" s="16"/>
      <c r="F43" s="16"/>
      <c r="G43" s="16"/>
      <c r="H43" s="16"/>
      <c r="I43" s="16"/>
      <c r="J43" s="18">
        <f>SUM(E34:I42)</f>
        <v>4141000</v>
      </c>
      <c r="K43" s="119">
        <f t="shared" si="0"/>
        <v>0</v>
      </c>
      <c r="L43" s="10" t="b">
        <f t="shared" si="1"/>
        <v>0</v>
      </c>
    </row>
    <row r="44" spans="1:12" x14ac:dyDescent="0.3">
      <c r="A44" s="1">
        <v>11</v>
      </c>
      <c r="B44" s="4">
        <v>20</v>
      </c>
      <c r="C44" s="1" t="s">
        <v>27</v>
      </c>
      <c r="D44" s="16"/>
      <c r="E44" s="16"/>
      <c r="F44" s="16"/>
      <c r="G44" s="16">
        <v>55000</v>
      </c>
      <c r="H44" s="16"/>
      <c r="I44" s="16"/>
      <c r="J44" s="20"/>
      <c r="K44" s="119">
        <f t="shared" si="0"/>
        <v>55000</v>
      </c>
      <c r="L44" s="10" t="str">
        <f t="shared" si="1"/>
        <v>208</v>
      </c>
    </row>
    <row r="45" spans="1:12" x14ac:dyDescent="0.3">
      <c r="A45" s="1"/>
      <c r="B45" s="4"/>
      <c r="C45" s="1" t="s">
        <v>28</v>
      </c>
      <c r="D45" s="16"/>
      <c r="E45" s="16"/>
      <c r="F45" s="16"/>
      <c r="G45" s="16">
        <v>12000000</v>
      </c>
      <c r="H45" s="16"/>
      <c r="I45" s="16"/>
      <c r="J45" s="20"/>
      <c r="K45" s="119">
        <f t="shared" si="0"/>
        <v>12000000</v>
      </c>
      <c r="L45" s="10" t="str">
        <f t="shared" si="1"/>
        <v>208</v>
      </c>
    </row>
    <row r="46" spans="1:12" x14ac:dyDescent="0.3">
      <c r="A46" s="1"/>
      <c r="B46" s="4"/>
      <c r="C46" s="1" t="s">
        <v>29</v>
      </c>
      <c r="D46" s="16"/>
      <c r="E46" s="16">
        <v>35000</v>
      </c>
      <c r="F46" s="16"/>
      <c r="G46" s="16"/>
      <c r="H46" s="16"/>
      <c r="I46" s="16"/>
      <c r="J46" s="20"/>
      <c r="K46" s="119">
        <f t="shared" si="0"/>
        <v>35000</v>
      </c>
      <c r="L46" s="10" t="str">
        <f t="shared" si="1"/>
        <v>208</v>
      </c>
    </row>
    <row r="47" spans="1:12" x14ac:dyDescent="0.3">
      <c r="A47" s="1"/>
      <c r="B47" s="4"/>
      <c r="C47" s="1" t="s">
        <v>30</v>
      </c>
      <c r="D47" s="16"/>
      <c r="E47" s="16">
        <v>11000</v>
      </c>
      <c r="F47" s="16"/>
      <c r="G47" s="16"/>
      <c r="H47" s="16"/>
      <c r="I47" s="16"/>
      <c r="J47" s="20"/>
      <c r="K47" s="119">
        <f t="shared" si="0"/>
        <v>11000</v>
      </c>
      <c r="L47" s="10" t="str">
        <f t="shared" si="1"/>
        <v>208</v>
      </c>
    </row>
    <row r="48" spans="1:12" x14ac:dyDescent="0.3">
      <c r="A48" s="1"/>
      <c r="B48" s="4"/>
      <c r="C48" s="1" t="s">
        <v>164</v>
      </c>
      <c r="D48" s="16"/>
      <c r="E48" s="16">
        <v>100000</v>
      </c>
      <c r="F48" s="16"/>
      <c r="G48" s="16"/>
      <c r="H48" s="16"/>
      <c r="I48" s="16"/>
      <c r="J48" s="20"/>
      <c r="K48" s="119">
        <f t="shared" si="0"/>
        <v>100000</v>
      </c>
      <c r="L48" s="10" t="str">
        <f t="shared" si="1"/>
        <v>208</v>
      </c>
    </row>
    <row r="49" spans="1:12" x14ac:dyDescent="0.3">
      <c r="A49" s="1"/>
      <c r="B49" s="4"/>
      <c r="C49" s="1" t="s">
        <v>164</v>
      </c>
      <c r="D49" s="16"/>
      <c r="E49" s="16">
        <v>101500</v>
      </c>
      <c r="F49" s="16"/>
      <c r="G49" s="16"/>
      <c r="H49" s="16"/>
      <c r="I49" s="16"/>
      <c r="J49" s="20"/>
      <c r="K49" s="119">
        <f t="shared" si="0"/>
        <v>101500</v>
      </c>
      <c r="L49" s="10" t="str">
        <f t="shared" si="1"/>
        <v>208</v>
      </c>
    </row>
    <row r="50" spans="1:12" x14ac:dyDescent="0.3">
      <c r="A50" s="1"/>
      <c r="B50" s="4"/>
      <c r="C50" s="1" t="s">
        <v>201</v>
      </c>
      <c r="D50" s="16"/>
      <c r="E50" s="16">
        <v>1800000</v>
      </c>
      <c r="F50" s="16"/>
      <c r="G50" s="16"/>
      <c r="H50" s="16"/>
      <c r="I50" s="16"/>
      <c r="J50" s="20"/>
      <c r="K50" s="119">
        <f t="shared" si="0"/>
        <v>1800000</v>
      </c>
      <c r="L50" s="10" t="str">
        <f t="shared" si="1"/>
        <v>208</v>
      </c>
    </row>
    <row r="51" spans="1:12" x14ac:dyDescent="0.3">
      <c r="A51" s="1"/>
      <c r="B51" s="4"/>
      <c r="C51" s="1"/>
      <c r="D51" s="16"/>
      <c r="E51" s="16"/>
      <c r="F51" s="16"/>
      <c r="G51" s="16"/>
      <c r="H51" s="16"/>
      <c r="I51" s="16"/>
      <c r="J51" s="18">
        <f>SUM(D44:I50)</f>
        <v>14102500</v>
      </c>
      <c r="K51" s="119">
        <f t="shared" si="0"/>
        <v>0</v>
      </c>
      <c r="L51" s="10" t="b">
        <f t="shared" si="1"/>
        <v>0</v>
      </c>
    </row>
    <row r="52" spans="1:12" x14ac:dyDescent="0.3">
      <c r="A52" s="1">
        <v>12</v>
      </c>
      <c r="B52" s="4">
        <v>21</v>
      </c>
      <c r="C52" s="1" t="s">
        <v>31</v>
      </c>
      <c r="D52" s="16"/>
      <c r="E52" s="16">
        <v>3132000</v>
      </c>
      <c r="F52" s="16"/>
      <c r="G52" s="16"/>
      <c r="H52" s="16"/>
      <c r="I52" s="16"/>
      <c r="J52" s="20"/>
      <c r="K52" s="119">
        <f t="shared" si="0"/>
        <v>3132000</v>
      </c>
      <c r="L52" s="10" t="str">
        <f t="shared" si="1"/>
        <v>208</v>
      </c>
    </row>
    <row r="53" spans="1:12" x14ac:dyDescent="0.3">
      <c r="A53" s="1"/>
      <c r="B53" s="4"/>
      <c r="C53" s="1" t="s">
        <v>32</v>
      </c>
      <c r="D53" s="16"/>
      <c r="E53" s="16">
        <v>100000</v>
      </c>
      <c r="F53" s="16"/>
      <c r="G53" s="16"/>
      <c r="H53" s="16"/>
      <c r="I53" s="16"/>
      <c r="J53" s="20"/>
      <c r="K53" s="119">
        <f t="shared" si="0"/>
        <v>100000</v>
      </c>
      <c r="L53" s="10" t="str">
        <f t="shared" si="1"/>
        <v>208</v>
      </c>
    </row>
    <row r="54" spans="1:12" x14ac:dyDescent="0.3">
      <c r="A54" s="1"/>
      <c r="B54" s="4"/>
      <c r="C54" s="1" t="s">
        <v>33</v>
      </c>
      <c r="D54" s="16"/>
      <c r="E54" s="16">
        <v>54000</v>
      </c>
      <c r="F54" s="16"/>
      <c r="G54" s="16"/>
      <c r="H54" s="16"/>
      <c r="I54" s="16"/>
      <c r="J54" s="20"/>
      <c r="K54" s="119">
        <f t="shared" si="0"/>
        <v>54000</v>
      </c>
      <c r="L54" s="10" t="str">
        <f t="shared" si="1"/>
        <v>208</v>
      </c>
    </row>
    <row r="55" spans="1:12" x14ac:dyDescent="0.3">
      <c r="A55" s="1"/>
      <c r="B55" s="4"/>
      <c r="C55" s="1" t="s">
        <v>34</v>
      </c>
      <c r="D55" s="16"/>
      <c r="E55" s="16">
        <v>5000</v>
      </c>
      <c r="F55" s="16"/>
      <c r="G55" s="16"/>
      <c r="H55" s="16"/>
      <c r="I55" s="16"/>
      <c r="J55" s="20"/>
      <c r="K55" s="119">
        <f t="shared" si="0"/>
        <v>5000</v>
      </c>
      <c r="L55" s="10" t="str">
        <f t="shared" si="1"/>
        <v>208</v>
      </c>
    </row>
    <row r="56" spans="1:12" x14ac:dyDescent="0.3">
      <c r="A56" s="1"/>
      <c r="B56" s="4"/>
      <c r="C56" s="1" t="s">
        <v>35</v>
      </c>
      <c r="D56" s="16"/>
      <c r="E56" s="16"/>
      <c r="F56" s="16"/>
      <c r="G56" s="16">
        <v>450000</v>
      </c>
      <c r="H56" s="16"/>
      <c r="I56" s="16"/>
      <c r="J56" s="20"/>
      <c r="K56" s="119">
        <f t="shared" si="0"/>
        <v>450000</v>
      </c>
      <c r="L56" s="10" t="str">
        <f t="shared" si="1"/>
        <v>208</v>
      </c>
    </row>
    <row r="57" spans="1:12" x14ac:dyDescent="0.3">
      <c r="A57" s="1"/>
      <c r="B57" s="4"/>
      <c r="C57" s="1" t="s">
        <v>36</v>
      </c>
      <c r="D57" s="16"/>
      <c r="E57" s="16"/>
      <c r="F57" s="16"/>
      <c r="G57" s="16">
        <v>5038000</v>
      </c>
      <c r="H57" s="16"/>
      <c r="I57" s="16"/>
      <c r="J57" s="20"/>
      <c r="K57" s="119">
        <f t="shared" si="0"/>
        <v>5038000</v>
      </c>
      <c r="L57" s="10" t="str">
        <f t="shared" si="1"/>
        <v>208</v>
      </c>
    </row>
    <row r="58" spans="1:12" x14ac:dyDescent="0.3">
      <c r="A58" s="1"/>
      <c r="B58" s="4"/>
      <c r="C58" s="1" t="s">
        <v>37</v>
      </c>
      <c r="D58" s="16"/>
      <c r="E58" s="16"/>
      <c r="F58" s="16"/>
      <c r="G58" s="16">
        <v>5844000</v>
      </c>
      <c r="H58" s="16"/>
      <c r="I58" s="16"/>
      <c r="J58" s="20"/>
      <c r="K58" s="119">
        <f t="shared" si="0"/>
        <v>5844000</v>
      </c>
      <c r="L58" s="10" t="str">
        <f t="shared" si="1"/>
        <v>208</v>
      </c>
    </row>
    <row r="59" spans="1:12" x14ac:dyDescent="0.3">
      <c r="A59" s="1"/>
      <c r="B59" s="4"/>
      <c r="C59" s="1" t="s">
        <v>38</v>
      </c>
      <c r="D59" s="16"/>
      <c r="E59" s="16"/>
      <c r="F59" s="16"/>
      <c r="G59" s="16">
        <v>2700000</v>
      </c>
      <c r="H59" s="16"/>
      <c r="I59" s="16"/>
      <c r="J59" s="20"/>
      <c r="K59" s="119">
        <f t="shared" si="0"/>
        <v>2700000</v>
      </c>
      <c r="L59" s="10" t="str">
        <f t="shared" si="1"/>
        <v>208</v>
      </c>
    </row>
    <row r="60" spans="1:12" x14ac:dyDescent="0.3">
      <c r="A60" s="1"/>
      <c r="B60" s="4"/>
      <c r="C60" s="1" t="s">
        <v>39</v>
      </c>
      <c r="D60" s="16"/>
      <c r="E60" s="16"/>
      <c r="F60" s="16"/>
      <c r="G60" s="16">
        <v>2500000</v>
      </c>
      <c r="H60" s="16"/>
      <c r="I60" s="16"/>
      <c r="J60" s="20"/>
      <c r="K60" s="119">
        <f t="shared" si="0"/>
        <v>2500000</v>
      </c>
      <c r="L60" s="10" t="str">
        <f t="shared" si="1"/>
        <v>208</v>
      </c>
    </row>
    <row r="61" spans="1:12" x14ac:dyDescent="0.3">
      <c r="A61" s="1"/>
      <c r="B61" s="4"/>
      <c r="C61" s="1" t="s">
        <v>40</v>
      </c>
      <c r="D61" s="16"/>
      <c r="E61" s="16"/>
      <c r="F61" s="16"/>
      <c r="G61" s="16">
        <v>1890000</v>
      </c>
      <c r="H61" s="16"/>
      <c r="I61" s="16"/>
      <c r="J61" s="20"/>
      <c r="K61" s="119">
        <f t="shared" si="0"/>
        <v>1890000</v>
      </c>
      <c r="L61" s="10" t="str">
        <f t="shared" si="1"/>
        <v>208</v>
      </c>
    </row>
    <row r="62" spans="1:12" x14ac:dyDescent="0.3">
      <c r="A62" s="1"/>
      <c r="B62" s="4"/>
      <c r="C62" s="1"/>
      <c r="D62" s="16"/>
      <c r="E62" s="16"/>
      <c r="F62" s="16"/>
      <c r="G62" s="16"/>
      <c r="H62" s="16"/>
      <c r="I62" s="16"/>
      <c r="J62" s="18">
        <f>SUM(E52:G61)</f>
        <v>21713000</v>
      </c>
      <c r="K62" s="119">
        <f t="shared" si="0"/>
        <v>0</v>
      </c>
      <c r="L62" s="10" t="b">
        <f t="shared" si="1"/>
        <v>0</v>
      </c>
    </row>
    <row r="63" spans="1:12" x14ac:dyDescent="0.3">
      <c r="A63" s="1">
        <v>13</v>
      </c>
      <c r="B63" s="4">
        <v>22</v>
      </c>
      <c r="C63" s="1" t="s">
        <v>41</v>
      </c>
      <c r="D63" s="16"/>
      <c r="E63" s="16"/>
      <c r="F63" s="16"/>
      <c r="G63" s="16"/>
      <c r="H63" s="16"/>
      <c r="I63" s="16">
        <v>100000</v>
      </c>
      <c r="J63" s="20"/>
      <c r="K63" s="119">
        <f t="shared" si="0"/>
        <v>100000</v>
      </c>
      <c r="L63" s="10" t="str">
        <f t="shared" si="1"/>
        <v>208</v>
      </c>
    </row>
    <row r="64" spans="1:12" x14ac:dyDescent="0.3">
      <c r="A64" s="1"/>
      <c r="B64" s="4"/>
      <c r="C64" s="1" t="s">
        <v>42</v>
      </c>
      <c r="D64" s="16"/>
      <c r="E64" s="16"/>
      <c r="F64" s="16"/>
      <c r="G64" s="16"/>
      <c r="H64" s="16"/>
      <c r="I64" s="16">
        <v>500000</v>
      </c>
      <c r="J64" s="20"/>
      <c r="K64" s="119">
        <f t="shared" si="0"/>
        <v>500000</v>
      </c>
      <c r="L64" s="10" t="str">
        <f t="shared" si="1"/>
        <v>208</v>
      </c>
    </row>
    <row r="65" spans="1:12" x14ac:dyDescent="0.3">
      <c r="A65" s="1"/>
      <c r="B65" s="4"/>
      <c r="C65" s="1" t="s">
        <v>43</v>
      </c>
      <c r="D65" s="16"/>
      <c r="E65" s="16">
        <v>990000</v>
      </c>
      <c r="F65" s="16"/>
      <c r="G65" s="16"/>
      <c r="H65" s="16"/>
      <c r="I65" s="16"/>
      <c r="J65" s="20"/>
      <c r="K65" s="119">
        <f t="shared" si="0"/>
        <v>990000</v>
      </c>
      <c r="L65" s="10" t="str">
        <f t="shared" si="1"/>
        <v>208</v>
      </c>
    </row>
    <row r="66" spans="1:12" x14ac:dyDescent="0.3">
      <c r="A66" s="1"/>
      <c r="B66" s="4"/>
      <c r="C66" s="1" t="s">
        <v>44</v>
      </c>
      <c r="D66" s="16"/>
      <c r="E66" s="16"/>
      <c r="F66" s="16"/>
      <c r="G66" s="16">
        <v>4800000</v>
      </c>
      <c r="H66" s="16"/>
      <c r="I66" s="16"/>
      <c r="J66" s="20"/>
      <c r="K66" s="119">
        <f t="shared" si="0"/>
        <v>4800000</v>
      </c>
      <c r="L66" s="10" t="str">
        <f t="shared" si="1"/>
        <v>208</v>
      </c>
    </row>
    <row r="67" spans="1:12" x14ac:dyDescent="0.3">
      <c r="A67" s="1"/>
      <c r="B67" s="4"/>
      <c r="C67" s="1" t="s">
        <v>45</v>
      </c>
      <c r="D67" s="16">
        <v>300000</v>
      </c>
      <c r="E67" s="16">
        <v>300000</v>
      </c>
      <c r="F67" s="16"/>
      <c r="G67" s="16"/>
      <c r="H67" s="16"/>
      <c r="I67" s="16"/>
      <c r="J67" s="20"/>
      <c r="K67" s="119">
        <f t="shared" si="0"/>
        <v>600000</v>
      </c>
      <c r="L67" s="10" t="str">
        <f t="shared" si="1"/>
        <v>128</v>
      </c>
    </row>
    <row r="68" spans="1:12" x14ac:dyDescent="0.3">
      <c r="A68" s="1"/>
      <c r="B68" s="4"/>
      <c r="C68" s="1" t="s">
        <v>46</v>
      </c>
      <c r="D68" s="16"/>
      <c r="E68" s="16">
        <v>610200</v>
      </c>
      <c r="F68" s="16"/>
      <c r="G68" s="16"/>
      <c r="H68" s="16"/>
      <c r="I68" s="16"/>
      <c r="J68" s="20"/>
      <c r="K68" s="119">
        <f t="shared" si="0"/>
        <v>610200</v>
      </c>
      <c r="L68" s="10" t="str">
        <f t="shared" si="1"/>
        <v>208</v>
      </c>
    </row>
    <row r="69" spans="1:12" x14ac:dyDescent="0.3">
      <c r="A69" s="1"/>
      <c r="B69" s="4"/>
      <c r="C69" s="1" t="s">
        <v>47</v>
      </c>
      <c r="D69" s="16"/>
      <c r="E69" s="16">
        <v>17500</v>
      </c>
      <c r="F69" s="16"/>
      <c r="G69" s="16"/>
      <c r="H69" s="16"/>
      <c r="I69" s="16"/>
      <c r="J69" s="20"/>
      <c r="K69" s="119">
        <f t="shared" ref="K69:K132" si="2">SUM(D69:I69)</f>
        <v>17500</v>
      </c>
      <c r="L69" s="10" t="str">
        <f t="shared" ref="L69:L132" si="3">IF(ISNUMBER(D69),"128",IF(ISNUMBER(E69),"208",IF(ISNUMBER(F69),"128",IF(ISNUMBER(G69),"208",IF(ISNUMBER(H69),"128",IF(ISNUMBER(I69),"208"))))))</f>
        <v>208</v>
      </c>
    </row>
    <row r="70" spans="1:12" x14ac:dyDescent="0.3">
      <c r="A70" s="1"/>
      <c r="B70" s="4"/>
      <c r="C70" s="1" t="s">
        <v>47</v>
      </c>
      <c r="D70" s="16"/>
      <c r="E70" s="16">
        <v>80000</v>
      </c>
      <c r="F70" s="16"/>
      <c r="G70" s="16"/>
      <c r="H70" s="16"/>
      <c r="I70" s="16"/>
      <c r="J70" s="20"/>
      <c r="K70" s="119">
        <f t="shared" si="2"/>
        <v>80000</v>
      </c>
      <c r="L70" s="10" t="str">
        <f t="shared" si="3"/>
        <v>208</v>
      </c>
    </row>
    <row r="71" spans="1:12" x14ac:dyDescent="0.3">
      <c r="A71" s="1"/>
      <c r="B71" s="4"/>
      <c r="C71" s="1" t="s">
        <v>48</v>
      </c>
      <c r="D71" s="16"/>
      <c r="E71" s="16">
        <v>1440000</v>
      </c>
      <c r="F71" s="16"/>
      <c r="G71" s="16"/>
      <c r="H71" s="16"/>
      <c r="I71" s="16"/>
      <c r="J71" s="20"/>
      <c r="K71" s="119">
        <f t="shared" si="2"/>
        <v>1440000</v>
      </c>
      <c r="L71" s="10" t="str">
        <f t="shared" si="3"/>
        <v>208</v>
      </c>
    </row>
    <row r="72" spans="1:12" x14ac:dyDescent="0.3">
      <c r="A72" s="1"/>
      <c r="B72" s="4"/>
      <c r="C72" s="1" t="s">
        <v>47</v>
      </c>
      <c r="D72" s="16"/>
      <c r="E72" s="16">
        <v>70000</v>
      </c>
      <c r="F72" s="16"/>
      <c r="G72" s="16"/>
      <c r="H72" s="16"/>
      <c r="I72" s="16"/>
      <c r="J72" s="20"/>
      <c r="K72" s="119">
        <f t="shared" si="2"/>
        <v>70000</v>
      </c>
      <c r="L72" s="10" t="str">
        <f t="shared" si="3"/>
        <v>208</v>
      </c>
    </row>
    <row r="73" spans="1:12" x14ac:dyDescent="0.3">
      <c r="A73" s="1"/>
      <c r="B73" s="4"/>
      <c r="C73" s="1" t="s">
        <v>32</v>
      </c>
      <c r="D73" s="16"/>
      <c r="E73" s="16">
        <v>100000</v>
      </c>
      <c r="F73" s="16"/>
      <c r="G73" s="16"/>
      <c r="H73" s="16"/>
      <c r="I73" s="16"/>
      <c r="J73" s="20"/>
      <c r="K73" s="119">
        <f t="shared" si="2"/>
        <v>100000</v>
      </c>
      <c r="L73" s="10" t="str">
        <f t="shared" si="3"/>
        <v>208</v>
      </c>
    </row>
    <row r="74" spans="1:12" x14ac:dyDescent="0.3">
      <c r="A74" s="1"/>
      <c r="B74" s="4"/>
      <c r="C74" s="1" t="s">
        <v>47</v>
      </c>
      <c r="D74" s="16"/>
      <c r="E74" s="16">
        <v>96000</v>
      </c>
      <c r="F74" s="16"/>
      <c r="G74" s="16"/>
      <c r="H74" s="16"/>
      <c r="I74" s="16"/>
      <c r="J74" s="20"/>
      <c r="K74" s="119">
        <f t="shared" si="2"/>
        <v>96000</v>
      </c>
      <c r="L74" s="10" t="str">
        <f t="shared" si="3"/>
        <v>208</v>
      </c>
    </row>
    <row r="75" spans="1:12" x14ac:dyDescent="0.3">
      <c r="A75" s="1"/>
      <c r="B75" s="4"/>
      <c r="C75" s="1" t="s">
        <v>49</v>
      </c>
      <c r="D75" s="16"/>
      <c r="E75" s="16">
        <v>39000</v>
      </c>
      <c r="F75" s="16"/>
      <c r="G75" s="16"/>
      <c r="H75" s="16"/>
      <c r="I75" s="16"/>
      <c r="J75" s="20"/>
      <c r="K75" s="119">
        <f t="shared" si="2"/>
        <v>39000</v>
      </c>
      <c r="L75" s="10" t="str">
        <f t="shared" si="3"/>
        <v>208</v>
      </c>
    </row>
    <row r="76" spans="1:12" x14ac:dyDescent="0.3">
      <c r="A76" s="1"/>
      <c r="B76" s="4"/>
      <c r="C76" s="1" t="s">
        <v>50</v>
      </c>
      <c r="D76" s="16"/>
      <c r="E76" s="16"/>
      <c r="F76" s="16"/>
      <c r="G76" s="16">
        <v>250000</v>
      </c>
      <c r="H76" s="16"/>
      <c r="I76" s="16"/>
      <c r="J76" s="20"/>
      <c r="K76" s="119">
        <f t="shared" si="2"/>
        <v>250000</v>
      </c>
      <c r="L76" s="10" t="str">
        <f t="shared" si="3"/>
        <v>208</v>
      </c>
    </row>
    <row r="77" spans="1:12" x14ac:dyDescent="0.3">
      <c r="A77" s="1"/>
      <c r="B77" s="4"/>
      <c r="C77" s="1" t="s">
        <v>51</v>
      </c>
      <c r="D77" s="16"/>
      <c r="E77" s="16">
        <v>100000</v>
      </c>
      <c r="F77" s="16"/>
      <c r="G77" s="16"/>
      <c r="H77" s="16"/>
      <c r="I77" s="16"/>
      <c r="J77" s="20"/>
      <c r="K77" s="119">
        <f t="shared" si="2"/>
        <v>100000</v>
      </c>
      <c r="L77" s="10" t="str">
        <f t="shared" si="3"/>
        <v>208</v>
      </c>
    </row>
    <row r="78" spans="1:12" x14ac:dyDescent="0.3">
      <c r="A78" s="1"/>
      <c r="B78" s="4"/>
      <c r="C78" s="1" t="s">
        <v>52</v>
      </c>
      <c r="D78" s="16"/>
      <c r="E78" s="16">
        <v>45900</v>
      </c>
      <c r="F78" s="16"/>
      <c r="G78" s="16"/>
      <c r="H78" s="16"/>
      <c r="I78" s="16"/>
      <c r="J78" s="20"/>
      <c r="K78" s="119">
        <f t="shared" si="2"/>
        <v>45900</v>
      </c>
      <c r="L78" s="10" t="str">
        <f t="shared" si="3"/>
        <v>208</v>
      </c>
    </row>
    <row r="79" spans="1:12" x14ac:dyDescent="0.3">
      <c r="A79" s="1"/>
      <c r="B79" s="4"/>
      <c r="C79" s="1" t="s">
        <v>52</v>
      </c>
      <c r="D79" s="16"/>
      <c r="E79" s="16">
        <v>122150</v>
      </c>
      <c r="F79" s="16"/>
      <c r="G79" s="16"/>
      <c r="H79" s="16"/>
      <c r="I79" s="16"/>
      <c r="J79" s="20"/>
      <c r="K79" s="119">
        <f t="shared" si="2"/>
        <v>122150</v>
      </c>
      <c r="L79" s="10" t="str">
        <f t="shared" si="3"/>
        <v>208</v>
      </c>
    </row>
    <row r="80" spans="1:12" x14ac:dyDescent="0.3">
      <c r="A80" s="1"/>
      <c r="B80" s="4"/>
      <c r="C80" s="1" t="s">
        <v>53</v>
      </c>
      <c r="D80" s="16"/>
      <c r="E80" s="16">
        <v>5000</v>
      </c>
      <c r="F80" s="16"/>
      <c r="G80" s="16"/>
      <c r="H80" s="16"/>
      <c r="I80" s="16"/>
      <c r="J80" s="20"/>
      <c r="K80" s="119">
        <f t="shared" si="2"/>
        <v>5000</v>
      </c>
      <c r="L80" s="10" t="str">
        <f t="shared" si="3"/>
        <v>208</v>
      </c>
    </row>
    <row r="81" spans="1:12" x14ac:dyDescent="0.3">
      <c r="A81" s="1"/>
      <c r="B81" s="4"/>
      <c r="C81" s="1" t="s">
        <v>53</v>
      </c>
      <c r="D81" s="16"/>
      <c r="E81" s="16">
        <v>5000</v>
      </c>
      <c r="F81" s="16"/>
      <c r="G81" s="16"/>
      <c r="H81" s="16"/>
      <c r="I81" s="16"/>
      <c r="J81" s="20"/>
      <c r="K81" s="119">
        <f t="shared" si="2"/>
        <v>5000</v>
      </c>
      <c r="L81" s="10" t="str">
        <f t="shared" si="3"/>
        <v>208</v>
      </c>
    </row>
    <row r="82" spans="1:12" x14ac:dyDescent="0.3">
      <c r="A82" s="1"/>
      <c r="B82" s="4"/>
      <c r="C82" s="1" t="s">
        <v>36</v>
      </c>
      <c r="D82" s="16"/>
      <c r="E82" s="16"/>
      <c r="F82" s="16"/>
      <c r="G82" s="16">
        <v>829000</v>
      </c>
      <c r="H82" s="16"/>
      <c r="I82" s="16"/>
      <c r="J82" s="20"/>
      <c r="K82" s="119">
        <f t="shared" si="2"/>
        <v>829000</v>
      </c>
      <c r="L82" s="10" t="str">
        <f t="shared" si="3"/>
        <v>208</v>
      </c>
    </row>
    <row r="83" spans="1:12" x14ac:dyDescent="0.3">
      <c r="A83" s="1"/>
      <c r="B83" s="4"/>
      <c r="C83" s="1" t="s">
        <v>54</v>
      </c>
      <c r="D83" s="16"/>
      <c r="E83" s="16"/>
      <c r="F83" s="16"/>
      <c r="G83" s="16">
        <v>13000</v>
      </c>
      <c r="H83" s="16"/>
      <c r="I83" s="16"/>
      <c r="J83" s="20"/>
      <c r="K83" s="119">
        <f t="shared" si="2"/>
        <v>13000</v>
      </c>
      <c r="L83" s="10" t="str">
        <f t="shared" si="3"/>
        <v>208</v>
      </c>
    </row>
    <row r="84" spans="1:12" x14ac:dyDescent="0.3">
      <c r="A84" s="1"/>
      <c r="B84" s="4"/>
      <c r="C84" s="1" t="s">
        <v>55</v>
      </c>
      <c r="D84" s="16"/>
      <c r="E84" s="16"/>
      <c r="F84" s="16"/>
      <c r="G84" s="16">
        <v>75000</v>
      </c>
      <c r="H84" s="16"/>
      <c r="I84" s="16"/>
      <c r="J84" s="20"/>
      <c r="K84" s="119">
        <f t="shared" si="2"/>
        <v>75000</v>
      </c>
      <c r="L84" s="10" t="str">
        <f t="shared" si="3"/>
        <v>208</v>
      </c>
    </row>
    <row r="85" spans="1:12" x14ac:dyDescent="0.3">
      <c r="A85" s="1"/>
      <c r="B85" s="4"/>
      <c r="C85" s="1" t="s">
        <v>55</v>
      </c>
      <c r="D85" s="16"/>
      <c r="E85" s="16"/>
      <c r="F85" s="16"/>
      <c r="G85" s="16">
        <v>95000</v>
      </c>
      <c r="H85" s="16"/>
      <c r="I85" s="16"/>
      <c r="J85" s="20"/>
      <c r="K85" s="119">
        <f t="shared" si="2"/>
        <v>95000</v>
      </c>
      <c r="L85" s="10" t="str">
        <f t="shared" si="3"/>
        <v>208</v>
      </c>
    </row>
    <row r="86" spans="1:12" x14ac:dyDescent="0.3">
      <c r="A86" s="1"/>
      <c r="B86" s="4"/>
      <c r="C86" s="1" t="s">
        <v>56</v>
      </c>
      <c r="D86" s="16"/>
      <c r="E86" s="16"/>
      <c r="F86" s="16"/>
      <c r="G86" s="16">
        <v>221000</v>
      </c>
      <c r="H86" s="16"/>
      <c r="I86" s="16"/>
      <c r="J86" s="20"/>
      <c r="K86" s="119">
        <f t="shared" si="2"/>
        <v>221000</v>
      </c>
      <c r="L86" s="10" t="str">
        <f t="shared" si="3"/>
        <v>208</v>
      </c>
    </row>
    <row r="87" spans="1:12" x14ac:dyDescent="0.3">
      <c r="A87" s="1"/>
      <c r="B87" s="4"/>
      <c r="C87" s="1" t="s">
        <v>180</v>
      </c>
      <c r="D87" s="16"/>
      <c r="E87" s="16">
        <v>101500</v>
      </c>
      <c r="F87" s="16"/>
      <c r="G87" s="16"/>
      <c r="H87" s="16"/>
      <c r="I87" s="16"/>
      <c r="J87" s="20"/>
      <c r="K87" s="119">
        <f t="shared" si="2"/>
        <v>101500</v>
      </c>
      <c r="L87" s="10" t="str">
        <f t="shared" si="3"/>
        <v>208</v>
      </c>
    </row>
    <row r="88" spans="1:12" x14ac:dyDescent="0.3">
      <c r="A88" s="1"/>
      <c r="B88" s="4"/>
      <c r="C88" s="1" t="s">
        <v>180</v>
      </c>
      <c r="D88" s="16"/>
      <c r="E88" s="16">
        <v>100000</v>
      </c>
      <c r="F88" s="16"/>
      <c r="G88" s="16"/>
      <c r="H88" s="16"/>
      <c r="I88" s="16"/>
      <c r="J88" s="20"/>
      <c r="K88" s="119">
        <f t="shared" si="2"/>
        <v>100000</v>
      </c>
      <c r="L88" s="10" t="str">
        <f t="shared" si="3"/>
        <v>208</v>
      </c>
    </row>
    <row r="89" spans="1:12" x14ac:dyDescent="0.3">
      <c r="A89" s="1"/>
      <c r="B89" s="4"/>
      <c r="C89" s="1"/>
      <c r="D89" s="16"/>
      <c r="E89" s="16"/>
      <c r="F89" s="16"/>
      <c r="G89" s="16"/>
      <c r="H89" s="16"/>
      <c r="I89" s="16"/>
      <c r="J89" s="18">
        <f>SUM(D63:I88)</f>
        <v>11405250</v>
      </c>
      <c r="K89" s="119">
        <f t="shared" si="2"/>
        <v>0</v>
      </c>
      <c r="L89" s="10" t="b">
        <f t="shared" si="3"/>
        <v>0</v>
      </c>
    </row>
    <row r="90" spans="1:12" x14ac:dyDescent="0.3">
      <c r="A90" s="1">
        <v>14</v>
      </c>
      <c r="B90" s="4">
        <v>23</v>
      </c>
      <c r="C90" s="1" t="s">
        <v>57</v>
      </c>
      <c r="D90" s="16"/>
      <c r="E90" s="16">
        <v>6000000</v>
      </c>
      <c r="F90" s="16"/>
      <c r="G90" s="16"/>
      <c r="H90" s="16"/>
      <c r="I90" s="16"/>
      <c r="J90" s="20"/>
      <c r="K90" s="119">
        <f t="shared" si="2"/>
        <v>6000000</v>
      </c>
      <c r="L90" s="10" t="str">
        <f t="shared" si="3"/>
        <v>208</v>
      </c>
    </row>
    <row r="91" spans="1:12" x14ac:dyDescent="0.3">
      <c r="A91" s="1"/>
      <c r="B91" s="4"/>
      <c r="C91" s="1" t="s">
        <v>58</v>
      </c>
      <c r="D91" s="16"/>
      <c r="E91" s="16">
        <v>119000</v>
      </c>
      <c r="F91" s="16"/>
      <c r="G91" s="16"/>
      <c r="H91" s="16"/>
      <c r="I91" s="16"/>
      <c r="J91" s="20"/>
      <c r="K91" s="119">
        <f t="shared" si="2"/>
        <v>119000</v>
      </c>
      <c r="L91" s="10" t="str">
        <f t="shared" si="3"/>
        <v>208</v>
      </c>
    </row>
    <row r="92" spans="1:12" x14ac:dyDescent="0.3">
      <c r="A92" s="1"/>
      <c r="B92" s="4"/>
      <c r="C92" s="1" t="s">
        <v>51</v>
      </c>
      <c r="D92" s="16"/>
      <c r="E92" s="16">
        <v>100000</v>
      </c>
      <c r="F92" s="16"/>
      <c r="G92" s="16"/>
      <c r="H92" s="16"/>
      <c r="I92" s="16"/>
      <c r="J92" s="20"/>
      <c r="K92" s="119">
        <f t="shared" si="2"/>
        <v>100000</v>
      </c>
      <c r="L92" s="10" t="str">
        <f t="shared" si="3"/>
        <v>208</v>
      </c>
    </row>
    <row r="93" spans="1:12" x14ac:dyDescent="0.3">
      <c r="A93" s="1"/>
      <c r="B93" s="4"/>
      <c r="C93" s="1" t="s">
        <v>53</v>
      </c>
      <c r="D93" s="16"/>
      <c r="E93" s="16">
        <v>5000</v>
      </c>
      <c r="F93" s="16"/>
      <c r="G93" s="16"/>
      <c r="H93" s="16"/>
      <c r="I93" s="16"/>
      <c r="J93" s="20"/>
      <c r="K93" s="119">
        <f t="shared" si="2"/>
        <v>5000</v>
      </c>
      <c r="L93" s="10" t="str">
        <f t="shared" si="3"/>
        <v>208</v>
      </c>
    </row>
    <row r="94" spans="1:12" x14ac:dyDescent="0.3">
      <c r="A94" s="1"/>
      <c r="B94" s="4"/>
      <c r="C94" s="1" t="s">
        <v>34</v>
      </c>
      <c r="D94" s="16"/>
      <c r="E94" s="16">
        <v>5000</v>
      </c>
      <c r="F94" s="16"/>
      <c r="G94" s="16"/>
      <c r="H94" s="16"/>
      <c r="I94" s="16"/>
      <c r="J94" s="20"/>
      <c r="K94" s="119">
        <f t="shared" si="2"/>
        <v>5000</v>
      </c>
      <c r="L94" s="10" t="str">
        <f t="shared" si="3"/>
        <v>208</v>
      </c>
    </row>
    <row r="95" spans="1:12" x14ac:dyDescent="0.3">
      <c r="A95" s="1"/>
      <c r="B95" s="4"/>
      <c r="C95" s="1" t="s">
        <v>59</v>
      </c>
      <c r="D95" s="16"/>
      <c r="E95" s="16"/>
      <c r="F95" s="16"/>
      <c r="G95" s="16">
        <v>10000</v>
      </c>
      <c r="H95" s="16"/>
      <c r="I95" s="16"/>
      <c r="J95" s="20"/>
      <c r="K95" s="119">
        <f t="shared" si="2"/>
        <v>10000</v>
      </c>
      <c r="L95" s="10" t="str">
        <f t="shared" si="3"/>
        <v>208</v>
      </c>
    </row>
    <row r="96" spans="1:12" x14ac:dyDescent="0.3">
      <c r="A96" s="1"/>
      <c r="B96" s="4"/>
      <c r="C96" s="1" t="s">
        <v>60</v>
      </c>
      <c r="D96" s="16"/>
      <c r="E96" s="16"/>
      <c r="F96" s="16"/>
      <c r="G96" s="16">
        <v>40000</v>
      </c>
      <c r="H96" s="16"/>
      <c r="I96" s="16"/>
      <c r="J96" s="20"/>
      <c r="K96" s="119">
        <f t="shared" si="2"/>
        <v>40000</v>
      </c>
      <c r="L96" s="10" t="str">
        <f t="shared" si="3"/>
        <v>208</v>
      </c>
    </row>
    <row r="97" spans="1:12" x14ac:dyDescent="0.3">
      <c r="A97" s="1"/>
      <c r="B97" s="4"/>
      <c r="C97" s="1" t="s">
        <v>61</v>
      </c>
      <c r="D97" s="16"/>
      <c r="E97" s="16"/>
      <c r="F97" s="16"/>
      <c r="G97" s="16">
        <v>42000</v>
      </c>
      <c r="H97" s="16"/>
      <c r="I97" s="16"/>
      <c r="J97" s="20"/>
      <c r="K97" s="119">
        <f t="shared" si="2"/>
        <v>42000</v>
      </c>
      <c r="L97" s="10" t="str">
        <f t="shared" si="3"/>
        <v>208</v>
      </c>
    </row>
    <row r="98" spans="1:12" x14ac:dyDescent="0.3">
      <c r="A98" s="1"/>
      <c r="B98" s="4"/>
      <c r="C98" s="1" t="s">
        <v>62</v>
      </c>
      <c r="D98" s="16"/>
      <c r="E98" s="16">
        <v>19600</v>
      </c>
      <c r="F98" s="16"/>
      <c r="G98" s="16"/>
      <c r="H98" s="16"/>
      <c r="I98" s="16"/>
      <c r="J98" s="20"/>
      <c r="K98" s="119">
        <f t="shared" si="2"/>
        <v>19600</v>
      </c>
      <c r="L98" s="10" t="str">
        <f t="shared" si="3"/>
        <v>208</v>
      </c>
    </row>
    <row r="99" spans="1:12" x14ac:dyDescent="0.3">
      <c r="A99" s="1"/>
      <c r="B99" s="4"/>
      <c r="C99" s="1" t="s">
        <v>63</v>
      </c>
      <c r="D99" s="16"/>
      <c r="E99" s="16">
        <v>14000</v>
      </c>
      <c r="F99" s="16"/>
      <c r="G99" s="16"/>
      <c r="H99" s="16"/>
      <c r="I99" s="16"/>
      <c r="J99" s="20"/>
      <c r="K99" s="119">
        <f t="shared" si="2"/>
        <v>14000</v>
      </c>
      <c r="L99" s="10" t="str">
        <f t="shared" si="3"/>
        <v>208</v>
      </c>
    </row>
    <row r="100" spans="1:12" x14ac:dyDescent="0.3">
      <c r="A100" s="1"/>
      <c r="B100" s="4"/>
      <c r="C100" s="1" t="s">
        <v>181</v>
      </c>
      <c r="D100" s="16"/>
      <c r="E100" s="16"/>
      <c r="F100" s="16"/>
      <c r="G100" s="16">
        <v>3000000</v>
      </c>
      <c r="H100" s="16"/>
      <c r="I100" s="16"/>
      <c r="J100" s="20"/>
      <c r="K100" s="119">
        <f t="shared" si="2"/>
        <v>3000000</v>
      </c>
      <c r="L100" s="10" t="str">
        <f t="shared" si="3"/>
        <v>208</v>
      </c>
    </row>
    <row r="101" spans="1:12" x14ac:dyDescent="0.3">
      <c r="A101" s="1"/>
      <c r="B101" s="4"/>
      <c r="C101" s="1" t="s">
        <v>190</v>
      </c>
      <c r="D101" s="16"/>
      <c r="E101" s="16"/>
      <c r="F101" s="16"/>
      <c r="G101" s="16">
        <v>4500000</v>
      </c>
      <c r="H101" s="16"/>
      <c r="I101" s="16"/>
      <c r="J101" s="18"/>
      <c r="K101" s="119">
        <f t="shared" si="2"/>
        <v>4500000</v>
      </c>
      <c r="L101" s="10" t="str">
        <f t="shared" si="3"/>
        <v>208</v>
      </c>
    </row>
    <row r="102" spans="1:12" x14ac:dyDescent="0.3">
      <c r="A102" s="1"/>
      <c r="B102" s="4"/>
      <c r="C102" s="1"/>
      <c r="D102" s="16"/>
      <c r="E102" s="16"/>
      <c r="F102" s="16"/>
      <c r="G102" s="16"/>
      <c r="H102" s="16"/>
      <c r="I102" s="16"/>
      <c r="J102" s="18">
        <f>SUM(D90:I101)</f>
        <v>13854600</v>
      </c>
      <c r="K102" s="119">
        <f t="shared" si="2"/>
        <v>0</v>
      </c>
      <c r="L102" s="10" t="b">
        <f t="shared" si="3"/>
        <v>0</v>
      </c>
    </row>
    <row r="103" spans="1:12" x14ac:dyDescent="0.3">
      <c r="A103" s="1">
        <v>15</v>
      </c>
      <c r="B103" s="4">
        <v>24</v>
      </c>
      <c r="C103" s="1" t="s">
        <v>64</v>
      </c>
      <c r="D103" s="16"/>
      <c r="E103" s="16">
        <v>272500</v>
      </c>
      <c r="F103" s="16"/>
      <c r="G103" s="16"/>
      <c r="H103" s="16"/>
      <c r="I103" s="16"/>
      <c r="J103" s="20"/>
      <c r="K103" s="119">
        <f t="shared" si="2"/>
        <v>272500</v>
      </c>
      <c r="L103" s="10" t="str">
        <f t="shared" si="3"/>
        <v>208</v>
      </c>
    </row>
    <row r="104" spans="1:12" x14ac:dyDescent="0.3">
      <c r="A104" s="1"/>
      <c r="B104" s="4"/>
      <c r="C104" s="1" t="s">
        <v>65</v>
      </c>
      <c r="D104" s="16"/>
      <c r="E104" s="16">
        <v>35000</v>
      </c>
      <c r="F104" s="16"/>
      <c r="G104" s="16"/>
      <c r="H104" s="16"/>
      <c r="I104" s="16"/>
      <c r="J104" s="20"/>
      <c r="K104" s="119">
        <f t="shared" si="2"/>
        <v>35000</v>
      </c>
      <c r="L104" s="10" t="str">
        <f t="shared" si="3"/>
        <v>208</v>
      </c>
    </row>
    <row r="105" spans="1:12" x14ac:dyDescent="0.3">
      <c r="A105" s="1"/>
      <c r="B105" s="4"/>
      <c r="C105" s="1" t="s">
        <v>66</v>
      </c>
      <c r="D105" s="16"/>
      <c r="E105" s="16"/>
      <c r="F105" s="16"/>
      <c r="G105" s="16">
        <v>100000</v>
      </c>
      <c r="H105" s="16"/>
      <c r="I105" s="16"/>
      <c r="J105" s="20"/>
      <c r="K105" s="119">
        <f t="shared" si="2"/>
        <v>100000</v>
      </c>
      <c r="L105" s="10" t="str">
        <f t="shared" si="3"/>
        <v>208</v>
      </c>
    </row>
    <row r="106" spans="1:12" x14ac:dyDescent="0.3">
      <c r="A106" s="1"/>
      <c r="B106" s="4"/>
      <c r="C106" s="1" t="s">
        <v>67</v>
      </c>
      <c r="D106" s="16"/>
      <c r="E106" s="16">
        <v>25000</v>
      </c>
      <c r="F106" s="16"/>
      <c r="G106" s="16"/>
      <c r="H106" s="16"/>
      <c r="I106" s="16"/>
      <c r="J106" s="20"/>
      <c r="K106" s="119">
        <f t="shared" si="2"/>
        <v>25000</v>
      </c>
      <c r="L106" s="10" t="str">
        <f t="shared" si="3"/>
        <v>208</v>
      </c>
    </row>
    <row r="107" spans="1:12" x14ac:dyDescent="0.3">
      <c r="A107" s="1"/>
      <c r="B107" s="4"/>
      <c r="C107" s="1" t="s">
        <v>68</v>
      </c>
      <c r="D107" s="16"/>
      <c r="E107" s="16">
        <v>385000</v>
      </c>
      <c r="F107" s="16"/>
      <c r="G107" s="16"/>
      <c r="H107" s="16"/>
      <c r="I107" s="16"/>
      <c r="J107" s="20"/>
      <c r="K107" s="119">
        <f t="shared" si="2"/>
        <v>385000</v>
      </c>
      <c r="L107" s="10" t="str">
        <f t="shared" si="3"/>
        <v>208</v>
      </c>
    </row>
    <row r="108" spans="1:12" x14ac:dyDescent="0.3">
      <c r="A108" s="1"/>
      <c r="B108" s="4"/>
      <c r="C108" s="1" t="s">
        <v>69</v>
      </c>
      <c r="D108" s="16"/>
      <c r="E108" s="16"/>
      <c r="F108" s="16"/>
      <c r="G108" s="16">
        <v>118000</v>
      </c>
      <c r="H108" s="16"/>
      <c r="I108" s="16"/>
      <c r="J108" s="20"/>
      <c r="K108" s="119">
        <f t="shared" si="2"/>
        <v>118000</v>
      </c>
      <c r="L108" s="10" t="str">
        <f t="shared" si="3"/>
        <v>208</v>
      </c>
    </row>
    <row r="109" spans="1:12" x14ac:dyDescent="0.3">
      <c r="A109" s="1"/>
      <c r="B109" s="4"/>
      <c r="C109" s="1" t="s">
        <v>70</v>
      </c>
      <c r="D109" s="16"/>
      <c r="E109" s="16">
        <v>250000</v>
      </c>
      <c r="F109" s="16"/>
      <c r="G109" s="16"/>
      <c r="H109" s="16"/>
      <c r="I109" s="16"/>
      <c r="J109" s="20"/>
      <c r="K109" s="119">
        <f t="shared" si="2"/>
        <v>250000</v>
      </c>
      <c r="L109" s="10" t="str">
        <f t="shared" si="3"/>
        <v>208</v>
      </c>
    </row>
    <row r="110" spans="1:12" x14ac:dyDescent="0.3">
      <c r="A110" s="1"/>
      <c r="B110" s="4"/>
      <c r="C110" s="1" t="s">
        <v>71</v>
      </c>
      <c r="D110" s="16"/>
      <c r="E110" s="16">
        <v>21000</v>
      </c>
      <c r="F110" s="16"/>
      <c r="G110" s="16"/>
      <c r="H110" s="16"/>
      <c r="I110" s="16"/>
      <c r="J110" s="20"/>
      <c r="K110" s="119">
        <f t="shared" si="2"/>
        <v>21000</v>
      </c>
      <c r="L110" s="10" t="str">
        <f t="shared" si="3"/>
        <v>208</v>
      </c>
    </row>
    <row r="111" spans="1:12" x14ac:dyDescent="0.3">
      <c r="A111" s="1"/>
      <c r="B111" s="4"/>
      <c r="C111" s="1" t="s">
        <v>72</v>
      </c>
      <c r="D111" s="16"/>
      <c r="E111" s="16">
        <v>200000</v>
      </c>
      <c r="F111" s="16"/>
      <c r="G111" s="16"/>
      <c r="H111" s="16"/>
      <c r="I111" s="16"/>
      <c r="J111" s="20"/>
      <c r="K111" s="119">
        <f t="shared" si="2"/>
        <v>200000</v>
      </c>
      <c r="L111" s="10" t="str">
        <f t="shared" si="3"/>
        <v>208</v>
      </c>
    </row>
    <row r="112" spans="1:12" x14ac:dyDescent="0.3">
      <c r="A112" s="1"/>
      <c r="B112" s="4"/>
      <c r="C112" s="1" t="s">
        <v>62</v>
      </c>
      <c r="D112" s="16"/>
      <c r="E112" s="16">
        <v>80000</v>
      </c>
      <c r="F112" s="16"/>
      <c r="G112" s="16"/>
      <c r="H112" s="16"/>
      <c r="I112" s="16"/>
      <c r="J112" s="20"/>
      <c r="K112" s="119">
        <f t="shared" si="2"/>
        <v>80000</v>
      </c>
      <c r="L112" s="10" t="str">
        <f t="shared" si="3"/>
        <v>208</v>
      </c>
    </row>
    <row r="113" spans="1:12" x14ac:dyDescent="0.3">
      <c r="A113" s="1"/>
      <c r="B113" s="4"/>
      <c r="C113" s="1" t="s">
        <v>34</v>
      </c>
      <c r="D113" s="16"/>
      <c r="E113" s="16">
        <v>5000</v>
      </c>
      <c r="F113" s="16"/>
      <c r="G113" s="16"/>
      <c r="H113" s="16"/>
      <c r="I113" s="16"/>
      <c r="J113" s="20"/>
      <c r="K113" s="119">
        <f t="shared" si="2"/>
        <v>5000</v>
      </c>
      <c r="L113" s="10" t="str">
        <f t="shared" si="3"/>
        <v>208</v>
      </c>
    </row>
    <row r="114" spans="1:12" x14ac:dyDescent="0.3">
      <c r="A114" s="1"/>
      <c r="B114" s="4"/>
      <c r="C114" s="1" t="s">
        <v>60</v>
      </c>
      <c r="D114" s="16"/>
      <c r="E114" s="16"/>
      <c r="F114" s="16"/>
      <c r="G114" s="16">
        <v>100000</v>
      </c>
      <c r="H114" s="16"/>
      <c r="I114" s="16"/>
      <c r="J114" s="20"/>
      <c r="K114" s="119">
        <f t="shared" si="2"/>
        <v>100000</v>
      </c>
      <c r="L114" s="10" t="str">
        <f t="shared" si="3"/>
        <v>208</v>
      </c>
    </row>
    <row r="115" spans="1:12" x14ac:dyDescent="0.3">
      <c r="A115" s="1"/>
      <c r="B115" s="4"/>
      <c r="C115" s="1" t="s">
        <v>73</v>
      </c>
      <c r="D115" s="16"/>
      <c r="E115" s="16"/>
      <c r="F115" s="16"/>
      <c r="G115" s="16">
        <v>577000</v>
      </c>
      <c r="H115" s="16"/>
      <c r="I115" s="16"/>
      <c r="J115" s="20"/>
      <c r="K115" s="119">
        <f t="shared" si="2"/>
        <v>577000</v>
      </c>
      <c r="L115" s="10" t="str">
        <f t="shared" si="3"/>
        <v>208</v>
      </c>
    </row>
    <row r="116" spans="1:12" x14ac:dyDescent="0.3">
      <c r="A116" s="1"/>
      <c r="B116" s="4"/>
      <c r="C116" s="1" t="s">
        <v>74</v>
      </c>
      <c r="D116" s="16"/>
      <c r="E116" s="16">
        <v>15000</v>
      </c>
      <c r="F116" s="16"/>
      <c r="G116" s="16"/>
      <c r="H116" s="16"/>
      <c r="I116" s="16"/>
      <c r="J116" s="20"/>
      <c r="K116" s="119">
        <f t="shared" si="2"/>
        <v>15000</v>
      </c>
      <c r="L116" s="10" t="str">
        <f t="shared" si="3"/>
        <v>208</v>
      </c>
    </row>
    <row r="117" spans="1:12" x14ac:dyDescent="0.3">
      <c r="A117" s="1"/>
      <c r="B117" s="4"/>
      <c r="C117" s="1" t="s">
        <v>133</v>
      </c>
      <c r="D117" s="16"/>
      <c r="E117" s="16">
        <v>100000</v>
      </c>
      <c r="F117" s="16"/>
      <c r="G117" s="16"/>
      <c r="H117" s="16"/>
      <c r="I117" s="16"/>
      <c r="J117" s="20"/>
      <c r="K117" s="119">
        <f t="shared" si="2"/>
        <v>100000</v>
      </c>
      <c r="L117" s="10" t="str">
        <f t="shared" si="3"/>
        <v>208</v>
      </c>
    </row>
    <row r="118" spans="1:12" x14ac:dyDescent="0.3">
      <c r="A118" s="1"/>
      <c r="B118" s="4"/>
      <c r="C118" s="1" t="s">
        <v>133</v>
      </c>
      <c r="D118" s="16"/>
      <c r="E118" s="16">
        <v>101500</v>
      </c>
      <c r="F118" s="16"/>
      <c r="G118" s="16"/>
      <c r="H118" s="16"/>
      <c r="I118" s="16"/>
      <c r="J118" s="20"/>
      <c r="K118" s="119">
        <f t="shared" si="2"/>
        <v>101500</v>
      </c>
      <c r="L118" s="10" t="str">
        <f t="shared" si="3"/>
        <v>208</v>
      </c>
    </row>
    <row r="119" spans="1:12" x14ac:dyDescent="0.3">
      <c r="A119" s="1"/>
      <c r="B119" s="4"/>
      <c r="C119" s="1" t="s">
        <v>122</v>
      </c>
      <c r="D119" s="16">
        <v>1800000</v>
      </c>
      <c r="F119" s="16"/>
      <c r="G119" s="16"/>
      <c r="H119" s="16"/>
      <c r="I119" s="16"/>
      <c r="J119" s="20"/>
      <c r="K119" s="119">
        <f t="shared" si="2"/>
        <v>1800000</v>
      </c>
      <c r="L119" s="10" t="str">
        <f t="shared" si="3"/>
        <v>128</v>
      </c>
    </row>
    <row r="120" spans="1:12" x14ac:dyDescent="0.3">
      <c r="A120" s="1"/>
      <c r="B120" s="4"/>
      <c r="C120" s="1" t="s">
        <v>123</v>
      </c>
      <c r="D120" s="16"/>
      <c r="E120" s="16">
        <v>1800000</v>
      </c>
      <c r="F120" s="16"/>
      <c r="G120" s="16"/>
      <c r="H120" s="16"/>
      <c r="I120" s="16"/>
      <c r="J120" s="20"/>
      <c r="K120" s="119">
        <f t="shared" si="2"/>
        <v>1800000</v>
      </c>
      <c r="L120" s="10" t="str">
        <f t="shared" si="3"/>
        <v>208</v>
      </c>
    </row>
    <row r="121" spans="1:12" x14ac:dyDescent="0.3">
      <c r="A121" s="1"/>
      <c r="B121" s="4"/>
      <c r="C121" s="1"/>
      <c r="D121" s="16"/>
      <c r="E121" s="16"/>
      <c r="F121" s="16"/>
      <c r="G121" s="16"/>
      <c r="H121" s="16"/>
      <c r="I121" s="16"/>
      <c r="J121" s="18">
        <f>SUM(D103:I120)</f>
        <v>5985000</v>
      </c>
      <c r="K121" s="119">
        <f t="shared" si="2"/>
        <v>0</v>
      </c>
      <c r="L121" s="10" t="b">
        <f t="shared" si="3"/>
        <v>0</v>
      </c>
    </row>
    <row r="122" spans="1:12" x14ac:dyDescent="0.3">
      <c r="A122" s="1">
        <v>16</v>
      </c>
      <c r="B122" s="4">
        <v>25</v>
      </c>
      <c r="C122" s="1" t="s">
        <v>75</v>
      </c>
      <c r="D122" s="16"/>
      <c r="E122" s="16"/>
      <c r="F122" s="16"/>
      <c r="G122" s="16"/>
      <c r="H122" s="16">
        <v>2000000</v>
      </c>
      <c r="I122" s="16"/>
      <c r="J122" s="20"/>
      <c r="K122" s="119">
        <f t="shared" si="2"/>
        <v>2000000</v>
      </c>
      <c r="L122" s="10" t="str">
        <f t="shared" si="3"/>
        <v>128</v>
      </c>
    </row>
    <row r="123" spans="1:12" x14ac:dyDescent="0.3">
      <c r="A123" s="1"/>
      <c r="B123" s="4"/>
      <c r="C123" s="9" t="s">
        <v>76</v>
      </c>
      <c r="D123" s="16"/>
      <c r="E123" s="16"/>
      <c r="F123" s="16"/>
      <c r="G123" s="16"/>
      <c r="H123" s="16">
        <v>3000000</v>
      </c>
      <c r="I123" s="16"/>
      <c r="J123" s="20"/>
      <c r="K123" s="119">
        <f t="shared" si="2"/>
        <v>3000000</v>
      </c>
      <c r="L123" s="10" t="str">
        <f t="shared" si="3"/>
        <v>128</v>
      </c>
    </row>
    <row r="124" spans="1:12" x14ac:dyDescent="0.3">
      <c r="A124" s="1"/>
      <c r="B124" s="4"/>
      <c r="C124" s="1" t="s">
        <v>64</v>
      </c>
      <c r="D124" s="16"/>
      <c r="E124" s="16">
        <v>150000</v>
      </c>
      <c r="F124" s="16"/>
      <c r="G124" s="16"/>
      <c r="H124" s="16"/>
      <c r="I124" s="16"/>
      <c r="J124" s="20"/>
      <c r="K124" s="119">
        <f t="shared" si="2"/>
        <v>150000</v>
      </c>
      <c r="L124" s="10" t="str">
        <f t="shared" si="3"/>
        <v>208</v>
      </c>
    </row>
    <row r="125" spans="1:12" x14ac:dyDescent="0.3">
      <c r="A125" s="1"/>
      <c r="B125" s="4"/>
      <c r="C125" s="1" t="s">
        <v>47</v>
      </c>
      <c r="D125" s="16"/>
      <c r="E125" s="16">
        <v>198500</v>
      </c>
      <c r="F125" s="16"/>
      <c r="G125" s="16"/>
      <c r="H125" s="16"/>
      <c r="I125" s="16"/>
      <c r="J125" s="20"/>
      <c r="K125" s="119">
        <f t="shared" si="2"/>
        <v>198500</v>
      </c>
      <c r="L125" s="10" t="str">
        <f t="shared" si="3"/>
        <v>208</v>
      </c>
    </row>
    <row r="126" spans="1:12" x14ac:dyDescent="0.3">
      <c r="A126" s="1"/>
      <c r="B126" s="4"/>
      <c r="C126" s="1" t="s">
        <v>47</v>
      </c>
      <c r="D126" s="16"/>
      <c r="E126" s="16">
        <v>34000</v>
      </c>
      <c r="F126" s="16"/>
      <c r="G126" s="16"/>
      <c r="H126" s="16"/>
      <c r="I126" s="16"/>
      <c r="J126" s="20"/>
      <c r="K126" s="119">
        <f t="shared" si="2"/>
        <v>34000</v>
      </c>
      <c r="L126" s="10" t="str">
        <f t="shared" si="3"/>
        <v>208</v>
      </c>
    </row>
    <row r="127" spans="1:12" x14ac:dyDescent="0.3">
      <c r="A127" s="1"/>
      <c r="B127" s="4"/>
      <c r="C127" s="1" t="s">
        <v>47</v>
      </c>
      <c r="D127" s="16"/>
      <c r="E127" s="16">
        <v>98000</v>
      </c>
      <c r="F127" s="16"/>
      <c r="G127" s="16"/>
      <c r="H127" s="16"/>
      <c r="I127" s="16"/>
      <c r="J127" s="20"/>
      <c r="K127" s="119">
        <f t="shared" si="2"/>
        <v>98000</v>
      </c>
      <c r="L127" s="10" t="str">
        <f t="shared" si="3"/>
        <v>208</v>
      </c>
    </row>
    <row r="128" spans="1:12" x14ac:dyDescent="0.3">
      <c r="A128" s="1"/>
      <c r="B128" s="4"/>
      <c r="C128" s="1" t="s">
        <v>77</v>
      </c>
      <c r="D128" s="16"/>
      <c r="E128" s="16">
        <v>11000</v>
      </c>
      <c r="F128" s="16"/>
      <c r="G128" s="16"/>
      <c r="H128" s="16"/>
      <c r="I128" s="16"/>
      <c r="J128" s="20"/>
      <c r="K128" s="119">
        <f t="shared" si="2"/>
        <v>11000</v>
      </c>
      <c r="L128" s="10" t="str">
        <f t="shared" si="3"/>
        <v>208</v>
      </c>
    </row>
    <row r="129" spans="1:12" x14ac:dyDescent="0.3">
      <c r="A129" s="1"/>
      <c r="B129" s="4"/>
      <c r="C129" s="1" t="s">
        <v>78</v>
      </c>
      <c r="D129" s="16"/>
      <c r="E129" s="16"/>
      <c r="F129" s="16"/>
      <c r="G129" s="16">
        <v>3848000</v>
      </c>
      <c r="H129" s="16"/>
      <c r="I129" s="16"/>
      <c r="J129" s="20"/>
      <c r="K129" s="119">
        <f t="shared" si="2"/>
        <v>3848000</v>
      </c>
      <c r="L129" s="10" t="str">
        <f t="shared" si="3"/>
        <v>208</v>
      </c>
    </row>
    <row r="130" spans="1:12" x14ac:dyDescent="0.3">
      <c r="A130" s="1"/>
      <c r="B130" s="4"/>
      <c r="C130" s="1" t="s">
        <v>73</v>
      </c>
      <c r="D130" s="16"/>
      <c r="E130" s="16"/>
      <c r="F130" s="16"/>
      <c r="G130" s="16">
        <v>816000</v>
      </c>
      <c r="H130" s="16"/>
      <c r="I130" s="16"/>
      <c r="J130" s="20"/>
      <c r="K130" s="119">
        <f t="shared" si="2"/>
        <v>816000</v>
      </c>
      <c r="L130" s="10" t="str">
        <f t="shared" si="3"/>
        <v>208</v>
      </c>
    </row>
    <row r="131" spans="1:12" x14ac:dyDescent="0.3">
      <c r="A131" s="1"/>
      <c r="B131" s="4"/>
      <c r="C131" s="1" t="s">
        <v>54</v>
      </c>
      <c r="D131" s="16"/>
      <c r="E131" s="16"/>
      <c r="F131" s="16"/>
      <c r="G131" s="16">
        <v>138000</v>
      </c>
      <c r="H131" s="16"/>
      <c r="I131" s="16"/>
      <c r="J131" s="20"/>
      <c r="K131" s="119">
        <f t="shared" si="2"/>
        <v>138000</v>
      </c>
      <c r="L131" s="10" t="str">
        <f t="shared" si="3"/>
        <v>208</v>
      </c>
    </row>
    <row r="132" spans="1:12" x14ac:dyDescent="0.3">
      <c r="A132" s="1"/>
      <c r="B132" s="4"/>
      <c r="C132" s="1" t="s">
        <v>79</v>
      </c>
      <c r="D132" s="16"/>
      <c r="E132" s="16">
        <v>26000</v>
      </c>
      <c r="F132" s="16"/>
      <c r="G132" s="16"/>
      <c r="H132" s="16"/>
      <c r="I132" s="16"/>
      <c r="J132" s="20"/>
      <c r="K132" s="119">
        <f t="shared" si="2"/>
        <v>26000</v>
      </c>
      <c r="L132" s="10" t="str">
        <f t="shared" si="3"/>
        <v>208</v>
      </c>
    </row>
    <row r="133" spans="1:12" x14ac:dyDescent="0.3">
      <c r="A133" s="1"/>
      <c r="B133" s="4"/>
      <c r="C133" s="1" t="s">
        <v>80</v>
      </c>
      <c r="D133" s="16"/>
      <c r="E133" s="16">
        <v>15000</v>
      </c>
      <c r="F133" s="16"/>
      <c r="G133" s="16"/>
      <c r="H133" s="16"/>
      <c r="I133" s="16"/>
      <c r="J133" s="20"/>
      <c r="K133" s="119">
        <f t="shared" ref="K133:K196" si="4">SUM(D133:I133)</f>
        <v>15000</v>
      </c>
      <c r="L133" s="10" t="str">
        <f t="shared" ref="L133:L196" si="5">IF(ISNUMBER(D133),"128",IF(ISNUMBER(E133),"208",IF(ISNUMBER(F133),"128",IF(ISNUMBER(G133),"208",IF(ISNUMBER(H133),"128",IF(ISNUMBER(I133),"208"))))))</f>
        <v>208</v>
      </c>
    </row>
    <row r="134" spans="1:12" x14ac:dyDescent="0.3">
      <c r="A134" s="1"/>
      <c r="B134" s="4"/>
      <c r="C134" s="1" t="s">
        <v>81</v>
      </c>
      <c r="D134" s="16"/>
      <c r="E134" s="16">
        <v>15000</v>
      </c>
      <c r="F134" s="16"/>
      <c r="G134" s="16"/>
      <c r="H134" s="16"/>
      <c r="I134" s="16"/>
      <c r="J134" s="20"/>
      <c r="K134" s="119">
        <f t="shared" si="4"/>
        <v>15000</v>
      </c>
      <c r="L134" s="10" t="str">
        <f t="shared" si="5"/>
        <v>208</v>
      </c>
    </row>
    <row r="135" spans="1:12" x14ac:dyDescent="0.3">
      <c r="A135" s="1"/>
      <c r="B135" s="4"/>
      <c r="C135" s="1" t="s">
        <v>82</v>
      </c>
      <c r="D135" s="16"/>
      <c r="E135" s="16">
        <v>1500000</v>
      </c>
      <c r="G135" s="16"/>
      <c r="H135" s="16"/>
      <c r="I135" s="16"/>
      <c r="J135" s="20"/>
      <c r="K135" s="119">
        <f t="shared" si="4"/>
        <v>1500000</v>
      </c>
      <c r="L135" s="10" t="str">
        <f t="shared" si="5"/>
        <v>208</v>
      </c>
    </row>
    <row r="136" spans="1:12" x14ac:dyDescent="0.3">
      <c r="A136" s="1"/>
      <c r="B136" s="4"/>
      <c r="C136" s="1" t="s">
        <v>202</v>
      </c>
      <c r="D136" s="16"/>
      <c r="E136" s="16">
        <v>1500000</v>
      </c>
      <c r="G136" s="16"/>
      <c r="H136" s="16"/>
      <c r="I136" s="16"/>
      <c r="J136" s="20"/>
      <c r="K136" s="119">
        <f t="shared" si="4"/>
        <v>1500000</v>
      </c>
      <c r="L136" s="10" t="str">
        <f t="shared" si="5"/>
        <v>208</v>
      </c>
    </row>
    <row r="137" spans="1:12" x14ac:dyDescent="0.3">
      <c r="A137" s="1"/>
      <c r="B137" s="4"/>
      <c r="C137" s="1"/>
      <c r="D137" s="16"/>
      <c r="E137" s="16"/>
      <c r="F137" s="16"/>
      <c r="G137" s="16"/>
      <c r="H137" s="16"/>
      <c r="I137" s="16"/>
      <c r="J137" s="18">
        <f>SUM(D122:I136)</f>
        <v>13349500</v>
      </c>
      <c r="K137" s="119">
        <f t="shared" si="4"/>
        <v>0</v>
      </c>
      <c r="L137" s="10" t="b">
        <f t="shared" si="5"/>
        <v>0</v>
      </c>
    </row>
    <row r="138" spans="1:12" x14ac:dyDescent="0.3">
      <c r="A138" s="1">
        <v>17</v>
      </c>
      <c r="B138" s="4">
        <v>26</v>
      </c>
      <c r="C138" s="1" t="s">
        <v>83</v>
      </c>
      <c r="D138" s="16"/>
      <c r="E138" s="16">
        <v>110000</v>
      </c>
      <c r="F138" s="16"/>
      <c r="G138" s="16"/>
      <c r="H138" s="16"/>
      <c r="I138" s="16"/>
      <c r="J138" s="20"/>
      <c r="K138" s="119">
        <f t="shared" si="4"/>
        <v>110000</v>
      </c>
      <c r="L138" s="10" t="str">
        <f t="shared" si="5"/>
        <v>208</v>
      </c>
    </row>
    <row r="139" spans="1:12" x14ac:dyDescent="0.3">
      <c r="A139" s="1"/>
      <c r="B139" s="4"/>
      <c r="C139" s="1" t="s">
        <v>47</v>
      </c>
      <c r="D139" s="16"/>
      <c r="E139" s="16">
        <v>107500</v>
      </c>
      <c r="F139" s="16"/>
      <c r="G139" s="16"/>
      <c r="H139" s="16"/>
      <c r="I139" s="16"/>
      <c r="J139" s="20"/>
      <c r="K139" s="119">
        <f t="shared" si="4"/>
        <v>107500</v>
      </c>
      <c r="L139" s="10" t="str">
        <f t="shared" si="5"/>
        <v>208</v>
      </c>
    </row>
    <row r="140" spans="1:12" x14ac:dyDescent="0.3">
      <c r="A140" s="1"/>
      <c r="B140" s="4"/>
      <c r="C140" s="1" t="s">
        <v>84</v>
      </c>
      <c r="D140" s="16"/>
      <c r="E140" s="16"/>
      <c r="F140" s="16"/>
      <c r="G140" s="16">
        <v>20000</v>
      </c>
      <c r="H140" s="16"/>
      <c r="I140" s="16"/>
      <c r="J140" s="20"/>
      <c r="K140" s="119">
        <f t="shared" si="4"/>
        <v>20000</v>
      </c>
      <c r="L140" s="10" t="str">
        <f t="shared" si="5"/>
        <v>208</v>
      </c>
    </row>
    <row r="141" spans="1:12" x14ac:dyDescent="0.3">
      <c r="A141" s="1"/>
      <c r="B141" s="4"/>
      <c r="C141" s="1" t="s">
        <v>85</v>
      </c>
      <c r="D141" s="16"/>
      <c r="E141" s="16"/>
      <c r="F141" s="16"/>
      <c r="G141" s="16">
        <v>530000</v>
      </c>
      <c r="H141" s="16"/>
      <c r="I141" s="16"/>
      <c r="J141" s="20"/>
      <c r="K141" s="119">
        <f t="shared" si="4"/>
        <v>530000</v>
      </c>
      <c r="L141" s="10" t="str">
        <f t="shared" si="5"/>
        <v>208</v>
      </c>
    </row>
    <row r="142" spans="1:12" x14ac:dyDescent="0.3">
      <c r="A142" s="1"/>
      <c r="B142" s="4"/>
      <c r="C142" s="1" t="s">
        <v>86</v>
      </c>
      <c r="D142" s="16"/>
      <c r="E142" s="16"/>
      <c r="F142" s="16"/>
      <c r="G142" s="16">
        <v>320000</v>
      </c>
      <c r="H142" s="16"/>
      <c r="I142" s="16"/>
      <c r="J142" s="20"/>
      <c r="K142" s="119">
        <f t="shared" si="4"/>
        <v>320000</v>
      </c>
      <c r="L142" s="10" t="str">
        <f t="shared" si="5"/>
        <v>208</v>
      </c>
    </row>
    <row r="143" spans="1:12" x14ac:dyDescent="0.3">
      <c r="A143" s="1"/>
      <c r="B143" s="4"/>
      <c r="C143" s="1" t="s">
        <v>87</v>
      </c>
      <c r="D143" s="16"/>
      <c r="E143" s="16"/>
      <c r="F143" s="16"/>
      <c r="G143" s="16">
        <v>160000</v>
      </c>
      <c r="H143" s="16"/>
      <c r="I143" s="16"/>
      <c r="J143" s="20"/>
      <c r="K143" s="119">
        <f t="shared" si="4"/>
        <v>160000</v>
      </c>
      <c r="L143" s="10" t="str">
        <f t="shared" si="5"/>
        <v>208</v>
      </c>
    </row>
    <row r="144" spans="1:12" ht="13.05" customHeight="1" x14ac:dyDescent="0.3">
      <c r="A144" s="1"/>
      <c r="B144" s="4"/>
      <c r="C144" s="1" t="s">
        <v>88</v>
      </c>
      <c r="D144" s="16"/>
      <c r="E144" s="16">
        <v>119500</v>
      </c>
      <c r="F144" s="16"/>
      <c r="G144" s="16"/>
      <c r="H144" s="16"/>
      <c r="I144" s="16"/>
      <c r="J144" s="20"/>
      <c r="K144" s="119">
        <f t="shared" si="4"/>
        <v>119500</v>
      </c>
      <c r="L144" s="10" t="str">
        <f t="shared" si="5"/>
        <v>208</v>
      </c>
    </row>
    <row r="145" spans="1:12" ht="13.05" customHeight="1" x14ac:dyDescent="0.3">
      <c r="A145" s="1"/>
      <c r="B145" s="4"/>
      <c r="C145" s="1" t="s">
        <v>89</v>
      </c>
      <c r="D145" s="16"/>
      <c r="E145" s="16">
        <v>11000</v>
      </c>
      <c r="F145" s="16"/>
      <c r="G145" s="16"/>
      <c r="H145" s="16"/>
      <c r="I145" s="16"/>
      <c r="J145" s="20"/>
      <c r="K145" s="119">
        <f t="shared" si="4"/>
        <v>11000</v>
      </c>
      <c r="L145" s="10" t="str">
        <f t="shared" si="5"/>
        <v>208</v>
      </c>
    </row>
    <row r="146" spans="1:12" ht="13.05" customHeight="1" x14ac:dyDescent="0.3">
      <c r="A146" s="1"/>
      <c r="B146" s="4"/>
      <c r="C146" s="1" t="s">
        <v>90</v>
      </c>
      <c r="D146" s="16"/>
      <c r="E146" s="16">
        <v>11000</v>
      </c>
      <c r="F146" s="16"/>
      <c r="G146" s="16"/>
      <c r="H146" s="16"/>
      <c r="I146" s="16"/>
      <c r="J146" s="20"/>
      <c r="K146" s="119">
        <f t="shared" si="4"/>
        <v>11000</v>
      </c>
      <c r="L146" s="10" t="str">
        <f t="shared" si="5"/>
        <v>208</v>
      </c>
    </row>
    <row r="147" spans="1:12" ht="13.05" customHeight="1" x14ac:dyDescent="0.3">
      <c r="A147" s="1"/>
      <c r="B147" s="4"/>
      <c r="C147" s="1" t="s">
        <v>91</v>
      </c>
      <c r="D147" s="16"/>
      <c r="E147" s="16">
        <v>57000</v>
      </c>
      <c r="F147" s="16"/>
      <c r="G147" s="16"/>
      <c r="H147" s="16"/>
      <c r="I147" s="16"/>
      <c r="J147" s="20"/>
      <c r="K147" s="119">
        <f t="shared" si="4"/>
        <v>57000</v>
      </c>
      <c r="L147" s="10" t="str">
        <f t="shared" si="5"/>
        <v>208</v>
      </c>
    </row>
    <row r="148" spans="1:12" ht="13.05" customHeight="1" x14ac:dyDescent="0.3">
      <c r="A148" s="1"/>
      <c r="B148" s="4"/>
      <c r="C148" s="1" t="s">
        <v>92</v>
      </c>
      <c r="D148" s="16"/>
      <c r="E148" s="16">
        <v>50000</v>
      </c>
      <c r="F148" s="16"/>
      <c r="G148" s="16"/>
      <c r="H148" s="16"/>
      <c r="I148" s="16"/>
      <c r="J148" s="20"/>
      <c r="K148" s="119">
        <f t="shared" si="4"/>
        <v>50000</v>
      </c>
      <c r="L148" s="10" t="str">
        <f t="shared" si="5"/>
        <v>208</v>
      </c>
    </row>
    <row r="149" spans="1:12" x14ac:dyDescent="0.3">
      <c r="A149" s="1"/>
      <c r="B149" s="4"/>
      <c r="C149" s="1" t="s">
        <v>93</v>
      </c>
      <c r="D149" s="16"/>
      <c r="E149" s="16"/>
      <c r="F149" s="16"/>
      <c r="G149" s="16">
        <v>70000</v>
      </c>
      <c r="H149" s="16"/>
      <c r="I149" s="16"/>
      <c r="J149" s="20"/>
      <c r="K149" s="119">
        <f t="shared" si="4"/>
        <v>70000</v>
      </c>
      <c r="L149" s="10" t="str">
        <f t="shared" si="5"/>
        <v>208</v>
      </c>
    </row>
    <row r="150" spans="1:12" x14ac:dyDescent="0.3">
      <c r="A150" s="1"/>
      <c r="B150" s="4"/>
      <c r="C150" s="1" t="s">
        <v>94</v>
      </c>
      <c r="D150" s="16"/>
      <c r="E150" s="16">
        <v>15000</v>
      </c>
      <c r="F150" s="16"/>
      <c r="G150" s="16"/>
      <c r="H150" s="16"/>
      <c r="I150" s="16"/>
      <c r="J150" s="20"/>
      <c r="K150" s="119">
        <f t="shared" si="4"/>
        <v>15000</v>
      </c>
      <c r="L150" s="10" t="str">
        <f t="shared" si="5"/>
        <v>208</v>
      </c>
    </row>
    <row r="151" spans="1:12" x14ac:dyDescent="0.3">
      <c r="A151" s="1"/>
      <c r="B151" s="4"/>
      <c r="C151" s="1" t="s">
        <v>95</v>
      </c>
      <c r="D151" s="16"/>
      <c r="E151" s="16">
        <v>125000</v>
      </c>
      <c r="F151" s="16"/>
      <c r="G151" s="16"/>
      <c r="H151" s="16"/>
      <c r="I151" s="16"/>
      <c r="J151" s="20"/>
      <c r="K151" s="119">
        <f t="shared" si="4"/>
        <v>125000</v>
      </c>
      <c r="L151" s="10" t="str">
        <f t="shared" si="5"/>
        <v>208</v>
      </c>
    </row>
    <row r="152" spans="1:12" x14ac:dyDescent="0.3">
      <c r="A152" s="1"/>
      <c r="B152" s="4"/>
      <c r="C152" s="1" t="s">
        <v>95</v>
      </c>
      <c r="D152" s="16"/>
      <c r="E152" s="16">
        <v>55000</v>
      </c>
      <c r="F152" s="16"/>
      <c r="G152" s="16"/>
      <c r="H152" s="16"/>
      <c r="I152" s="16"/>
      <c r="J152" s="20"/>
      <c r="K152" s="119">
        <f t="shared" si="4"/>
        <v>55000</v>
      </c>
      <c r="L152" s="10" t="str">
        <f t="shared" si="5"/>
        <v>208</v>
      </c>
    </row>
    <row r="153" spans="1:12" x14ac:dyDescent="0.3">
      <c r="A153" s="1"/>
      <c r="B153" s="4"/>
      <c r="C153" s="1" t="s">
        <v>96</v>
      </c>
      <c r="D153" s="16">
        <v>233000</v>
      </c>
      <c r="E153" s="21"/>
      <c r="F153" s="16"/>
      <c r="G153" s="16"/>
      <c r="H153" s="16"/>
      <c r="I153" s="16"/>
      <c r="J153" s="20"/>
      <c r="K153" s="119">
        <f t="shared" si="4"/>
        <v>233000</v>
      </c>
      <c r="L153" s="10" t="str">
        <f t="shared" si="5"/>
        <v>128</v>
      </c>
    </row>
    <row r="154" spans="1:12" x14ac:dyDescent="0.3">
      <c r="A154" s="1"/>
      <c r="B154" s="4"/>
      <c r="C154" s="1" t="s">
        <v>113</v>
      </c>
      <c r="D154" s="16"/>
      <c r="E154" s="16">
        <v>107500</v>
      </c>
      <c r="F154" s="16"/>
      <c r="G154" s="16"/>
      <c r="H154" s="16"/>
      <c r="I154" s="16"/>
      <c r="J154" s="20"/>
      <c r="K154" s="119">
        <f t="shared" si="4"/>
        <v>107500</v>
      </c>
      <c r="L154" s="10" t="str">
        <f t="shared" si="5"/>
        <v>208</v>
      </c>
    </row>
    <row r="155" spans="1:12" x14ac:dyDescent="0.3">
      <c r="A155" s="1"/>
      <c r="B155" s="4"/>
      <c r="C155" s="1"/>
      <c r="D155" s="16"/>
      <c r="E155" s="16"/>
      <c r="F155" s="16"/>
      <c r="G155" s="16"/>
      <c r="H155" s="16"/>
      <c r="I155" s="16"/>
      <c r="J155" s="18">
        <f>SUM(D138:H154)</f>
        <v>2101500</v>
      </c>
      <c r="K155" s="119">
        <f t="shared" si="4"/>
        <v>0</v>
      </c>
      <c r="L155" s="10" t="b">
        <f t="shared" si="5"/>
        <v>0</v>
      </c>
    </row>
    <row r="156" spans="1:12" x14ac:dyDescent="0.3">
      <c r="A156" s="1">
        <v>18</v>
      </c>
      <c r="B156" s="4">
        <v>27</v>
      </c>
      <c r="C156" s="1" t="s">
        <v>97</v>
      </c>
      <c r="D156" s="16">
        <v>150000</v>
      </c>
      <c r="E156" s="21"/>
      <c r="F156" s="16"/>
      <c r="G156" s="16"/>
      <c r="H156" s="16"/>
      <c r="I156" s="16"/>
      <c r="J156" s="20"/>
      <c r="K156" s="119">
        <f t="shared" si="4"/>
        <v>150000</v>
      </c>
      <c r="L156" s="10" t="str">
        <f t="shared" si="5"/>
        <v>128</v>
      </c>
    </row>
    <row r="157" spans="1:12" x14ac:dyDescent="0.3">
      <c r="A157" s="1"/>
      <c r="B157" s="4"/>
      <c r="C157" s="1" t="s">
        <v>98</v>
      </c>
      <c r="D157" s="16"/>
      <c r="E157" s="16">
        <v>132000</v>
      </c>
      <c r="F157" s="16"/>
      <c r="G157" s="16"/>
      <c r="H157" s="16"/>
      <c r="I157" s="16"/>
      <c r="J157" s="20"/>
      <c r="K157" s="119">
        <f t="shared" si="4"/>
        <v>132000</v>
      </c>
      <c r="L157" s="10" t="str">
        <f t="shared" si="5"/>
        <v>208</v>
      </c>
    </row>
    <row r="158" spans="1:12" x14ac:dyDescent="0.3">
      <c r="A158" s="1"/>
      <c r="B158" s="4"/>
      <c r="C158" s="1" t="s">
        <v>99</v>
      </c>
      <c r="D158" s="16"/>
      <c r="E158" s="16">
        <v>127000</v>
      </c>
      <c r="F158" s="16"/>
      <c r="G158" s="16"/>
      <c r="H158" s="16"/>
      <c r="I158" s="16"/>
      <c r="J158" s="20"/>
      <c r="K158" s="119">
        <f t="shared" si="4"/>
        <v>127000</v>
      </c>
      <c r="L158" s="10" t="str">
        <f t="shared" si="5"/>
        <v>208</v>
      </c>
    </row>
    <row r="159" spans="1:12" x14ac:dyDescent="0.3">
      <c r="A159" s="1"/>
      <c r="B159" s="4"/>
      <c r="C159" s="1" t="s">
        <v>100</v>
      </c>
      <c r="D159" s="16">
        <v>194000</v>
      </c>
      <c r="E159" s="21"/>
      <c r="F159" s="16"/>
      <c r="G159" s="16"/>
      <c r="H159" s="16"/>
      <c r="I159" s="16"/>
      <c r="J159" s="20"/>
      <c r="K159" s="119">
        <f t="shared" si="4"/>
        <v>194000</v>
      </c>
      <c r="L159" s="10" t="str">
        <f t="shared" si="5"/>
        <v>128</v>
      </c>
    </row>
    <row r="160" spans="1:12" x14ac:dyDescent="0.3">
      <c r="A160" s="1"/>
      <c r="B160" s="4"/>
      <c r="C160" s="1" t="s">
        <v>97</v>
      </c>
      <c r="D160" s="16"/>
      <c r="E160" s="16">
        <v>100000</v>
      </c>
      <c r="F160" s="16"/>
      <c r="G160" s="16"/>
      <c r="H160" s="16"/>
      <c r="I160" s="16"/>
      <c r="J160" s="20"/>
      <c r="K160" s="119">
        <f t="shared" si="4"/>
        <v>100000</v>
      </c>
      <c r="L160" s="10" t="str">
        <f t="shared" si="5"/>
        <v>208</v>
      </c>
    </row>
    <row r="161" spans="1:12" x14ac:dyDescent="0.3">
      <c r="A161" s="1"/>
      <c r="B161" s="4"/>
      <c r="C161" s="1" t="s">
        <v>101</v>
      </c>
      <c r="D161" s="16"/>
      <c r="E161" s="16"/>
      <c r="F161" s="16"/>
      <c r="G161" s="16">
        <v>156000</v>
      </c>
      <c r="H161" s="16"/>
      <c r="I161" s="16"/>
      <c r="J161" s="20"/>
      <c r="K161" s="119">
        <f t="shared" si="4"/>
        <v>156000</v>
      </c>
      <c r="L161" s="10" t="str">
        <f t="shared" si="5"/>
        <v>208</v>
      </c>
    </row>
    <row r="162" spans="1:12" x14ac:dyDescent="0.3">
      <c r="A162" s="1"/>
      <c r="B162" s="4"/>
      <c r="C162" s="1" t="s">
        <v>102</v>
      </c>
      <c r="D162" s="16"/>
      <c r="E162" s="16"/>
      <c r="F162" s="16"/>
      <c r="G162" s="16">
        <v>1855000</v>
      </c>
      <c r="H162" s="16"/>
      <c r="I162" s="16"/>
      <c r="J162" s="20"/>
      <c r="K162" s="119">
        <f t="shared" si="4"/>
        <v>1855000</v>
      </c>
      <c r="L162" s="10" t="str">
        <f t="shared" si="5"/>
        <v>208</v>
      </c>
    </row>
    <row r="163" spans="1:12" x14ac:dyDescent="0.3">
      <c r="A163" s="1"/>
      <c r="B163" s="4"/>
      <c r="C163" s="1" t="s">
        <v>103</v>
      </c>
      <c r="D163" s="16"/>
      <c r="F163" s="16"/>
      <c r="G163" s="16">
        <v>407000</v>
      </c>
      <c r="H163" s="16"/>
      <c r="I163" s="16"/>
      <c r="J163" s="20"/>
      <c r="K163" s="119">
        <f t="shared" si="4"/>
        <v>407000</v>
      </c>
      <c r="L163" s="10" t="str">
        <f t="shared" si="5"/>
        <v>208</v>
      </c>
    </row>
    <row r="164" spans="1:12" x14ac:dyDescent="0.3">
      <c r="A164" s="1"/>
      <c r="B164" s="4"/>
      <c r="C164" s="7" t="s">
        <v>194</v>
      </c>
      <c r="D164" s="16"/>
      <c r="E164" s="16"/>
      <c r="F164" s="16"/>
      <c r="G164" s="16">
        <v>11100000</v>
      </c>
      <c r="H164" s="16"/>
      <c r="I164" s="16"/>
      <c r="J164" s="18"/>
      <c r="K164" s="119">
        <f t="shared" si="4"/>
        <v>11100000</v>
      </c>
      <c r="L164" s="10" t="str">
        <f t="shared" si="5"/>
        <v>208</v>
      </c>
    </row>
    <row r="165" spans="1:12" x14ac:dyDescent="0.3">
      <c r="A165" s="1"/>
      <c r="B165" s="4"/>
      <c r="C165" s="7" t="s">
        <v>104</v>
      </c>
      <c r="D165" s="16"/>
      <c r="E165" s="16">
        <v>81000</v>
      </c>
      <c r="F165" s="16"/>
      <c r="G165" s="16"/>
      <c r="H165" s="16"/>
      <c r="I165" s="16"/>
      <c r="J165" s="18"/>
      <c r="K165" s="119">
        <f t="shared" si="4"/>
        <v>81000</v>
      </c>
      <c r="L165" s="10" t="str">
        <f t="shared" si="5"/>
        <v>208</v>
      </c>
    </row>
    <row r="166" spans="1:12" x14ac:dyDescent="0.3">
      <c r="A166" s="1"/>
      <c r="B166" s="4"/>
      <c r="C166" s="7" t="s">
        <v>73</v>
      </c>
      <c r="D166" s="16"/>
      <c r="E166" s="16"/>
      <c r="F166" s="16"/>
      <c r="G166" s="16">
        <v>4070000</v>
      </c>
      <c r="H166" s="16"/>
      <c r="I166" s="16"/>
      <c r="J166" s="18"/>
      <c r="K166" s="119">
        <f t="shared" si="4"/>
        <v>4070000</v>
      </c>
      <c r="L166" s="10" t="str">
        <f t="shared" si="5"/>
        <v>208</v>
      </c>
    </row>
    <row r="167" spans="1:12" x14ac:dyDescent="0.3">
      <c r="A167" s="1"/>
      <c r="B167" s="4"/>
      <c r="C167" s="7" t="s">
        <v>105</v>
      </c>
      <c r="D167" s="16"/>
      <c r="E167" s="16"/>
      <c r="F167" s="16"/>
      <c r="G167" s="16">
        <v>450000</v>
      </c>
      <c r="H167" s="16"/>
      <c r="I167" s="16"/>
      <c r="J167" s="18"/>
      <c r="K167" s="119">
        <f t="shared" si="4"/>
        <v>450000</v>
      </c>
      <c r="L167" s="10" t="str">
        <f t="shared" si="5"/>
        <v>208</v>
      </c>
    </row>
    <row r="168" spans="1:12" x14ac:dyDescent="0.3">
      <c r="A168" s="1"/>
      <c r="B168" s="4"/>
      <c r="C168" s="7" t="s">
        <v>106</v>
      </c>
      <c r="D168" s="16"/>
      <c r="E168" s="16">
        <v>40000</v>
      </c>
      <c r="F168" s="16"/>
      <c r="G168" s="16"/>
      <c r="H168" s="16"/>
      <c r="I168" s="16"/>
      <c r="J168" s="18"/>
      <c r="K168" s="119">
        <f t="shared" si="4"/>
        <v>40000</v>
      </c>
      <c r="L168" s="10" t="str">
        <f t="shared" si="5"/>
        <v>208</v>
      </c>
    </row>
    <row r="169" spans="1:12" x14ac:dyDescent="0.3">
      <c r="A169" s="1"/>
      <c r="B169" s="4"/>
      <c r="C169" s="7" t="s">
        <v>34</v>
      </c>
      <c r="D169" s="16"/>
      <c r="E169" s="16">
        <v>5000</v>
      </c>
      <c r="F169" s="16"/>
      <c r="G169" s="16"/>
      <c r="H169" s="16"/>
      <c r="I169" s="16"/>
      <c r="J169" s="18"/>
      <c r="K169" s="119">
        <f t="shared" si="4"/>
        <v>5000</v>
      </c>
      <c r="L169" s="10" t="str">
        <f t="shared" si="5"/>
        <v>208</v>
      </c>
    </row>
    <row r="170" spans="1:12" x14ac:dyDescent="0.3">
      <c r="A170" s="1"/>
      <c r="B170" s="4"/>
      <c r="C170" s="7" t="s">
        <v>107</v>
      </c>
      <c r="D170" s="16"/>
      <c r="E170" s="16">
        <v>15000</v>
      </c>
      <c r="F170" s="16"/>
      <c r="G170" s="16"/>
      <c r="H170" s="16"/>
      <c r="I170" s="16"/>
      <c r="J170" s="18"/>
      <c r="K170" s="119">
        <f t="shared" si="4"/>
        <v>15000</v>
      </c>
      <c r="L170" s="10" t="str">
        <f t="shared" si="5"/>
        <v>208</v>
      </c>
    </row>
    <row r="171" spans="1:12" x14ac:dyDescent="0.3">
      <c r="A171" s="1"/>
      <c r="B171" s="4"/>
      <c r="C171" s="7" t="s">
        <v>40</v>
      </c>
      <c r="D171" s="16"/>
      <c r="E171" s="16"/>
      <c r="F171" s="16"/>
      <c r="G171" s="16">
        <v>240000</v>
      </c>
      <c r="H171" s="16"/>
      <c r="I171" s="16"/>
      <c r="J171" s="18"/>
      <c r="K171" s="119">
        <f t="shared" si="4"/>
        <v>240000</v>
      </c>
      <c r="L171" s="10" t="str">
        <f t="shared" si="5"/>
        <v>208</v>
      </c>
    </row>
    <row r="172" spans="1:12" x14ac:dyDescent="0.3">
      <c r="A172" s="1"/>
      <c r="B172" s="4"/>
      <c r="C172" s="7" t="s">
        <v>73</v>
      </c>
      <c r="D172" s="16"/>
      <c r="E172" s="16"/>
      <c r="F172" s="16"/>
      <c r="G172" s="16">
        <v>200000</v>
      </c>
      <c r="H172" s="16"/>
      <c r="I172" s="16"/>
      <c r="J172" s="18"/>
      <c r="K172" s="119">
        <f t="shared" si="4"/>
        <v>200000</v>
      </c>
      <c r="L172" s="10" t="str">
        <f t="shared" si="5"/>
        <v>208</v>
      </c>
    </row>
    <row r="173" spans="1:12" x14ac:dyDescent="0.3">
      <c r="A173" s="1"/>
      <c r="B173" s="4"/>
      <c r="C173" s="7" t="s">
        <v>108</v>
      </c>
      <c r="D173" s="16"/>
      <c r="E173" s="16">
        <v>15000</v>
      </c>
      <c r="F173" s="16"/>
      <c r="G173" s="16"/>
      <c r="H173" s="16"/>
      <c r="I173" s="16"/>
      <c r="J173" s="18"/>
      <c r="K173" s="119">
        <f t="shared" si="4"/>
        <v>15000</v>
      </c>
      <c r="L173" s="10" t="str">
        <f t="shared" si="5"/>
        <v>208</v>
      </c>
    </row>
    <row r="174" spans="1:12" x14ac:dyDescent="0.3">
      <c r="A174" s="1"/>
      <c r="B174" s="4"/>
      <c r="C174" s="7" t="s">
        <v>109</v>
      </c>
      <c r="D174" s="16"/>
      <c r="E174" s="16">
        <v>15000</v>
      </c>
      <c r="F174" s="16"/>
      <c r="G174" s="16"/>
      <c r="H174" s="16"/>
      <c r="I174" s="16"/>
      <c r="J174" s="18"/>
      <c r="K174" s="119">
        <f t="shared" si="4"/>
        <v>15000</v>
      </c>
      <c r="L174" s="10" t="str">
        <f t="shared" si="5"/>
        <v>208</v>
      </c>
    </row>
    <row r="175" spans="1:12" x14ac:dyDescent="0.3">
      <c r="A175" s="1"/>
      <c r="B175" s="4"/>
      <c r="C175" s="7" t="s">
        <v>110</v>
      </c>
      <c r="D175" s="16"/>
      <c r="E175" s="16">
        <v>15000</v>
      </c>
      <c r="F175" s="16"/>
      <c r="G175" s="16"/>
      <c r="H175" s="16"/>
      <c r="I175" s="16"/>
      <c r="J175" s="18"/>
      <c r="K175" s="119">
        <f t="shared" si="4"/>
        <v>15000</v>
      </c>
      <c r="L175" s="10" t="str">
        <f t="shared" si="5"/>
        <v>208</v>
      </c>
    </row>
    <row r="176" spans="1:12" x14ac:dyDescent="0.3">
      <c r="A176" s="1"/>
      <c r="B176" s="4"/>
      <c r="C176" s="7" t="s">
        <v>111</v>
      </c>
      <c r="D176" s="16"/>
      <c r="E176" s="16">
        <v>68000</v>
      </c>
      <c r="F176" s="16"/>
      <c r="G176" s="16"/>
      <c r="H176" s="16"/>
      <c r="I176" s="16"/>
      <c r="J176" s="18"/>
      <c r="K176" s="119">
        <f t="shared" si="4"/>
        <v>68000</v>
      </c>
      <c r="L176" s="10" t="str">
        <f t="shared" si="5"/>
        <v>208</v>
      </c>
    </row>
    <row r="177" spans="1:12" x14ac:dyDescent="0.3">
      <c r="A177" s="1"/>
      <c r="B177" s="4"/>
      <c r="C177" s="7" t="s">
        <v>112</v>
      </c>
      <c r="D177" s="16"/>
      <c r="E177" s="16"/>
      <c r="F177" s="16"/>
      <c r="G177" s="16">
        <v>500000</v>
      </c>
      <c r="H177" s="16"/>
      <c r="I177" s="16"/>
      <c r="J177" s="18"/>
      <c r="K177" s="119">
        <f t="shared" si="4"/>
        <v>500000</v>
      </c>
      <c r="L177" s="10" t="str">
        <f t="shared" si="5"/>
        <v>208</v>
      </c>
    </row>
    <row r="178" spans="1:12" x14ac:dyDescent="0.3">
      <c r="A178" s="1"/>
      <c r="B178" s="4"/>
      <c r="C178" s="7" t="s">
        <v>10</v>
      </c>
      <c r="D178" s="16"/>
      <c r="E178" s="16">
        <v>53500</v>
      </c>
      <c r="F178" s="16"/>
      <c r="G178" s="16"/>
      <c r="H178" s="16"/>
      <c r="I178" s="16"/>
      <c r="J178" s="18"/>
      <c r="K178" s="119">
        <f t="shared" si="4"/>
        <v>53500</v>
      </c>
      <c r="L178" s="10" t="str">
        <f t="shared" si="5"/>
        <v>208</v>
      </c>
    </row>
    <row r="179" spans="1:12" x14ac:dyDescent="0.3">
      <c r="A179" s="1"/>
      <c r="B179" s="4"/>
      <c r="C179" s="7" t="s">
        <v>182</v>
      </c>
      <c r="D179" s="16">
        <v>1000000</v>
      </c>
      <c r="E179" s="21"/>
      <c r="F179" s="16"/>
      <c r="G179" s="16"/>
      <c r="H179" s="16"/>
      <c r="I179" s="16"/>
      <c r="J179" s="18"/>
      <c r="K179" s="119">
        <f t="shared" si="4"/>
        <v>1000000</v>
      </c>
      <c r="L179" s="10" t="str">
        <f t="shared" si="5"/>
        <v>128</v>
      </c>
    </row>
    <row r="180" spans="1:12" x14ac:dyDescent="0.3">
      <c r="A180" s="1"/>
      <c r="B180" s="4"/>
      <c r="C180" s="7" t="s">
        <v>183</v>
      </c>
      <c r="D180" s="16">
        <v>4000000</v>
      </c>
      <c r="E180" s="16">
        <v>4000000</v>
      </c>
      <c r="G180" s="16"/>
      <c r="H180" s="16"/>
      <c r="I180" s="16"/>
      <c r="J180" s="18"/>
      <c r="K180" s="119">
        <f t="shared" si="4"/>
        <v>8000000</v>
      </c>
      <c r="L180" s="10" t="str">
        <f t="shared" si="5"/>
        <v>128</v>
      </c>
    </row>
    <row r="181" spans="1:12" x14ac:dyDescent="0.3">
      <c r="A181" s="1"/>
      <c r="B181" s="4"/>
      <c r="C181" s="7"/>
      <c r="D181" s="16"/>
      <c r="E181" s="16"/>
      <c r="F181" s="16"/>
      <c r="G181" s="16"/>
      <c r="H181" s="16"/>
      <c r="I181" s="16"/>
      <c r="J181" s="18">
        <f>SUM(D156:I180)</f>
        <v>28988500</v>
      </c>
      <c r="K181" s="119">
        <f t="shared" si="4"/>
        <v>0</v>
      </c>
      <c r="L181" s="10" t="b">
        <f t="shared" si="5"/>
        <v>0</v>
      </c>
    </row>
    <row r="182" spans="1:12" x14ac:dyDescent="0.3">
      <c r="A182" s="1">
        <v>19</v>
      </c>
      <c r="B182" s="4">
        <v>28</v>
      </c>
      <c r="C182" s="1" t="s">
        <v>113</v>
      </c>
      <c r="D182" s="16"/>
      <c r="E182" s="16">
        <v>19500</v>
      </c>
      <c r="F182" s="16"/>
      <c r="G182" s="16"/>
      <c r="H182" s="16"/>
      <c r="I182" s="16"/>
      <c r="J182" s="20"/>
      <c r="K182" s="119">
        <f t="shared" si="4"/>
        <v>19500</v>
      </c>
      <c r="L182" s="10" t="str">
        <f t="shared" si="5"/>
        <v>208</v>
      </c>
    </row>
    <row r="183" spans="1:12" x14ac:dyDescent="0.3">
      <c r="A183" s="1"/>
      <c r="B183" s="4"/>
      <c r="C183" s="1" t="s">
        <v>114</v>
      </c>
      <c r="D183" s="16"/>
      <c r="E183" s="16">
        <v>19700</v>
      </c>
      <c r="F183" s="16"/>
      <c r="G183" s="16"/>
      <c r="H183" s="16"/>
      <c r="I183" s="16"/>
      <c r="J183" s="20"/>
      <c r="K183" s="119">
        <f t="shared" si="4"/>
        <v>19700</v>
      </c>
      <c r="L183" s="10" t="str">
        <f t="shared" si="5"/>
        <v>208</v>
      </c>
    </row>
    <row r="184" spans="1:12" x14ac:dyDescent="0.3">
      <c r="A184" s="1"/>
      <c r="B184" s="4"/>
      <c r="C184" s="1" t="s">
        <v>115</v>
      </c>
      <c r="D184" s="16"/>
      <c r="E184" s="16">
        <v>14000</v>
      </c>
      <c r="F184" s="16"/>
      <c r="G184" s="16"/>
      <c r="H184" s="16"/>
      <c r="I184" s="16"/>
      <c r="J184" s="20"/>
      <c r="K184" s="119">
        <f t="shared" si="4"/>
        <v>14000</v>
      </c>
      <c r="L184" s="10" t="str">
        <f t="shared" si="5"/>
        <v>208</v>
      </c>
    </row>
    <row r="185" spans="1:12" x14ac:dyDescent="0.3">
      <c r="A185" s="1"/>
      <c r="B185" s="4"/>
      <c r="C185" s="1" t="s">
        <v>116</v>
      </c>
      <c r="D185" s="16"/>
      <c r="E185" s="16">
        <v>18000</v>
      </c>
      <c r="F185" s="16"/>
      <c r="G185" s="16"/>
      <c r="H185" s="16"/>
      <c r="I185" s="16"/>
      <c r="J185" s="20"/>
      <c r="K185" s="119">
        <f t="shared" si="4"/>
        <v>18000</v>
      </c>
      <c r="L185" s="10" t="str">
        <f t="shared" si="5"/>
        <v>208</v>
      </c>
    </row>
    <row r="186" spans="1:12" x14ac:dyDescent="0.3">
      <c r="A186" s="1"/>
      <c r="B186" s="4"/>
      <c r="C186" s="1" t="s">
        <v>117</v>
      </c>
      <c r="D186" s="16"/>
      <c r="E186" s="16">
        <v>51000</v>
      </c>
      <c r="F186" s="16"/>
      <c r="G186" s="16"/>
      <c r="H186" s="16"/>
      <c r="I186" s="16"/>
      <c r="J186" s="20"/>
      <c r="K186" s="119">
        <f t="shared" si="4"/>
        <v>51000</v>
      </c>
      <c r="L186" s="10" t="str">
        <f t="shared" si="5"/>
        <v>208</v>
      </c>
    </row>
    <row r="187" spans="1:12" x14ac:dyDescent="0.3">
      <c r="A187" s="1"/>
      <c r="B187" s="4"/>
      <c r="C187" s="1" t="s">
        <v>118</v>
      </c>
      <c r="D187" s="16"/>
      <c r="E187" s="16">
        <v>35100</v>
      </c>
      <c r="F187" s="16"/>
      <c r="G187" s="16"/>
      <c r="H187" s="16"/>
      <c r="I187" s="16"/>
      <c r="J187" s="20"/>
      <c r="K187" s="119">
        <f t="shared" si="4"/>
        <v>35100</v>
      </c>
      <c r="L187" s="10" t="str">
        <f t="shared" si="5"/>
        <v>208</v>
      </c>
    </row>
    <row r="188" spans="1:12" x14ac:dyDescent="0.3">
      <c r="A188" s="1"/>
      <c r="B188" s="4"/>
      <c r="C188" s="1" t="s">
        <v>34</v>
      </c>
      <c r="D188" s="16"/>
      <c r="E188" s="16">
        <v>5000</v>
      </c>
      <c r="F188" s="16"/>
      <c r="G188" s="16"/>
      <c r="H188" s="16"/>
      <c r="I188" s="16"/>
      <c r="J188" s="20"/>
      <c r="K188" s="119">
        <f t="shared" si="4"/>
        <v>5000</v>
      </c>
      <c r="L188" s="10" t="str">
        <f t="shared" si="5"/>
        <v>208</v>
      </c>
    </row>
    <row r="189" spans="1:12" x14ac:dyDescent="0.3">
      <c r="A189" s="1"/>
      <c r="B189" s="4"/>
      <c r="C189" s="1" t="s">
        <v>119</v>
      </c>
      <c r="D189" s="16"/>
      <c r="F189" s="16"/>
      <c r="G189" s="16">
        <v>80000</v>
      </c>
      <c r="H189" s="16"/>
      <c r="I189" s="16"/>
      <c r="J189" s="20"/>
      <c r="K189" s="119">
        <f t="shared" si="4"/>
        <v>80000</v>
      </c>
      <c r="L189" s="10" t="str">
        <f t="shared" si="5"/>
        <v>208</v>
      </c>
    </row>
    <row r="190" spans="1:12" x14ac:dyDescent="0.3">
      <c r="A190" s="1"/>
      <c r="B190" s="4"/>
      <c r="C190" s="1" t="s">
        <v>120</v>
      </c>
      <c r="D190" s="16"/>
      <c r="E190" s="16">
        <v>200000</v>
      </c>
      <c r="F190" s="16"/>
      <c r="G190" s="16"/>
      <c r="H190" s="16"/>
      <c r="I190" s="16"/>
      <c r="J190" s="20"/>
      <c r="K190" s="119">
        <f t="shared" si="4"/>
        <v>200000</v>
      </c>
      <c r="L190" s="10" t="str">
        <f t="shared" si="5"/>
        <v>208</v>
      </c>
    </row>
    <row r="191" spans="1:12" x14ac:dyDescent="0.3">
      <c r="A191" s="1"/>
      <c r="B191" s="4"/>
      <c r="C191" s="1" t="s">
        <v>36</v>
      </c>
      <c r="D191" s="16"/>
      <c r="E191" s="16"/>
      <c r="F191" s="16">
        <v>610300</v>
      </c>
      <c r="G191" s="16"/>
      <c r="H191" s="16"/>
      <c r="I191" s="16"/>
      <c r="J191" s="20"/>
      <c r="K191" s="119">
        <f t="shared" si="4"/>
        <v>610300</v>
      </c>
      <c r="L191" s="10" t="str">
        <f t="shared" si="5"/>
        <v>128</v>
      </c>
    </row>
    <row r="192" spans="1:12" x14ac:dyDescent="0.3">
      <c r="A192" s="1"/>
      <c r="B192" s="4"/>
      <c r="C192" s="1" t="s">
        <v>121</v>
      </c>
      <c r="D192" s="22"/>
      <c r="E192" s="16"/>
      <c r="F192" s="16">
        <v>459000</v>
      </c>
      <c r="G192" s="16"/>
      <c r="H192" s="16"/>
      <c r="I192" s="16"/>
      <c r="J192" s="20"/>
      <c r="K192" s="119">
        <f t="shared" si="4"/>
        <v>459000</v>
      </c>
      <c r="L192" s="10" t="str">
        <f t="shared" si="5"/>
        <v>128</v>
      </c>
    </row>
    <row r="193" spans="1:12" x14ac:dyDescent="0.3">
      <c r="A193" s="1"/>
      <c r="B193" s="4"/>
      <c r="C193" s="1" t="s">
        <v>203</v>
      </c>
      <c r="D193" s="22"/>
      <c r="E193" s="16">
        <v>142000</v>
      </c>
      <c r="F193" s="16"/>
      <c r="G193" s="16"/>
      <c r="H193" s="16"/>
      <c r="I193" s="16"/>
      <c r="J193" s="20"/>
      <c r="K193" s="119">
        <f t="shared" si="4"/>
        <v>142000</v>
      </c>
      <c r="L193" s="10" t="str">
        <f t="shared" si="5"/>
        <v>208</v>
      </c>
    </row>
    <row r="194" spans="1:12" x14ac:dyDescent="0.3">
      <c r="A194" s="1"/>
      <c r="B194" s="4"/>
      <c r="C194" s="1"/>
      <c r="D194" s="16"/>
      <c r="E194" s="16"/>
      <c r="F194" s="16"/>
      <c r="G194" s="16"/>
      <c r="H194" s="16"/>
      <c r="I194" s="16"/>
      <c r="J194" s="18">
        <f>SUM(D182:I193)</f>
        <v>1653600</v>
      </c>
      <c r="K194" s="119">
        <f t="shared" si="4"/>
        <v>0</v>
      </c>
      <c r="L194" s="10" t="b">
        <f t="shared" si="5"/>
        <v>0</v>
      </c>
    </row>
    <row r="195" spans="1:12" x14ac:dyDescent="0.3">
      <c r="A195" s="1">
        <v>20</v>
      </c>
      <c r="B195" s="4">
        <v>29</v>
      </c>
      <c r="C195" s="1" t="s">
        <v>124</v>
      </c>
      <c r="D195" s="16"/>
      <c r="E195" s="16">
        <v>85500</v>
      </c>
      <c r="F195" s="16"/>
      <c r="G195" s="16"/>
      <c r="H195" s="16"/>
      <c r="I195" s="16"/>
      <c r="J195" s="20"/>
      <c r="K195" s="119">
        <f t="shared" si="4"/>
        <v>85500</v>
      </c>
      <c r="L195" s="10" t="str">
        <f t="shared" si="5"/>
        <v>208</v>
      </c>
    </row>
    <row r="196" spans="1:12" x14ac:dyDescent="0.3">
      <c r="A196" s="1"/>
      <c r="B196" s="4"/>
      <c r="C196" s="1" t="s">
        <v>125</v>
      </c>
      <c r="D196" s="16"/>
      <c r="E196" s="16">
        <v>30000</v>
      </c>
      <c r="F196" s="16"/>
      <c r="G196" s="16"/>
      <c r="H196" s="16"/>
      <c r="I196" s="16"/>
      <c r="J196" s="20"/>
      <c r="K196" s="119">
        <f t="shared" si="4"/>
        <v>30000</v>
      </c>
      <c r="L196" s="10" t="str">
        <f t="shared" si="5"/>
        <v>208</v>
      </c>
    </row>
    <row r="197" spans="1:12" x14ac:dyDescent="0.3">
      <c r="A197" s="1"/>
      <c r="B197" s="4"/>
      <c r="C197" s="1" t="s">
        <v>126</v>
      </c>
      <c r="D197" s="16"/>
      <c r="E197" s="16"/>
      <c r="F197" s="16"/>
      <c r="G197" s="16">
        <v>300000</v>
      </c>
      <c r="H197" s="16"/>
      <c r="I197" s="16"/>
      <c r="J197" s="20"/>
      <c r="K197" s="119">
        <f t="shared" ref="K197:K260" si="6">SUM(D197:I197)</f>
        <v>300000</v>
      </c>
      <c r="L197" s="10" t="str">
        <f t="shared" ref="L197:L260" si="7">IF(ISNUMBER(D197),"128",IF(ISNUMBER(E197),"208",IF(ISNUMBER(F197),"128",IF(ISNUMBER(G197),"208",IF(ISNUMBER(H197),"128",IF(ISNUMBER(I197),"208"))))))</f>
        <v>208</v>
      </c>
    </row>
    <row r="198" spans="1:12" x14ac:dyDescent="0.3">
      <c r="A198" s="1"/>
      <c r="B198" s="4"/>
      <c r="C198" s="1" t="s">
        <v>36</v>
      </c>
      <c r="D198" s="16"/>
      <c r="E198" s="16"/>
      <c r="F198" s="16"/>
      <c r="G198" s="16">
        <v>431000</v>
      </c>
      <c r="H198" s="16"/>
      <c r="I198" s="16"/>
      <c r="J198" s="20"/>
      <c r="K198" s="119">
        <f t="shared" si="6"/>
        <v>431000</v>
      </c>
      <c r="L198" s="10" t="str">
        <f t="shared" si="7"/>
        <v>208</v>
      </c>
    </row>
    <row r="199" spans="1:12" x14ac:dyDescent="0.3">
      <c r="A199" s="1"/>
      <c r="B199" s="4"/>
      <c r="C199" s="1" t="s">
        <v>127</v>
      </c>
      <c r="D199" s="16"/>
      <c r="F199" s="16"/>
      <c r="G199" s="16">
        <v>140000</v>
      </c>
      <c r="H199" s="16"/>
      <c r="I199" s="16"/>
      <c r="J199" s="20"/>
      <c r="K199" s="119">
        <f t="shared" si="6"/>
        <v>140000</v>
      </c>
      <c r="L199" s="10" t="str">
        <f t="shared" si="7"/>
        <v>208</v>
      </c>
    </row>
    <row r="200" spans="1:12" x14ac:dyDescent="0.3">
      <c r="A200" s="1"/>
      <c r="B200" s="4"/>
      <c r="C200" s="1" t="s">
        <v>128</v>
      </c>
      <c r="D200" s="16"/>
      <c r="E200" s="16">
        <v>400000</v>
      </c>
      <c r="F200" s="16"/>
      <c r="G200" s="16"/>
      <c r="H200" s="16"/>
      <c r="I200" s="16"/>
      <c r="J200" s="20"/>
      <c r="K200" s="119">
        <f t="shared" si="6"/>
        <v>400000</v>
      </c>
      <c r="L200" s="10" t="str">
        <f t="shared" si="7"/>
        <v>208</v>
      </c>
    </row>
    <row r="201" spans="1:12" x14ac:dyDescent="0.3">
      <c r="A201" s="1"/>
      <c r="B201" s="4"/>
      <c r="C201" s="1" t="s">
        <v>50</v>
      </c>
      <c r="D201" s="16"/>
      <c r="E201" s="16"/>
      <c r="F201" s="16"/>
      <c r="G201" s="16">
        <v>80000</v>
      </c>
      <c r="H201" s="16"/>
      <c r="I201" s="16"/>
      <c r="J201" s="20"/>
      <c r="K201" s="119">
        <f t="shared" si="6"/>
        <v>80000</v>
      </c>
      <c r="L201" s="10" t="str">
        <f t="shared" si="7"/>
        <v>208</v>
      </c>
    </row>
    <row r="202" spans="1:12" x14ac:dyDescent="0.3">
      <c r="A202" s="1"/>
      <c r="B202" s="4"/>
      <c r="C202" s="1" t="s">
        <v>129</v>
      </c>
      <c r="D202" s="16"/>
      <c r="E202" s="16"/>
      <c r="F202" s="16"/>
      <c r="G202" s="16">
        <v>75000</v>
      </c>
      <c r="H202" s="16"/>
      <c r="I202" s="16"/>
      <c r="J202" s="20"/>
      <c r="K202" s="119">
        <f t="shared" si="6"/>
        <v>75000</v>
      </c>
      <c r="L202" s="10" t="str">
        <f t="shared" si="7"/>
        <v>208</v>
      </c>
    </row>
    <row r="203" spans="1:12" x14ac:dyDescent="0.3">
      <c r="A203" s="1"/>
      <c r="B203" s="4"/>
      <c r="C203" s="1" t="s">
        <v>130</v>
      </c>
      <c r="D203" s="16"/>
      <c r="E203" s="16"/>
      <c r="F203" s="16"/>
      <c r="G203" s="16">
        <v>15000</v>
      </c>
      <c r="H203" s="16"/>
      <c r="I203" s="16"/>
      <c r="J203" s="20"/>
      <c r="K203" s="119">
        <f t="shared" si="6"/>
        <v>15000</v>
      </c>
      <c r="L203" s="10" t="str">
        <f t="shared" si="7"/>
        <v>208</v>
      </c>
    </row>
    <row r="204" spans="1:12" x14ac:dyDescent="0.3">
      <c r="A204" s="1"/>
      <c r="B204" s="4"/>
      <c r="C204" s="1" t="s">
        <v>131</v>
      </c>
      <c r="D204" s="16"/>
      <c r="E204" s="16">
        <v>100000</v>
      </c>
      <c r="F204" s="16"/>
      <c r="G204" s="16"/>
      <c r="H204" s="16"/>
      <c r="I204" s="16"/>
      <c r="J204" s="20"/>
      <c r="K204" s="119">
        <f t="shared" si="6"/>
        <v>100000</v>
      </c>
      <c r="L204" s="10" t="str">
        <f t="shared" si="7"/>
        <v>208</v>
      </c>
    </row>
    <row r="205" spans="1:12" x14ac:dyDescent="0.3">
      <c r="A205" s="1"/>
      <c r="B205" s="4"/>
      <c r="C205" s="1" t="s">
        <v>133</v>
      </c>
      <c r="D205" s="16"/>
      <c r="E205" s="16">
        <v>50000</v>
      </c>
      <c r="F205" s="16"/>
      <c r="G205" s="16"/>
      <c r="H205" s="16"/>
      <c r="I205" s="16"/>
      <c r="J205" s="20"/>
      <c r="K205" s="119">
        <f t="shared" si="6"/>
        <v>50000</v>
      </c>
      <c r="L205" s="10" t="str">
        <f t="shared" si="7"/>
        <v>208</v>
      </c>
    </row>
    <row r="206" spans="1:12" x14ac:dyDescent="0.3">
      <c r="A206" s="1"/>
      <c r="B206" s="4"/>
      <c r="C206" s="1" t="s">
        <v>134</v>
      </c>
      <c r="D206" s="16"/>
      <c r="E206" s="16"/>
      <c r="F206" s="16"/>
      <c r="G206" s="16">
        <v>176000</v>
      </c>
      <c r="H206" s="16"/>
      <c r="I206" s="16"/>
      <c r="J206" s="20"/>
      <c r="K206" s="119">
        <f t="shared" si="6"/>
        <v>176000</v>
      </c>
      <c r="L206" s="10" t="str">
        <f t="shared" si="7"/>
        <v>208</v>
      </c>
    </row>
    <row r="207" spans="1:12" x14ac:dyDescent="0.3">
      <c r="A207" s="1"/>
      <c r="B207" s="4"/>
      <c r="C207" s="1" t="s">
        <v>135</v>
      </c>
      <c r="D207" s="16"/>
      <c r="E207" s="16"/>
      <c r="F207" s="16"/>
      <c r="G207" s="16">
        <v>320000</v>
      </c>
      <c r="H207" s="16"/>
      <c r="I207" s="16"/>
      <c r="J207" s="20"/>
      <c r="K207" s="119">
        <f t="shared" si="6"/>
        <v>320000</v>
      </c>
      <c r="L207" s="10" t="str">
        <f t="shared" si="7"/>
        <v>208</v>
      </c>
    </row>
    <row r="208" spans="1:12" x14ac:dyDescent="0.3">
      <c r="A208" s="1"/>
      <c r="B208" s="4"/>
      <c r="C208" s="1" t="s">
        <v>136</v>
      </c>
      <c r="D208" s="16"/>
      <c r="E208" s="16">
        <v>278500</v>
      </c>
      <c r="F208" s="16"/>
      <c r="G208" s="16"/>
      <c r="H208" s="16"/>
      <c r="I208" s="16"/>
      <c r="J208" s="20"/>
      <c r="K208" s="119">
        <f t="shared" si="6"/>
        <v>278500</v>
      </c>
      <c r="L208" s="10" t="str">
        <f t="shared" si="7"/>
        <v>208</v>
      </c>
    </row>
    <row r="209" spans="1:12" x14ac:dyDescent="0.3">
      <c r="A209" s="1"/>
      <c r="B209" s="4"/>
      <c r="C209" s="1" t="s">
        <v>110</v>
      </c>
      <c r="D209" s="16"/>
      <c r="E209" s="16">
        <v>15000</v>
      </c>
      <c r="F209" s="16"/>
      <c r="G209" s="16"/>
      <c r="H209" s="16"/>
      <c r="I209" s="16"/>
      <c r="J209" s="20"/>
      <c r="K209" s="119">
        <f t="shared" si="6"/>
        <v>15000</v>
      </c>
      <c r="L209" s="10" t="str">
        <f t="shared" si="7"/>
        <v>208</v>
      </c>
    </row>
    <row r="210" spans="1:12" x14ac:dyDescent="0.3">
      <c r="A210" s="1"/>
      <c r="B210" s="4"/>
      <c r="C210" s="1" t="s">
        <v>137</v>
      </c>
      <c r="D210" s="16"/>
      <c r="E210" s="16">
        <v>15000</v>
      </c>
      <c r="F210" s="16"/>
      <c r="G210" s="16"/>
      <c r="H210" s="16"/>
      <c r="I210" s="16"/>
      <c r="J210" s="20"/>
      <c r="K210" s="119">
        <f t="shared" si="6"/>
        <v>15000</v>
      </c>
      <c r="L210" s="10" t="str">
        <f t="shared" si="7"/>
        <v>208</v>
      </c>
    </row>
    <row r="211" spans="1:12" x14ac:dyDescent="0.3">
      <c r="A211" s="1"/>
      <c r="B211" s="4"/>
      <c r="C211" s="1" t="s">
        <v>138</v>
      </c>
      <c r="D211" s="16"/>
      <c r="E211" s="16">
        <v>15000</v>
      </c>
      <c r="F211" s="16"/>
      <c r="G211" s="16"/>
      <c r="H211" s="16"/>
      <c r="I211" s="16"/>
      <c r="J211" s="20"/>
      <c r="K211" s="119">
        <f t="shared" si="6"/>
        <v>15000</v>
      </c>
      <c r="L211" s="10" t="str">
        <f t="shared" si="7"/>
        <v>208</v>
      </c>
    </row>
    <row r="212" spans="1:12" x14ac:dyDescent="0.3">
      <c r="A212" s="1"/>
      <c r="B212" s="4"/>
      <c r="C212" s="1" t="s">
        <v>139</v>
      </c>
      <c r="D212" s="16"/>
      <c r="E212" s="16"/>
      <c r="F212" s="16"/>
      <c r="G212" s="16">
        <v>15000</v>
      </c>
      <c r="H212" s="16"/>
      <c r="I212" s="16"/>
      <c r="J212" s="20"/>
      <c r="K212" s="119">
        <f t="shared" si="6"/>
        <v>15000</v>
      </c>
      <c r="L212" s="10" t="str">
        <f t="shared" si="7"/>
        <v>208</v>
      </c>
    </row>
    <row r="213" spans="1:12" x14ac:dyDescent="0.3">
      <c r="A213" s="1"/>
      <c r="B213" s="4"/>
      <c r="C213" s="1" t="s">
        <v>92</v>
      </c>
      <c r="D213" s="16"/>
      <c r="E213" s="16">
        <v>150000</v>
      </c>
      <c r="F213" s="16"/>
      <c r="G213" s="16"/>
      <c r="H213" s="16"/>
      <c r="I213" s="16"/>
      <c r="J213" s="20"/>
      <c r="K213" s="119">
        <f t="shared" si="6"/>
        <v>150000</v>
      </c>
      <c r="L213" s="10" t="str">
        <f t="shared" si="7"/>
        <v>208</v>
      </c>
    </row>
    <row r="214" spans="1:12" x14ac:dyDescent="0.3">
      <c r="A214" s="1"/>
      <c r="B214" s="4"/>
      <c r="C214" s="1"/>
      <c r="D214" s="16"/>
      <c r="E214" s="16"/>
      <c r="F214" s="16"/>
      <c r="G214" s="16"/>
      <c r="H214" s="16"/>
      <c r="I214" s="16"/>
      <c r="J214" s="18">
        <f>SUM(D195:I213)</f>
        <v>2691000</v>
      </c>
      <c r="K214" s="119">
        <f t="shared" si="6"/>
        <v>0</v>
      </c>
      <c r="L214" s="10" t="b">
        <f t="shared" si="7"/>
        <v>0</v>
      </c>
    </row>
    <row r="215" spans="1:12" x14ac:dyDescent="0.3">
      <c r="A215" s="1">
        <v>21</v>
      </c>
      <c r="B215" s="4">
        <v>30</v>
      </c>
      <c r="C215" s="1" t="s">
        <v>140</v>
      </c>
      <c r="D215" s="16"/>
      <c r="E215" s="16">
        <v>84000</v>
      </c>
      <c r="F215" s="16"/>
      <c r="G215" s="16"/>
      <c r="H215" s="16"/>
      <c r="I215" s="16"/>
      <c r="J215" s="20"/>
      <c r="K215" s="119">
        <f t="shared" si="6"/>
        <v>84000</v>
      </c>
      <c r="L215" s="10" t="str">
        <f t="shared" si="7"/>
        <v>208</v>
      </c>
    </row>
    <row r="216" spans="1:12" x14ac:dyDescent="0.3">
      <c r="A216" s="1"/>
      <c r="B216" s="4"/>
      <c r="C216" s="1" t="s">
        <v>125</v>
      </c>
      <c r="D216" s="16"/>
      <c r="E216" s="16">
        <v>24000</v>
      </c>
      <c r="F216" s="16"/>
      <c r="G216" s="16"/>
      <c r="H216" s="16"/>
      <c r="I216" s="16"/>
      <c r="J216" s="20"/>
      <c r="K216" s="119">
        <f t="shared" si="6"/>
        <v>24000</v>
      </c>
      <c r="L216" s="10" t="str">
        <f t="shared" si="7"/>
        <v>208</v>
      </c>
    </row>
    <row r="217" spans="1:12" x14ac:dyDescent="0.3">
      <c r="A217" s="1"/>
      <c r="B217" s="4"/>
      <c r="C217" s="1" t="s">
        <v>141</v>
      </c>
      <c r="D217" s="16"/>
      <c r="E217" s="16"/>
      <c r="F217" s="16"/>
      <c r="G217" s="16">
        <v>250000</v>
      </c>
      <c r="H217" s="16"/>
      <c r="I217" s="16"/>
      <c r="J217" s="20"/>
      <c r="K217" s="119">
        <f t="shared" si="6"/>
        <v>250000</v>
      </c>
      <c r="L217" s="10" t="str">
        <f t="shared" si="7"/>
        <v>208</v>
      </c>
    </row>
    <row r="218" spans="1:12" x14ac:dyDescent="0.3">
      <c r="A218" s="1"/>
      <c r="B218" s="4"/>
      <c r="C218" s="1" t="s">
        <v>142</v>
      </c>
      <c r="D218" s="16"/>
      <c r="E218" s="16"/>
      <c r="F218" s="16"/>
      <c r="G218" s="16">
        <v>30000</v>
      </c>
      <c r="H218" s="16"/>
      <c r="I218" s="16"/>
      <c r="J218" s="20"/>
      <c r="K218" s="119">
        <f t="shared" si="6"/>
        <v>30000</v>
      </c>
      <c r="L218" s="10" t="str">
        <f t="shared" si="7"/>
        <v>208</v>
      </c>
    </row>
    <row r="219" spans="1:12" x14ac:dyDescent="0.3">
      <c r="A219" s="1"/>
      <c r="B219" s="4"/>
      <c r="C219" s="1" t="s">
        <v>143</v>
      </c>
      <c r="D219" s="16"/>
      <c r="E219" s="16"/>
      <c r="F219" s="16"/>
      <c r="G219" s="16">
        <v>25000</v>
      </c>
      <c r="H219" s="16"/>
      <c r="I219" s="16"/>
      <c r="J219" s="20"/>
      <c r="K219" s="119">
        <f t="shared" si="6"/>
        <v>25000</v>
      </c>
      <c r="L219" s="10" t="str">
        <f t="shared" si="7"/>
        <v>208</v>
      </c>
    </row>
    <row r="220" spans="1:12" x14ac:dyDescent="0.3">
      <c r="A220" s="1"/>
      <c r="B220" s="4"/>
      <c r="C220" s="1" t="s">
        <v>144</v>
      </c>
      <c r="D220" s="16"/>
      <c r="E220" s="16">
        <v>18000</v>
      </c>
      <c r="F220" s="16"/>
      <c r="G220" s="16"/>
      <c r="H220" s="16"/>
      <c r="I220" s="16"/>
      <c r="J220" s="20"/>
      <c r="K220" s="119">
        <f t="shared" si="6"/>
        <v>18000</v>
      </c>
      <c r="L220" s="10" t="str">
        <f t="shared" si="7"/>
        <v>208</v>
      </c>
    </row>
    <row r="221" spans="1:12" x14ac:dyDescent="0.3">
      <c r="A221" s="1"/>
      <c r="B221" s="4"/>
      <c r="C221" s="1" t="s">
        <v>145</v>
      </c>
      <c r="D221" s="16"/>
      <c r="E221" s="16">
        <v>15000</v>
      </c>
      <c r="F221" s="16"/>
      <c r="G221" s="16"/>
      <c r="H221" s="16"/>
      <c r="I221" s="16"/>
      <c r="J221" s="20"/>
      <c r="K221" s="119">
        <f t="shared" si="6"/>
        <v>15000</v>
      </c>
      <c r="L221" s="10" t="str">
        <f t="shared" si="7"/>
        <v>208</v>
      </c>
    </row>
    <row r="222" spans="1:12" x14ac:dyDescent="0.3">
      <c r="A222" s="1"/>
      <c r="B222" s="4"/>
      <c r="C222" s="1" t="s">
        <v>146</v>
      </c>
      <c r="D222" s="16"/>
      <c r="E222" s="16">
        <v>59000</v>
      </c>
      <c r="F222" s="16"/>
      <c r="G222" s="16"/>
      <c r="H222" s="16"/>
      <c r="I222" s="16"/>
      <c r="J222" s="20"/>
      <c r="K222" s="119">
        <f t="shared" si="6"/>
        <v>59000</v>
      </c>
      <c r="L222" s="10" t="str">
        <f t="shared" si="7"/>
        <v>208</v>
      </c>
    </row>
    <row r="223" spans="1:12" x14ac:dyDescent="0.3">
      <c r="A223" s="1"/>
      <c r="B223" s="4"/>
      <c r="C223" s="1" t="s">
        <v>147</v>
      </c>
      <c r="D223" s="16"/>
      <c r="E223" s="16">
        <v>120000</v>
      </c>
      <c r="F223" s="16"/>
      <c r="G223" s="16"/>
      <c r="H223" s="16"/>
      <c r="I223" s="16"/>
      <c r="J223" s="20"/>
      <c r="K223" s="119">
        <f t="shared" si="6"/>
        <v>120000</v>
      </c>
      <c r="L223" s="10" t="str">
        <f t="shared" si="7"/>
        <v>208</v>
      </c>
    </row>
    <row r="224" spans="1:12" x14ac:dyDescent="0.3">
      <c r="A224" s="1"/>
      <c r="B224" s="4"/>
      <c r="C224" s="1" t="s">
        <v>148</v>
      </c>
      <c r="D224" s="16"/>
      <c r="E224" s="16">
        <v>15000</v>
      </c>
      <c r="F224" s="16"/>
      <c r="G224" s="16"/>
      <c r="H224" s="16"/>
      <c r="I224" s="16"/>
      <c r="J224" s="20"/>
      <c r="K224" s="119">
        <f t="shared" si="6"/>
        <v>15000</v>
      </c>
      <c r="L224" s="10" t="str">
        <f t="shared" si="7"/>
        <v>208</v>
      </c>
    </row>
    <row r="225" spans="1:12" x14ac:dyDescent="0.3">
      <c r="A225" s="1"/>
      <c r="B225" s="4"/>
      <c r="C225" s="1" t="s">
        <v>149</v>
      </c>
      <c r="D225" s="16"/>
      <c r="E225" s="16">
        <v>80000</v>
      </c>
      <c r="F225" s="16"/>
      <c r="G225" s="16"/>
      <c r="H225" s="16"/>
      <c r="I225" s="16"/>
      <c r="J225" s="20"/>
      <c r="K225" s="119">
        <f t="shared" si="6"/>
        <v>80000</v>
      </c>
      <c r="L225" s="10" t="str">
        <f t="shared" si="7"/>
        <v>208</v>
      </c>
    </row>
    <row r="226" spans="1:12" x14ac:dyDescent="0.3">
      <c r="A226" s="1"/>
      <c r="B226" s="4"/>
      <c r="C226" s="1" t="s">
        <v>150</v>
      </c>
      <c r="D226" s="16"/>
      <c r="E226" s="16">
        <v>149000</v>
      </c>
      <c r="F226" s="16"/>
      <c r="G226" s="16"/>
      <c r="H226" s="16"/>
      <c r="I226" s="16"/>
      <c r="J226" s="20"/>
      <c r="K226" s="119">
        <f t="shared" si="6"/>
        <v>149000</v>
      </c>
      <c r="L226" s="10" t="str">
        <f t="shared" si="7"/>
        <v>208</v>
      </c>
    </row>
    <row r="227" spans="1:12" x14ac:dyDescent="0.3">
      <c r="A227" s="1"/>
      <c r="B227" s="4"/>
      <c r="C227" s="1" t="s">
        <v>184</v>
      </c>
      <c r="D227" s="16"/>
      <c r="E227" s="16">
        <v>1000000</v>
      </c>
      <c r="F227" s="16"/>
      <c r="G227" s="16"/>
      <c r="H227" s="16"/>
      <c r="I227" s="16"/>
      <c r="J227" s="20"/>
      <c r="K227" s="119">
        <f t="shared" si="6"/>
        <v>1000000</v>
      </c>
      <c r="L227" s="10" t="str">
        <f t="shared" si="7"/>
        <v>208</v>
      </c>
    </row>
    <row r="228" spans="1:12" x14ac:dyDescent="0.3">
      <c r="A228" s="1"/>
      <c r="B228" s="4"/>
      <c r="C228" s="1" t="s">
        <v>185</v>
      </c>
      <c r="D228" s="16"/>
      <c r="F228" s="16">
        <v>2000000</v>
      </c>
      <c r="G228" s="16">
        <v>1500000</v>
      </c>
      <c r="H228" s="16"/>
      <c r="I228" s="16"/>
      <c r="J228" s="20"/>
      <c r="K228" s="119">
        <f t="shared" si="6"/>
        <v>3500000</v>
      </c>
      <c r="L228" s="10" t="str">
        <f t="shared" si="7"/>
        <v>128</v>
      </c>
    </row>
    <row r="229" spans="1:12" x14ac:dyDescent="0.3">
      <c r="A229" s="1"/>
      <c r="B229" s="4"/>
      <c r="C229" s="1" t="s">
        <v>151</v>
      </c>
      <c r="D229" s="16"/>
      <c r="E229" s="16"/>
      <c r="F229" s="16"/>
      <c r="G229" s="16">
        <v>340000</v>
      </c>
      <c r="H229" s="16"/>
      <c r="I229" s="16"/>
      <c r="J229" s="20"/>
      <c r="K229" s="119">
        <f t="shared" si="6"/>
        <v>340000</v>
      </c>
      <c r="L229" s="10" t="str">
        <f t="shared" si="7"/>
        <v>208</v>
      </c>
    </row>
    <row r="230" spans="1:12" x14ac:dyDescent="0.3">
      <c r="A230" s="1"/>
      <c r="B230" s="4"/>
      <c r="C230" s="1"/>
      <c r="D230" s="16"/>
      <c r="E230" s="16"/>
      <c r="F230" s="16"/>
      <c r="G230" s="16"/>
      <c r="H230" s="16"/>
      <c r="I230" s="16"/>
      <c r="J230" s="18">
        <f>SUM(D215:I229)</f>
        <v>5709000</v>
      </c>
      <c r="K230" s="119">
        <f t="shared" si="6"/>
        <v>0</v>
      </c>
      <c r="L230" s="10" t="b">
        <f t="shared" si="7"/>
        <v>0</v>
      </c>
    </row>
    <row r="231" spans="1:12" x14ac:dyDescent="0.3">
      <c r="A231" s="1">
        <v>22</v>
      </c>
      <c r="B231" s="4">
        <v>31</v>
      </c>
      <c r="C231" s="1" t="s">
        <v>152</v>
      </c>
      <c r="D231" s="16"/>
      <c r="E231" s="16"/>
      <c r="F231" s="16">
        <v>102000</v>
      </c>
      <c r="G231" s="21"/>
      <c r="H231" s="16"/>
      <c r="I231" s="16"/>
      <c r="J231" s="20"/>
      <c r="K231" s="119">
        <f t="shared" si="6"/>
        <v>102000</v>
      </c>
      <c r="L231" s="10" t="str">
        <f t="shared" si="7"/>
        <v>128</v>
      </c>
    </row>
    <row r="232" spans="1:12" x14ac:dyDescent="0.3">
      <c r="A232" s="1"/>
      <c r="B232" s="4"/>
      <c r="C232" s="1" t="s">
        <v>153</v>
      </c>
      <c r="D232" s="16"/>
      <c r="E232" s="16">
        <v>150000</v>
      </c>
      <c r="F232" s="16"/>
      <c r="G232" s="16"/>
      <c r="H232" s="16"/>
      <c r="I232" s="16"/>
      <c r="J232" s="20"/>
      <c r="K232" s="119">
        <f t="shared" si="6"/>
        <v>150000</v>
      </c>
      <c r="L232" s="10" t="str">
        <f t="shared" si="7"/>
        <v>208</v>
      </c>
    </row>
    <row r="233" spans="1:12" x14ac:dyDescent="0.3">
      <c r="A233" s="1"/>
      <c r="B233" s="4"/>
      <c r="C233" s="1" t="s">
        <v>132</v>
      </c>
      <c r="D233" s="16"/>
      <c r="E233" s="16">
        <v>100000</v>
      </c>
      <c r="F233" s="16"/>
      <c r="G233" s="16"/>
      <c r="H233" s="16"/>
      <c r="I233" s="16"/>
      <c r="J233" s="20"/>
      <c r="K233" s="119">
        <f t="shared" si="6"/>
        <v>100000</v>
      </c>
      <c r="L233" s="10" t="str">
        <f t="shared" si="7"/>
        <v>208</v>
      </c>
    </row>
    <row r="234" spans="1:12" x14ac:dyDescent="0.3">
      <c r="A234" s="1"/>
      <c r="B234" s="4"/>
      <c r="C234" s="1" t="s">
        <v>154</v>
      </c>
      <c r="D234" s="16"/>
      <c r="E234" s="16">
        <v>100000</v>
      </c>
      <c r="F234" s="16"/>
      <c r="G234" s="16"/>
      <c r="H234" s="16"/>
      <c r="I234" s="16"/>
      <c r="J234" s="20"/>
      <c r="K234" s="119">
        <f t="shared" si="6"/>
        <v>100000</v>
      </c>
      <c r="L234" s="10" t="str">
        <f t="shared" si="7"/>
        <v>208</v>
      </c>
    </row>
    <row r="235" spans="1:12" x14ac:dyDescent="0.3">
      <c r="A235" s="1"/>
      <c r="B235" s="4"/>
      <c r="C235" s="1" t="s">
        <v>128</v>
      </c>
      <c r="D235" s="16"/>
      <c r="E235" s="16">
        <v>100000</v>
      </c>
      <c r="F235" s="16"/>
      <c r="G235" s="16"/>
      <c r="H235" s="16"/>
      <c r="I235" s="16"/>
      <c r="J235" s="20"/>
      <c r="K235" s="119">
        <f t="shared" si="6"/>
        <v>100000</v>
      </c>
      <c r="L235" s="10" t="str">
        <f t="shared" si="7"/>
        <v>208</v>
      </c>
    </row>
    <row r="236" spans="1:12" x14ac:dyDescent="0.3">
      <c r="A236" s="1"/>
      <c r="B236" s="4"/>
      <c r="C236" s="1" t="s">
        <v>155</v>
      </c>
      <c r="D236" s="16"/>
      <c r="E236" s="16"/>
      <c r="F236" s="16"/>
      <c r="G236" s="16">
        <v>50000</v>
      </c>
      <c r="H236" s="16"/>
      <c r="I236" s="16"/>
      <c r="J236" s="20"/>
      <c r="K236" s="119">
        <f t="shared" si="6"/>
        <v>50000</v>
      </c>
      <c r="L236" s="10" t="str">
        <f t="shared" si="7"/>
        <v>208</v>
      </c>
    </row>
    <row r="237" spans="1:12" x14ac:dyDescent="0.3">
      <c r="A237" s="1"/>
      <c r="B237" s="4"/>
      <c r="C237" s="1" t="s">
        <v>36</v>
      </c>
      <c r="D237" s="16"/>
      <c r="E237" s="16"/>
      <c r="F237" s="16"/>
      <c r="G237" s="16">
        <v>94000</v>
      </c>
      <c r="H237" s="16"/>
      <c r="I237" s="16"/>
      <c r="J237" s="20"/>
      <c r="K237" s="119">
        <f t="shared" si="6"/>
        <v>94000</v>
      </c>
      <c r="L237" s="10" t="str">
        <f t="shared" si="7"/>
        <v>208</v>
      </c>
    </row>
    <row r="238" spans="1:12" x14ac:dyDescent="0.3">
      <c r="A238" s="1"/>
      <c r="B238" s="4"/>
      <c r="C238" s="1" t="s">
        <v>156</v>
      </c>
      <c r="D238" s="16"/>
      <c r="E238" s="16">
        <v>100000</v>
      </c>
      <c r="F238" s="16"/>
      <c r="G238" s="16"/>
      <c r="H238" s="16"/>
      <c r="I238" s="16"/>
      <c r="J238" s="20"/>
      <c r="K238" s="119">
        <f t="shared" si="6"/>
        <v>100000</v>
      </c>
      <c r="L238" s="10" t="str">
        <f t="shared" si="7"/>
        <v>208</v>
      </c>
    </row>
    <row r="239" spans="1:12" x14ac:dyDescent="0.3">
      <c r="A239" s="1"/>
      <c r="B239" s="4"/>
      <c r="C239" s="1" t="s">
        <v>113</v>
      </c>
      <c r="D239" s="16"/>
      <c r="E239" s="16">
        <v>111000</v>
      </c>
      <c r="F239" s="16"/>
      <c r="G239" s="16"/>
      <c r="H239" s="16"/>
      <c r="I239" s="16"/>
      <c r="J239" s="20"/>
      <c r="K239" s="119">
        <f t="shared" si="6"/>
        <v>111000</v>
      </c>
      <c r="L239" s="10" t="str">
        <f t="shared" si="7"/>
        <v>208</v>
      </c>
    </row>
    <row r="240" spans="1:12" x14ac:dyDescent="0.3">
      <c r="A240" s="1"/>
      <c r="B240" s="4"/>
      <c r="C240" s="1" t="s">
        <v>170</v>
      </c>
      <c r="D240" s="16"/>
      <c r="E240" s="16">
        <v>5000000</v>
      </c>
      <c r="F240" s="16"/>
      <c r="G240" s="16"/>
      <c r="H240" s="16"/>
      <c r="I240" s="16"/>
      <c r="J240" s="20"/>
      <c r="K240" s="119">
        <f t="shared" si="6"/>
        <v>5000000</v>
      </c>
      <c r="L240" s="10" t="str">
        <f t="shared" si="7"/>
        <v>208</v>
      </c>
    </row>
    <row r="241" spans="1:12" x14ac:dyDescent="0.3">
      <c r="A241" s="1"/>
      <c r="B241" s="4"/>
      <c r="C241" s="1" t="s">
        <v>89</v>
      </c>
      <c r="D241" s="16"/>
      <c r="E241" s="16">
        <v>11000</v>
      </c>
      <c r="F241" s="16"/>
      <c r="G241" s="16"/>
      <c r="H241" s="16"/>
      <c r="I241" s="16"/>
      <c r="J241" s="20"/>
      <c r="K241" s="119">
        <f t="shared" si="6"/>
        <v>11000</v>
      </c>
      <c r="L241" s="10" t="str">
        <f t="shared" si="7"/>
        <v>208</v>
      </c>
    </row>
    <row r="242" spans="1:12" x14ac:dyDescent="0.3">
      <c r="A242" s="1"/>
      <c r="B242" s="4"/>
      <c r="C242" s="1" t="s">
        <v>186</v>
      </c>
      <c r="D242" s="16"/>
      <c r="E242" s="16"/>
      <c r="F242" s="16"/>
      <c r="G242" s="16">
        <v>120000</v>
      </c>
      <c r="H242" s="16"/>
      <c r="I242" s="16"/>
      <c r="J242" s="20"/>
      <c r="K242" s="119">
        <f t="shared" si="6"/>
        <v>120000</v>
      </c>
      <c r="L242" s="10" t="str">
        <f t="shared" si="7"/>
        <v>208</v>
      </c>
    </row>
    <row r="243" spans="1:12" x14ac:dyDescent="0.3">
      <c r="A243" s="1"/>
      <c r="B243" s="4"/>
      <c r="C243" s="1" t="s">
        <v>204</v>
      </c>
      <c r="D243" s="16"/>
      <c r="E243" s="16">
        <v>22500</v>
      </c>
      <c r="F243" s="16"/>
      <c r="G243" s="16"/>
      <c r="H243" s="16"/>
      <c r="I243" s="16"/>
      <c r="J243" s="20"/>
      <c r="K243" s="119">
        <f t="shared" si="6"/>
        <v>22500</v>
      </c>
      <c r="L243" s="10" t="str">
        <f t="shared" si="7"/>
        <v>208</v>
      </c>
    </row>
    <row r="244" spans="1:12" x14ac:dyDescent="0.3">
      <c r="A244" s="1"/>
      <c r="B244" s="4"/>
      <c r="C244" s="1" t="s">
        <v>191</v>
      </c>
      <c r="D244" s="16"/>
      <c r="E244" s="16"/>
      <c r="F244" s="16">
        <v>2765000</v>
      </c>
      <c r="G244" s="16">
        <v>2765000</v>
      </c>
      <c r="H244" s="16"/>
      <c r="I244" s="16"/>
      <c r="J244" s="20"/>
      <c r="K244" s="119">
        <f t="shared" si="6"/>
        <v>5530000</v>
      </c>
      <c r="L244" s="10" t="str">
        <f t="shared" si="7"/>
        <v>128</v>
      </c>
    </row>
    <row r="245" spans="1:12" x14ac:dyDescent="0.3">
      <c r="A245" s="1"/>
      <c r="B245" s="4"/>
      <c r="C245" s="1" t="s">
        <v>205</v>
      </c>
      <c r="D245" s="16"/>
      <c r="E245" s="16">
        <v>11000</v>
      </c>
      <c r="F245" s="16"/>
      <c r="G245" s="16"/>
      <c r="H245" s="16"/>
      <c r="I245" s="16"/>
      <c r="J245" s="20"/>
      <c r="K245" s="119">
        <f t="shared" si="6"/>
        <v>11000</v>
      </c>
      <c r="L245" s="10" t="str">
        <f t="shared" si="7"/>
        <v>208</v>
      </c>
    </row>
    <row r="246" spans="1:12" x14ac:dyDescent="0.3">
      <c r="A246" s="1"/>
      <c r="B246" s="4"/>
      <c r="C246" s="1"/>
      <c r="D246" s="16"/>
      <c r="E246" s="16"/>
      <c r="F246" s="16"/>
      <c r="G246" s="16"/>
      <c r="H246" s="16"/>
      <c r="I246" s="16"/>
      <c r="J246" s="18">
        <f>SUM(D231:I245)</f>
        <v>11601500</v>
      </c>
      <c r="K246" s="119">
        <f t="shared" si="6"/>
        <v>0</v>
      </c>
      <c r="L246" s="10" t="b">
        <f t="shared" si="7"/>
        <v>0</v>
      </c>
    </row>
    <row r="247" spans="1:12" x14ac:dyDescent="0.3">
      <c r="A247" s="1">
        <v>23</v>
      </c>
      <c r="B247" s="8">
        <v>44805</v>
      </c>
      <c r="C247" s="1" t="s">
        <v>136</v>
      </c>
      <c r="D247" s="16"/>
      <c r="E247" s="16">
        <v>44000</v>
      </c>
      <c r="F247" s="16"/>
      <c r="G247" s="16"/>
      <c r="H247" s="16"/>
      <c r="I247" s="16"/>
      <c r="J247" s="18"/>
      <c r="K247" s="119">
        <f t="shared" si="6"/>
        <v>44000</v>
      </c>
      <c r="L247" s="10" t="str">
        <f t="shared" si="7"/>
        <v>208</v>
      </c>
    </row>
    <row r="248" spans="1:12" x14ac:dyDescent="0.3">
      <c r="A248" s="1"/>
      <c r="B248" s="4"/>
      <c r="C248" s="1" t="s">
        <v>157</v>
      </c>
      <c r="D248" s="16"/>
      <c r="E248" s="16">
        <v>50000</v>
      </c>
      <c r="F248" s="16"/>
      <c r="G248" s="16"/>
      <c r="H248" s="16"/>
      <c r="I248" s="16"/>
      <c r="J248" s="18"/>
      <c r="K248" s="119">
        <f t="shared" si="6"/>
        <v>50000</v>
      </c>
      <c r="L248" s="10" t="str">
        <f t="shared" si="7"/>
        <v>208</v>
      </c>
    </row>
    <row r="249" spans="1:12" x14ac:dyDescent="0.3">
      <c r="A249" s="1"/>
      <c r="B249" s="4"/>
      <c r="C249" s="1" t="s">
        <v>158</v>
      </c>
      <c r="D249" s="16"/>
      <c r="E249" s="16">
        <v>126000</v>
      </c>
      <c r="F249" s="16"/>
      <c r="G249" s="16"/>
      <c r="H249" s="16"/>
      <c r="I249" s="16"/>
      <c r="J249" s="18"/>
      <c r="K249" s="119">
        <f t="shared" si="6"/>
        <v>126000</v>
      </c>
      <c r="L249" s="10" t="str">
        <f t="shared" si="7"/>
        <v>208</v>
      </c>
    </row>
    <row r="250" spans="1:12" x14ac:dyDescent="0.3">
      <c r="A250" s="1"/>
      <c r="B250" s="4"/>
      <c r="C250" s="1" t="s">
        <v>159</v>
      </c>
      <c r="D250" s="16"/>
      <c r="E250" s="16">
        <v>150000</v>
      </c>
      <c r="F250" s="16"/>
      <c r="G250" s="16"/>
      <c r="H250" s="16"/>
      <c r="I250" s="16"/>
      <c r="J250" s="18"/>
      <c r="K250" s="119">
        <f t="shared" si="6"/>
        <v>150000</v>
      </c>
      <c r="L250" s="10" t="str">
        <f t="shared" si="7"/>
        <v>208</v>
      </c>
    </row>
    <row r="251" spans="1:12" x14ac:dyDescent="0.3">
      <c r="A251" s="1"/>
      <c r="B251" s="4"/>
      <c r="C251" s="1" t="s">
        <v>141</v>
      </c>
      <c r="D251" s="16"/>
      <c r="E251" s="16"/>
      <c r="F251" s="16"/>
      <c r="G251" s="16">
        <v>192000</v>
      </c>
      <c r="H251" s="16"/>
      <c r="I251" s="16"/>
      <c r="J251" s="18"/>
      <c r="K251" s="119">
        <f t="shared" si="6"/>
        <v>192000</v>
      </c>
      <c r="L251" s="10" t="str">
        <f t="shared" si="7"/>
        <v>208</v>
      </c>
    </row>
    <row r="252" spans="1:12" x14ac:dyDescent="0.3">
      <c r="A252" s="1"/>
      <c r="B252" s="4"/>
      <c r="C252" s="1" t="s">
        <v>160</v>
      </c>
      <c r="D252" s="16"/>
      <c r="E252" s="16">
        <v>101080</v>
      </c>
      <c r="F252" s="16"/>
      <c r="G252" s="16"/>
      <c r="H252" s="16"/>
      <c r="I252" s="16"/>
      <c r="J252" s="18"/>
      <c r="K252" s="119">
        <f t="shared" si="6"/>
        <v>101080</v>
      </c>
      <c r="L252" s="10" t="str">
        <f t="shared" si="7"/>
        <v>208</v>
      </c>
    </row>
    <row r="253" spans="1:12" x14ac:dyDescent="0.3">
      <c r="A253" s="1"/>
      <c r="B253" s="4"/>
      <c r="C253" s="1" t="s">
        <v>172</v>
      </c>
      <c r="D253" s="16"/>
      <c r="E253" s="16">
        <v>24000</v>
      </c>
      <c r="F253" s="16"/>
      <c r="G253" s="16"/>
      <c r="H253" s="16"/>
      <c r="I253" s="16"/>
      <c r="J253" s="18"/>
      <c r="K253" s="119">
        <f t="shared" si="6"/>
        <v>24000</v>
      </c>
      <c r="L253" s="10" t="str">
        <f t="shared" si="7"/>
        <v>208</v>
      </c>
    </row>
    <row r="254" spans="1:12" x14ac:dyDescent="0.3">
      <c r="A254" s="1"/>
      <c r="B254" s="4"/>
      <c r="C254" s="1" t="s">
        <v>66</v>
      </c>
      <c r="D254" s="16"/>
      <c r="E254" s="16"/>
      <c r="F254" s="16"/>
      <c r="G254" s="16">
        <v>200000</v>
      </c>
      <c r="H254" s="16"/>
      <c r="I254" s="16"/>
      <c r="J254" s="18"/>
      <c r="K254" s="119">
        <f t="shared" si="6"/>
        <v>200000</v>
      </c>
      <c r="L254" s="10" t="str">
        <f t="shared" si="7"/>
        <v>208</v>
      </c>
    </row>
    <row r="255" spans="1:12" x14ac:dyDescent="0.3">
      <c r="A255" s="1"/>
      <c r="B255" s="4"/>
      <c r="C255" s="1" t="s">
        <v>206</v>
      </c>
      <c r="D255" s="16"/>
      <c r="E255" s="16"/>
      <c r="F255" s="16"/>
      <c r="G255" s="16">
        <v>4192500</v>
      </c>
      <c r="H255" s="16"/>
      <c r="I255" s="16"/>
      <c r="J255" s="18"/>
      <c r="K255" s="119">
        <f t="shared" si="6"/>
        <v>4192500</v>
      </c>
      <c r="L255" s="10" t="str">
        <f t="shared" si="7"/>
        <v>208</v>
      </c>
    </row>
    <row r="256" spans="1:12" x14ac:dyDescent="0.3">
      <c r="A256" s="11"/>
      <c r="B256" s="12"/>
      <c r="C256" s="11"/>
      <c r="D256" s="23"/>
      <c r="E256" s="23"/>
      <c r="F256" s="23"/>
      <c r="G256" s="23"/>
      <c r="H256" s="23"/>
      <c r="I256" s="23"/>
      <c r="J256" s="24">
        <f>SUM(D247:I255)</f>
        <v>5079580</v>
      </c>
      <c r="K256" s="119">
        <f t="shared" si="6"/>
        <v>0</v>
      </c>
      <c r="L256" s="10" t="b">
        <f t="shared" si="7"/>
        <v>0</v>
      </c>
    </row>
    <row r="257" spans="1:12" s="15" customFormat="1" x14ac:dyDescent="0.3">
      <c r="A257" s="1">
        <v>24</v>
      </c>
      <c r="B257" s="8">
        <v>44806</v>
      </c>
      <c r="C257" s="1" t="s">
        <v>156</v>
      </c>
      <c r="D257" s="16"/>
      <c r="E257" s="16">
        <v>50000</v>
      </c>
      <c r="F257" s="16"/>
      <c r="G257" s="16"/>
      <c r="H257" s="16"/>
      <c r="I257" s="16"/>
      <c r="J257" s="18"/>
      <c r="K257" s="119">
        <f t="shared" si="6"/>
        <v>50000</v>
      </c>
      <c r="L257" s="10" t="str">
        <f t="shared" si="7"/>
        <v>208</v>
      </c>
    </row>
    <row r="258" spans="1:12" s="15" customFormat="1" x14ac:dyDescent="0.3">
      <c r="A258" s="1"/>
      <c r="B258" s="4"/>
      <c r="C258" s="1" t="s">
        <v>161</v>
      </c>
      <c r="D258" s="16">
        <v>100000</v>
      </c>
      <c r="E258" s="16"/>
      <c r="F258" s="16"/>
      <c r="G258" s="16"/>
      <c r="H258" s="16"/>
      <c r="I258" s="16"/>
      <c r="J258" s="18"/>
      <c r="K258" s="119">
        <f t="shared" si="6"/>
        <v>100000</v>
      </c>
      <c r="L258" s="10" t="str">
        <f t="shared" si="7"/>
        <v>128</v>
      </c>
    </row>
    <row r="259" spans="1:12" s="15" customFormat="1" x14ac:dyDescent="0.3">
      <c r="A259" s="1"/>
      <c r="B259" s="4"/>
      <c r="C259" s="1" t="s">
        <v>162</v>
      </c>
      <c r="D259" s="16"/>
      <c r="E259" s="16">
        <v>100000</v>
      </c>
      <c r="F259" s="16"/>
      <c r="G259" s="16"/>
      <c r="H259" s="16"/>
      <c r="I259" s="16"/>
      <c r="J259" s="18"/>
      <c r="K259" s="119">
        <f t="shared" si="6"/>
        <v>100000</v>
      </c>
      <c r="L259" s="10" t="str">
        <f t="shared" si="7"/>
        <v>208</v>
      </c>
    </row>
    <row r="260" spans="1:12" s="15" customFormat="1" x14ac:dyDescent="0.3">
      <c r="A260" s="1"/>
      <c r="B260" s="4"/>
      <c r="C260" s="1" t="s">
        <v>156</v>
      </c>
      <c r="D260" s="16">
        <v>150000</v>
      </c>
      <c r="E260" s="16"/>
      <c r="F260" s="16"/>
      <c r="G260" s="16"/>
      <c r="H260" s="16"/>
      <c r="I260" s="16"/>
      <c r="J260" s="18"/>
      <c r="K260" s="119">
        <f t="shared" si="6"/>
        <v>150000</v>
      </c>
      <c r="L260" s="10" t="str">
        <f t="shared" si="7"/>
        <v>128</v>
      </c>
    </row>
    <row r="261" spans="1:12" s="15" customFormat="1" x14ac:dyDescent="0.3">
      <c r="A261" s="1"/>
      <c r="B261" s="4"/>
      <c r="C261" s="1" t="s">
        <v>113</v>
      </c>
      <c r="D261" s="16">
        <v>46000</v>
      </c>
      <c r="E261" s="22"/>
      <c r="F261" s="16"/>
      <c r="G261" s="16"/>
      <c r="H261" s="16"/>
      <c r="I261" s="16"/>
      <c r="J261" s="18"/>
      <c r="K261" s="119">
        <f t="shared" ref="K261:K290" si="8">SUM(D261:I261)</f>
        <v>46000</v>
      </c>
      <c r="L261" s="10" t="str">
        <f t="shared" ref="L261:L290" si="9">IF(ISNUMBER(D261),"128",IF(ISNUMBER(E261),"208",IF(ISNUMBER(F261),"128",IF(ISNUMBER(G261),"208",IF(ISNUMBER(H261),"128",IF(ISNUMBER(I261),"208"))))))</f>
        <v>128</v>
      </c>
    </row>
    <row r="262" spans="1:12" x14ac:dyDescent="0.3">
      <c r="A262" s="1"/>
      <c r="B262" s="4"/>
      <c r="C262" s="1" t="s">
        <v>163</v>
      </c>
      <c r="D262" s="16"/>
      <c r="E262" s="16"/>
      <c r="F262" s="16"/>
      <c r="G262" s="16">
        <v>108000</v>
      </c>
      <c r="H262" s="16"/>
      <c r="I262" s="16"/>
      <c r="J262" s="18"/>
      <c r="K262" s="119">
        <f t="shared" si="8"/>
        <v>108000</v>
      </c>
      <c r="L262" s="10" t="str">
        <f t="shared" si="9"/>
        <v>208</v>
      </c>
    </row>
    <row r="263" spans="1:12" x14ac:dyDescent="0.3">
      <c r="A263" s="1"/>
      <c r="B263" s="4"/>
      <c r="C263" s="1"/>
      <c r="D263" s="16"/>
      <c r="E263" s="16"/>
      <c r="F263" s="16"/>
      <c r="G263" s="16"/>
      <c r="H263" s="16"/>
      <c r="I263" s="16"/>
      <c r="J263" s="18">
        <f>SUM(D257:I262)</f>
        <v>554000</v>
      </c>
      <c r="K263" s="119">
        <f t="shared" si="8"/>
        <v>0</v>
      </c>
      <c r="L263" s="10" t="b">
        <f t="shared" si="9"/>
        <v>0</v>
      </c>
    </row>
    <row r="264" spans="1:12" x14ac:dyDescent="0.3">
      <c r="A264" s="1">
        <v>25</v>
      </c>
      <c r="B264" s="8">
        <v>44807</v>
      </c>
      <c r="C264" s="1" t="s">
        <v>164</v>
      </c>
      <c r="D264" s="16"/>
      <c r="E264" s="16">
        <v>50000</v>
      </c>
      <c r="F264" s="16"/>
      <c r="G264" s="16"/>
      <c r="H264" s="16"/>
      <c r="I264" s="16"/>
      <c r="J264" s="18"/>
      <c r="K264" s="119">
        <f t="shared" si="8"/>
        <v>50000</v>
      </c>
      <c r="L264" s="10" t="str">
        <f t="shared" si="9"/>
        <v>208</v>
      </c>
    </row>
    <row r="265" spans="1:12" x14ac:dyDescent="0.3">
      <c r="A265" s="1"/>
      <c r="B265" s="8"/>
      <c r="C265" s="1" t="s">
        <v>165</v>
      </c>
      <c r="D265" s="16"/>
      <c r="E265" s="16">
        <v>100000</v>
      </c>
      <c r="F265" s="16"/>
      <c r="G265" s="16"/>
      <c r="H265" s="16"/>
      <c r="I265" s="16"/>
      <c r="J265" s="18"/>
      <c r="K265" s="119">
        <f t="shared" si="8"/>
        <v>100000</v>
      </c>
      <c r="L265" s="10" t="str">
        <f t="shared" si="9"/>
        <v>208</v>
      </c>
    </row>
    <row r="266" spans="1:12" x14ac:dyDescent="0.3">
      <c r="A266" s="1"/>
      <c r="B266" s="8"/>
      <c r="C266" s="1" t="s">
        <v>166</v>
      </c>
      <c r="D266" s="16"/>
      <c r="E266" s="16"/>
      <c r="F266" s="16"/>
      <c r="G266" s="16">
        <v>140000</v>
      </c>
      <c r="H266" s="16"/>
      <c r="I266" s="16"/>
      <c r="J266" s="18"/>
      <c r="K266" s="119">
        <f t="shared" si="8"/>
        <v>140000</v>
      </c>
      <c r="L266" s="10" t="str">
        <f t="shared" si="9"/>
        <v>208</v>
      </c>
    </row>
    <row r="267" spans="1:12" x14ac:dyDescent="0.3">
      <c r="A267" s="1"/>
      <c r="B267" s="8"/>
      <c r="C267" s="1" t="s">
        <v>156</v>
      </c>
      <c r="D267" s="16"/>
      <c r="E267" s="16">
        <v>180000</v>
      </c>
      <c r="F267" s="16"/>
      <c r="G267" s="16"/>
      <c r="H267" s="16"/>
      <c r="I267" s="16"/>
      <c r="J267" s="18"/>
      <c r="K267" s="119">
        <f t="shared" si="8"/>
        <v>180000</v>
      </c>
      <c r="L267" s="10" t="str">
        <f t="shared" si="9"/>
        <v>208</v>
      </c>
    </row>
    <row r="268" spans="1:12" x14ac:dyDescent="0.3">
      <c r="A268" s="1"/>
      <c r="B268" s="8"/>
      <c r="C268" s="1" t="s">
        <v>167</v>
      </c>
      <c r="D268" s="16"/>
      <c r="E268" s="16"/>
      <c r="F268" s="16">
        <v>228000</v>
      </c>
      <c r="G268" s="21"/>
      <c r="H268" s="16"/>
      <c r="I268" s="16"/>
      <c r="J268" s="18"/>
      <c r="K268" s="119">
        <f t="shared" si="8"/>
        <v>228000</v>
      </c>
      <c r="L268" s="10" t="str">
        <f t="shared" si="9"/>
        <v>128</v>
      </c>
    </row>
    <row r="269" spans="1:12" x14ac:dyDescent="0.3">
      <c r="A269" s="1"/>
      <c r="B269" s="8"/>
      <c r="C269" s="1"/>
      <c r="D269" s="16"/>
      <c r="E269" s="16"/>
      <c r="F269" s="16"/>
      <c r="G269" s="16"/>
      <c r="H269" s="16"/>
      <c r="I269" s="16"/>
      <c r="J269" s="18">
        <f>SUM(D264:I268)</f>
        <v>698000</v>
      </c>
      <c r="K269" s="119">
        <f t="shared" si="8"/>
        <v>0</v>
      </c>
      <c r="L269" s="10" t="b">
        <f t="shared" si="9"/>
        <v>0</v>
      </c>
    </row>
    <row r="270" spans="1:12" x14ac:dyDescent="0.3">
      <c r="A270" s="1">
        <v>26</v>
      </c>
      <c r="B270" s="8">
        <v>44808</v>
      </c>
      <c r="C270" s="1" t="s">
        <v>156</v>
      </c>
      <c r="D270" s="16">
        <v>100000</v>
      </c>
      <c r="F270" s="16"/>
      <c r="G270" s="16"/>
      <c r="H270" s="16"/>
      <c r="I270" s="16"/>
      <c r="J270" s="18"/>
      <c r="K270" s="119">
        <f t="shared" si="8"/>
        <v>100000</v>
      </c>
      <c r="L270" s="10" t="str">
        <f t="shared" si="9"/>
        <v>128</v>
      </c>
    </row>
    <row r="271" spans="1:12" x14ac:dyDescent="0.3">
      <c r="A271" s="1"/>
      <c r="B271" s="8"/>
      <c r="C271" s="1" t="s">
        <v>166</v>
      </c>
      <c r="D271" s="16"/>
      <c r="E271" s="16"/>
      <c r="F271" s="16">
        <v>150000</v>
      </c>
      <c r="H271" s="16"/>
      <c r="I271" s="16"/>
      <c r="J271" s="18"/>
      <c r="K271" s="119">
        <f t="shared" si="8"/>
        <v>150000</v>
      </c>
      <c r="L271" s="10" t="str">
        <f t="shared" si="9"/>
        <v>128</v>
      </c>
    </row>
    <row r="272" spans="1:12" x14ac:dyDescent="0.3">
      <c r="A272" s="1"/>
      <c r="B272" s="8"/>
      <c r="C272" s="1" t="s">
        <v>47</v>
      </c>
      <c r="D272" s="16">
        <v>50000</v>
      </c>
      <c r="E272" s="16"/>
      <c r="F272" s="16"/>
      <c r="G272" s="16"/>
      <c r="H272" s="16"/>
      <c r="I272" s="16"/>
      <c r="J272" s="18"/>
      <c r="K272" s="119">
        <f t="shared" si="8"/>
        <v>50000</v>
      </c>
      <c r="L272" s="10" t="str">
        <f t="shared" si="9"/>
        <v>128</v>
      </c>
    </row>
    <row r="273" spans="1:12" x14ac:dyDescent="0.3">
      <c r="A273" s="1"/>
      <c r="B273" s="8"/>
      <c r="C273" s="1" t="s">
        <v>171</v>
      </c>
      <c r="D273" s="16">
        <v>2040000</v>
      </c>
      <c r="E273" s="16"/>
      <c r="F273" s="16"/>
      <c r="G273" s="16"/>
      <c r="H273" s="16"/>
      <c r="I273" s="16"/>
      <c r="J273" s="18"/>
      <c r="K273" s="119">
        <f t="shared" si="8"/>
        <v>2040000</v>
      </c>
      <c r="L273" s="10" t="str">
        <f t="shared" si="9"/>
        <v>128</v>
      </c>
    </row>
    <row r="274" spans="1:12" x14ac:dyDescent="0.3">
      <c r="A274" s="1"/>
      <c r="B274" s="8"/>
      <c r="C274" s="1" t="s">
        <v>187</v>
      </c>
      <c r="D274" s="16"/>
      <c r="E274" s="16"/>
      <c r="F274" s="16"/>
      <c r="G274" s="16">
        <v>11550000</v>
      </c>
      <c r="H274" s="16"/>
      <c r="I274" s="16"/>
      <c r="J274" s="18"/>
      <c r="K274" s="119">
        <f t="shared" si="8"/>
        <v>11550000</v>
      </c>
      <c r="L274" s="10" t="str">
        <f t="shared" si="9"/>
        <v>208</v>
      </c>
    </row>
    <row r="275" spans="1:12" x14ac:dyDescent="0.3">
      <c r="A275" s="1"/>
      <c r="B275" s="8"/>
      <c r="C275" s="1"/>
      <c r="D275" s="16"/>
      <c r="E275" s="16"/>
      <c r="F275" s="16"/>
      <c r="G275" s="16"/>
      <c r="H275" s="16"/>
      <c r="I275" s="16"/>
      <c r="J275" s="18">
        <f>SUM(D270:I274)</f>
        <v>13890000</v>
      </c>
      <c r="K275" s="119">
        <f t="shared" si="8"/>
        <v>0</v>
      </c>
      <c r="L275" s="10" t="b">
        <f t="shared" si="9"/>
        <v>0</v>
      </c>
    </row>
    <row r="276" spans="1:12" x14ac:dyDescent="0.3">
      <c r="A276" s="1"/>
      <c r="B276" s="8">
        <v>44809</v>
      </c>
      <c r="C276" s="1" t="s">
        <v>173</v>
      </c>
      <c r="D276" s="16"/>
      <c r="E276" s="16">
        <v>35000</v>
      </c>
      <c r="F276" s="16"/>
      <c r="G276" s="16"/>
      <c r="H276" s="16"/>
      <c r="I276" s="16"/>
      <c r="J276" s="18"/>
      <c r="K276" s="119">
        <f t="shared" si="8"/>
        <v>35000</v>
      </c>
      <c r="L276" s="10" t="str">
        <f t="shared" si="9"/>
        <v>208</v>
      </c>
    </row>
    <row r="277" spans="1:12" x14ac:dyDescent="0.3">
      <c r="A277" s="1"/>
      <c r="B277" s="8"/>
      <c r="C277" s="1" t="s">
        <v>174</v>
      </c>
      <c r="D277" s="16"/>
      <c r="E277" s="16">
        <v>117000</v>
      </c>
      <c r="F277" s="16"/>
      <c r="G277" s="16"/>
      <c r="H277" s="16"/>
      <c r="I277" s="16"/>
      <c r="J277" s="18"/>
      <c r="K277" s="119">
        <f t="shared" si="8"/>
        <v>117000</v>
      </c>
      <c r="L277" s="10" t="str">
        <f t="shared" si="9"/>
        <v>208</v>
      </c>
    </row>
    <row r="278" spans="1:12" x14ac:dyDescent="0.3">
      <c r="A278" s="1"/>
      <c r="B278" s="8"/>
      <c r="C278" s="1" t="s">
        <v>77</v>
      </c>
      <c r="D278" s="16"/>
      <c r="E278" s="16">
        <v>11000</v>
      </c>
      <c r="F278" s="16"/>
      <c r="G278" s="16"/>
      <c r="H278" s="16"/>
      <c r="I278" s="16"/>
      <c r="J278" s="18"/>
      <c r="K278" s="119">
        <f t="shared" si="8"/>
        <v>11000</v>
      </c>
      <c r="L278" s="10" t="str">
        <f t="shared" si="9"/>
        <v>208</v>
      </c>
    </row>
    <row r="279" spans="1:12" x14ac:dyDescent="0.3">
      <c r="A279" s="1"/>
      <c r="B279" s="8"/>
      <c r="C279" s="1" t="s">
        <v>192</v>
      </c>
      <c r="D279" s="16"/>
      <c r="E279" s="16"/>
      <c r="F279" s="16">
        <v>4340000</v>
      </c>
      <c r="G279" s="16"/>
      <c r="H279" s="16"/>
      <c r="I279" s="16"/>
      <c r="J279" s="18"/>
      <c r="K279" s="119">
        <f t="shared" si="8"/>
        <v>4340000</v>
      </c>
      <c r="L279" s="10" t="str">
        <f t="shared" si="9"/>
        <v>128</v>
      </c>
    </row>
    <row r="280" spans="1:12" x14ac:dyDescent="0.3">
      <c r="A280" s="1"/>
      <c r="B280" s="8"/>
      <c r="C280" s="1" t="s">
        <v>192</v>
      </c>
      <c r="D280" s="16"/>
      <c r="E280" s="16"/>
      <c r="F280" s="16"/>
      <c r="G280" s="16">
        <v>7440000</v>
      </c>
      <c r="H280" s="16"/>
      <c r="I280" s="16"/>
      <c r="J280" s="18"/>
      <c r="K280" s="119">
        <f t="shared" si="8"/>
        <v>7440000</v>
      </c>
      <c r="L280" s="10" t="str">
        <f t="shared" si="9"/>
        <v>208</v>
      </c>
    </row>
    <row r="281" spans="1:12" x14ac:dyDescent="0.3">
      <c r="A281" s="1"/>
      <c r="B281" s="8"/>
      <c r="C281" s="1"/>
      <c r="D281" s="16"/>
      <c r="E281" s="16"/>
      <c r="F281" s="16"/>
      <c r="G281" s="16"/>
      <c r="H281" s="16"/>
      <c r="I281" s="16"/>
      <c r="J281" s="18">
        <f>SUM(D276:I280)</f>
        <v>11943000</v>
      </c>
      <c r="K281" s="119">
        <f t="shared" si="8"/>
        <v>0</v>
      </c>
      <c r="L281" s="10" t="b">
        <f t="shared" si="9"/>
        <v>0</v>
      </c>
    </row>
    <row r="282" spans="1:12" x14ac:dyDescent="0.3">
      <c r="A282" s="1"/>
      <c r="B282" s="8">
        <v>44810</v>
      </c>
      <c r="C282" s="1" t="s">
        <v>175</v>
      </c>
      <c r="D282" s="16"/>
      <c r="E282" s="16">
        <v>140000</v>
      </c>
      <c r="F282" s="16"/>
      <c r="G282" s="16"/>
      <c r="H282" s="16"/>
      <c r="I282" s="16"/>
      <c r="J282" s="18"/>
      <c r="K282" s="119">
        <f t="shared" si="8"/>
        <v>140000</v>
      </c>
      <c r="L282" s="10" t="str">
        <f t="shared" si="9"/>
        <v>208</v>
      </c>
    </row>
    <row r="283" spans="1:12" x14ac:dyDescent="0.3">
      <c r="A283" s="1"/>
      <c r="B283" s="8"/>
      <c r="C283" s="1"/>
      <c r="D283" s="16"/>
      <c r="E283" s="16"/>
      <c r="F283" s="16"/>
      <c r="G283" s="16"/>
      <c r="H283" s="16"/>
      <c r="I283" s="16"/>
      <c r="J283" s="18">
        <f>SUM(D282:I282)</f>
        <v>140000</v>
      </c>
      <c r="K283" s="119">
        <f t="shared" si="8"/>
        <v>0</v>
      </c>
      <c r="L283" s="10" t="b">
        <f t="shared" si="9"/>
        <v>0</v>
      </c>
    </row>
    <row r="284" spans="1:12" x14ac:dyDescent="0.3">
      <c r="A284" s="1"/>
      <c r="B284" s="8">
        <v>44811</v>
      </c>
      <c r="C284" s="1" t="s">
        <v>133</v>
      </c>
      <c r="D284" s="16"/>
      <c r="E284" s="16">
        <v>100000</v>
      </c>
      <c r="F284" s="16"/>
      <c r="G284" s="16"/>
      <c r="H284" s="16"/>
      <c r="I284" s="16"/>
      <c r="J284" s="18"/>
      <c r="K284" s="119">
        <f t="shared" si="8"/>
        <v>100000</v>
      </c>
      <c r="L284" s="10" t="str">
        <f t="shared" si="9"/>
        <v>208</v>
      </c>
    </row>
    <row r="285" spans="1:12" x14ac:dyDescent="0.3">
      <c r="A285" s="1"/>
      <c r="B285" s="8"/>
      <c r="C285" s="1" t="s">
        <v>133</v>
      </c>
      <c r="D285" s="16"/>
      <c r="E285" s="16">
        <v>101500</v>
      </c>
      <c r="F285" s="16"/>
      <c r="G285" s="16"/>
      <c r="H285" s="16"/>
      <c r="I285" s="16"/>
      <c r="J285" s="18"/>
      <c r="K285" s="119">
        <f t="shared" si="8"/>
        <v>101500</v>
      </c>
      <c r="L285" s="10" t="str">
        <f t="shared" si="9"/>
        <v>208</v>
      </c>
    </row>
    <row r="286" spans="1:12" x14ac:dyDescent="0.3">
      <c r="A286" s="1"/>
      <c r="B286" s="8"/>
      <c r="C286" s="1"/>
      <c r="D286" s="16"/>
      <c r="E286" s="16"/>
      <c r="F286" s="16"/>
      <c r="G286" s="16"/>
      <c r="H286" s="16"/>
      <c r="I286" s="16"/>
      <c r="J286" s="18">
        <f>SUM(D284:I285)</f>
        <v>201500</v>
      </c>
      <c r="K286" s="119">
        <f t="shared" si="8"/>
        <v>0</v>
      </c>
      <c r="L286" s="10" t="b">
        <f t="shared" si="9"/>
        <v>0</v>
      </c>
    </row>
    <row r="287" spans="1:12" x14ac:dyDescent="0.3">
      <c r="A287" s="1"/>
      <c r="B287" s="8"/>
      <c r="C287" s="1" t="s">
        <v>196</v>
      </c>
      <c r="D287" s="16">
        <v>20000000</v>
      </c>
      <c r="E287" s="16"/>
      <c r="F287" s="16"/>
      <c r="G287" s="16"/>
      <c r="H287" s="16"/>
      <c r="I287" s="16"/>
      <c r="J287" s="18"/>
      <c r="K287" s="119">
        <f t="shared" si="8"/>
        <v>20000000</v>
      </c>
      <c r="L287" s="10" t="str">
        <f t="shared" si="9"/>
        <v>128</v>
      </c>
    </row>
    <row r="288" spans="1:12" x14ac:dyDescent="0.3">
      <c r="A288" s="1"/>
      <c r="B288" s="8"/>
      <c r="C288" s="1"/>
      <c r="D288" s="16"/>
      <c r="E288" s="16"/>
      <c r="F288" s="16"/>
      <c r="G288" s="16"/>
      <c r="H288" s="16"/>
      <c r="I288" s="16"/>
      <c r="J288" s="18">
        <f>SUM(D287)</f>
        <v>20000000</v>
      </c>
      <c r="K288" s="119">
        <f t="shared" si="8"/>
        <v>0</v>
      </c>
      <c r="L288" s="10" t="b">
        <f t="shared" si="9"/>
        <v>0</v>
      </c>
    </row>
    <row r="289" spans="1:12" x14ac:dyDescent="0.3">
      <c r="A289" s="1"/>
      <c r="B289" s="8"/>
      <c r="C289" s="1"/>
      <c r="D289" s="16"/>
      <c r="E289" s="16"/>
      <c r="F289" s="16"/>
      <c r="G289" s="16"/>
      <c r="H289" s="16"/>
      <c r="I289" s="16"/>
      <c r="J289" s="18"/>
      <c r="K289" s="119">
        <f t="shared" si="8"/>
        <v>0</v>
      </c>
      <c r="L289" s="10" t="b">
        <f t="shared" si="9"/>
        <v>0</v>
      </c>
    </row>
    <row r="290" spans="1:12" x14ac:dyDescent="0.3">
      <c r="A290" s="1"/>
      <c r="B290" s="8"/>
      <c r="C290" s="1"/>
      <c r="D290" s="16"/>
      <c r="E290" s="16"/>
      <c r="F290" s="16"/>
      <c r="G290" s="16"/>
      <c r="H290" s="16"/>
      <c r="I290" s="16"/>
      <c r="J290" s="18"/>
      <c r="K290" s="119">
        <f t="shared" si="8"/>
        <v>0</v>
      </c>
      <c r="L290" s="10" t="b">
        <f t="shared" si="9"/>
        <v>0</v>
      </c>
    </row>
    <row r="291" spans="1:12" x14ac:dyDescent="0.3">
      <c r="A291" s="1"/>
      <c r="B291" s="4"/>
      <c r="C291" s="6" t="s">
        <v>168</v>
      </c>
      <c r="D291" s="25">
        <f t="shared" ref="D291:I291" si="10">SUM(D4:D290)</f>
        <v>30163000</v>
      </c>
      <c r="E291" s="25">
        <f t="shared" si="10"/>
        <v>49217230</v>
      </c>
      <c r="F291" s="25">
        <f t="shared" si="10"/>
        <v>10654300</v>
      </c>
      <c r="G291" s="25">
        <f t="shared" si="10"/>
        <v>103255500</v>
      </c>
      <c r="H291" s="25">
        <f t="shared" si="10"/>
        <v>5000000</v>
      </c>
      <c r="I291" s="25">
        <f t="shared" si="10"/>
        <v>4300000</v>
      </c>
      <c r="J291" s="25">
        <f>SUM(D291:I291)</f>
        <v>202590030</v>
      </c>
    </row>
    <row r="293" spans="1:12" x14ac:dyDescent="0.3">
      <c r="J293" s="26"/>
    </row>
    <row r="294" spans="1:12" x14ac:dyDescent="0.3">
      <c r="J294" s="27"/>
    </row>
    <row r="295" spans="1:12" ht="18.45" customHeight="1" x14ac:dyDescent="0.3">
      <c r="B295" s="124" t="s">
        <v>207</v>
      </c>
      <c r="C295" s="124"/>
      <c r="D295" s="125" t="s">
        <v>208</v>
      </c>
      <c r="E295" s="125"/>
      <c r="F295" s="125"/>
      <c r="G295" s="125"/>
      <c r="H295" s="126" t="s">
        <v>209</v>
      </c>
      <c r="I295" s="126"/>
      <c r="J295" s="126"/>
      <c r="K295" s="126"/>
    </row>
    <row r="296" spans="1:12" ht="14.55" customHeight="1" x14ac:dyDescent="0.3">
      <c r="B296" s="124"/>
      <c r="C296" s="124"/>
      <c r="D296" s="125"/>
      <c r="E296" s="125"/>
      <c r="F296" s="125"/>
      <c r="G296" s="125"/>
      <c r="H296" s="126"/>
      <c r="I296" s="126"/>
      <c r="J296" s="126"/>
      <c r="K296" s="126"/>
    </row>
    <row r="297" spans="1:12" ht="14.55" customHeight="1" x14ac:dyDescent="0.3">
      <c r="B297" s="124"/>
      <c r="C297" s="124"/>
      <c r="D297" s="125"/>
      <c r="E297" s="125"/>
      <c r="F297" s="125"/>
      <c r="G297" s="125"/>
      <c r="H297" s="126"/>
      <c r="I297" s="126"/>
      <c r="J297" s="126"/>
      <c r="K297" s="126"/>
    </row>
    <row r="298" spans="1:12" ht="14.55" customHeight="1" x14ac:dyDescent="0.3">
      <c r="B298" s="124"/>
      <c r="C298" s="124"/>
      <c r="D298" s="125"/>
      <c r="E298" s="125"/>
      <c r="F298" s="125"/>
      <c r="G298" s="125"/>
      <c r="H298" s="126"/>
      <c r="I298" s="126"/>
      <c r="J298" s="126"/>
      <c r="K298" s="126"/>
    </row>
    <row r="299" spans="1:12" ht="14.55" customHeight="1" x14ac:dyDescent="0.3">
      <c r="B299" s="124"/>
      <c r="C299" s="124"/>
      <c r="D299" s="125"/>
      <c r="E299" s="125"/>
      <c r="F299" s="125"/>
      <c r="G299" s="125"/>
      <c r="H299" s="126"/>
      <c r="I299" s="126"/>
      <c r="J299" s="126"/>
      <c r="K299" s="126"/>
    </row>
    <row r="300" spans="1:12" ht="14.55" customHeight="1" x14ac:dyDescent="0.3">
      <c r="B300" s="124"/>
      <c r="C300" s="124"/>
      <c r="D300" s="125"/>
      <c r="E300" s="125"/>
      <c r="F300" s="125"/>
      <c r="G300" s="125"/>
      <c r="H300" s="126"/>
      <c r="I300" s="126"/>
      <c r="J300" s="126"/>
      <c r="K300" s="126"/>
    </row>
    <row r="301" spans="1:12" ht="14.55" customHeight="1" x14ac:dyDescent="0.3">
      <c r="B301" s="124"/>
      <c r="C301" s="124"/>
      <c r="D301" s="125"/>
      <c r="E301" s="125"/>
      <c r="F301" s="125"/>
      <c r="G301" s="125"/>
      <c r="H301" s="126"/>
      <c r="I301" s="126"/>
      <c r="J301" s="126"/>
      <c r="K301" s="126"/>
    </row>
    <row r="302" spans="1:12" ht="14.55" customHeight="1" x14ac:dyDescent="0.3">
      <c r="B302" s="124"/>
      <c r="C302" s="124"/>
      <c r="D302" s="125"/>
      <c r="E302" s="125"/>
      <c r="F302" s="125"/>
      <c r="G302" s="125"/>
      <c r="H302" s="126"/>
      <c r="I302" s="126"/>
      <c r="J302" s="126"/>
      <c r="K302" s="126"/>
    </row>
    <row r="303" spans="1:12" ht="14.4" x14ac:dyDescent="0.3">
      <c r="B303" s="124"/>
      <c r="C303" s="124"/>
      <c r="D303" s="125"/>
      <c r="E303" s="125"/>
      <c r="F303" s="125"/>
      <c r="G303" s="125"/>
      <c r="H303" s="126"/>
      <c r="I303" s="126"/>
      <c r="J303" s="126"/>
      <c r="K303" s="126"/>
    </row>
  </sheetData>
  <mergeCells count="4">
    <mergeCell ref="A1:J1"/>
    <mergeCell ref="B295:C303"/>
    <mergeCell ref="D295:G303"/>
    <mergeCell ref="H295:K303"/>
  </mergeCells>
  <phoneticPr fontId="20" type="noConversion"/>
  <pageMargins left="0.25" right="0.25" top="0.75" bottom="0.75" header="0.3" footer="0.3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topLeftCell="A3" zoomScale="80" zoomScaleNormal="80" workbookViewId="0">
      <selection activeCell="B6" sqref="B6"/>
    </sheetView>
  </sheetViews>
  <sheetFormatPr defaultColWidth="8.77734375" defaultRowHeight="15.6" x14ac:dyDescent="0.3"/>
  <cols>
    <col min="1" max="1" width="5" style="35" customWidth="1"/>
    <col min="2" max="2" width="8.44140625" style="10" bestFit="1" customWidth="1"/>
    <col min="3" max="3" width="57.5546875" style="5" customWidth="1"/>
    <col min="4" max="4" width="16.77734375" style="36" customWidth="1"/>
    <col min="5" max="5" width="20.21875" style="19" customWidth="1"/>
    <col min="6" max="6" width="15.5546875" style="19" customWidth="1"/>
    <col min="7" max="7" width="17.5546875" style="19" customWidth="1"/>
    <col min="8" max="8" width="16.77734375" style="19" customWidth="1"/>
    <col min="9" max="9" width="16.44140625" style="19" hidden="1" customWidth="1"/>
    <col min="10" max="10" width="13.5546875" style="19" hidden="1" customWidth="1"/>
    <col min="11" max="12" width="13.5546875" style="19" customWidth="1"/>
    <col min="13" max="13" width="19.21875" style="28" customWidth="1"/>
    <col min="14" max="14" width="14.77734375" style="5" customWidth="1"/>
    <col min="15" max="15" width="11.21875" style="29" bestFit="1" customWidth="1"/>
    <col min="16" max="16384" width="8.77734375" style="5"/>
  </cols>
  <sheetData>
    <row r="1" spans="1:16" ht="22.8" x14ac:dyDescent="0.4">
      <c r="A1" s="123" t="s">
        <v>210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6" ht="22.8" x14ac:dyDescent="0.4">
      <c r="A2" s="58"/>
      <c r="B2" s="58"/>
      <c r="C2" s="58"/>
      <c r="D2" s="79"/>
      <c r="E2" s="58"/>
      <c r="F2" s="58"/>
      <c r="G2" s="58"/>
      <c r="H2" s="58"/>
      <c r="I2" s="58"/>
      <c r="J2" s="58"/>
      <c r="K2" s="58"/>
      <c r="L2" s="58"/>
      <c r="M2" s="58"/>
    </row>
    <row r="4" spans="1:16" x14ac:dyDescent="0.3">
      <c r="A4" s="128" t="s">
        <v>0</v>
      </c>
      <c r="B4" s="128" t="s">
        <v>1</v>
      </c>
      <c r="C4" s="128" t="s">
        <v>2</v>
      </c>
      <c r="D4" s="130" t="s">
        <v>282</v>
      </c>
      <c r="E4" s="127" t="s">
        <v>283</v>
      </c>
      <c r="F4" s="127"/>
      <c r="G4" s="127"/>
      <c r="H4" s="127"/>
      <c r="I4" s="127"/>
      <c r="J4" s="127"/>
      <c r="K4" s="127"/>
      <c r="L4" s="127"/>
      <c r="M4" s="132" t="s">
        <v>193</v>
      </c>
      <c r="N4" s="134" t="s">
        <v>304</v>
      </c>
    </row>
    <row r="5" spans="1:16" s="32" customFormat="1" ht="34.5" customHeight="1" x14ac:dyDescent="0.3">
      <c r="A5" s="129"/>
      <c r="B5" s="129"/>
      <c r="C5" s="129"/>
      <c r="D5" s="131"/>
      <c r="E5" s="61" t="s">
        <v>197</v>
      </c>
      <c r="F5" s="61" t="s">
        <v>200</v>
      </c>
      <c r="G5" s="61" t="s">
        <v>189</v>
      </c>
      <c r="H5" s="61" t="s">
        <v>188</v>
      </c>
      <c r="I5" s="61" t="s">
        <v>198</v>
      </c>
      <c r="J5" s="61" t="s">
        <v>199</v>
      </c>
      <c r="K5" s="61" t="s">
        <v>198</v>
      </c>
      <c r="L5" s="61" t="s">
        <v>199</v>
      </c>
      <c r="M5" s="133"/>
      <c r="N5" s="135"/>
      <c r="O5" s="33"/>
    </row>
    <row r="6" spans="1:16" x14ac:dyDescent="0.3">
      <c r="A6" s="34">
        <v>1</v>
      </c>
      <c r="B6" s="8">
        <v>44801</v>
      </c>
      <c r="C6" s="1" t="s">
        <v>235</v>
      </c>
      <c r="D6" s="85"/>
      <c r="E6" s="16">
        <v>107000</v>
      </c>
      <c r="F6" s="16"/>
      <c r="G6" s="16"/>
      <c r="H6" s="16"/>
      <c r="I6" s="16"/>
      <c r="J6" s="16"/>
      <c r="K6" s="16"/>
      <c r="L6" s="16"/>
      <c r="M6" s="17"/>
      <c r="N6" s="1"/>
      <c r="O6" s="38">
        <f>SUM(E6:L6)</f>
        <v>107000</v>
      </c>
      <c r="P6" s="10" t="str">
        <f>IF(ISNUMBER(E6),"128",IF(ISNUMBER(F6),"208",IF(ISNUMBER(G6),"128",IF(ISNUMBER(H6),"208",IF(ISNUMBER(K6),"128",IF(ISNUMBER(L6),"208"))))))</f>
        <v>128</v>
      </c>
    </row>
    <row r="7" spans="1:16" x14ac:dyDescent="0.3">
      <c r="A7" s="34">
        <v>2</v>
      </c>
      <c r="B7" s="8">
        <v>44805</v>
      </c>
      <c r="C7" s="1" t="s">
        <v>231</v>
      </c>
      <c r="D7" s="85"/>
      <c r="E7" s="16">
        <v>105000</v>
      </c>
      <c r="F7" s="16"/>
      <c r="G7" s="16"/>
      <c r="H7" s="16"/>
      <c r="I7" s="16"/>
      <c r="J7" s="16"/>
      <c r="K7" s="16"/>
      <c r="L7" s="16"/>
      <c r="M7" s="17"/>
      <c r="N7" s="1"/>
      <c r="O7" s="38">
        <f t="shared" ref="O7:O41" si="0">SUM(E7:L7)</f>
        <v>105000</v>
      </c>
      <c r="P7" s="10" t="str">
        <f t="shared" ref="P7:P40" si="1">IF(ISNUMBER(E7),"128",IF(ISNUMBER(F7),"208",IF(ISNUMBER(G7),"128",IF(ISNUMBER(H7),"208",IF(ISNUMBER(K7),"128",IF(ISNUMBER(L7),"208"))))))</f>
        <v>128</v>
      </c>
    </row>
    <row r="8" spans="1:16" x14ac:dyDescent="0.3">
      <c r="A8" s="34">
        <v>3</v>
      </c>
      <c r="B8" s="8">
        <v>44810</v>
      </c>
      <c r="C8" s="1" t="s">
        <v>232</v>
      </c>
      <c r="D8" s="85"/>
      <c r="E8" s="16">
        <v>140000</v>
      </c>
      <c r="F8" s="16"/>
      <c r="G8" s="16"/>
      <c r="H8" s="16"/>
      <c r="I8" s="16"/>
      <c r="J8" s="16"/>
      <c r="K8" s="16"/>
      <c r="L8" s="16"/>
      <c r="M8" s="17"/>
      <c r="N8" s="1"/>
      <c r="O8" s="38">
        <f t="shared" si="0"/>
        <v>140000</v>
      </c>
      <c r="P8" s="10" t="str">
        <f t="shared" si="1"/>
        <v>128</v>
      </c>
    </row>
    <row r="9" spans="1:16" x14ac:dyDescent="0.3">
      <c r="A9" s="34">
        <v>4</v>
      </c>
      <c r="B9" s="8">
        <v>44809</v>
      </c>
      <c r="C9" s="1" t="s">
        <v>225</v>
      </c>
      <c r="D9" s="85"/>
      <c r="E9" s="16"/>
      <c r="F9" s="16"/>
      <c r="G9" s="16"/>
      <c r="H9" s="17"/>
      <c r="I9" s="16"/>
      <c r="J9" s="16"/>
      <c r="K9" s="16">
        <v>1700000</v>
      </c>
      <c r="L9" s="16"/>
      <c r="M9" s="17"/>
      <c r="N9" s="1"/>
      <c r="O9" s="38">
        <f t="shared" si="0"/>
        <v>1700000</v>
      </c>
      <c r="P9" s="10" t="str">
        <f t="shared" si="1"/>
        <v>128</v>
      </c>
    </row>
    <row r="10" spans="1:16" x14ac:dyDescent="0.3">
      <c r="A10" s="34">
        <v>5</v>
      </c>
      <c r="B10" s="8">
        <v>44811</v>
      </c>
      <c r="C10" s="1" t="s">
        <v>215</v>
      </c>
      <c r="D10" s="85"/>
      <c r="E10" s="16">
        <v>11000</v>
      </c>
      <c r="F10" s="16"/>
      <c r="G10" s="16"/>
      <c r="H10" s="16"/>
      <c r="I10" s="16"/>
      <c r="J10" s="16"/>
      <c r="K10" s="16"/>
      <c r="L10" s="16"/>
      <c r="M10" s="17"/>
      <c r="N10" s="1"/>
      <c r="O10" s="38">
        <f t="shared" si="0"/>
        <v>11000</v>
      </c>
      <c r="P10" s="10" t="str">
        <f t="shared" si="1"/>
        <v>128</v>
      </c>
    </row>
    <row r="11" spans="1:16" x14ac:dyDescent="0.3">
      <c r="A11" s="34">
        <v>6</v>
      </c>
      <c r="B11" s="8">
        <v>44811</v>
      </c>
      <c r="C11" s="1" t="s">
        <v>215</v>
      </c>
      <c r="D11" s="85"/>
      <c r="E11" s="16">
        <v>11000</v>
      </c>
      <c r="F11" s="16"/>
      <c r="G11" s="16"/>
      <c r="H11" s="16"/>
      <c r="I11" s="16"/>
      <c r="J11" s="16"/>
      <c r="K11" s="16" t="s">
        <v>236</v>
      </c>
      <c r="L11" s="16"/>
      <c r="M11" s="17"/>
      <c r="N11" s="1"/>
      <c r="O11" s="38">
        <f t="shared" si="0"/>
        <v>11000</v>
      </c>
      <c r="P11" s="10" t="str">
        <f t="shared" si="1"/>
        <v>128</v>
      </c>
    </row>
    <row r="12" spans="1:16" x14ac:dyDescent="0.3">
      <c r="A12" s="34">
        <v>7</v>
      </c>
      <c r="B12" s="8">
        <v>44811</v>
      </c>
      <c r="C12" s="1" t="s">
        <v>220</v>
      </c>
      <c r="D12" s="85"/>
      <c r="E12" s="16">
        <v>35000</v>
      </c>
      <c r="F12" s="16"/>
      <c r="G12" s="16"/>
      <c r="H12" s="16"/>
      <c r="I12" s="16"/>
      <c r="J12" s="16"/>
      <c r="K12" s="16"/>
      <c r="L12" s="16"/>
      <c r="M12" s="17"/>
      <c r="N12" s="1"/>
      <c r="O12" s="38">
        <f t="shared" si="0"/>
        <v>35000</v>
      </c>
      <c r="P12" s="10" t="str">
        <f t="shared" si="1"/>
        <v>128</v>
      </c>
    </row>
    <row r="13" spans="1:16" x14ac:dyDescent="0.3">
      <c r="A13" s="34">
        <v>8</v>
      </c>
      <c r="B13" s="8">
        <v>44811</v>
      </c>
      <c r="C13" s="1" t="s">
        <v>224</v>
      </c>
      <c r="D13" s="85"/>
      <c r="E13" s="16">
        <v>101500</v>
      </c>
      <c r="F13" s="16"/>
      <c r="G13" s="16"/>
      <c r="H13" s="16"/>
      <c r="I13" s="16"/>
      <c r="J13" s="16"/>
      <c r="K13" s="16"/>
      <c r="L13" s="16"/>
      <c r="M13" s="18"/>
      <c r="N13" s="1"/>
      <c r="O13" s="38">
        <f t="shared" si="0"/>
        <v>101500</v>
      </c>
      <c r="P13" s="10" t="str">
        <f t="shared" si="1"/>
        <v>128</v>
      </c>
    </row>
    <row r="14" spans="1:16" x14ac:dyDescent="0.3">
      <c r="A14" s="34">
        <v>9</v>
      </c>
      <c r="B14" s="8">
        <v>44812</v>
      </c>
      <c r="C14" s="1" t="s">
        <v>215</v>
      </c>
      <c r="D14" s="85"/>
      <c r="E14" s="16">
        <v>11000</v>
      </c>
      <c r="F14" s="16"/>
      <c r="G14" s="16"/>
      <c r="H14" s="16"/>
      <c r="I14" s="16"/>
      <c r="J14" s="16"/>
      <c r="K14" s="16"/>
      <c r="L14" s="16"/>
      <c r="M14" s="20"/>
      <c r="N14" s="1"/>
      <c r="O14" s="38">
        <f t="shared" si="0"/>
        <v>11000</v>
      </c>
      <c r="P14" s="10" t="str">
        <f t="shared" si="1"/>
        <v>128</v>
      </c>
    </row>
    <row r="15" spans="1:16" x14ac:dyDescent="0.3">
      <c r="A15" s="34">
        <v>10</v>
      </c>
      <c r="B15" s="8">
        <v>44812</v>
      </c>
      <c r="C15" s="1" t="s">
        <v>216</v>
      </c>
      <c r="D15" s="85"/>
      <c r="E15" s="16">
        <v>24000</v>
      </c>
      <c r="F15" s="16"/>
      <c r="G15" s="16"/>
      <c r="H15" s="16"/>
      <c r="I15" s="16"/>
      <c r="J15" s="16"/>
      <c r="K15" s="16"/>
      <c r="L15" s="16"/>
      <c r="M15" s="20"/>
      <c r="N15" s="1"/>
      <c r="O15" s="38">
        <f t="shared" si="0"/>
        <v>24000</v>
      </c>
      <c r="P15" s="10" t="str">
        <f t="shared" si="1"/>
        <v>128</v>
      </c>
    </row>
    <row r="16" spans="1:16" s="98" customFormat="1" x14ac:dyDescent="0.3">
      <c r="A16" s="100">
        <v>11</v>
      </c>
      <c r="B16" s="3">
        <v>44813</v>
      </c>
      <c r="C16" s="2" t="s">
        <v>286</v>
      </c>
      <c r="D16" s="101">
        <v>5000000</v>
      </c>
      <c r="E16" s="102"/>
      <c r="F16" s="102"/>
      <c r="G16" s="102"/>
      <c r="H16" s="102"/>
      <c r="I16" s="102"/>
      <c r="J16" s="102"/>
      <c r="K16" s="102"/>
      <c r="L16" s="102"/>
      <c r="M16" s="97"/>
      <c r="N16" s="2"/>
      <c r="O16" s="38">
        <f t="shared" si="0"/>
        <v>0</v>
      </c>
      <c r="P16" s="10" t="b">
        <f t="shared" si="1"/>
        <v>0</v>
      </c>
    </row>
    <row r="17" spans="1:16" x14ac:dyDescent="0.3">
      <c r="A17" s="34">
        <v>12</v>
      </c>
      <c r="B17" s="8">
        <v>44813</v>
      </c>
      <c r="C17" s="1" t="s">
        <v>223</v>
      </c>
      <c r="D17" s="85"/>
      <c r="E17" s="16">
        <v>63000</v>
      </c>
      <c r="F17" s="16"/>
      <c r="G17" s="16"/>
      <c r="H17" s="16"/>
      <c r="I17" s="16"/>
      <c r="J17" s="16"/>
      <c r="K17" s="16"/>
      <c r="L17" s="16"/>
      <c r="M17" s="20"/>
      <c r="N17" s="1"/>
      <c r="O17" s="38">
        <f t="shared" si="0"/>
        <v>63000</v>
      </c>
      <c r="P17" s="10" t="str">
        <f t="shared" si="1"/>
        <v>128</v>
      </c>
    </row>
    <row r="18" spans="1:16" x14ac:dyDescent="0.3">
      <c r="A18" s="34">
        <v>13</v>
      </c>
      <c r="B18" s="8">
        <v>44813</v>
      </c>
      <c r="C18" s="1" t="s">
        <v>220</v>
      </c>
      <c r="D18" s="85"/>
      <c r="E18" s="16">
        <v>35000</v>
      </c>
      <c r="F18" s="16"/>
      <c r="G18" s="16"/>
      <c r="H18" s="16"/>
      <c r="I18" s="16"/>
      <c r="J18" s="16"/>
      <c r="K18" s="16"/>
      <c r="L18" s="16"/>
      <c r="M18" s="20"/>
      <c r="N18" s="1"/>
      <c r="O18" s="38">
        <f t="shared" si="0"/>
        <v>35000</v>
      </c>
      <c r="P18" s="10" t="str">
        <f t="shared" si="1"/>
        <v>128</v>
      </c>
    </row>
    <row r="19" spans="1:16" x14ac:dyDescent="0.3">
      <c r="A19" s="34">
        <v>14</v>
      </c>
      <c r="B19" s="8">
        <v>44813</v>
      </c>
      <c r="C19" s="1" t="s">
        <v>221</v>
      </c>
      <c r="D19" s="85"/>
      <c r="E19" s="16">
        <v>939856</v>
      </c>
      <c r="F19" s="16"/>
      <c r="G19" s="16"/>
      <c r="H19" s="16"/>
      <c r="I19" s="16"/>
      <c r="J19" s="16"/>
      <c r="K19" s="16"/>
      <c r="L19" s="16"/>
      <c r="M19" s="20"/>
      <c r="N19" s="1"/>
      <c r="O19" s="38">
        <f t="shared" si="0"/>
        <v>939856</v>
      </c>
      <c r="P19" s="10" t="str">
        <f t="shared" si="1"/>
        <v>128</v>
      </c>
    </row>
    <row r="20" spans="1:16" x14ac:dyDescent="0.3">
      <c r="A20" s="34">
        <v>15</v>
      </c>
      <c r="B20" s="8">
        <v>44815</v>
      </c>
      <c r="C20" s="1" t="s">
        <v>218</v>
      </c>
      <c r="D20" s="85"/>
      <c r="E20" s="16">
        <v>640000</v>
      </c>
      <c r="F20" s="16"/>
      <c r="G20" s="16"/>
      <c r="H20" s="16"/>
      <c r="I20" s="16"/>
      <c r="J20" s="16"/>
      <c r="K20" s="16"/>
      <c r="L20" s="16"/>
      <c r="M20" s="20"/>
      <c r="N20" s="1"/>
      <c r="O20" s="38">
        <f t="shared" si="0"/>
        <v>640000</v>
      </c>
      <c r="P20" s="10" t="str">
        <f t="shared" si="1"/>
        <v>128</v>
      </c>
    </row>
    <row r="21" spans="1:16" x14ac:dyDescent="0.3">
      <c r="A21" s="34">
        <v>16</v>
      </c>
      <c r="B21" s="8">
        <v>44815</v>
      </c>
      <c r="C21" s="1" t="s">
        <v>219</v>
      </c>
      <c r="D21" s="85"/>
      <c r="E21" s="16">
        <v>150000</v>
      </c>
      <c r="F21" s="16"/>
      <c r="G21" s="16"/>
      <c r="H21" s="16"/>
      <c r="I21" s="16"/>
      <c r="J21" s="16"/>
      <c r="K21" s="16"/>
      <c r="L21" s="16"/>
      <c r="M21" s="20"/>
      <c r="N21" s="1"/>
      <c r="O21" s="38">
        <f t="shared" si="0"/>
        <v>150000</v>
      </c>
      <c r="P21" s="10" t="str">
        <f t="shared" si="1"/>
        <v>128</v>
      </c>
    </row>
    <row r="22" spans="1:16" x14ac:dyDescent="0.3">
      <c r="A22" s="34">
        <v>17</v>
      </c>
      <c r="B22" s="8">
        <v>44817</v>
      </c>
      <c r="C22" s="1" t="s">
        <v>215</v>
      </c>
      <c r="D22" s="85"/>
      <c r="E22" s="16">
        <v>12000</v>
      </c>
      <c r="F22" s="16"/>
      <c r="G22" s="16"/>
      <c r="H22" s="16"/>
      <c r="I22" s="16"/>
      <c r="J22" s="16"/>
      <c r="K22" s="16"/>
      <c r="L22" s="16"/>
      <c r="M22" s="20"/>
      <c r="N22" s="1"/>
      <c r="O22" s="38">
        <f t="shared" si="0"/>
        <v>12000</v>
      </c>
      <c r="P22" s="10" t="str">
        <f t="shared" si="1"/>
        <v>128</v>
      </c>
    </row>
    <row r="23" spans="1:16" x14ac:dyDescent="0.3">
      <c r="A23" s="34">
        <v>18</v>
      </c>
      <c r="B23" s="8">
        <v>44817</v>
      </c>
      <c r="C23" s="1" t="s">
        <v>217</v>
      </c>
      <c r="D23" s="85"/>
      <c r="E23" s="16">
        <v>23500</v>
      </c>
      <c r="F23" s="16"/>
      <c r="G23" s="16"/>
      <c r="H23" s="16"/>
      <c r="I23" s="16"/>
      <c r="J23" s="16"/>
      <c r="K23" s="16"/>
      <c r="L23" s="16"/>
      <c r="M23" s="20"/>
      <c r="N23" s="1"/>
      <c r="O23" s="38">
        <f t="shared" si="0"/>
        <v>23500</v>
      </c>
      <c r="P23" s="10" t="str">
        <f t="shared" si="1"/>
        <v>128</v>
      </c>
    </row>
    <row r="24" spans="1:16" x14ac:dyDescent="0.3">
      <c r="A24" s="34">
        <v>19</v>
      </c>
      <c r="B24" s="8">
        <v>44817</v>
      </c>
      <c r="C24" s="1" t="s">
        <v>233</v>
      </c>
      <c r="D24" s="85"/>
      <c r="E24" s="16">
        <v>50000</v>
      </c>
      <c r="F24" s="16"/>
      <c r="G24" s="16"/>
      <c r="H24" s="16"/>
      <c r="I24" s="16"/>
      <c r="J24" s="16"/>
      <c r="K24" s="16"/>
      <c r="L24" s="16"/>
      <c r="M24" s="20"/>
      <c r="N24" s="1"/>
      <c r="O24" s="38">
        <f t="shared" si="0"/>
        <v>50000</v>
      </c>
      <c r="P24" s="10" t="str">
        <f t="shared" si="1"/>
        <v>128</v>
      </c>
    </row>
    <row r="25" spans="1:16" x14ac:dyDescent="0.3">
      <c r="A25" s="34">
        <v>20</v>
      </c>
      <c r="B25" s="8">
        <v>44817</v>
      </c>
      <c r="C25" s="1" t="s">
        <v>234</v>
      </c>
      <c r="D25" s="85"/>
      <c r="E25" s="16">
        <v>125000</v>
      </c>
      <c r="F25" s="16"/>
      <c r="G25" s="16"/>
      <c r="H25" s="16"/>
      <c r="I25" s="16"/>
      <c r="J25" s="16"/>
      <c r="K25" s="16"/>
      <c r="L25" s="16"/>
      <c r="M25" s="20"/>
      <c r="N25" s="1"/>
      <c r="O25" s="38">
        <f t="shared" si="0"/>
        <v>125000</v>
      </c>
      <c r="P25" s="10" t="str">
        <f t="shared" si="1"/>
        <v>128</v>
      </c>
    </row>
    <row r="26" spans="1:16" x14ac:dyDescent="0.3">
      <c r="A26" s="34">
        <v>21</v>
      </c>
      <c r="B26" s="8">
        <v>44818</v>
      </c>
      <c r="C26" s="1" t="s">
        <v>215</v>
      </c>
      <c r="D26" s="85"/>
      <c r="E26" s="16">
        <v>12000</v>
      </c>
      <c r="F26" s="16"/>
      <c r="G26" s="16"/>
      <c r="H26" s="16"/>
      <c r="I26" s="16"/>
      <c r="J26" s="16"/>
      <c r="K26" s="16"/>
      <c r="L26" s="16"/>
      <c r="M26" s="20"/>
      <c r="N26" s="1"/>
      <c r="O26" s="38">
        <f t="shared" si="0"/>
        <v>12000</v>
      </c>
      <c r="P26" s="10" t="str">
        <f t="shared" si="1"/>
        <v>128</v>
      </c>
    </row>
    <row r="27" spans="1:16" x14ac:dyDescent="0.3">
      <c r="A27" s="34">
        <v>22</v>
      </c>
      <c r="B27" s="8">
        <v>44818</v>
      </c>
      <c r="C27" s="1" t="s">
        <v>216</v>
      </c>
      <c r="D27" s="85"/>
      <c r="E27" s="16">
        <v>27000</v>
      </c>
      <c r="F27" s="16"/>
      <c r="G27" s="16"/>
      <c r="H27" s="16"/>
      <c r="I27" s="16"/>
      <c r="J27" s="16"/>
      <c r="K27" s="16"/>
      <c r="L27" s="16"/>
      <c r="M27" s="20"/>
      <c r="N27" s="1"/>
      <c r="O27" s="38">
        <f t="shared" si="0"/>
        <v>27000</v>
      </c>
      <c r="P27" s="10" t="str">
        <f t="shared" si="1"/>
        <v>128</v>
      </c>
    </row>
    <row r="28" spans="1:16" x14ac:dyDescent="0.3">
      <c r="A28" s="34">
        <v>23</v>
      </c>
      <c r="B28" s="8">
        <v>44819</v>
      </c>
      <c r="C28" s="1" t="s">
        <v>213</v>
      </c>
      <c r="D28" s="85"/>
      <c r="E28" s="16">
        <v>127000</v>
      </c>
      <c r="F28" s="16"/>
      <c r="G28" s="16"/>
      <c r="H28" s="16"/>
      <c r="I28" s="16"/>
      <c r="J28" s="16"/>
      <c r="K28" s="16"/>
      <c r="L28" s="16"/>
      <c r="M28" s="20"/>
      <c r="N28" s="1"/>
      <c r="O28" s="38">
        <f t="shared" si="0"/>
        <v>127000</v>
      </c>
      <c r="P28" s="10" t="str">
        <f t="shared" si="1"/>
        <v>128</v>
      </c>
    </row>
    <row r="29" spans="1:16" x14ac:dyDescent="0.3">
      <c r="A29" s="34">
        <v>24</v>
      </c>
      <c r="B29" s="8">
        <v>44819</v>
      </c>
      <c r="C29" s="1" t="s">
        <v>214</v>
      </c>
      <c r="D29" s="85"/>
      <c r="E29" s="16">
        <v>200000</v>
      </c>
      <c r="F29" s="16"/>
      <c r="G29" s="16"/>
      <c r="H29" s="16"/>
      <c r="I29" s="16"/>
      <c r="J29" s="16"/>
      <c r="K29" s="16"/>
      <c r="L29" s="16"/>
      <c r="M29" s="20"/>
      <c r="N29" s="1"/>
      <c r="O29" s="38">
        <f t="shared" si="0"/>
        <v>200000</v>
      </c>
      <c r="P29" s="10" t="str">
        <f t="shared" si="1"/>
        <v>128</v>
      </c>
    </row>
    <row r="30" spans="1:16" x14ac:dyDescent="0.3">
      <c r="A30" s="34">
        <v>25</v>
      </c>
      <c r="B30" s="8">
        <v>44820</v>
      </c>
      <c r="C30" s="1" t="s">
        <v>227</v>
      </c>
      <c r="D30" s="85"/>
      <c r="E30" s="16">
        <v>43000</v>
      </c>
      <c r="F30" s="16"/>
      <c r="G30" s="16"/>
      <c r="H30" s="16"/>
      <c r="I30" s="16"/>
      <c r="J30" s="16"/>
      <c r="K30" s="16"/>
      <c r="L30" s="16"/>
      <c r="M30" s="20"/>
      <c r="N30" s="1"/>
      <c r="O30" s="38">
        <f t="shared" si="0"/>
        <v>43000</v>
      </c>
      <c r="P30" s="10" t="str">
        <f t="shared" si="1"/>
        <v>128</v>
      </c>
    </row>
    <row r="31" spans="1:16" x14ac:dyDescent="0.3">
      <c r="A31" s="34">
        <v>26</v>
      </c>
      <c r="B31" s="8">
        <v>44821</v>
      </c>
      <c r="C31" s="1" t="s">
        <v>228</v>
      </c>
      <c r="D31" s="85"/>
      <c r="E31" s="16">
        <v>12000</v>
      </c>
      <c r="F31" s="16"/>
      <c r="G31" s="16"/>
      <c r="H31" s="16"/>
      <c r="I31" s="16"/>
      <c r="J31" s="16"/>
      <c r="K31" s="16"/>
      <c r="L31" s="16"/>
      <c r="M31" s="20"/>
      <c r="N31" s="1"/>
      <c r="O31" s="38">
        <f t="shared" si="0"/>
        <v>12000</v>
      </c>
      <c r="P31" s="10" t="str">
        <f t="shared" si="1"/>
        <v>128</v>
      </c>
    </row>
    <row r="32" spans="1:16" x14ac:dyDescent="0.3">
      <c r="A32" s="34">
        <v>27</v>
      </c>
      <c r="B32" s="8">
        <v>44821</v>
      </c>
      <c r="C32" s="1" t="s">
        <v>229</v>
      </c>
      <c r="D32" s="85"/>
      <c r="E32" s="16">
        <v>12000</v>
      </c>
      <c r="F32" s="16"/>
      <c r="G32" s="16"/>
      <c r="H32" s="16"/>
      <c r="I32" s="16"/>
      <c r="J32" s="16"/>
      <c r="K32" s="16"/>
      <c r="L32" s="16"/>
      <c r="M32" s="20"/>
      <c r="N32" s="1"/>
      <c r="O32" s="38">
        <f t="shared" si="0"/>
        <v>12000</v>
      </c>
      <c r="P32" s="10" t="str">
        <f t="shared" si="1"/>
        <v>128</v>
      </c>
    </row>
    <row r="33" spans="1:16" x14ac:dyDescent="0.3">
      <c r="A33" s="34">
        <v>28</v>
      </c>
      <c r="B33" s="8">
        <v>44822</v>
      </c>
      <c r="C33" s="1" t="s">
        <v>211</v>
      </c>
      <c r="D33" s="85"/>
      <c r="E33" s="16">
        <v>27500</v>
      </c>
      <c r="F33" s="16"/>
      <c r="G33" s="16"/>
      <c r="H33" s="16"/>
      <c r="I33" s="16"/>
      <c r="J33" s="16"/>
      <c r="K33" s="16"/>
      <c r="L33" s="16"/>
      <c r="M33" s="18"/>
      <c r="N33" s="1"/>
      <c r="O33" s="38">
        <f t="shared" si="0"/>
        <v>27500</v>
      </c>
      <c r="P33" s="10" t="str">
        <f t="shared" si="1"/>
        <v>128</v>
      </c>
    </row>
    <row r="34" spans="1:16" x14ac:dyDescent="0.3">
      <c r="A34" s="34">
        <v>29</v>
      </c>
      <c r="B34" s="8">
        <v>44822</v>
      </c>
      <c r="C34" s="1" t="s">
        <v>212</v>
      </c>
      <c r="D34" s="85"/>
      <c r="E34" s="16">
        <v>200000</v>
      </c>
      <c r="F34" s="16"/>
      <c r="G34" s="16"/>
      <c r="H34" s="16"/>
      <c r="I34" s="16"/>
      <c r="J34" s="16"/>
      <c r="K34" s="16"/>
      <c r="L34" s="16"/>
      <c r="M34" s="20"/>
      <c r="N34" s="1"/>
      <c r="O34" s="38">
        <f t="shared" si="0"/>
        <v>200000</v>
      </c>
      <c r="P34" s="10" t="str">
        <f t="shared" si="1"/>
        <v>128</v>
      </c>
    </row>
    <row r="35" spans="1:16" x14ac:dyDescent="0.3">
      <c r="A35" s="34">
        <v>30</v>
      </c>
      <c r="B35" s="8">
        <v>44822</v>
      </c>
      <c r="C35" s="1" t="s">
        <v>213</v>
      </c>
      <c r="D35" s="85"/>
      <c r="E35" s="16">
        <v>100000</v>
      </c>
      <c r="F35" s="16"/>
      <c r="G35" s="16"/>
      <c r="H35" s="16"/>
      <c r="I35" s="16"/>
      <c r="J35" s="16"/>
      <c r="K35" s="16"/>
      <c r="L35" s="16"/>
      <c r="M35" s="20"/>
      <c r="N35" s="1"/>
      <c r="O35" s="38">
        <f t="shared" si="0"/>
        <v>100000</v>
      </c>
      <c r="P35" s="10" t="str">
        <f t="shared" si="1"/>
        <v>128</v>
      </c>
    </row>
    <row r="36" spans="1:16" x14ac:dyDescent="0.3">
      <c r="A36" s="34">
        <v>31</v>
      </c>
      <c r="B36" s="8">
        <v>44823</v>
      </c>
      <c r="C36" s="1" t="s">
        <v>222</v>
      </c>
      <c r="D36" s="85"/>
      <c r="E36" s="16">
        <v>100000</v>
      </c>
      <c r="F36" s="16"/>
      <c r="G36" s="16"/>
      <c r="H36" s="16"/>
      <c r="I36" s="16"/>
      <c r="J36" s="16"/>
      <c r="K36" s="16"/>
      <c r="L36" s="16"/>
      <c r="M36" s="20"/>
      <c r="N36" s="1"/>
      <c r="O36" s="38">
        <f t="shared" si="0"/>
        <v>100000</v>
      </c>
      <c r="P36" s="10" t="str">
        <f t="shared" si="1"/>
        <v>128</v>
      </c>
    </row>
    <row r="37" spans="1:16" x14ac:dyDescent="0.3">
      <c r="A37" s="34">
        <v>32</v>
      </c>
      <c r="B37" s="8">
        <v>44823</v>
      </c>
      <c r="C37" s="1" t="s">
        <v>113</v>
      </c>
      <c r="D37" s="85"/>
      <c r="E37" s="16">
        <v>23000</v>
      </c>
      <c r="F37" s="16"/>
      <c r="G37" s="16"/>
      <c r="H37" s="16"/>
      <c r="I37" s="16"/>
      <c r="J37" s="16"/>
      <c r="K37" s="16"/>
      <c r="L37" s="16"/>
      <c r="M37" s="20"/>
      <c r="N37" s="1"/>
      <c r="O37" s="38">
        <f t="shared" si="0"/>
        <v>23000</v>
      </c>
      <c r="P37" s="10" t="str">
        <f t="shared" si="1"/>
        <v>128</v>
      </c>
    </row>
    <row r="38" spans="1:16" x14ac:dyDescent="0.3">
      <c r="A38" s="34">
        <v>33</v>
      </c>
      <c r="B38" s="8">
        <v>44823</v>
      </c>
      <c r="C38" s="1" t="s">
        <v>230</v>
      </c>
      <c r="D38" s="85"/>
      <c r="E38" s="16">
        <v>19500</v>
      </c>
      <c r="F38" s="16"/>
      <c r="G38" s="16"/>
      <c r="H38" s="16"/>
      <c r="I38" s="16"/>
      <c r="J38" s="16"/>
      <c r="K38" s="16"/>
      <c r="L38" s="16"/>
      <c r="M38" s="20"/>
      <c r="N38" s="1"/>
      <c r="O38" s="38">
        <f t="shared" si="0"/>
        <v>19500</v>
      </c>
      <c r="P38" s="10" t="str">
        <f t="shared" si="1"/>
        <v>128</v>
      </c>
    </row>
    <row r="39" spans="1:16" x14ac:dyDescent="0.3">
      <c r="A39" s="34">
        <v>34</v>
      </c>
      <c r="B39" s="8">
        <v>44824</v>
      </c>
      <c r="C39" s="1" t="s">
        <v>226</v>
      </c>
      <c r="D39" s="85"/>
      <c r="E39" s="16">
        <v>39500</v>
      </c>
      <c r="F39" s="16"/>
      <c r="G39" s="16"/>
      <c r="H39" s="16"/>
      <c r="I39" s="16"/>
      <c r="J39" s="16"/>
      <c r="K39" s="16"/>
      <c r="L39" s="16"/>
      <c r="M39" s="20"/>
      <c r="N39" s="1"/>
      <c r="O39" s="38">
        <f t="shared" si="0"/>
        <v>39500</v>
      </c>
      <c r="P39" s="10" t="str">
        <f t="shared" si="1"/>
        <v>128</v>
      </c>
    </row>
    <row r="40" spans="1:16" x14ac:dyDescent="0.3">
      <c r="A40" s="34">
        <v>35</v>
      </c>
      <c r="B40" s="8">
        <v>44827</v>
      </c>
      <c r="C40" s="1" t="s">
        <v>285</v>
      </c>
      <c r="D40" s="85">
        <v>226356</v>
      </c>
      <c r="E40" s="16"/>
      <c r="F40" s="16"/>
      <c r="G40" s="16"/>
      <c r="H40" s="16"/>
      <c r="I40" s="16"/>
      <c r="J40" s="16"/>
      <c r="K40" s="16"/>
      <c r="L40" s="16"/>
      <c r="M40" s="20"/>
      <c r="N40" s="1" t="s">
        <v>305</v>
      </c>
      <c r="O40" s="38">
        <f t="shared" si="0"/>
        <v>0</v>
      </c>
      <c r="P40" s="10" t="b">
        <f t="shared" si="1"/>
        <v>0</v>
      </c>
    </row>
    <row r="41" spans="1:16" x14ac:dyDescent="0.3">
      <c r="A41" s="34"/>
      <c r="B41" s="8"/>
      <c r="C41" s="1"/>
      <c r="D41" s="85"/>
      <c r="E41" s="16"/>
      <c r="F41" s="16"/>
      <c r="G41" s="16"/>
      <c r="H41" s="16"/>
      <c r="I41" s="16"/>
      <c r="J41" s="16"/>
      <c r="K41" s="16"/>
      <c r="L41" s="16"/>
      <c r="M41" s="18"/>
      <c r="N41" s="1"/>
      <c r="O41" s="38">
        <f t="shared" si="0"/>
        <v>0</v>
      </c>
    </row>
    <row r="42" spans="1:16" x14ac:dyDescent="0.3">
      <c r="A42" s="34"/>
      <c r="B42" s="4"/>
      <c r="C42" s="6" t="s">
        <v>168</v>
      </c>
      <c r="D42" s="80">
        <f>SUM(D6:D41)</f>
        <v>5226356</v>
      </c>
      <c r="E42" s="25">
        <f t="shared" ref="E42:K42" si="2">SUM(E6:E41)</f>
        <v>3526356</v>
      </c>
      <c r="F42" s="25">
        <f t="shared" si="2"/>
        <v>0</v>
      </c>
      <c r="G42" s="25">
        <f t="shared" si="2"/>
        <v>0</v>
      </c>
      <c r="H42" s="25">
        <f t="shared" si="2"/>
        <v>0</v>
      </c>
      <c r="I42" s="25">
        <f t="shared" si="2"/>
        <v>0</v>
      </c>
      <c r="J42" s="25">
        <f t="shared" si="2"/>
        <v>0</v>
      </c>
      <c r="K42" s="25">
        <f t="shared" si="2"/>
        <v>1700000</v>
      </c>
      <c r="L42" s="25"/>
      <c r="M42" s="25">
        <f>D42-E42-F42-G42-H42-K42-L42</f>
        <v>0</v>
      </c>
      <c r="N42" s="1"/>
      <c r="O42" s="38"/>
    </row>
    <row r="43" spans="1:16" x14ac:dyDescent="0.3">
      <c r="N43" s="36"/>
    </row>
    <row r="44" spans="1:16" x14ac:dyDescent="0.3">
      <c r="M44" s="26"/>
    </row>
    <row r="45" spans="1:16" x14ac:dyDescent="0.3">
      <c r="M45" s="27"/>
    </row>
    <row r="46" spans="1:16" ht="18.600000000000001" customHeight="1" x14ac:dyDescent="0.3">
      <c r="B46" s="124" t="s">
        <v>207</v>
      </c>
      <c r="C46" s="124"/>
      <c r="D46" s="60"/>
      <c r="E46" s="125" t="s">
        <v>208</v>
      </c>
      <c r="F46" s="125"/>
      <c r="G46" s="125"/>
      <c r="H46" s="125"/>
      <c r="I46" s="126" t="s">
        <v>209</v>
      </c>
      <c r="J46" s="126"/>
      <c r="K46" s="126"/>
      <c r="L46" s="126"/>
      <c r="M46" s="126"/>
      <c r="N46" s="126"/>
    </row>
    <row r="47" spans="1:16" ht="14.55" customHeight="1" x14ac:dyDescent="0.3">
      <c r="B47" s="124"/>
      <c r="C47" s="124"/>
      <c r="D47" s="60"/>
      <c r="E47" s="125"/>
      <c r="F47" s="125"/>
      <c r="G47" s="125"/>
      <c r="H47" s="125"/>
      <c r="I47" s="126"/>
      <c r="J47" s="126"/>
      <c r="K47" s="126"/>
      <c r="L47" s="126"/>
      <c r="M47" s="126"/>
      <c r="N47" s="126"/>
    </row>
    <row r="48" spans="1:16" ht="14.55" customHeight="1" x14ac:dyDescent="0.3">
      <c r="B48" s="124"/>
      <c r="C48" s="124"/>
      <c r="D48" s="60"/>
      <c r="E48" s="125"/>
      <c r="F48" s="125"/>
      <c r="G48" s="125"/>
      <c r="H48" s="125"/>
      <c r="I48" s="126"/>
      <c r="J48" s="126"/>
      <c r="K48" s="126"/>
      <c r="L48" s="126"/>
      <c r="M48" s="126"/>
      <c r="N48" s="126"/>
    </row>
    <row r="49" spans="2:14" ht="14.55" customHeight="1" x14ac:dyDescent="0.3">
      <c r="B49" s="124"/>
      <c r="C49" s="124"/>
      <c r="D49" s="60"/>
      <c r="E49" s="125"/>
      <c r="F49" s="125"/>
      <c r="G49" s="125"/>
      <c r="H49" s="125"/>
      <c r="I49" s="126"/>
      <c r="J49" s="126"/>
      <c r="K49" s="126"/>
      <c r="L49" s="126"/>
      <c r="M49" s="126"/>
      <c r="N49" s="126"/>
    </row>
    <row r="50" spans="2:14" ht="14.55" customHeight="1" x14ac:dyDescent="0.3">
      <c r="B50" s="124"/>
      <c r="C50" s="124"/>
      <c r="D50" s="60"/>
      <c r="E50" s="125"/>
      <c r="F50" s="125"/>
      <c r="G50" s="125"/>
      <c r="H50" s="125"/>
      <c r="I50" s="126"/>
      <c r="J50" s="126"/>
      <c r="K50" s="126"/>
      <c r="L50" s="126"/>
      <c r="M50" s="126"/>
      <c r="N50" s="126"/>
    </row>
    <row r="51" spans="2:14" ht="14.55" customHeight="1" x14ac:dyDescent="0.3">
      <c r="B51" s="124"/>
      <c r="C51" s="124"/>
      <c r="D51" s="60"/>
      <c r="E51" s="125"/>
      <c r="F51" s="125"/>
      <c r="G51" s="125"/>
      <c r="H51" s="125"/>
      <c r="I51" s="126"/>
      <c r="J51" s="126"/>
      <c r="K51" s="126"/>
      <c r="L51" s="126"/>
      <c r="M51" s="126"/>
      <c r="N51" s="126"/>
    </row>
    <row r="52" spans="2:14" ht="14.55" customHeight="1" x14ac:dyDescent="0.3">
      <c r="B52" s="124"/>
      <c r="C52" s="124"/>
      <c r="D52" s="60"/>
      <c r="E52" s="125"/>
      <c r="F52" s="125"/>
      <c r="G52" s="125"/>
      <c r="H52" s="125"/>
      <c r="I52" s="126"/>
      <c r="J52" s="126"/>
      <c r="K52" s="126"/>
      <c r="L52" s="126"/>
      <c r="M52" s="126"/>
      <c r="N52" s="126"/>
    </row>
    <row r="53" spans="2:14" ht="14.55" customHeight="1" x14ac:dyDescent="0.3">
      <c r="B53" s="124"/>
      <c r="C53" s="124"/>
      <c r="D53" s="60"/>
      <c r="E53" s="125"/>
      <c r="F53" s="125"/>
      <c r="G53" s="125"/>
      <c r="H53" s="125"/>
      <c r="I53" s="126"/>
      <c r="J53" s="126"/>
      <c r="K53" s="126"/>
      <c r="L53" s="126"/>
      <c r="M53" s="126"/>
      <c r="N53" s="126"/>
    </row>
    <row r="54" spans="2:14" ht="18" x14ac:dyDescent="0.3">
      <c r="B54" s="124"/>
      <c r="C54" s="124"/>
      <c r="D54" s="60"/>
      <c r="E54" s="125"/>
      <c r="F54" s="125"/>
      <c r="G54" s="125"/>
      <c r="H54" s="125"/>
      <c r="I54" s="126"/>
      <c r="J54" s="126"/>
      <c r="K54" s="126"/>
      <c r="L54" s="126"/>
      <c r="M54" s="126"/>
      <c r="N54" s="126"/>
    </row>
  </sheetData>
  <mergeCells count="11">
    <mergeCell ref="A1:M1"/>
    <mergeCell ref="B46:C54"/>
    <mergeCell ref="E46:H54"/>
    <mergeCell ref="I46:N54"/>
    <mergeCell ref="E4:L4"/>
    <mergeCell ref="A4:A5"/>
    <mergeCell ref="B4:B5"/>
    <mergeCell ref="C4:C5"/>
    <mergeCell ref="D4:D5"/>
    <mergeCell ref="M4:M5"/>
    <mergeCell ref="N4:N5"/>
  </mergeCells>
  <pageMargins left="0.7" right="0.7" top="0.75" bottom="0.75" header="0.3" footer="0.3"/>
  <pageSetup paperSize="9" scale="62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43"/>
  <sheetViews>
    <sheetView zoomScale="70" zoomScaleNormal="70" workbookViewId="0">
      <selection activeCell="E19" sqref="E19"/>
    </sheetView>
  </sheetViews>
  <sheetFormatPr defaultColWidth="8.77734375" defaultRowHeight="15.6" x14ac:dyDescent="0.3"/>
  <cols>
    <col min="1" max="1" width="5" style="35" customWidth="1"/>
    <col min="2" max="2" width="15.109375" style="84" customWidth="1"/>
    <col min="3" max="3" width="57.5546875" style="5" customWidth="1"/>
    <col min="4" max="4" width="23.21875" style="19" customWidth="1"/>
    <col min="5" max="5" width="18.5546875" style="19" customWidth="1"/>
    <col min="6" max="6" width="16.77734375" style="19" customWidth="1"/>
    <col min="7" max="7" width="17.5546875" style="19" customWidth="1"/>
    <col min="8" max="8" width="16.77734375" style="19" customWidth="1"/>
    <col min="9" max="9" width="16.44140625" style="19" hidden="1" customWidth="1"/>
    <col min="10" max="10" width="13.5546875" style="19" hidden="1" customWidth="1"/>
    <col min="11" max="11" width="16" style="19" customWidth="1"/>
    <col min="12" max="12" width="16.88671875" style="19" customWidth="1"/>
    <col min="13" max="13" width="17.21875" style="19" customWidth="1"/>
    <col min="14" max="14" width="19.21875" style="28" customWidth="1"/>
    <col min="15" max="15" width="14.77734375" style="5" customWidth="1"/>
    <col min="16" max="16" width="23.33203125" style="29" customWidth="1"/>
    <col min="17" max="18" width="12" style="5" bestFit="1" customWidth="1"/>
    <col min="19" max="16384" width="8.77734375" style="5"/>
  </cols>
  <sheetData>
    <row r="1" spans="1:18" ht="22.8" x14ac:dyDescent="0.4">
      <c r="A1" s="123" t="s">
        <v>255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8" ht="22.8" x14ac:dyDescent="0.4">
      <c r="A2" s="58"/>
      <c r="B2" s="83"/>
      <c r="C2" s="58"/>
      <c r="D2" s="86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8" ht="22.8" x14ac:dyDescent="0.4">
      <c r="A3" s="58"/>
      <c r="B3" s="83"/>
      <c r="C3" s="58"/>
      <c r="D3" s="86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8" x14ac:dyDescent="0.3">
      <c r="A4" s="132" t="s">
        <v>0</v>
      </c>
      <c r="B4" s="136" t="s">
        <v>1</v>
      </c>
      <c r="C4" s="132" t="s">
        <v>2</v>
      </c>
      <c r="D4" s="130" t="s">
        <v>282</v>
      </c>
      <c r="E4" s="138" t="s">
        <v>283</v>
      </c>
      <c r="F4" s="139"/>
      <c r="G4" s="139"/>
      <c r="H4" s="139"/>
      <c r="I4" s="139"/>
      <c r="J4" s="139"/>
      <c r="K4" s="139"/>
      <c r="L4" s="139"/>
      <c r="M4" s="140"/>
      <c r="N4" s="62"/>
    </row>
    <row r="5" spans="1:18" s="32" customFormat="1" ht="34.5" customHeight="1" x14ac:dyDescent="0.3">
      <c r="A5" s="133"/>
      <c r="B5" s="137"/>
      <c r="C5" s="133"/>
      <c r="D5" s="131"/>
      <c r="E5" s="31" t="s">
        <v>197</v>
      </c>
      <c r="F5" s="31" t="s">
        <v>200</v>
      </c>
      <c r="G5" s="31" t="s">
        <v>189</v>
      </c>
      <c r="H5" s="31" t="s">
        <v>188</v>
      </c>
      <c r="I5" s="31" t="s">
        <v>198</v>
      </c>
      <c r="J5" s="31" t="s">
        <v>199</v>
      </c>
      <c r="K5" s="31" t="s">
        <v>198</v>
      </c>
      <c r="L5" s="31" t="s">
        <v>199</v>
      </c>
      <c r="M5" s="31" t="s">
        <v>239</v>
      </c>
      <c r="N5" s="30" t="s">
        <v>193</v>
      </c>
      <c r="P5" s="33"/>
    </row>
    <row r="6" spans="1:18" s="39" customFormat="1" ht="14.55" customHeight="1" x14ac:dyDescent="0.3">
      <c r="A6" s="81">
        <v>1</v>
      </c>
      <c r="B6" s="67">
        <v>44825</v>
      </c>
      <c r="C6" s="87" t="s">
        <v>247</v>
      </c>
      <c r="D6" s="88"/>
      <c r="E6" s="88">
        <v>101500</v>
      </c>
      <c r="F6" s="82"/>
      <c r="G6" s="82"/>
      <c r="H6" s="82"/>
      <c r="I6" s="82"/>
      <c r="J6" s="82"/>
      <c r="K6" s="82"/>
      <c r="L6" s="82"/>
      <c r="M6" s="82"/>
      <c r="N6" s="81"/>
      <c r="P6" s="40"/>
      <c r="Q6" s="10" t="str">
        <f>IF(ISNUMBER(E6),"128",IF(ISNUMBER(F6),"208",IF(ISNUMBER(G6),"128",IF(ISNUMBER(H6),"208",IF(ISNUMBER(K6),"128",IF(ISNUMBER(L6),"208",IF(ISNUMBER(M6),"Kantor")))))))</f>
        <v>128</v>
      </c>
      <c r="R6" s="120">
        <f t="shared" ref="R6:R28" si="0">SUM(E6:M6)</f>
        <v>101500</v>
      </c>
    </row>
    <row r="7" spans="1:18" x14ac:dyDescent="0.3">
      <c r="A7" s="54">
        <v>2</v>
      </c>
      <c r="B7" s="67">
        <v>44826</v>
      </c>
      <c r="C7" s="63" t="s">
        <v>238</v>
      </c>
      <c r="D7" s="17"/>
      <c r="E7" s="17">
        <v>182000</v>
      </c>
      <c r="F7" s="17"/>
      <c r="G7" s="17"/>
      <c r="H7" s="17"/>
      <c r="I7" s="17"/>
      <c r="J7" s="17"/>
      <c r="K7" s="17"/>
      <c r="L7" s="17"/>
      <c r="M7" s="17"/>
      <c r="N7" s="17"/>
      <c r="Q7" s="10" t="str">
        <f t="shared" ref="Q7:Q28" si="1">IF(ISNUMBER(E7),"128",IF(ISNUMBER(F7),"208",IF(ISNUMBER(G7),"128",IF(ISNUMBER(H7),"208",IF(ISNUMBER(K7),"128",IF(ISNUMBER(L7),"208",IF(ISNUMBER(M7),"Kantor")))))))</f>
        <v>128</v>
      </c>
      <c r="R7" s="120">
        <f t="shared" si="0"/>
        <v>182000</v>
      </c>
    </row>
    <row r="8" spans="1:18" x14ac:dyDescent="0.3">
      <c r="A8" s="81">
        <v>3</v>
      </c>
      <c r="B8" s="67">
        <v>44827</v>
      </c>
      <c r="C8" s="63" t="s">
        <v>238</v>
      </c>
      <c r="D8" s="17"/>
      <c r="E8" s="17">
        <v>78000</v>
      </c>
      <c r="F8" s="17"/>
      <c r="G8" s="17"/>
      <c r="H8" s="17"/>
      <c r="I8" s="17"/>
      <c r="J8" s="17"/>
      <c r="K8" s="17"/>
      <c r="L8" s="17"/>
      <c r="M8" s="17"/>
      <c r="N8" s="17"/>
      <c r="Q8" s="10" t="str">
        <f t="shared" si="1"/>
        <v>128</v>
      </c>
      <c r="R8" s="120">
        <f t="shared" si="0"/>
        <v>78000</v>
      </c>
    </row>
    <row r="9" spans="1:18" x14ac:dyDescent="0.3">
      <c r="A9" s="54">
        <v>4</v>
      </c>
      <c r="B9" s="67">
        <v>44827</v>
      </c>
      <c r="C9" s="63" t="s">
        <v>240</v>
      </c>
      <c r="D9" s="17"/>
      <c r="E9" s="17"/>
      <c r="F9" s="17"/>
      <c r="G9" s="17"/>
      <c r="H9" s="17"/>
      <c r="I9" s="17"/>
      <c r="J9" s="17"/>
      <c r="K9" s="17"/>
      <c r="L9" s="17"/>
      <c r="M9" s="17">
        <v>465000</v>
      </c>
      <c r="N9" s="17"/>
      <c r="Q9" s="10" t="str">
        <f t="shared" si="1"/>
        <v>Kantor</v>
      </c>
      <c r="R9" s="120">
        <f t="shared" si="0"/>
        <v>465000</v>
      </c>
    </row>
    <row r="10" spans="1:18" x14ac:dyDescent="0.3">
      <c r="A10" s="81">
        <v>5</v>
      </c>
      <c r="B10" s="67">
        <v>44827</v>
      </c>
      <c r="C10" s="63" t="s">
        <v>241</v>
      </c>
      <c r="D10" s="17"/>
      <c r="E10" s="17"/>
      <c r="F10" s="17"/>
      <c r="G10" s="17"/>
      <c r="H10" s="17"/>
      <c r="I10" s="17"/>
      <c r="J10" s="17"/>
      <c r="K10" s="17"/>
      <c r="L10" s="17"/>
      <c r="M10" s="17">
        <v>322200</v>
      </c>
      <c r="N10" s="17"/>
      <c r="Q10" s="10" t="str">
        <f t="shared" si="1"/>
        <v>Kantor</v>
      </c>
      <c r="R10" s="120">
        <f t="shared" si="0"/>
        <v>322200</v>
      </c>
    </row>
    <row r="11" spans="1:18" x14ac:dyDescent="0.3">
      <c r="A11" s="54">
        <v>6</v>
      </c>
      <c r="B11" s="67">
        <v>44827</v>
      </c>
      <c r="C11" s="63" t="s">
        <v>242</v>
      </c>
      <c r="D11" s="17"/>
      <c r="E11" s="17"/>
      <c r="F11" s="17"/>
      <c r="G11" s="17"/>
      <c r="H11" s="17"/>
      <c r="I11" s="17"/>
      <c r="J11" s="17"/>
      <c r="K11" s="17"/>
      <c r="L11" s="17"/>
      <c r="M11" s="17">
        <v>193890</v>
      </c>
      <c r="N11" s="17"/>
      <c r="Q11" s="10" t="str">
        <f t="shared" si="1"/>
        <v>Kantor</v>
      </c>
      <c r="R11" s="120">
        <f t="shared" si="0"/>
        <v>193890</v>
      </c>
    </row>
    <row r="12" spans="1:18" x14ac:dyDescent="0.3">
      <c r="A12" s="81">
        <v>7</v>
      </c>
      <c r="B12" s="67">
        <v>44828</v>
      </c>
      <c r="C12" s="63" t="s">
        <v>243</v>
      </c>
      <c r="D12" s="17"/>
      <c r="E12" s="17">
        <v>200000</v>
      </c>
      <c r="F12" s="17"/>
      <c r="G12" s="17"/>
      <c r="H12" s="17"/>
      <c r="I12" s="17"/>
      <c r="J12" s="17"/>
      <c r="K12" s="17"/>
      <c r="L12" s="17"/>
      <c r="M12" s="17"/>
      <c r="N12" s="17"/>
      <c r="Q12" s="10" t="str">
        <f t="shared" si="1"/>
        <v>128</v>
      </c>
      <c r="R12" s="120">
        <f t="shared" si="0"/>
        <v>200000</v>
      </c>
    </row>
    <row r="13" spans="1:18" x14ac:dyDescent="0.3">
      <c r="A13" s="54">
        <v>8</v>
      </c>
      <c r="B13" s="67">
        <v>44828</v>
      </c>
      <c r="C13" s="63" t="s">
        <v>244</v>
      </c>
      <c r="D13" s="17"/>
      <c r="E13" s="17">
        <v>100000</v>
      </c>
      <c r="F13" s="17"/>
      <c r="G13" s="17"/>
      <c r="H13" s="17"/>
      <c r="I13" s="17"/>
      <c r="J13" s="17"/>
      <c r="K13" s="17"/>
      <c r="L13" s="17"/>
      <c r="M13" s="17"/>
      <c r="N13" s="17"/>
      <c r="Q13" s="10" t="str">
        <f t="shared" si="1"/>
        <v>128</v>
      </c>
      <c r="R13" s="120">
        <f t="shared" si="0"/>
        <v>100000</v>
      </c>
    </row>
    <row r="14" spans="1:18" x14ac:dyDescent="0.3">
      <c r="A14" s="81">
        <v>9</v>
      </c>
      <c r="B14" s="67">
        <v>44829</v>
      </c>
      <c r="C14" s="63" t="s">
        <v>245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3500000</v>
      </c>
      <c r="N14" s="17"/>
      <c r="Q14" s="10" t="str">
        <f t="shared" si="1"/>
        <v>Kantor</v>
      </c>
      <c r="R14" s="120">
        <f t="shared" si="0"/>
        <v>3500000</v>
      </c>
    </row>
    <row r="15" spans="1:18" x14ac:dyDescent="0.3">
      <c r="A15" s="54">
        <v>10</v>
      </c>
      <c r="B15" s="67">
        <v>44829</v>
      </c>
      <c r="C15" s="63" t="s">
        <v>246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3800000</v>
      </c>
      <c r="N15" s="18"/>
      <c r="Q15" s="10" t="str">
        <f t="shared" si="1"/>
        <v>Kantor</v>
      </c>
      <c r="R15" s="120">
        <f t="shared" si="0"/>
        <v>3800000</v>
      </c>
    </row>
    <row r="16" spans="1:18" x14ac:dyDescent="0.3">
      <c r="A16" s="81">
        <v>11</v>
      </c>
      <c r="B16" s="67">
        <v>44830</v>
      </c>
      <c r="C16" s="63" t="s">
        <v>247</v>
      </c>
      <c r="D16" s="17"/>
      <c r="E16" s="17">
        <v>100000</v>
      </c>
      <c r="F16" s="17"/>
      <c r="G16" s="17"/>
      <c r="H16" s="17"/>
      <c r="I16" s="17"/>
      <c r="J16" s="17"/>
      <c r="K16" s="17"/>
      <c r="L16" s="17"/>
      <c r="M16" s="17"/>
      <c r="N16" s="20"/>
      <c r="Q16" s="10" t="str">
        <f t="shared" si="1"/>
        <v>128</v>
      </c>
      <c r="R16" s="120">
        <f t="shared" si="0"/>
        <v>100000</v>
      </c>
    </row>
    <row r="17" spans="1:18" x14ac:dyDescent="0.3">
      <c r="A17" s="54">
        <v>12</v>
      </c>
      <c r="B17" s="67">
        <v>44830</v>
      </c>
      <c r="C17" s="63" t="s">
        <v>248</v>
      </c>
      <c r="D17" s="17"/>
      <c r="E17" s="17">
        <v>246000</v>
      </c>
      <c r="F17" s="17"/>
      <c r="G17" s="17"/>
      <c r="H17" s="17"/>
      <c r="I17" s="17"/>
      <c r="J17" s="17"/>
      <c r="K17" s="17"/>
      <c r="L17" s="17"/>
      <c r="M17" s="17"/>
      <c r="N17" s="20"/>
      <c r="Q17" s="10" t="str">
        <f t="shared" si="1"/>
        <v>128</v>
      </c>
      <c r="R17" s="120">
        <f t="shared" si="0"/>
        <v>246000</v>
      </c>
    </row>
    <row r="18" spans="1:18" x14ac:dyDescent="0.3">
      <c r="A18" s="81">
        <v>13</v>
      </c>
      <c r="B18" s="67">
        <v>44831</v>
      </c>
      <c r="C18" s="63" t="s">
        <v>249</v>
      </c>
      <c r="D18" s="17"/>
      <c r="E18" s="17">
        <v>300000</v>
      </c>
      <c r="F18" s="17"/>
      <c r="G18" s="17"/>
      <c r="H18" s="17"/>
      <c r="I18" s="17"/>
      <c r="J18" s="17"/>
      <c r="K18" s="17"/>
      <c r="L18" s="17"/>
      <c r="M18" s="17"/>
      <c r="N18" s="20"/>
      <c r="Q18" s="10" t="str">
        <f t="shared" si="1"/>
        <v>128</v>
      </c>
      <c r="R18" s="120">
        <f t="shared" si="0"/>
        <v>300000</v>
      </c>
    </row>
    <row r="19" spans="1:18" x14ac:dyDescent="0.3">
      <c r="A19" s="54">
        <v>14</v>
      </c>
      <c r="B19" s="67">
        <v>44831</v>
      </c>
      <c r="C19" s="63" t="s">
        <v>238</v>
      </c>
      <c r="D19" s="17"/>
      <c r="E19" s="17">
        <v>96000</v>
      </c>
      <c r="F19" s="17"/>
      <c r="G19" s="17"/>
      <c r="H19" s="17"/>
      <c r="I19" s="17"/>
      <c r="J19" s="17"/>
      <c r="K19" s="17"/>
      <c r="L19" s="17"/>
      <c r="M19" s="17">
        <v>1818800</v>
      </c>
      <c r="N19" s="20"/>
      <c r="Q19" s="10" t="str">
        <f t="shared" si="1"/>
        <v>128</v>
      </c>
      <c r="R19" s="120">
        <f t="shared" si="0"/>
        <v>1914800</v>
      </c>
    </row>
    <row r="20" spans="1:18" x14ac:dyDescent="0.3">
      <c r="A20" s="81">
        <v>15</v>
      </c>
      <c r="B20" s="67">
        <v>44833</v>
      </c>
      <c r="C20" s="63" t="s">
        <v>250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0"/>
      <c r="Q20" s="10" t="b">
        <f t="shared" si="1"/>
        <v>0</v>
      </c>
      <c r="R20" s="120">
        <f t="shared" si="0"/>
        <v>0</v>
      </c>
    </row>
    <row r="21" spans="1:18" x14ac:dyDescent="0.3">
      <c r="A21" s="54">
        <v>16</v>
      </c>
      <c r="B21" s="67">
        <v>44834</v>
      </c>
      <c r="C21" s="63" t="s">
        <v>250</v>
      </c>
      <c r="D21" s="17"/>
      <c r="E21" s="17"/>
      <c r="F21" s="17"/>
      <c r="G21" s="17"/>
      <c r="H21" s="17"/>
      <c r="I21" s="17"/>
      <c r="J21" s="17"/>
      <c r="K21" s="17"/>
      <c r="L21" s="17"/>
      <c r="M21" s="17">
        <v>2060000</v>
      </c>
      <c r="N21" s="20"/>
      <c r="O21" s="36">
        <f>2000000-M19</f>
        <v>181200</v>
      </c>
      <c r="Q21" s="10" t="str">
        <f t="shared" si="1"/>
        <v>Kantor</v>
      </c>
      <c r="R21" s="120">
        <f t="shared" si="0"/>
        <v>2060000</v>
      </c>
    </row>
    <row r="22" spans="1:18" x14ac:dyDescent="0.3">
      <c r="A22" s="81">
        <v>17</v>
      </c>
      <c r="B22" s="67">
        <v>44836</v>
      </c>
      <c r="C22" s="63" t="s">
        <v>251</v>
      </c>
      <c r="D22" s="17"/>
      <c r="E22" s="89"/>
      <c r="F22" s="17"/>
      <c r="G22" s="17"/>
      <c r="H22" s="17"/>
      <c r="I22" s="17"/>
      <c r="J22" s="17"/>
      <c r="K22" s="17"/>
      <c r="L22" s="17"/>
      <c r="M22" s="17">
        <v>300000</v>
      </c>
      <c r="N22" s="20"/>
      <c r="Q22" s="10" t="str">
        <f t="shared" si="1"/>
        <v>Kantor</v>
      </c>
      <c r="R22" s="120">
        <f t="shared" si="0"/>
        <v>300000</v>
      </c>
    </row>
    <row r="23" spans="1:18" x14ac:dyDescent="0.3">
      <c r="A23" s="54">
        <v>18</v>
      </c>
      <c r="B23" s="67">
        <v>44836</v>
      </c>
      <c r="C23" s="63" t="s">
        <v>252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59100</v>
      </c>
      <c r="N23" s="20"/>
      <c r="O23" s="5">
        <f>181200-200000</f>
        <v>-18800</v>
      </c>
      <c r="Q23" s="10" t="str">
        <f t="shared" si="1"/>
        <v>Kantor</v>
      </c>
      <c r="R23" s="120">
        <f t="shared" si="0"/>
        <v>59100</v>
      </c>
    </row>
    <row r="24" spans="1:18" s="98" customFormat="1" x14ac:dyDescent="0.3">
      <c r="A24" s="93">
        <v>19</v>
      </c>
      <c r="B24" s="94">
        <v>44837</v>
      </c>
      <c r="C24" s="95" t="s">
        <v>286</v>
      </c>
      <c r="D24" s="96">
        <v>14985790</v>
      </c>
      <c r="E24" s="96"/>
      <c r="F24" s="96"/>
      <c r="G24" s="96"/>
      <c r="H24" s="96"/>
      <c r="I24" s="96"/>
      <c r="J24" s="96"/>
      <c r="K24" s="96"/>
      <c r="L24" s="96"/>
      <c r="M24" s="96"/>
      <c r="N24" s="97"/>
      <c r="P24" s="99"/>
      <c r="Q24" s="121" t="b">
        <f t="shared" si="1"/>
        <v>0</v>
      </c>
      <c r="R24" s="122">
        <f t="shared" si="0"/>
        <v>0</v>
      </c>
    </row>
    <row r="25" spans="1:18" x14ac:dyDescent="0.3">
      <c r="A25" s="54">
        <v>20</v>
      </c>
      <c r="B25" s="67">
        <v>44837</v>
      </c>
      <c r="C25" s="63" t="s">
        <v>253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500000</v>
      </c>
      <c r="N25" s="20"/>
      <c r="Q25" s="10" t="str">
        <f t="shared" si="1"/>
        <v>Kantor</v>
      </c>
      <c r="R25" s="120">
        <f t="shared" si="0"/>
        <v>500000</v>
      </c>
    </row>
    <row r="26" spans="1:18" x14ac:dyDescent="0.3">
      <c r="A26" s="81">
        <v>21</v>
      </c>
      <c r="B26" s="67">
        <v>44837</v>
      </c>
      <c r="C26" s="63" t="s">
        <v>251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416800</v>
      </c>
      <c r="N26" s="20"/>
      <c r="Q26" s="10" t="str">
        <f t="shared" si="1"/>
        <v>Kantor</v>
      </c>
      <c r="R26" s="120">
        <f t="shared" si="0"/>
        <v>416800</v>
      </c>
    </row>
    <row r="27" spans="1:18" x14ac:dyDescent="0.3">
      <c r="A27" s="54">
        <v>22</v>
      </c>
      <c r="B27" s="67">
        <v>44837</v>
      </c>
      <c r="C27" s="63" t="s">
        <v>252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48000</v>
      </c>
      <c r="N27" s="20"/>
      <c r="Q27" s="10" t="str">
        <f t="shared" si="1"/>
        <v>Kantor</v>
      </c>
      <c r="R27" s="120">
        <f t="shared" si="0"/>
        <v>48000</v>
      </c>
    </row>
    <row r="28" spans="1:18" x14ac:dyDescent="0.3">
      <c r="A28" s="81">
        <v>23</v>
      </c>
      <c r="B28" s="67">
        <v>44837</v>
      </c>
      <c r="C28" s="63" t="s">
        <v>252</v>
      </c>
      <c r="D28" s="17"/>
      <c r="E28" s="17"/>
      <c r="F28" s="17"/>
      <c r="G28" s="17"/>
      <c r="H28" s="17"/>
      <c r="I28" s="17"/>
      <c r="J28" s="17"/>
      <c r="K28" s="17"/>
      <c r="L28" s="17"/>
      <c r="M28" s="17">
        <v>98500</v>
      </c>
      <c r="N28" s="20"/>
      <c r="Q28" s="10" t="str">
        <f t="shared" si="1"/>
        <v>Kantor</v>
      </c>
      <c r="R28" s="120">
        <f t="shared" si="0"/>
        <v>98500</v>
      </c>
    </row>
    <row r="29" spans="1:18" x14ac:dyDescent="0.3">
      <c r="A29" s="54"/>
      <c r="B29" s="67"/>
      <c r="C29" s="6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0"/>
    </row>
    <row r="30" spans="1:18" ht="18" x14ac:dyDescent="0.35">
      <c r="A30" s="54"/>
      <c r="B30" s="67"/>
      <c r="C30" s="6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P30" s="37" t="s">
        <v>237</v>
      </c>
    </row>
    <row r="31" spans="1:18" x14ac:dyDescent="0.3">
      <c r="A31" s="54"/>
      <c r="B31" s="67"/>
      <c r="C31" s="56" t="s">
        <v>168</v>
      </c>
      <c r="D31" s="18">
        <f>SUM(D6:D30)</f>
        <v>14985790</v>
      </c>
      <c r="E31" s="25">
        <f>SUM(E6:E30)</f>
        <v>1403500</v>
      </c>
      <c r="F31" s="25">
        <f t="shared" ref="F31:K31" si="2">SUM(F7:F30)</f>
        <v>0</v>
      </c>
      <c r="G31" s="25">
        <f t="shared" si="2"/>
        <v>0</v>
      </c>
      <c r="H31" s="25">
        <f t="shared" si="2"/>
        <v>0</v>
      </c>
      <c r="I31" s="25">
        <f t="shared" si="2"/>
        <v>0</v>
      </c>
      <c r="J31" s="25">
        <f t="shared" si="2"/>
        <v>0</v>
      </c>
      <c r="K31" s="25">
        <f t="shared" si="2"/>
        <v>0</v>
      </c>
      <c r="L31" s="25">
        <f>SUM(L6:L30)</f>
        <v>0</v>
      </c>
      <c r="M31" s="25">
        <f>SUM(M6:M30)</f>
        <v>13582290</v>
      </c>
      <c r="N31" s="25">
        <f>E31+M31</f>
        <v>14985790</v>
      </c>
      <c r="P31" s="38">
        <f>15000000-N31</f>
        <v>14210</v>
      </c>
    </row>
    <row r="32" spans="1:18" x14ac:dyDescent="0.3">
      <c r="O32" s="36"/>
      <c r="P32" s="29" t="s">
        <v>254</v>
      </c>
    </row>
    <row r="33" spans="2:15" x14ac:dyDescent="0.3">
      <c r="N33" s="26"/>
    </row>
    <row r="34" spans="2:15" x14ac:dyDescent="0.3">
      <c r="N34" s="27"/>
    </row>
    <row r="35" spans="2:15" ht="18.600000000000001" customHeight="1" x14ac:dyDescent="0.3">
      <c r="B35" s="124" t="s">
        <v>207</v>
      </c>
      <c r="C35" s="124"/>
      <c r="D35" s="59"/>
      <c r="E35" s="125" t="s">
        <v>208</v>
      </c>
      <c r="F35" s="125"/>
      <c r="G35" s="125"/>
      <c r="H35" s="125"/>
      <c r="I35" s="126" t="s">
        <v>209</v>
      </c>
      <c r="J35" s="126"/>
      <c r="K35" s="126"/>
      <c r="L35" s="126"/>
      <c r="M35" s="126"/>
      <c r="N35" s="126"/>
      <c r="O35" s="126"/>
    </row>
    <row r="36" spans="2:15" ht="14.55" customHeight="1" x14ac:dyDescent="0.3">
      <c r="B36" s="124"/>
      <c r="C36" s="124"/>
      <c r="D36" s="59"/>
      <c r="E36" s="125"/>
      <c r="F36" s="125"/>
      <c r="G36" s="125"/>
      <c r="H36" s="125"/>
      <c r="I36" s="126"/>
      <c r="J36" s="126"/>
      <c r="K36" s="126"/>
      <c r="L36" s="126"/>
      <c r="M36" s="126"/>
      <c r="N36" s="126"/>
      <c r="O36" s="126"/>
    </row>
    <row r="37" spans="2:15" ht="14.55" customHeight="1" x14ac:dyDescent="0.3">
      <c r="B37" s="124"/>
      <c r="C37" s="124"/>
      <c r="D37" s="59"/>
      <c r="E37" s="125"/>
      <c r="F37" s="125"/>
      <c r="G37" s="125"/>
      <c r="H37" s="125"/>
      <c r="I37" s="126"/>
      <c r="J37" s="126"/>
      <c r="K37" s="126"/>
      <c r="L37" s="126"/>
      <c r="M37" s="126"/>
      <c r="N37" s="126"/>
      <c r="O37" s="126"/>
    </row>
    <row r="38" spans="2:15" ht="14.55" customHeight="1" x14ac:dyDescent="0.3">
      <c r="B38" s="124"/>
      <c r="C38" s="124"/>
      <c r="D38" s="59"/>
      <c r="E38" s="125"/>
      <c r="F38" s="125"/>
      <c r="G38" s="125"/>
      <c r="H38" s="125"/>
      <c r="I38" s="126"/>
      <c r="J38" s="126"/>
      <c r="K38" s="126"/>
      <c r="L38" s="126"/>
      <c r="M38" s="126"/>
      <c r="N38" s="126"/>
      <c r="O38" s="126"/>
    </row>
    <row r="39" spans="2:15" ht="14.55" customHeight="1" x14ac:dyDescent="0.3">
      <c r="B39" s="124"/>
      <c r="C39" s="124"/>
      <c r="D39" s="59"/>
      <c r="E39" s="125"/>
      <c r="F39" s="125"/>
      <c r="G39" s="125"/>
      <c r="H39" s="125"/>
      <c r="I39" s="126"/>
      <c r="J39" s="126"/>
      <c r="K39" s="126"/>
      <c r="L39" s="126"/>
      <c r="M39" s="126"/>
      <c r="N39" s="126"/>
      <c r="O39" s="126"/>
    </row>
    <row r="40" spans="2:15" ht="14.55" customHeight="1" x14ac:dyDescent="0.3">
      <c r="B40" s="124"/>
      <c r="C40" s="124"/>
      <c r="D40" s="59"/>
      <c r="E40" s="125"/>
      <c r="F40" s="125"/>
      <c r="G40" s="125"/>
      <c r="H40" s="125"/>
      <c r="I40" s="126"/>
      <c r="J40" s="126"/>
      <c r="K40" s="126"/>
      <c r="L40" s="126"/>
      <c r="M40" s="126"/>
      <c r="N40" s="126"/>
      <c r="O40" s="126"/>
    </row>
    <row r="41" spans="2:15" ht="14.55" customHeight="1" x14ac:dyDescent="0.3">
      <c r="B41" s="124"/>
      <c r="C41" s="124"/>
      <c r="D41" s="59"/>
      <c r="E41" s="125"/>
      <c r="F41" s="125"/>
      <c r="G41" s="125"/>
      <c r="H41" s="125"/>
      <c r="I41" s="126"/>
      <c r="J41" s="126"/>
      <c r="K41" s="126"/>
      <c r="L41" s="126"/>
      <c r="M41" s="126"/>
      <c r="N41" s="126"/>
      <c r="O41" s="126"/>
    </row>
    <row r="42" spans="2:15" ht="14.55" customHeight="1" x14ac:dyDescent="0.3">
      <c r="B42" s="124"/>
      <c r="C42" s="124"/>
      <c r="D42" s="59"/>
      <c r="E42" s="125"/>
      <c r="F42" s="125"/>
      <c r="G42" s="125"/>
      <c r="H42" s="125"/>
      <c r="I42" s="126"/>
      <c r="J42" s="126"/>
      <c r="K42" s="126"/>
      <c r="L42" s="126"/>
      <c r="M42" s="126"/>
      <c r="N42" s="126"/>
      <c r="O42" s="126"/>
    </row>
    <row r="43" spans="2:15" ht="18" x14ac:dyDescent="0.3">
      <c r="B43" s="124"/>
      <c r="C43" s="124"/>
      <c r="D43" s="59"/>
      <c r="E43" s="125"/>
      <c r="F43" s="125"/>
      <c r="G43" s="125"/>
      <c r="H43" s="125"/>
      <c r="I43" s="126"/>
      <c r="J43" s="126"/>
      <c r="K43" s="126"/>
      <c r="L43" s="126"/>
      <c r="M43" s="126"/>
      <c r="N43" s="126"/>
      <c r="O43" s="126"/>
    </row>
  </sheetData>
  <mergeCells count="9">
    <mergeCell ref="A1:N1"/>
    <mergeCell ref="B35:C43"/>
    <mergeCell ref="E35:H43"/>
    <mergeCell ref="I35:O43"/>
    <mergeCell ref="D4:D5"/>
    <mergeCell ref="A4:A5"/>
    <mergeCell ref="B4:B5"/>
    <mergeCell ref="C4:C5"/>
    <mergeCell ref="E4:M4"/>
  </mergeCells>
  <pageMargins left="0.25" right="0.25" top="0.75" bottom="0.75" header="0.3" footer="0.3"/>
  <pageSetup paperSize="9" scale="59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84"/>
  <sheetViews>
    <sheetView topLeftCell="A33" zoomScale="60" zoomScaleNormal="60" workbookViewId="0">
      <selection activeCell="A6" sqref="A6:C6"/>
    </sheetView>
  </sheetViews>
  <sheetFormatPr defaultColWidth="8.77734375" defaultRowHeight="15.6" x14ac:dyDescent="0.3"/>
  <cols>
    <col min="1" max="1" width="4.88671875" style="48" customWidth="1"/>
    <col min="2" max="2" width="15.21875" style="10" customWidth="1"/>
    <col min="3" max="3" width="81.88671875" style="5" customWidth="1"/>
    <col min="4" max="4" width="24.6640625" style="21" customWidth="1"/>
    <col min="5" max="5" width="16.5546875" style="19" customWidth="1"/>
    <col min="6" max="6" width="16.21875" style="19" customWidth="1"/>
    <col min="7" max="7" width="14.44140625" style="19" customWidth="1"/>
    <col min="8" max="8" width="17.6640625" style="19" customWidth="1"/>
    <col min="9" max="9" width="16.44140625" style="19" customWidth="1"/>
    <col min="10" max="10" width="13.5546875" style="19" customWidth="1"/>
    <col min="11" max="11" width="14.5546875" style="19" customWidth="1"/>
    <col min="12" max="12" width="14.109375" style="19" customWidth="1"/>
    <col min="13" max="13" width="18.21875" style="19" customWidth="1"/>
    <col min="14" max="14" width="18.33203125" style="28" customWidth="1"/>
    <col min="15" max="15" width="20.6640625" style="5" customWidth="1"/>
    <col min="16" max="16" width="23.33203125" style="29" customWidth="1"/>
    <col min="17" max="16384" width="8.77734375" style="5"/>
  </cols>
  <sheetData>
    <row r="1" spans="1:16" ht="31.5" customHeight="1" x14ac:dyDescent="0.4">
      <c r="A1" s="141" t="s">
        <v>256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46"/>
      <c r="P1" s="47"/>
    </row>
    <row r="2" spans="1:16" x14ac:dyDescent="0.3">
      <c r="B2" s="49"/>
      <c r="C2" s="46"/>
      <c r="D2" s="28"/>
      <c r="E2" s="50"/>
      <c r="F2" s="50"/>
      <c r="G2" s="50"/>
      <c r="H2" s="50"/>
      <c r="I2" s="50"/>
      <c r="J2" s="50"/>
      <c r="K2" s="50"/>
      <c r="L2" s="50"/>
      <c r="M2" s="50"/>
      <c r="O2" s="46"/>
      <c r="P2" s="47"/>
    </row>
    <row r="3" spans="1:16" ht="16.2" thickBot="1" x14ac:dyDescent="0.35">
      <c r="B3" s="49"/>
      <c r="C3" s="46"/>
      <c r="D3" s="28"/>
      <c r="E3" s="50"/>
      <c r="F3" s="50"/>
      <c r="G3" s="50"/>
      <c r="H3" s="50"/>
      <c r="I3" s="50"/>
      <c r="J3" s="50"/>
      <c r="K3" s="50"/>
      <c r="L3" s="50"/>
      <c r="M3" s="50"/>
      <c r="O3" s="46"/>
      <c r="P3" s="47"/>
    </row>
    <row r="4" spans="1:16" ht="18" x14ac:dyDescent="0.35">
      <c r="A4" s="149" t="s">
        <v>0</v>
      </c>
      <c r="B4" s="147" t="s">
        <v>1</v>
      </c>
      <c r="C4" s="147" t="s">
        <v>2</v>
      </c>
      <c r="D4" s="151" t="s">
        <v>282</v>
      </c>
      <c r="E4" s="145" t="s">
        <v>283</v>
      </c>
      <c r="F4" s="146"/>
      <c r="G4" s="146"/>
      <c r="H4" s="146"/>
      <c r="I4" s="146"/>
      <c r="J4" s="146"/>
      <c r="K4" s="146"/>
      <c r="L4" s="146"/>
      <c r="M4" s="146"/>
      <c r="N4" s="64"/>
      <c r="O4" s="46"/>
      <c r="P4" s="47"/>
    </row>
    <row r="5" spans="1:16" s="32" customFormat="1" ht="34.5" customHeight="1" x14ac:dyDescent="0.3">
      <c r="A5" s="150"/>
      <c r="B5" s="148"/>
      <c r="C5" s="148"/>
      <c r="D5" s="152"/>
      <c r="E5" s="107" t="s">
        <v>197</v>
      </c>
      <c r="F5" s="107" t="s">
        <v>200</v>
      </c>
      <c r="G5" s="107" t="s">
        <v>189</v>
      </c>
      <c r="H5" s="107" t="s">
        <v>188</v>
      </c>
      <c r="I5" s="107" t="s">
        <v>198</v>
      </c>
      <c r="J5" s="107" t="s">
        <v>199</v>
      </c>
      <c r="K5" s="107" t="s">
        <v>198</v>
      </c>
      <c r="L5" s="107" t="s">
        <v>199</v>
      </c>
      <c r="M5" s="107" t="s">
        <v>239</v>
      </c>
      <c r="N5" s="108" t="s">
        <v>193</v>
      </c>
      <c r="O5" s="51"/>
      <c r="P5" s="52"/>
    </row>
    <row r="6" spans="1:16" s="51" customFormat="1" ht="21" customHeight="1" x14ac:dyDescent="0.3">
      <c r="A6" s="109">
        <v>1</v>
      </c>
      <c r="B6" s="67">
        <v>44822</v>
      </c>
      <c r="C6" s="68" t="s">
        <v>308</v>
      </c>
      <c r="D6" s="110"/>
      <c r="E6" s="111"/>
      <c r="F6" s="111"/>
      <c r="G6" s="111"/>
      <c r="H6" s="111"/>
      <c r="I6" s="111"/>
      <c r="J6" s="111"/>
      <c r="K6" s="111"/>
      <c r="L6" s="111"/>
      <c r="M6" s="71">
        <v>232000</v>
      </c>
      <c r="N6" s="109"/>
      <c r="P6" s="52"/>
    </row>
    <row r="7" spans="1:16" s="39" customFormat="1" ht="21" customHeight="1" x14ac:dyDescent="0.3">
      <c r="A7" s="112">
        <v>2</v>
      </c>
      <c r="B7" s="73">
        <v>44823</v>
      </c>
      <c r="C7" s="74" t="s">
        <v>291</v>
      </c>
      <c r="D7" s="75">
        <v>5000000</v>
      </c>
      <c r="E7" s="76"/>
      <c r="F7" s="76"/>
      <c r="G7" s="76"/>
      <c r="H7" s="76"/>
      <c r="I7" s="76"/>
      <c r="J7" s="76"/>
      <c r="K7" s="76"/>
      <c r="L7" s="76"/>
      <c r="M7" s="77"/>
      <c r="N7" s="78"/>
      <c r="O7" s="51"/>
      <c r="P7" s="52"/>
    </row>
    <row r="8" spans="1:16" s="39" customFormat="1" ht="21" customHeight="1" x14ac:dyDescent="0.3">
      <c r="A8" s="109">
        <v>3</v>
      </c>
      <c r="B8" s="67">
        <v>44831</v>
      </c>
      <c r="C8" s="68" t="s">
        <v>309</v>
      </c>
      <c r="D8" s="72">
        <v>16000000</v>
      </c>
      <c r="E8" s="69"/>
      <c r="F8" s="69"/>
      <c r="G8" s="69"/>
      <c r="H8" s="69"/>
      <c r="I8" s="69"/>
      <c r="J8" s="69"/>
      <c r="K8" s="69"/>
      <c r="L8" s="69"/>
      <c r="M8" s="113"/>
      <c r="N8" s="70"/>
      <c r="O8" s="51"/>
      <c r="P8" s="52"/>
    </row>
    <row r="9" spans="1:16" s="39" customFormat="1" ht="21" customHeight="1" x14ac:dyDescent="0.3">
      <c r="A9" s="112">
        <v>4</v>
      </c>
      <c r="B9" s="94">
        <v>44831</v>
      </c>
      <c r="C9" s="104" t="s">
        <v>284</v>
      </c>
      <c r="D9" s="105"/>
      <c r="E9" s="106"/>
      <c r="F9" s="106"/>
      <c r="G9" s="106"/>
      <c r="H9" s="106"/>
      <c r="I9" s="106"/>
      <c r="J9" s="106"/>
      <c r="K9" s="106"/>
      <c r="L9" s="106"/>
      <c r="M9" s="114">
        <v>6000000</v>
      </c>
      <c r="N9" s="103"/>
      <c r="O9" s="51"/>
      <c r="P9" s="52"/>
    </row>
    <row r="10" spans="1:16" x14ac:dyDescent="0.3">
      <c r="A10" s="109">
        <v>5</v>
      </c>
      <c r="B10" s="67">
        <v>44835</v>
      </c>
      <c r="C10" s="63" t="s">
        <v>257</v>
      </c>
      <c r="D10" s="17"/>
      <c r="E10" s="17"/>
      <c r="F10" s="17"/>
      <c r="G10" s="17"/>
      <c r="H10" s="17"/>
      <c r="I10" s="17"/>
      <c r="J10" s="17"/>
      <c r="K10" s="17"/>
      <c r="L10" s="17"/>
      <c r="M10" s="17">
        <v>2260000</v>
      </c>
      <c r="N10" s="20"/>
      <c r="O10" s="46"/>
      <c r="P10" s="47"/>
    </row>
    <row r="11" spans="1:16" x14ac:dyDescent="0.3">
      <c r="A11" s="112">
        <v>6</v>
      </c>
      <c r="B11" s="67">
        <v>44835</v>
      </c>
      <c r="C11" s="63" t="s">
        <v>270</v>
      </c>
      <c r="D11" s="17"/>
      <c r="E11" s="17">
        <v>475000</v>
      </c>
      <c r="F11" s="17"/>
      <c r="G11" s="17"/>
      <c r="H11" s="17"/>
      <c r="I11" s="17"/>
      <c r="J11" s="17"/>
      <c r="K11" s="17"/>
      <c r="L11" s="17"/>
      <c r="M11" s="17"/>
      <c r="N11" s="20"/>
      <c r="O11" s="46"/>
      <c r="P11" s="47"/>
    </row>
    <row r="12" spans="1:16" x14ac:dyDescent="0.3">
      <c r="A12" s="109">
        <v>7</v>
      </c>
      <c r="B12" s="67">
        <v>44835</v>
      </c>
      <c r="C12" s="63" t="s">
        <v>269</v>
      </c>
      <c r="D12" s="17"/>
      <c r="E12" s="17"/>
      <c r="F12" s="17"/>
      <c r="G12" s="17"/>
      <c r="H12" s="17"/>
      <c r="I12" s="17"/>
      <c r="J12" s="17"/>
      <c r="K12" s="17"/>
      <c r="L12" s="17"/>
      <c r="M12" s="17">
        <v>55000</v>
      </c>
      <c r="N12" s="20"/>
      <c r="O12" s="46"/>
      <c r="P12" s="47"/>
    </row>
    <row r="13" spans="1:16" x14ac:dyDescent="0.3">
      <c r="A13" s="112">
        <v>8</v>
      </c>
      <c r="B13" s="67">
        <v>44837</v>
      </c>
      <c r="C13" s="63" t="s">
        <v>258</v>
      </c>
      <c r="D13" s="17"/>
      <c r="E13" s="17"/>
      <c r="F13" s="17"/>
      <c r="G13" s="17"/>
      <c r="H13" s="17"/>
      <c r="I13" s="17"/>
      <c r="J13" s="17"/>
      <c r="K13" s="17"/>
      <c r="L13" s="17"/>
      <c r="M13" s="17">
        <v>830000</v>
      </c>
      <c r="N13" s="20"/>
      <c r="O13" s="46"/>
      <c r="P13" s="47"/>
    </row>
    <row r="14" spans="1:16" x14ac:dyDescent="0.3">
      <c r="A14" s="109">
        <v>9</v>
      </c>
      <c r="B14" s="67">
        <v>44837</v>
      </c>
      <c r="C14" s="63" t="s">
        <v>259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319600</v>
      </c>
      <c r="N14" s="20"/>
      <c r="O14" s="46"/>
      <c r="P14" s="47"/>
    </row>
    <row r="15" spans="1:16" x14ac:dyDescent="0.3">
      <c r="A15" s="112">
        <v>10</v>
      </c>
      <c r="B15" s="67">
        <v>44837</v>
      </c>
      <c r="C15" s="63" t="s">
        <v>260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182000</v>
      </c>
      <c r="N15" s="20"/>
      <c r="O15" s="46"/>
      <c r="P15" s="47"/>
    </row>
    <row r="16" spans="1:16" x14ac:dyDescent="0.3">
      <c r="A16" s="109">
        <v>11</v>
      </c>
      <c r="B16" s="67">
        <v>44837</v>
      </c>
      <c r="C16" s="63" t="s">
        <v>267</v>
      </c>
      <c r="D16" s="17"/>
      <c r="E16" s="17"/>
      <c r="F16" s="17"/>
      <c r="G16" s="17"/>
      <c r="H16" s="17"/>
      <c r="I16" s="17"/>
      <c r="J16" s="17"/>
      <c r="K16" s="17"/>
      <c r="L16" s="17"/>
      <c r="M16" s="17">
        <v>163248</v>
      </c>
      <c r="N16" s="20"/>
      <c r="O16" s="46"/>
      <c r="P16" s="47"/>
    </row>
    <row r="17" spans="1:16" x14ac:dyDescent="0.3">
      <c r="A17" s="112">
        <v>12</v>
      </c>
      <c r="B17" s="67">
        <v>44837</v>
      </c>
      <c r="C17" s="63" t="s">
        <v>271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v>118500</v>
      </c>
      <c r="N17" s="20"/>
      <c r="O17" s="46"/>
      <c r="P17" s="47"/>
    </row>
    <row r="18" spans="1:16" x14ac:dyDescent="0.3">
      <c r="A18" s="109">
        <v>13</v>
      </c>
      <c r="B18" s="67">
        <v>44838</v>
      </c>
      <c r="C18" s="63" t="s">
        <v>261</v>
      </c>
      <c r="D18" s="17"/>
      <c r="E18" s="17"/>
      <c r="F18" s="17"/>
      <c r="G18" s="17"/>
      <c r="H18" s="17"/>
      <c r="I18" s="17"/>
      <c r="J18" s="17"/>
      <c r="K18" s="17"/>
      <c r="L18" s="17"/>
      <c r="M18" s="17">
        <v>200000</v>
      </c>
      <c r="N18" s="20"/>
      <c r="O18" s="46"/>
      <c r="P18" s="47"/>
    </row>
    <row r="19" spans="1:16" x14ac:dyDescent="0.3">
      <c r="A19" s="112">
        <v>14</v>
      </c>
      <c r="B19" s="67">
        <v>44838</v>
      </c>
      <c r="C19" s="63" t="s">
        <v>262</v>
      </c>
      <c r="D19" s="17"/>
      <c r="E19" s="17"/>
      <c r="F19" s="17"/>
      <c r="G19" s="17"/>
      <c r="H19" s="17"/>
      <c r="I19" s="17"/>
      <c r="J19" s="17"/>
      <c r="K19" s="17"/>
      <c r="L19" s="17"/>
      <c r="M19" s="17">
        <v>200000</v>
      </c>
      <c r="N19" s="20"/>
      <c r="O19" s="46"/>
      <c r="P19" s="47"/>
    </row>
    <row r="20" spans="1:16" x14ac:dyDescent="0.3">
      <c r="A20" s="109">
        <v>15</v>
      </c>
      <c r="B20" s="67">
        <v>44838</v>
      </c>
      <c r="C20" s="63" t="s">
        <v>261</v>
      </c>
      <c r="D20" s="17"/>
      <c r="E20" s="17"/>
      <c r="F20" s="17"/>
      <c r="G20" s="17"/>
      <c r="H20" s="17"/>
      <c r="I20" s="17"/>
      <c r="J20" s="17"/>
      <c r="K20" s="17"/>
      <c r="L20" s="17"/>
      <c r="M20" s="17">
        <v>200000</v>
      </c>
      <c r="N20" s="20"/>
      <c r="O20" s="46"/>
      <c r="P20" s="47"/>
    </row>
    <row r="21" spans="1:16" x14ac:dyDescent="0.3">
      <c r="A21" s="112">
        <v>16</v>
      </c>
      <c r="B21" s="94">
        <v>44840</v>
      </c>
      <c r="C21" s="95" t="s">
        <v>263</v>
      </c>
      <c r="D21" s="96"/>
      <c r="E21" s="96">
        <v>1970000</v>
      </c>
      <c r="F21" s="96"/>
      <c r="G21" s="96"/>
      <c r="H21" s="96"/>
      <c r="I21" s="96"/>
      <c r="J21" s="96"/>
      <c r="K21" s="96"/>
      <c r="L21" s="96"/>
      <c r="M21" s="96"/>
      <c r="N21" s="97"/>
      <c r="O21" s="46"/>
      <c r="P21" s="47"/>
    </row>
    <row r="22" spans="1:16" x14ac:dyDescent="0.3">
      <c r="A22" s="109">
        <v>17</v>
      </c>
      <c r="B22" s="67">
        <v>44840</v>
      </c>
      <c r="C22" s="63" t="s">
        <v>264</v>
      </c>
      <c r="D22" s="17"/>
      <c r="E22" s="17"/>
      <c r="F22" s="17"/>
      <c r="G22" s="17"/>
      <c r="H22" s="17"/>
      <c r="I22" s="17"/>
      <c r="J22" s="17"/>
      <c r="K22" s="17"/>
      <c r="L22" s="17"/>
      <c r="M22" s="17">
        <v>300000</v>
      </c>
      <c r="N22" s="20"/>
      <c r="O22" s="46"/>
      <c r="P22" s="47"/>
    </row>
    <row r="23" spans="1:16" x14ac:dyDescent="0.3">
      <c r="A23" s="112">
        <v>18</v>
      </c>
      <c r="B23" s="67">
        <v>44840</v>
      </c>
      <c r="C23" s="63" t="s">
        <v>265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493000</v>
      </c>
      <c r="N23" s="20"/>
      <c r="O23" s="46"/>
      <c r="P23" s="47"/>
    </row>
    <row r="24" spans="1:16" x14ac:dyDescent="0.3">
      <c r="A24" s="109">
        <v>19</v>
      </c>
      <c r="B24" s="67">
        <v>44840</v>
      </c>
      <c r="C24" s="63" t="s">
        <v>266</v>
      </c>
      <c r="D24" s="17"/>
      <c r="E24" s="17"/>
      <c r="F24" s="17"/>
      <c r="G24" s="17"/>
      <c r="H24" s="17"/>
      <c r="I24" s="17"/>
      <c r="J24" s="17"/>
      <c r="K24" s="17"/>
      <c r="L24" s="17"/>
      <c r="M24" s="17">
        <v>22000</v>
      </c>
      <c r="N24" s="20"/>
      <c r="O24" s="46"/>
      <c r="P24" s="47"/>
    </row>
    <row r="25" spans="1:16" x14ac:dyDescent="0.3">
      <c r="A25" s="112">
        <v>20</v>
      </c>
      <c r="B25" s="67">
        <v>44840</v>
      </c>
      <c r="C25" s="63" t="s">
        <v>272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36000</v>
      </c>
      <c r="N25" s="20"/>
      <c r="O25" s="46"/>
      <c r="P25" s="47"/>
    </row>
    <row r="26" spans="1:16" x14ac:dyDescent="0.3">
      <c r="A26" s="109">
        <v>21</v>
      </c>
      <c r="B26" s="67">
        <v>44840</v>
      </c>
      <c r="C26" s="63" t="s">
        <v>299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191000</v>
      </c>
      <c r="N26" s="20"/>
      <c r="O26" s="46"/>
      <c r="P26" s="47"/>
    </row>
    <row r="27" spans="1:16" x14ac:dyDescent="0.3">
      <c r="A27" s="112">
        <v>22</v>
      </c>
      <c r="B27" s="67">
        <v>44841</v>
      </c>
      <c r="C27" s="63" t="s">
        <v>273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94000</v>
      </c>
      <c r="N27" s="20"/>
      <c r="O27" s="46"/>
      <c r="P27" s="47"/>
    </row>
    <row r="28" spans="1:16" x14ac:dyDescent="0.3">
      <c r="A28" s="109">
        <v>23</v>
      </c>
      <c r="B28" s="67">
        <v>44842</v>
      </c>
      <c r="C28" s="63" t="s">
        <v>309</v>
      </c>
      <c r="D28" s="17">
        <v>15000000</v>
      </c>
      <c r="E28" s="17"/>
      <c r="F28" s="17"/>
      <c r="G28" s="17"/>
      <c r="H28" s="17"/>
      <c r="I28" s="17"/>
      <c r="J28" s="17"/>
      <c r="K28" s="17"/>
      <c r="L28" s="17"/>
      <c r="M28" s="17"/>
      <c r="N28" s="20"/>
      <c r="O28" s="46"/>
      <c r="P28" s="47"/>
    </row>
    <row r="29" spans="1:16" x14ac:dyDescent="0.3">
      <c r="A29" s="112">
        <v>24</v>
      </c>
      <c r="B29" s="67">
        <v>44842</v>
      </c>
      <c r="C29" s="63" t="s">
        <v>268</v>
      </c>
      <c r="D29" s="17"/>
      <c r="E29" s="17"/>
      <c r="F29" s="17"/>
      <c r="G29" s="17"/>
      <c r="H29" s="17"/>
      <c r="I29" s="17"/>
      <c r="J29" s="17"/>
      <c r="K29" s="17"/>
      <c r="L29" s="17"/>
      <c r="M29" s="17">
        <v>11700000</v>
      </c>
      <c r="N29" s="20"/>
      <c r="O29" s="46"/>
      <c r="P29" s="47"/>
    </row>
    <row r="30" spans="1:16" x14ac:dyDescent="0.3">
      <c r="A30" s="109">
        <v>25</v>
      </c>
      <c r="B30" s="67">
        <v>44842</v>
      </c>
      <c r="C30" s="63" t="s">
        <v>274</v>
      </c>
      <c r="D30" s="17"/>
      <c r="E30" s="17"/>
      <c r="F30" s="17"/>
      <c r="G30" s="17"/>
      <c r="H30" s="17"/>
      <c r="I30" s="17"/>
      <c r="J30" s="17"/>
      <c r="K30" s="17"/>
      <c r="L30" s="17"/>
      <c r="M30" s="17">
        <v>122000</v>
      </c>
      <c r="N30" s="20"/>
      <c r="O30" s="46"/>
      <c r="P30" s="47"/>
    </row>
    <row r="31" spans="1:16" x14ac:dyDescent="0.3">
      <c r="A31" s="112">
        <v>26</v>
      </c>
      <c r="B31" s="67">
        <v>44842</v>
      </c>
      <c r="C31" s="63" t="s">
        <v>275</v>
      </c>
      <c r="D31" s="17"/>
      <c r="E31" s="17"/>
      <c r="F31" s="17"/>
      <c r="G31" s="17"/>
      <c r="H31" s="17"/>
      <c r="I31" s="17"/>
      <c r="J31" s="17"/>
      <c r="K31" s="17"/>
      <c r="L31" s="17"/>
      <c r="M31" s="17">
        <v>200000</v>
      </c>
      <c r="N31" s="20"/>
      <c r="O31" s="46"/>
      <c r="P31" s="47"/>
    </row>
    <row r="32" spans="1:16" x14ac:dyDescent="0.3">
      <c r="A32" s="109">
        <v>27</v>
      </c>
      <c r="B32" s="67">
        <v>44843</v>
      </c>
      <c r="C32" s="63" t="s">
        <v>276</v>
      </c>
      <c r="D32" s="17"/>
      <c r="E32" s="17"/>
      <c r="F32" s="17"/>
      <c r="G32" s="17"/>
      <c r="H32" s="17"/>
      <c r="I32" s="17"/>
      <c r="J32" s="17"/>
      <c r="K32" s="17"/>
      <c r="L32" s="17"/>
      <c r="M32" s="17">
        <v>80000</v>
      </c>
      <c r="N32" s="20"/>
      <c r="O32" s="46"/>
      <c r="P32" s="47"/>
    </row>
    <row r="33" spans="1:16" x14ac:dyDescent="0.3">
      <c r="A33" s="112">
        <v>28</v>
      </c>
      <c r="B33" s="67">
        <v>44844</v>
      </c>
      <c r="C33" s="63" t="s">
        <v>277</v>
      </c>
      <c r="D33" s="17"/>
      <c r="E33" s="17"/>
      <c r="F33" s="17"/>
      <c r="G33" s="17"/>
      <c r="H33" s="17"/>
      <c r="I33" s="17"/>
      <c r="J33" s="17"/>
      <c r="K33" s="17"/>
      <c r="L33" s="17"/>
      <c r="M33" s="17">
        <v>106100</v>
      </c>
      <c r="N33" s="20"/>
      <c r="O33" s="46"/>
      <c r="P33" s="47"/>
    </row>
    <row r="34" spans="1:16" x14ac:dyDescent="0.3">
      <c r="A34" s="109">
        <v>29</v>
      </c>
      <c r="B34" s="67">
        <v>44845</v>
      </c>
      <c r="C34" s="63" t="s">
        <v>278</v>
      </c>
      <c r="D34" s="17"/>
      <c r="E34" s="17"/>
      <c r="F34" s="17"/>
      <c r="G34" s="17"/>
      <c r="H34" s="17"/>
      <c r="I34" s="17"/>
      <c r="J34" s="17"/>
      <c r="K34" s="17"/>
      <c r="L34" s="17"/>
      <c r="M34" s="17">
        <v>67000</v>
      </c>
      <c r="N34" s="20"/>
      <c r="O34" s="46"/>
      <c r="P34" s="47"/>
    </row>
    <row r="35" spans="1:16" x14ac:dyDescent="0.3">
      <c r="A35" s="112">
        <v>30</v>
      </c>
      <c r="B35" s="67">
        <v>44846</v>
      </c>
      <c r="C35" s="63" t="s">
        <v>279</v>
      </c>
      <c r="D35" s="17"/>
      <c r="E35" s="17"/>
      <c r="F35" s="17"/>
      <c r="G35" s="17"/>
      <c r="H35" s="17"/>
      <c r="I35" s="17"/>
      <c r="J35" s="17"/>
      <c r="K35" s="17"/>
      <c r="L35" s="17"/>
      <c r="M35" s="17">
        <v>176500</v>
      </c>
      <c r="N35" s="20"/>
      <c r="O35" s="46"/>
      <c r="P35" s="47"/>
    </row>
    <row r="36" spans="1:16" x14ac:dyDescent="0.3">
      <c r="A36" s="109">
        <v>31</v>
      </c>
      <c r="B36" s="67">
        <v>44846</v>
      </c>
      <c r="C36" s="63" t="s">
        <v>279</v>
      </c>
      <c r="D36" s="17"/>
      <c r="E36" s="17"/>
      <c r="F36" s="17"/>
      <c r="G36" s="17"/>
      <c r="H36" s="17"/>
      <c r="I36" s="17"/>
      <c r="J36" s="17"/>
      <c r="K36" s="17"/>
      <c r="L36" s="17"/>
      <c r="M36" s="17">
        <v>166500</v>
      </c>
      <c r="N36" s="20"/>
      <c r="O36" s="46"/>
      <c r="P36" s="47"/>
    </row>
    <row r="37" spans="1:16" x14ac:dyDescent="0.3">
      <c r="A37" s="112">
        <v>32</v>
      </c>
      <c r="B37" s="67">
        <v>44847</v>
      </c>
      <c r="C37" s="63" t="s">
        <v>280</v>
      </c>
      <c r="D37" s="17"/>
      <c r="E37" s="17"/>
      <c r="F37" s="17"/>
      <c r="G37" s="17"/>
      <c r="H37" s="17"/>
      <c r="I37" s="17"/>
      <c r="J37" s="17"/>
      <c r="K37" s="17"/>
      <c r="L37" s="17"/>
      <c r="M37" s="17">
        <v>468000</v>
      </c>
      <c r="N37" s="20"/>
      <c r="O37" s="46"/>
      <c r="P37" s="47"/>
    </row>
    <row r="38" spans="1:16" x14ac:dyDescent="0.3">
      <c r="A38" s="109">
        <v>33</v>
      </c>
      <c r="B38" s="67">
        <v>44847</v>
      </c>
      <c r="C38" s="63" t="s">
        <v>281</v>
      </c>
      <c r="D38" s="17"/>
      <c r="E38" s="17"/>
      <c r="F38" s="17"/>
      <c r="G38" s="17"/>
      <c r="H38" s="17"/>
      <c r="I38" s="17"/>
      <c r="J38" s="17"/>
      <c r="K38" s="17"/>
      <c r="L38" s="17"/>
      <c r="M38" s="17">
        <v>300000</v>
      </c>
      <c r="N38" s="20"/>
      <c r="O38" s="46"/>
      <c r="P38" s="47"/>
    </row>
    <row r="39" spans="1:16" x14ac:dyDescent="0.3">
      <c r="A39" s="112">
        <v>34</v>
      </c>
      <c r="B39" s="94">
        <v>44848</v>
      </c>
      <c r="C39" s="95" t="s">
        <v>263</v>
      </c>
      <c r="D39" s="96"/>
      <c r="E39" s="96"/>
      <c r="F39" s="96"/>
      <c r="G39" s="96"/>
      <c r="H39" s="96"/>
      <c r="I39" s="96"/>
      <c r="J39" s="96"/>
      <c r="K39" s="96"/>
      <c r="L39" s="96"/>
      <c r="M39" s="96">
        <v>4077000</v>
      </c>
      <c r="N39" s="97"/>
      <c r="O39" s="46"/>
      <c r="P39" s="47"/>
    </row>
    <row r="40" spans="1:16" x14ac:dyDescent="0.3">
      <c r="A40" s="109">
        <v>35</v>
      </c>
      <c r="B40" s="67">
        <v>44848</v>
      </c>
      <c r="C40" s="63" t="s">
        <v>287</v>
      </c>
      <c r="D40" s="17">
        <v>10000000</v>
      </c>
      <c r="E40" s="17"/>
      <c r="F40" s="17"/>
      <c r="G40" s="17"/>
      <c r="H40" s="17"/>
      <c r="I40" s="17"/>
      <c r="J40" s="17"/>
      <c r="K40" s="17"/>
      <c r="L40" s="17"/>
      <c r="M40" s="17"/>
      <c r="N40" s="20"/>
      <c r="O40" s="46"/>
      <c r="P40" s="47"/>
    </row>
    <row r="41" spans="1:16" x14ac:dyDescent="0.3">
      <c r="A41" s="112">
        <v>36</v>
      </c>
      <c r="B41" s="67">
        <v>44848</v>
      </c>
      <c r="C41" s="63" t="s">
        <v>288</v>
      </c>
      <c r="D41" s="17"/>
      <c r="E41" s="17"/>
      <c r="F41" s="17"/>
      <c r="G41" s="17"/>
      <c r="H41" s="17"/>
      <c r="I41" s="17"/>
      <c r="J41" s="17"/>
      <c r="K41" s="17"/>
      <c r="L41" s="17"/>
      <c r="M41" s="17">
        <v>327200</v>
      </c>
      <c r="N41" s="20"/>
      <c r="O41" s="46"/>
      <c r="P41" s="47"/>
    </row>
    <row r="42" spans="1:16" x14ac:dyDescent="0.3">
      <c r="A42" s="109">
        <v>37</v>
      </c>
      <c r="B42" s="94">
        <v>44848</v>
      </c>
      <c r="C42" s="95" t="s">
        <v>284</v>
      </c>
      <c r="D42" s="96"/>
      <c r="E42" s="96"/>
      <c r="F42" s="96"/>
      <c r="G42" s="96"/>
      <c r="H42" s="96"/>
      <c r="I42" s="96"/>
      <c r="J42" s="96"/>
      <c r="K42" s="96"/>
      <c r="L42" s="96"/>
      <c r="M42" s="96">
        <v>10000000</v>
      </c>
      <c r="N42" s="97"/>
      <c r="O42" s="46"/>
      <c r="P42" s="47"/>
    </row>
    <row r="43" spans="1:16" x14ac:dyDescent="0.3">
      <c r="A43" s="112">
        <v>38</v>
      </c>
      <c r="B43" s="67">
        <v>44849</v>
      </c>
      <c r="C43" s="63" t="s">
        <v>289</v>
      </c>
      <c r="D43" s="17"/>
      <c r="E43" s="17"/>
      <c r="F43" s="17"/>
      <c r="G43" s="17"/>
      <c r="H43" s="17"/>
      <c r="I43" s="17"/>
      <c r="J43" s="17"/>
      <c r="K43" s="17"/>
      <c r="L43" s="17"/>
      <c r="M43" s="17">
        <v>180000</v>
      </c>
      <c r="N43" s="20"/>
      <c r="O43" s="46"/>
      <c r="P43" s="47"/>
    </row>
    <row r="44" spans="1:16" x14ac:dyDescent="0.3">
      <c r="A44" s="109">
        <v>39</v>
      </c>
      <c r="B44" s="67">
        <v>44850</v>
      </c>
      <c r="C44" s="63" t="s">
        <v>290</v>
      </c>
      <c r="D44" s="17"/>
      <c r="E44" s="17"/>
      <c r="F44" s="17"/>
      <c r="G44" s="17"/>
      <c r="H44" s="17"/>
      <c r="I44" s="17"/>
      <c r="J44" s="17"/>
      <c r="K44" s="17"/>
      <c r="L44" s="17"/>
      <c r="M44" s="17">
        <v>300000</v>
      </c>
      <c r="N44" s="20"/>
      <c r="O44" s="46"/>
      <c r="P44" s="47"/>
    </row>
    <row r="45" spans="1:16" x14ac:dyDescent="0.3">
      <c r="A45" s="112">
        <v>40</v>
      </c>
      <c r="B45" s="67">
        <v>44852</v>
      </c>
      <c r="C45" s="63" t="s">
        <v>287</v>
      </c>
      <c r="D45" s="17">
        <v>10000000</v>
      </c>
      <c r="E45" s="17"/>
      <c r="F45" s="17"/>
      <c r="G45" s="17"/>
      <c r="H45" s="17"/>
      <c r="I45" s="17"/>
      <c r="J45" s="17"/>
      <c r="K45" s="17"/>
      <c r="L45" s="17"/>
      <c r="M45" s="17"/>
      <c r="N45" s="20"/>
      <c r="O45" s="46"/>
      <c r="P45" s="47"/>
    </row>
    <row r="46" spans="1:16" x14ac:dyDescent="0.3">
      <c r="A46" s="109">
        <v>41</v>
      </c>
      <c r="B46" s="67">
        <v>44852</v>
      </c>
      <c r="C46" s="63" t="s">
        <v>292</v>
      </c>
      <c r="D46" s="17"/>
      <c r="E46" s="17"/>
      <c r="F46" s="17">
        <v>3240000</v>
      </c>
      <c r="G46" s="17"/>
      <c r="H46" s="17"/>
      <c r="I46" s="17"/>
      <c r="J46" s="17"/>
      <c r="K46" s="17"/>
      <c r="L46" s="17"/>
      <c r="M46" s="17"/>
      <c r="N46" s="20"/>
      <c r="O46" s="46"/>
      <c r="P46" s="47"/>
    </row>
    <row r="47" spans="1:16" x14ac:dyDescent="0.3">
      <c r="A47" s="112">
        <v>42</v>
      </c>
      <c r="B47" s="94">
        <v>44853</v>
      </c>
      <c r="C47" s="95" t="s">
        <v>263</v>
      </c>
      <c r="D47" s="96"/>
      <c r="E47" s="96"/>
      <c r="F47" s="96"/>
      <c r="G47" s="96"/>
      <c r="H47" s="96"/>
      <c r="I47" s="96"/>
      <c r="J47" s="96"/>
      <c r="K47" s="96"/>
      <c r="L47" s="96"/>
      <c r="M47" s="96">
        <v>4822000</v>
      </c>
      <c r="N47" s="97"/>
      <c r="O47" s="46"/>
      <c r="P47" s="47"/>
    </row>
    <row r="48" spans="1:16" x14ac:dyDescent="0.3">
      <c r="A48" s="109">
        <v>43</v>
      </c>
      <c r="B48" s="67">
        <v>44853</v>
      </c>
      <c r="C48" s="63" t="s">
        <v>294</v>
      </c>
      <c r="D48" s="17"/>
      <c r="E48" s="17"/>
      <c r="F48" s="17"/>
      <c r="G48" s="17"/>
      <c r="H48" s="17" t="s">
        <v>293</v>
      </c>
      <c r="I48" s="17"/>
      <c r="J48" s="17"/>
      <c r="K48" s="17"/>
      <c r="L48" s="17"/>
      <c r="M48" s="17">
        <v>208000</v>
      </c>
      <c r="N48" s="20"/>
      <c r="O48" s="46"/>
      <c r="P48" s="47"/>
    </row>
    <row r="49" spans="1:16" x14ac:dyDescent="0.3">
      <c r="A49" s="112">
        <v>44</v>
      </c>
      <c r="B49" s="67">
        <v>44853</v>
      </c>
      <c r="C49" s="63" t="s">
        <v>294</v>
      </c>
      <c r="D49" s="17"/>
      <c r="E49" s="17"/>
      <c r="F49" s="17"/>
      <c r="G49" s="17"/>
      <c r="H49" s="17"/>
      <c r="I49" s="17"/>
      <c r="J49" s="17"/>
      <c r="K49" s="17"/>
      <c r="L49" s="17"/>
      <c r="M49" s="17">
        <v>160545</v>
      </c>
      <c r="N49" s="20"/>
      <c r="O49" s="46"/>
      <c r="P49" s="47"/>
    </row>
    <row r="50" spans="1:16" x14ac:dyDescent="0.3">
      <c r="A50" s="109">
        <v>45</v>
      </c>
      <c r="B50" s="67">
        <v>44853</v>
      </c>
      <c r="C50" s="63" t="s">
        <v>275</v>
      </c>
      <c r="D50" s="17"/>
      <c r="E50" s="17"/>
      <c r="F50" s="17"/>
      <c r="G50" s="17"/>
      <c r="H50" s="17"/>
      <c r="I50" s="17"/>
      <c r="J50" s="17"/>
      <c r="K50" s="17"/>
      <c r="L50" s="17"/>
      <c r="M50" s="17">
        <v>300000</v>
      </c>
      <c r="N50" s="20"/>
      <c r="O50" s="46"/>
      <c r="P50" s="47"/>
    </row>
    <row r="51" spans="1:16" x14ac:dyDescent="0.3">
      <c r="A51" s="112">
        <v>46</v>
      </c>
      <c r="B51" s="94">
        <v>44854</v>
      </c>
      <c r="C51" s="95" t="s">
        <v>310</v>
      </c>
      <c r="D51" s="96"/>
      <c r="E51" s="96"/>
      <c r="F51" s="96"/>
      <c r="G51" s="96"/>
      <c r="H51" s="96"/>
      <c r="I51" s="96"/>
      <c r="J51" s="96"/>
      <c r="K51" s="96"/>
      <c r="L51" s="96"/>
      <c r="M51" s="96">
        <v>448000</v>
      </c>
      <c r="N51" s="97"/>
      <c r="O51" s="46"/>
      <c r="P51" s="47"/>
    </row>
    <row r="52" spans="1:16" x14ac:dyDescent="0.3">
      <c r="A52" s="109">
        <v>47</v>
      </c>
      <c r="B52" s="67">
        <v>44854</v>
      </c>
      <c r="C52" s="63" t="s">
        <v>287</v>
      </c>
      <c r="D52" s="17">
        <v>7000000</v>
      </c>
      <c r="E52" s="17"/>
      <c r="F52" s="17"/>
      <c r="G52" s="17"/>
      <c r="H52" s="17"/>
      <c r="I52" s="17"/>
      <c r="J52" s="17"/>
      <c r="K52" s="17"/>
      <c r="L52" s="17"/>
      <c r="M52" s="17"/>
      <c r="N52" s="20"/>
      <c r="O52" s="46"/>
      <c r="P52" s="47"/>
    </row>
    <row r="53" spans="1:16" x14ac:dyDescent="0.3">
      <c r="A53" s="112">
        <v>48</v>
      </c>
      <c r="B53" s="94">
        <v>44854</v>
      </c>
      <c r="C53" s="95" t="s">
        <v>284</v>
      </c>
      <c r="D53" s="96"/>
      <c r="E53" s="96"/>
      <c r="F53" s="96"/>
      <c r="G53" s="96"/>
      <c r="H53" s="96"/>
      <c r="I53" s="96"/>
      <c r="J53" s="96"/>
      <c r="K53" s="96"/>
      <c r="L53" s="96"/>
      <c r="M53" s="96">
        <v>5000000</v>
      </c>
      <c r="N53" s="115"/>
      <c r="O53" s="46"/>
      <c r="P53" s="53"/>
    </row>
    <row r="54" spans="1:16" x14ac:dyDescent="0.3">
      <c r="A54" s="109">
        <v>49</v>
      </c>
      <c r="B54" s="67">
        <v>44854</v>
      </c>
      <c r="C54" s="63" t="s">
        <v>295</v>
      </c>
      <c r="D54" s="17"/>
      <c r="E54" s="17">
        <v>200000</v>
      </c>
      <c r="F54" s="17"/>
      <c r="G54" s="17"/>
      <c r="H54" s="17"/>
      <c r="I54" s="17"/>
      <c r="J54" s="17"/>
      <c r="K54" s="17"/>
      <c r="L54" s="17"/>
      <c r="M54" s="17"/>
      <c r="N54" s="18"/>
      <c r="O54" s="46"/>
      <c r="P54" s="53"/>
    </row>
    <row r="55" spans="1:16" x14ac:dyDescent="0.3">
      <c r="A55" s="112">
        <v>50</v>
      </c>
      <c r="B55" s="67">
        <v>44854</v>
      </c>
      <c r="C55" s="63" t="s">
        <v>296</v>
      </c>
      <c r="D55" s="17"/>
      <c r="E55" s="17">
        <v>134600</v>
      </c>
      <c r="F55" s="17"/>
      <c r="G55" s="17"/>
      <c r="H55" s="17"/>
      <c r="I55" s="17"/>
      <c r="J55" s="17"/>
      <c r="K55" s="17"/>
      <c r="L55" s="17"/>
      <c r="M55" s="17"/>
      <c r="N55" s="18"/>
      <c r="O55" s="46"/>
      <c r="P55" s="53"/>
    </row>
    <row r="56" spans="1:16" x14ac:dyDescent="0.3">
      <c r="A56" s="109">
        <v>51</v>
      </c>
      <c r="B56" s="67">
        <v>44855</v>
      </c>
      <c r="C56" s="63" t="s">
        <v>297</v>
      </c>
      <c r="D56" s="17"/>
      <c r="E56" s="17">
        <v>100000</v>
      </c>
      <c r="F56" s="17"/>
      <c r="G56" s="17"/>
      <c r="H56" s="17"/>
      <c r="I56" s="17"/>
      <c r="J56" s="17"/>
      <c r="K56" s="17"/>
      <c r="L56" s="17"/>
      <c r="M56" s="17"/>
      <c r="N56" s="18"/>
      <c r="O56" s="46"/>
      <c r="P56" s="53"/>
    </row>
    <row r="57" spans="1:16" x14ac:dyDescent="0.3">
      <c r="A57" s="112">
        <v>52</v>
      </c>
      <c r="B57" s="67">
        <v>44855</v>
      </c>
      <c r="C57" s="63" t="s">
        <v>298</v>
      </c>
      <c r="D57" s="17"/>
      <c r="E57" s="17"/>
      <c r="F57" s="17"/>
      <c r="G57" s="17"/>
      <c r="H57" s="17"/>
      <c r="I57" s="17"/>
      <c r="J57" s="17"/>
      <c r="K57" s="17"/>
      <c r="L57" s="17"/>
      <c r="M57" s="17">
        <v>30000</v>
      </c>
      <c r="N57" s="18"/>
      <c r="O57" s="46"/>
      <c r="P57" s="53"/>
    </row>
    <row r="58" spans="1:16" x14ac:dyDescent="0.3">
      <c r="A58" s="109">
        <v>53</v>
      </c>
      <c r="B58" s="67">
        <v>44855</v>
      </c>
      <c r="C58" s="63" t="s">
        <v>306</v>
      </c>
      <c r="D58" s="17"/>
      <c r="E58" s="17"/>
      <c r="F58" s="17"/>
      <c r="G58" s="17"/>
      <c r="H58" s="17"/>
      <c r="I58" s="17"/>
      <c r="J58" s="17"/>
      <c r="K58" s="17"/>
      <c r="L58" s="17"/>
      <c r="M58" s="17">
        <v>100000</v>
      </c>
      <c r="N58" s="18"/>
      <c r="O58" s="46"/>
      <c r="P58" s="53"/>
    </row>
    <row r="59" spans="1:16" x14ac:dyDescent="0.3">
      <c r="A59" s="112">
        <v>54</v>
      </c>
      <c r="B59" s="67">
        <v>44856</v>
      </c>
      <c r="C59" s="63" t="s">
        <v>300</v>
      </c>
      <c r="D59" s="17"/>
      <c r="E59" s="17"/>
      <c r="F59" s="17">
        <v>104000</v>
      </c>
      <c r="G59" s="17"/>
      <c r="H59" s="17"/>
      <c r="I59" s="17"/>
      <c r="J59" s="17"/>
      <c r="K59" s="17"/>
      <c r="L59" s="17"/>
      <c r="M59" s="17"/>
      <c r="N59" s="18"/>
      <c r="O59" s="46"/>
      <c r="P59" s="53"/>
    </row>
    <row r="60" spans="1:16" x14ac:dyDescent="0.3">
      <c r="A60" s="109">
        <v>55</v>
      </c>
      <c r="B60" s="67">
        <v>44856</v>
      </c>
      <c r="C60" s="63" t="s">
        <v>301</v>
      </c>
      <c r="D60" s="17"/>
      <c r="E60" s="17"/>
      <c r="F60" s="17">
        <v>300000</v>
      </c>
      <c r="G60" s="17"/>
      <c r="H60" s="17"/>
      <c r="I60" s="17"/>
      <c r="J60" s="17"/>
      <c r="K60" s="17"/>
      <c r="L60" s="17"/>
      <c r="M60" s="17"/>
      <c r="N60" s="18"/>
      <c r="O60" s="46"/>
      <c r="P60" s="53"/>
    </row>
    <row r="61" spans="1:16" x14ac:dyDescent="0.3">
      <c r="A61" s="112">
        <v>56</v>
      </c>
      <c r="B61" s="67">
        <v>44857</v>
      </c>
      <c r="C61" s="63" t="s">
        <v>302</v>
      </c>
      <c r="D61" s="17"/>
      <c r="E61" s="17"/>
      <c r="F61" s="17">
        <v>27500</v>
      </c>
      <c r="G61" s="17"/>
      <c r="H61" s="17"/>
      <c r="I61" s="17"/>
      <c r="J61" s="17"/>
      <c r="K61" s="17"/>
      <c r="L61" s="17"/>
      <c r="M61" s="17"/>
      <c r="N61" s="18"/>
      <c r="O61" s="46"/>
      <c r="P61" s="53"/>
    </row>
    <row r="62" spans="1:16" x14ac:dyDescent="0.3">
      <c r="A62" s="109">
        <v>57</v>
      </c>
      <c r="B62" s="67">
        <v>44857</v>
      </c>
      <c r="C62" s="63" t="s">
        <v>303</v>
      </c>
      <c r="D62" s="17"/>
      <c r="E62" s="17"/>
      <c r="F62" s="17">
        <v>178500</v>
      </c>
      <c r="G62" s="17"/>
      <c r="H62" s="17"/>
      <c r="I62" s="17"/>
      <c r="J62" s="17"/>
      <c r="K62" s="17"/>
      <c r="L62" s="17"/>
      <c r="M62" s="17"/>
      <c r="N62" s="18"/>
      <c r="O62" s="46"/>
      <c r="P62" s="53"/>
    </row>
    <row r="63" spans="1:16" x14ac:dyDescent="0.3">
      <c r="A63" s="112">
        <v>58</v>
      </c>
      <c r="B63" s="67">
        <v>44860</v>
      </c>
      <c r="C63" s="63" t="s">
        <v>287</v>
      </c>
      <c r="D63" s="17">
        <v>2500000</v>
      </c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46"/>
      <c r="P63" s="53"/>
    </row>
    <row r="64" spans="1:16" x14ac:dyDescent="0.3">
      <c r="A64" s="109">
        <v>59</v>
      </c>
      <c r="B64" s="94">
        <v>44860</v>
      </c>
      <c r="C64" s="95" t="s">
        <v>307</v>
      </c>
      <c r="D64" s="96"/>
      <c r="E64" s="96"/>
      <c r="F64" s="96"/>
      <c r="G64" s="96"/>
      <c r="H64" s="96"/>
      <c r="I64" s="96"/>
      <c r="J64" s="96"/>
      <c r="K64" s="96"/>
      <c r="L64" s="96"/>
      <c r="M64" s="96">
        <v>2000000</v>
      </c>
      <c r="N64" s="115"/>
      <c r="O64" s="46"/>
      <c r="P64" s="53"/>
    </row>
    <row r="65" spans="1:16" x14ac:dyDescent="0.3">
      <c r="A65" s="112">
        <v>60</v>
      </c>
      <c r="B65" s="94">
        <v>44860</v>
      </c>
      <c r="C65" s="95" t="s">
        <v>310</v>
      </c>
      <c r="D65" s="96"/>
      <c r="E65" s="96"/>
      <c r="F65" s="96"/>
      <c r="G65" s="96"/>
      <c r="H65" s="96"/>
      <c r="I65" s="96"/>
      <c r="J65" s="96"/>
      <c r="K65" s="96"/>
      <c r="L65" s="96"/>
      <c r="M65" s="96">
        <v>546000</v>
      </c>
      <c r="N65" s="115"/>
      <c r="O65" s="46"/>
      <c r="P65" s="53"/>
    </row>
    <row r="66" spans="1:16" x14ac:dyDescent="0.3">
      <c r="A66" s="109">
        <v>61</v>
      </c>
      <c r="B66" s="67">
        <v>44865</v>
      </c>
      <c r="C66" s="63" t="s">
        <v>150</v>
      </c>
      <c r="D66" s="17"/>
      <c r="E66" s="17"/>
      <c r="F66" s="17"/>
      <c r="G66" s="17"/>
      <c r="H66" s="17"/>
      <c r="I66" s="17"/>
      <c r="J66" s="17"/>
      <c r="K66" s="17"/>
      <c r="L66" s="17"/>
      <c r="M66" s="17">
        <v>55000</v>
      </c>
      <c r="N66" s="18"/>
      <c r="O66" s="46"/>
      <c r="P66" s="53"/>
    </row>
    <row r="67" spans="1:16" x14ac:dyDescent="0.3">
      <c r="A67" s="112">
        <v>64</v>
      </c>
      <c r="B67" s="67">
        <v>44868</v>
      </c>
      <c r="C67" s="63" t="s">
        <v>287</v>
      </c>
      <c r="D67" s="17">
        <v>10000000</v>
      </c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46"/>
      <c r="P67" s="53"/>
    </row>
    <row r="68" spans="1:16" x14ac:dyDescent="0.3">
      <c r="A68" s="112">
        <v>66</v>
      </c>
      <c r="B68" s="67">
        <v>44869</v>
      </c>
      <c r="C68" s="63" t="s">
        <v>311</v>
      </c>
      <c r="D68" s="17"/>
      <c r="E68" s="17"/>
      <c r="F68" s="17"/>
      <c r="G68" s="17"/>
      <c r="H68" s="17"/>
      <c r="I68" s="17"/>
      <c r="J68" s="17"/>
      <c r="K68" s="17"/>
      <c r="L68" s="17"/>
      <c r="M68" s="17">
        <v>6600000</v>
      </c>
      <c r="N68" s="18"/>
      <c r="O68" s="46"/>
      <c r="P68" s="53"/>
    </row>
    <row r="69" spans="1:16" x14ac:dyDescent="0.3">
      <c r="A69" s="112"/>
      <c r="B69" s="67"/>
      <c r="C69" s="6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46"/>
      <c r="P69" s="53"/>
    </row>
    <row r="70" spans="1:16" x14ac:dyDescent="0.3">
      <c r="A70" s="112"/>
      <c r="B70" s="67"/>
      <c r="C70" s="6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  <c r="O70" s="46"/>
      <c r="P70" s="53"/>
    </row>
    <row r="71" spans="1:16" x14ac:dyDescent="0.3">
      <c r="A71" s="54"/>
      <c r="B71" s="67"/>
      <c r="C71" s="63" t="s">
        <v>236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46"/>
      <c r="P71" s="53"/>
    </row>
    <row r="72" spans="1:16" ht="21" x14ac:dyDescent="0.4">
      <c r="A72" s="54"/>
      <c r="B72" s="55"/>
      <c r="C72" s="56" t="s">
        <v>168</v>
      </c>
      <c r="D72" s="91">
        <f>SUM(D7:D71)</f>
        <v>75500000</v>
      </c>
      <c r="E72" s="25">
        <f>SUM(E7:E71)</f>
        <v>2879600</v>
      </c>
      <c r="F72" s="25">
        <f t="shared" ref="F72:L72" si="0">SUM(F10:F53)</f>
        <v>3240000</v>
      </c>
      <c r="G72" s="25">
        <f t="shared" si="0"/>
        <v>0</v>
      </c>
      <c r="H72" s="25">
        <f t="shared" si="0"/>
        <v>0</v>
      </c>
      <c r="I72" s="25">
        <f t="shared" si="0"/>
        <v>0</v>
      </c>
      <c r="J72" s="25">
        <f t="shared" si="0"/>
        <v>0</v>
      </c>
      <c r="K72" s="25">
        <f t="shared" si="0"/>
        <v>0</v>
      </c>
      <c r="L72" s="25">
        <f t="shared" si="0"/>
        <v>0</v>
      </c>
      <c r="M72" s="25">
        <f>SUM(M6:M71)</f>
        <v>60436193</v>
      </c>
      <c r="N72" s="90">
        <f>SUM(E72:M72)</f>
        <v>66555793</v>
      </c>
      <c r="O72" s="92">
        <f>D72-N72</f>
        <v>8944207</v>
      </c>
      <c r="P72" s="57"/>
    </row>
    <row r="73" spans="1:16" ht="18" x14ac:dyDescent="0.35">
      <c r="B73" s="49"/>
      <c r="C73" s="46"/>
      <c r="D73" s="28"/>
      <c r="E73" s="50"/>
      <c r="F73" s="50"/>
      <c r="G73" s="50"/>
      <c r="H73" s="50"/>
      <c r="I73" s="50"/>
      <c r="J73" s="50"/>
      <c r="K73" s="50"/>
      <c r="L73" s="50"/>
      <c r="M73" s="50"/>
      <c r="O73" s="116" t="s">
        <v>312</v>
      </c>
      <c r="P73" s="47"/>
    </row>
    <row r="74" spans="1:16" x14ac:dyDescent="0.3">
      <c r="B74" s="49"/>
      <c r="C74" s="46"/>
      <c r="D74" s="28"/>
      <c r="E74" s="50"/>
      <c r="F74" s="50"/>
      <c r="G74" s="50"/>
      <c r="H74" s="50"/>
      <c r="I74" s="50"/>
      <c r="J74" s="50"/>
      <c r="K74" s="50"/>
      <c r="L74" s="50"/>
      <c r="M74" s="50"/>
      <c r="N74" s="26"/>
      <c r="O74" s="46"/>
      <c r="P74" s="47"/>
    </row>
    <row r="75" spans="1:16" x14ac:dyDescent="0.3">
      <c r="B75" s="43"/>
      <c r="C75" s="41"/>
      <c r="D75" s="65"/>
      <c r="E75" s="44"/>
      <c r="F75" s="44"/>
      <c r="G75" s="44"/>
      <c r="H75" s="44"/>
      <c r="I75" s="44"/>
      <c r="J75" s="44"/>
      <c r="K75" s="44"/>
      <c r="L75" s="44"/>
      <c r="M75" s="44"/>
      <c r="N75" s="45"/>
      <c r="O75" s="41"/>
      <c r="P75" s="42"/>
    </row>
    <row r="76" spans="1:16" ht="18.600000000000001" customHeight="1" x14ac:dyDescent="0.3">
      <c r="B76" s="142" t="s">
        <v>207</v>
      </c>
      <c r="C76" s="142"/>
      <c r="D76" s="66"/>
      <c r="E76" s="143" t="s">
        <v>208</v>
      </c>
      <c r="F76" s="143"/>
      <c r="G76" s="143"/>
      <c r="H76" s="143"/>
      <c r="I76" s="144" t="s">
        <v>209</v>
      </c>
      <c r="J76" s="144"/>
      <c r="K76" s="144"/>
      <c r="L76" s="144"/>
      <c r="M76" s="144"/>
      <c r="N76" s="144"/>
      <c r="O76" s="144"/>
      <c r="P76" s="42"/>
    </row>
    <row r="77" spans="1:16" ht="14.55" customHeight="1" x14ac:dyDescent="0.3">
      <c r="B77" s="142"/>
      <c r="C77" s="142"/>
      <c r="D77" s="66"/>
      <c r="E77" s="143"/>
      <c r="F77" s="143"/>
      <c r="G77" s="143"/>
      <c r="H77" s="143"/>
      <c r="I77" s="144"/>
      <c r="J77" s="144"/>
      <c r="K77" s="144"/>
      <c r="L77" s="144"/>
      <c r="M77" s="144"/>
      <c r="N77" s="144"/>
      <c r="O77" s="144"/>
      <c r="P77" s="42"/>
    </row>
    <row r="78" spans="1:16" ht="14.55" customHeight="1" x14ac:dyDescent="0.3">
      <c r="B78" s="142"/>
      <c r="C78" s="142"/>
      <c r="D78" s="66"/>
      <c r="E78" s="143"/>
      <c r="F78" s="143"/>
      <c r="G78" s="143"/>
      <c r="H78" s="143"/>
      <c r="I78" s="144"/>
      <c r="J78" s="144"/>
      <c r="K78" s="144"/>
      <c r="L78" s="144"/>
      <c r="M78" s="144"/>
      <c r="N78" s="144"/>
      <c r="O78" s="144"/>
      <c r="P78" s="42"/>
    </row>
    <row r="79" spans="1:16" ht="14.55" customHeight="1" x14ac:dyDescent="0.3">
      <c r="B79" s="142"/>
      <c r="C79" s="142"/>
      <c r="D79" s="66"/>
      <c r="E79" s="143"/>
      <c r="F79" s="143"/>
      <c r="G79" s="143"/>
      <c r="H79" s="143"/>
      <c r="I79" s="144"/>
      <c r="J79" s="144"/>
      <c r="K79" s="144"/>
      <c r="L79" s="144"/>
      <c r="M79" s="144"/>
      <c r="N79" s="144"/>
      <c r="O79" s="144"/>
      <c r="P79" s="42"/>
    </row>
    <row r="80" spans="1:16" ht="14.55" customHeight="1" x14ac:dyDescent="0.3">
      <c r="B80" s="142"/>
      <c r="C80" s="142"/>
      <c r="D80" s="66"/>
      <c r="E80" s="143"/>
      <c r="F80" s="143"/>
      <c r="G80" s="143"/>
      <c r="H80" s="143"/>
      <c r="I80" s="144"/>
      <c r="J80" s="144"/>
      <c r="K80" s="144"/>
      <c r="L80" s="144"/>
      <c r="M80" s="144"/>
      <c r="N80" s="144"/>
      <c r="O80" s="144"/>
      <c r="P80" s="42"/>
    </row>
    <row r="81" spans="2:16" ht="14.55" customHeight="1" x14ac:dyDescent="0.3">
      <c r="B81" s="142"/>
      <c r="C81" s="142"/>
      <c r="D81" s="66"/>
      <c r="E81" s="143"/>
      <c r="F81" s="143"/>
      <c r="G81" s="143"/>
      <c r="H81" s="143"/>
      <c r="I81" s="144"/>
      <c r="J81" s="144"/>
      <c r="K81" s="144"/>
      <c r="L81" s="144"/>
      <c r="M81" s="144"/>
      <c r="N81" s="144"/>
      <c r="O81" s="144"/>
      <c r="P81" s="42"/>
    </row>
    <row r="82" spans="2:16" ht="14.55" customHeight="1" x14ac:dyDescent="0.3">
      <c r="B82" s="142"/>
      <c r="C82" s="142"/>
      <c r="D82" s="66"/>
      <c r="E82" s="143"/>
      <c r="F82" s="143"/>
      <c r="G82" s="143"/>
      <c r="H82" s="143"/>
      <c r="I82" s="144"/>
      <c r="J82" s="144"/>
      <c r="K82" s="144"/>
      <c r="L82" s="144"/>
      <c r="M82" s="144"/>
      <c r="N82" s="144"/>
      <c r="O82" s="144"/>
      <c r="P82" s="42"/>
    </row>
    <row r="83" spans="2:16" ht="14.55" customHeight="1" x14ac:dyDescent="0.3">
      <c r="B83" s="142"/>
      <c r="C83" s="142"/>
      <c r="D83" s="66"/>
      <c r="E83" s="143"/>
      <c r="F83" s="143"/>
      <c r="G83" s="143"/>
      <c r="H83" s="143"/>
      <c r="I83" s="144"/>
      <c r="J83" s="144"/>
      <c r="K83" s="144"/>
      <c r="L83" s="144"/>
      <c r="M83" s="144"/>
      <c r="N83" s="144"/>
      <c r="O83" s="144"/>
      <c r="P83" s="42"/>
    </row>
    <row r="84" spans="2:16" x14ac:dyDescent="0.3">
      <c r="B84" s="142"/>
      <c r="C84" s="142"/>
      <c r="D84" s="66"/>
      <c r="E84" s="143"/>
      <c r="F84" s="143"/>
      <c r="G84" s="143"/>
      <c r="H84" s="143"/>
      <c r="I84" s="144"/>
      <c r="J84" s="144"/>
      <c r="K84" s="144"/>
      <c r="L84" s="144"/>
      <c r="M84" s="144"/>
      <c r="N84" s="144"/>
      <c r="O84" s="144"/>
      <c r="P84" s="42"/>
    </row>
  </sheetData>
  <mergeCells count="9">
    <mergeCell ref="A1:N1"/>
    <mergeCell ref="B76:C84"/>
    <mergeCell ref="E76:H84"/>
    <mergeCell ref="I76:O84"/>
    <mergeCell ref="E4:M4"/>
    <mergeCell ref="C4:C5"/>
    <mergeCell ref="B4:B5"/>
    <mergeCell ref="A4:A5"/>
    <mergeCell ref="D4:D5"/>
  </mergeCells>
  <pageMargins left="0.25" right="0.25" top="0.75" bottom="0.75" header="0.3" footer="0.3"/>
  <pageSetup paperSize="8" scale="5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 LPT FIX Setor SBY</vt:lpstr>
      <vt:lpstr>LPT Setor SBY</vt:lpstr>
      <vt:lpstr>LPT SEPT 22</vt:lpstr>
      <vt:lpstr>LPT OKT 22</vt:lpstr>
      <vt:lpstr>' LPT FIX Setor SBY'!Print_Area</vt:lpstr>
      <vt:lpstr>'LPT OKT 22'!Print_Area</vt:lpstr>
      <vt:lpstr>'LPT SEPT 22'!Print_Area</vt:lpstr>
      <vt:lpstr>'LPT Setor SBY'!Print_Area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ASUS</cp:lastModifiedBy>
  <cp:lastPrinted>2022-11-15T02:48:38Z</cp:lastPrinted>
  <dcterms:created xsi:type="dcterms:W3CDTF">2022-09-05T07:38:09Z</dcterms:created>
  <dcterms:modified xsi:type="dcterms:W3CDTF">2022-11-30T03:31:49Z</dcterms:modified>
</cp:coreProperties>
</file>