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SSI\Laporan Kas\Gantry Toll\user\"/>
    </mc:Choice>
  </mc:AlternateContent>
  <xr:revisionPtr revIDLastSave="0" documentId="13_ncr:1_{CDAEB062-64CE-4931-A656-B4A098F29A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DH LUNA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I10" i="1" s="1"/>
  <c r="H66" i="1"/>
  <c r="I18" i="1"/>
  <c r="I21" i="1"/>
  <c r="I22" i="1"/>
  <c r="I31" i="1"/>
  <c r="I87" i="1"/>
  <c r="I134" i="1"/>
  <c r="I135" i="1"/>
  <c r="I136" i="1"/>
  <c r="H136" i="1"/>
  <c r="H135" i="1"/>
  <c r="H67" i="1"/>
  <c r="H22" i="1"/>
  <c r="H21" i="1"/>
  <c r="H20" i="1"/>
  <c r="I20" i="1" s="1"/>
  <c r="H7" i="1"/>
  <c r="H17" i="1"/>
  <c r="I17" i="1" s="1"/>
  <c r="H134" i="1"/>
  <c r="H87" i="1"/>
  <c r="H18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I97" i="1" s="1"/>
  <c r="H96" i="1"/>
  <c r="I95" i="1" s="1"/>
  <c r="H95" i="1"/>
  <c r="H94" i="1"/>
  <c r="H93" i="1"/>
  <c r="H92" i="1"/>
  <c r="I92" i="1" s="1"/>
  <c r="H91" i="1"/>
  <c r="I91" i="1" s="1"/>
  <c r="H90" i="1"/>
  <c r="H89" i="1"/>
  <c r="H88" i="1"/>
  <c r="I88" i="1" s="1"/>
  <c r="H86" i="1"/>
  <c r="H85" i="1"/>
  <c r="H84" i="1"/>
  <c r="H83" i="1"/>
  <c r="H82" i="1"/>
  <c r="H81" i="1"/>
  <c r="I81" i="1" s="1"/>
  <c r="H80" i="1"/>
  <c r="H79" i="1"/>
  <c r="I79" i="1" s="1"/>
  <c r="H78" i="1"/>
  <c r="H77" i="1"/>
  <c r="H76" i="1"/>
  <c r="H75" i="1"/>
  <c r="H74" i="1"/>
  <c r="I74" i="1" s="1"/>
  <c r="H73" i="1"/>
  <c r="H72" i="1"/>
  <c r="H71" i="1"/>
  <c r="I70" i="1" s="1"/>
  <c r="H70" i="1"/>
  <c r="H69" i="1"/>
  <c r="I69" i="1" s="1"/>
  <c r="H68" i="1"/>
  <c r="I68" i="1" s="1"/>
  <c r="H65" i="1"/>
  <c r="H64" i="1"/>
  <c r="H63" i="1"/>
  <c r="H62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7" i="1"/>
  <c r="H46" i="1"/>
  <c r="H45" i="1"/>
  <c r="H44" i="1"/>
  <c r="I42" i="1" s="1"/>
  <c r="H43" i="1"/>
  <c r="H42" i="1"/>
  <c r="H41" i="1"/>
  <c r="I41" i="1" s="1"/>
  <c r="H40" i="1"/>
  <c r="H39" i="1"/>
  <c r="H38" i="1"/>
  <c r="I38" i="1" s="1"/>
  <c r="H37" i="1"/>
  <c r="H36" i="1"/>
  <c r="H35" i="1"/>
  <c r="H34" i="1"/>
  <c r="H33" i="1"/>
  <c r="H30" i="1"/>
  <c r="H29" i="1"/>
  <c r="H28" i="1"/>
  <c r="H27" i="1"/>
  <c r="H26" i="1"/>
  <c r="H25" i="1"/>
  <c r="I25" i="1" s="1"/>
  <c r="H24" i="1"/>
  <c r="H23" i="1"/>
  <c r="H19" i="1"/>
  <c r="I19" i="1" s="1"/>
  <c r="H16" i="1"/>
  <c r="H15" i="1"/>
  <c r="H14" i="1"/>
  <c r="I14" i="1" s="1"/>
  <c r="H13" i="1"/>
  <c r="H12" i="1"/>
  <c r="H9" i="1"/>
  <c r="H8" i="1"/>
  <c r="I15" i="1" l="1"/>
  <c r="I8" i="1"/>
  <c r="I33" i="1"/>
  <c r="I39" i="1"/>
  <c r="I12" i="1"/>
  <c r="I23" i="1"/>
  <c r="I26" i="1"/>
  <c r="H137" i="1"/>
  <c r="I137" i="1" l="1"/>
</calcChain>
</file>

<file path=xl/sharedStrings.xml><?xml version="1.0" encoding="utf-8"?>
<sst xmlns="http://schemas.openxmlformats.org/spreadsheetml/2006/main" count="364" uniqueCount="184">
  <si>
    <t>TANGGAL</t>
  </si>
  <si>
    <t>TOKO</t>
  </si>
  <si>
    <t>NAMA BARANG</t>
  </si>
  <si>
    <t>QTY</t>
  </si>
  <si>
    <t>HARGA SATUAN</t>
  </si>
  <si>
    <t>JUMLAH</t>
  </si>
  <si>
    <t>NOTA</t>
  </si>
  <si>
    <t>18/08/2022</t>
  </si>
  <si>
    <t>MSA</t>
  </si>
  <si>
    <t>HELM MSA KUNING INNER BIASA</t>
  </si>
  <si>
    <t>PCS</t>
  </si>
  <si>
    <t>HELM MSA P :9 M:9 + NEW FASTRACK</t>
  </si>
  <si>
    <t>STAR SAFETY</t>
  </si>
  <si>
    <t>ROMPI HIJAU RESLETING</t>
  </si>
  <si>
    <t>TRAFICONE ORANGE</t>
  </si>
  <si>
    <t>19/08/2022</t>
  </si>
  <si>
    <t>DIS ELECTRONIC</t>
  </si>
  <si>
    <t>LP STRIP 5050 WW</t>
  </si>
  <si>
    <t>ROLL</t>
  </si>
  <si>
    <t>LP SOROT 200W PUTIH</t>
  </si>
  <si>
    <t>MANDIRI TEKNIK</t>
  </si>
  <si>
    <t>RYU RCS C85-1</t>
  </si>
  <si>
    <t>BH</t>
  </si>
  <si>
    <t>TALI DAGU</t>
  </si>
  <si>
    <t>SEPATU BOATHKUNING ERGOSS</t>
  </si>
  <si>
    <t>20/08/2022</t>
  </si>
  <si>
    <t>LUXEN</t>
  </si>
  <si>
    <t>KABEL TWIS 2X 10 /KABEL NPA2X</t>
  </si>
  <si>
    <t>MTR</t>
  </si>
  <si>
    <t>WIJAYA T</t>
  </si>
  <si>
    <t>GENSET TIGER TGR 5000</t>
  </si>
  <si>
    <t>UNIT</t>
  </si>
  <si>
    <t>GENSET TIGER TGR 3000</t>
  </si>
  <si>
    <t>STRIP 4 SISI LP</t>
  </si>
  <si>
    <t>31/08/2022</t>
  </si>
  <si>
    <t>TOKOPEDIA</t>
  </si>
  <si>
    <t>KASUR BUSA INOAC UK.160X200X 15 CM</t>
  </si>
  <si>
    <t>PAKET BANTAL GULING SILICON</t>
  </si>
  <si>
    <t xml:space="preserve">ASURANSI BARANG </t>
  </si>
  <si>
    <t>KENEL AIR /TEKO LISTRIK STAINLES</t>
  </si>
  <si>
    <t>INDOMARET</t>
  </si>
  <si>
    <t xml:space="preserve">AQUA GALON </t>
  </si>
  <si>
    <t>AQUA GALON 19 LITER</t>
  </si>
  <si>
    <t>PERINTIS PUTRA</t>
  </si>
  <si>
    <t>PIRING</t>
  </si>
  <si>
    <t>SENDOK</t>
  </si>
  <si>
    <t>LUSIN</t>
  </si>
  <si>
    <t xml:space="preserve">KANEBO </t>
  </si>
  <si>
    <t>SERBET isi 3</t>
  </si>
  <si>
    <t>SET</t>
  </si>
  <si>
    <t>SPON CUCI PRING</t>
  </si>
  <si>
    <t>DISPENSER</t>
  </si>
  <si>
    <t>KAMPER</t>
  </si>
  <si>
    <t>TISYU JOLLY</t>
  </si>
  <si>
    <t>AQUA 600ML</t>
  </si>
  <si>
    <t>DUS</t>
  </si>
  <si>
    <t>TRANSMART</t>
  </si>
  <si>
    <t>TEMPAT SAMPAH</t>
  </si>
  <si>
    <t>EMBER 8 LT</t>
  </si>
  <si>
    <t>CT ATHENA</t>
  </si>
  <si>
    <t>EMBER 4 GL BLUE</t>
  </si>
  <si>
    <t>SAPU SET PENGKI</t>
  </si>
  <si>
    <t>SIKAT CLOSET</t>
  </si>
  <si>
    <t>PEPSODENT</t>
  </si>
  <si>
    <t>INDOCAFE MIX</t>
  </si>
  <si>
    <t>LOT</t>
  </si>
  <si>
    <t>KOPI KAPAL API SPC</t>
  </si>
  <si>
    <t>KOPI KAPAL API MIX</t>
  </si>
  <si>
    <t>BIORE RELAX</t>
  </si>
  <si>
    <t>KEMOCENG</t>
  </si>
  <si>
    <t>HAND SOAP</t>
  </si>
  <si>
    <t>KAIN PEL</t>
  </si>
  <si>
    <t>KAIN KESET</t>
  </si>
  <si>
    <t>KICHEN TOWEL</t>
  </si>
  <si>
    <t>SUNLIGHT</t>
  </si>
  <si>
    <t>WIPOL SEREH</t>
  </si>
  <si>
    <t>VIXAL</t>
  </si>
  <si>
    <t>THE SARIWANGI</t>
  </si>
  <si>
    <t>GOOD DAY CAPUCINO</t>
  </si>
  <si>
    <t>GULA 1 KG</t>
  </si>
  <si>
    <t>D VICTRIA NDONESIA</t>
  </si>
  <si>
    <t>CONE ORANGE</t>
  </si>
  <si>
    <t>KURSI KANTOR</t>
  </si>
  <si>
    <t>JAMESON TOOLS</t>
  </si>
  <si>
    <t xml:space="preserve">KRAN CAB SOLIGEN </t>
  </si>
  <si>
    <t>SEAL TAPE 1/2</t>
  </si>
  <si>
    <t>LRO3 4B+  2 TR</t>
  </si>
  <si>
    <t>L.DETONE T. WHITE</t>
  </si>
  <si>
    <t>TOKO ATK LESTARI</t>
  </si>
  <si>
    <t>KERTAS A4</t>
  </si>
  <si>
    <t>RIM</t>
  </si>
  <si>
    <t>KERTAS A3</t>
  </si>
  <si>
    <t>BUKU SURAT JALAN</t>
  </si>
  <si>
    <t>STICK NOTE/POS IT</t>
  </si>
  <si>
    <t>PULPEN HITAM</t>
  </si>
  <si>
    <t>BOX</t>
  </si>
  <si>
    <t>KUNCI PUTER</t>
  </si>
  <si>
    <t>GEMBOK</t>
  </si>
  <si>
    <t>ISARPLAS TUBE 40 GR</t>
  </si>
  <si>
    <t>LDRO3 4B + 2 BTR</t>
  </si>
  <si>
    <t>SOCKET AW 3/4</t>
  </si>
  <si>
    <t>SEAL REG GAS</t>
  </si>
  <si>
    <t>TEE AW 3/4"</t>
  </si>
  <si>
    <t>ELBOW A 3/4"</t>
  </si>
  <si>
    <t>NOTA SINAR BUDI</t>
  </si>
  <si>
    <t>KABEL 3 X 1,5</t>
  </si>
  <si>
    <t>STOP KONTAK 4 LUBANG</t>
  </si>
  <si>
    <t>STEKER SWITH</t>
  </si>
  <si>
    <t>Nota</t>
  </si>
  <si>
    <t xml:space="preserve">SEPRAI </t>
  </si>
  <si>
    <t>SUMBER JAYA</t>
  </si>
  <si>
    <t>KLEM KABEL  SHUKAKU</t>
  </si>
  <si>
    <t>SOK 1  1/4"D</t>
  </si>
  <si>
    <t>LEM ISARPLAS ODOL</t>
  </si>
  <si>
    <t>LEM DETONE SERBA GUNA</t>
  </si>
  <si>
    <t>TDD KUNINGAN 1/2"</t>
  </si>
  <si>
    <t>FILE BANDEX/ORDNER A4</t>
  </si>
  <si>
    <t>FOLDER BANDEX</t>
  </si>
  <si>
    <t>MAP FOLDER PLASTIK</t>
  </si>
  <si>
    <t>MAP FOLDER PLASTIK RESLETING</t>
  </si>
  <si>
    <t>AMPLOP PUTIH</t>
  </si>
  <si>
    <t>FLASH DISK 32G</t>
  </si>
  <si>
    <t>STABILO HIAU</t>
  </si>
  <si>
    <t>STABILO WARNA WARNI</t>
  </si>
  <si>
    <t>TIPE X</t>
  </si>
  <si>
    <t>PENGHAPUS</t>
  </si>
  <si>
    <t>ISI CUTTER</t>
  </si>
  <si>
    <t>STRIP</t>
  </si>
  <si>
    <t>CUTTER</t>
  </si>
  <si>
    <t>LEM KERTAS</t>
  </si>
  <si>
    <t xml:space="preserve">PENSIL </t>
  </si>
  <si>
    <t>BUKU KAS</t>
  </si>
  <si>
    <t>KALKULATOR</t>
  </si>
  <si>
    <t>PULPEN 4 WARNA</t>
  </si>
  <si>
    <t>PACK</t>
  </si>
  <si>
    <t>BUKU TANDA TERIMA</t>
  </si>
  <si>
    <t>NOTA KECIL</t>
  </si>
  <si>
    <t>KWITANSI KECIL</t>
  </si>
  <si>
    <t>KWITANSI BESAR</t>
  </si>
  <si>
    <t>PENGGARIS BESI 30 CM</t>
  </si>
  <si>
    <t>AMPLOP COKLAT</t>
  </si>
  <si>
    <t>PAPER CLIP NO 3</t>
  </si>
  <si>
    <t>PAPER CLIP NO 5</t>
  </si>
  <si>
    <t>Perforator / PEMBOLONG KERTAS</t>
  </si>
  <si>
    <t>STAPLES</t>
  </si>
  <si>
    <t>ISI STAPLES</t>
  </si>
  <si>
    <t>BANDER CLIP L : 51mm</t>
  </si>
  <si>
    <t>BANDER CLIP L : 32mm</t>
  </si>
  <si>
    <t>LAKBAN KAIN /LAKBAN HITAM JILID</t>
  </si>
  <si>
    <t>SOLASI BENING BESAR</t>
  </si>
  <si>
    <t>SOLASI BENING KECIL</t>
  </si>
  <si>
    <t>GUNTING UK KECIL</t>
  </si>
  <si>
    <t>GUNTING UK BESAR</t>
  </si>
  <si>
    <t>GAMA IKAN BAKAR &amp; SEAFOOD</t>
  </si>
  <si>
    <t>PARKIR CENTRAL 88</t>
  </si>
  <si>
    <t>no</t>
  </si>
  <si>
    <t>PARKIR TOKO ATK</t>
  </si>
  <si>
    <t>19.08.2022</t>
  </si>
  <si>
    <t>VIA BCA</t>
  </si>
  <si>
    <t>PT SUPRA SURYA INDONESIA</t>
  </si>
  <si>
    <t>17.08.2022</t>
  </si>
  <si>
    <t>TRF DANIEL IVAN SBASTIANM</t>
  </si>
  <si>
    <t>22.08.2022</t>
  </si>
  <si>
    <t>TRF DESMIRIZA</t>
  </si>
  <si>
    <t>TRF HOSIANA</t>
  </si>
  <si>
    <t>PT BOGARASA ADITAMA</t>
  </si>
  <si>
    <t>TRF NURKHAMID</t>
  </si>
  <si>
    <t>ABADI INTERNATIONAL TRADING</t>
  </si>
  <si>
    <t>WALL STIKER KACA</t>
  </si>
  <si>
    <t>STK 4 LUANG</t>
  </si>
  <si>
    <t>Total</t>
  </si>
  <si>
    <t>Donasi</t>
  </si>
  <si>
    <t>Transfer Ke rekening BCA 5830159888 A/n Siauw Tek Khiong</t>
  </si>
  <si>
    <t xml:space="preserve">Disetujui </t>
  </si>
  <si>
    <t>Diajukan</t>
  </si>
  <si>
    <t>Dibuat</t>
  </si>
  <si>
    <t>UANG TALANGAN PAK AKHIONG KE PT SSI</t>
  </si>
  <si>
    <t>Lunas Tgl 17 Sept 2022</t>
  </si>
  <si>
    <t>Doc LK</t>
  </si>
  <si>
    <t>X/005</t>
  </si>
  <si>
    <t>X/006</t>
  </si>
  <si>
    <t>ada bukti tf</t>
  </si>
  <si>
    <t>Bermasalah (ada nota tapi bukan nota asli)</t>
  </si>
  <si>
    <t>Tidak ada bukti 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</si>
</sst>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/mm/yyyy;@"/>
    <numFmt numFmtId="165" formatCode="[$-13809]dd/mm/yyyy;@"/>
    <numFmt numFmtId="166" formatCode="dd\.mm\.yyyy;@"/>
    <numFmt numFmtId="167" formatCode="&quot;Rp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Algerian"/>
      <family val="5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202124"/>
      <name val="Calibri"/>
      <family val="2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64" fontId="2" fillId="2" borderId="0" xfId="0" applyNumberFormat="1" applyFont="1" applyFill="1" applyAlignment="1">
      <alignment vertical="top"/>
    </xf>
    <xf numFmtId="0" fontId="0" fillId="0" borderId="0" xfId="0" applyAlignment="1">
      <alignment horizontal="center" vertical="center"/>
    </xf>
    <xf numFmtId="0" fontId="0" fillId="2" borderId="0" xfId="0" applyFill="1"/>
    <xf numFmtId="164" fontId="0" fillId="0" borderId="0" xfId="0" applyNumberFormat="1"/>
    <xf numFmtId="166" fontId="4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/>
    <xf numFmtId="165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167" fontId="0" fillId="0" borderId="0" xfId="0" applyNumberFormat="1" applyAlignment="1">
      <alignment horizontal="right" vertical="center"/>
    </xf>
    <xf numFmtId="167" fontId="1" fillId="0" borderId="0" xfId="0" applyNumberFormat="1" applyFont="1" applyAlignment="1">
      <alignment horizontal="right"/>
    </xf>
    <xf numFmtId="167" fontId="4" fillId="0" borderId="1" xfId="0" applyNumberFormat="1" applyFont="1" applyBorder="1" applyAlignment="1">
      <alignment horizontal="right" vertical="center"/>
    </xf>
    <xf numFmtId="167" fontId="3" fillId="0" borderId="1" xfId="0" applyNumberFormat="1" applyFont="1" applyBorder="1" applyAlignment="1">
      <alignment horizontal="right" vertical="center"/>
    </xf>
    <xf numFmtId="167" fontId="3" fillId="0" borderId="1" xfId="0" applyNumberFormat="1" applyFont="1" applyBorder="1" applyAlignment="1">
      <alignment horizontal="right"/>
    </xf>
    <xf numFmtId="167" fontId="3" fillId="0" borderId="1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4" fillId="0" borderId="0" xfId="0" applyFont="1"/>
    <xf numFmtId="164" fontId="4" fillId="4" borderId="1" xfId="0" applyNumberFormat="1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167" fontId="4" fillId="4" borderId="1" xfId="0" applyNumberFormat="1" applyFont="1" applyFill="1" applyBorder="1" applyAlignment="1">
      <alignment horizontal="right" vertical="center"/>
    </xf>
    <xf numFmtId="167" fontId="3" fillId="4" borderId="1" xfId="0" applyNumberFormat="1" applyFont="1" applyFill="1" applyBorder="1" applyAlignment="1">
      <alignment horizontal="right" vertical="center"/>
    </xf>
    <xf numFmtId="166" fontId="4" fillId="5" borderId="1" xfId="0" applyNumberFormat="1" applyFont="1" applyFill="1" applyBorder="1"/>
    <xf numFmtId="0" fontId="4" fillId="5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right" vertical="center"/>
    </xf>
    <xf numFmtId="167" fontId="3" fillId="5" borderId="1" xfId="0" applyNumberFormat="1" applyFont="1" applyFill="1" applyBorder="1" applyAlignment="1">
      <alignment horizontal="right"/>
    </xf>
    <xf numFmtId="166" fontId="4" fillId="5" borderId="1" xfId="0" applyNumberFormat="1" applyFont="1" applyFill="1" applyBorder="1" applyAlignment="1">
      <alignment horizontal="left"/>
    </xf>
    <xf numFmtId="166" fontId="4" fillId="5" borderId="2" xfId="0" applyNumberFormat="1" applyFont="1" applyFill="1" applyBorder="1"/>
    <xf numFmtId="0" fontId="4" fillId="5" borderId="2" xfId="0" applyFont="1" applyFill="1" applyBorder="1"/>
    <xf numFmtId="0" fontId="4" fillId="5" borderId="2" xfId="0" applyFont="1" applyFill="1" applyBorder="1" applyAlignment="1">
      <alignment horizontal="center" vertical="center"/>
    </xf>
    <xf numFmtId="167" fontId="4" fillId="5" borderId="2" xfId="0" applyNumberFormat="1" applyFont="1" applyFill="1" applyBorder="1" applyAlignment="1">
      <alignment horizontal="right" vertical="center"/>
    </xf>
    <xf numFmtId="167" fontId="3" fillId="5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 vertical="center"/>
    </xf>
    <xf numFmtId="164" fontId="6" fillId="3" borderId="0" xfId="0" applyNumberFormat="1" applyFont="1" applyFill="1" applyAlignment="1">
      <alignment horizontal="center" vertical="center"/>
    </xf>
    <xf numFmtId="167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B442937-8F99-4DDE-9657-AABA850F3C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146"/>
  <sheetViews>
    <sheetView tabSelected="1" topLeftCell="A38" zoomScale="70" zoomScaleNormal="70" workbookViewId="0">
      <selection activeCell="J68" sqref="J68"/>
    </sheetView>
  </sheetViews>
  <sheetFormatPr defaultColWidth="9" defaultRowHeight="14.4" x14ac:dyDescent="0.3"/>
  <cols>
    <col min="1" max="1" width="3.33203125" customWidth="1"/>
    <col min="2" max="2" width="15.33203125" style="4" customWidth="1"/>
    <col min="3" max="3" width="18.44140625" hidden="1" customWidth="1"/>
    <col min="4" max="4" width="35.21875" customWidth="1"/>
    <col min="5" max="5" width="5.109375" style="2" hidden="1" customWidth="1"/>
    <col min="6" max="6" width="6.21875" style="2" hidden="1" customWidth="1"/>
    <col min="7" max="7" width="20.21875" style="13" hidden="1" customWidth="1"/>
    <col min="8" max="8" width="25.5546875" style="13" customWidth="1"/>
    <col min="9" max="9" width="22" style="14" customWidth="1"/>
    <col min="10" max="10" width="40.109375" style="37" bestFit="1" customWidth="1"/>
  </cols>
  <sheetData>
    <row r="2" spans="1:10" ht="31.5" customHeight="1" x14ac:dyDescent="0.3">
      <c r="A2" s="1"/>
      <c r="B2" s="41" t="s">
        <v>176</v>
      </c>
      <c r="C2" s="41"/>
      <c r="D2" s="41"/>
      <c r="E2" s="41"/>
      <c r="F2" s="41"/>
      <c r="G2" s="41"/>
      <c r="H2" s="41"/>
      <c r="I2" s="41"/>
    </row>
    <row r="3" spans="1:10" x14ac:dyDescent="0.3">
      <c r="A3" s="3"/>
    </row>
    <row r="5" spans="1:10" ht="15" customHeight="1" x14ac:dyDescent="0.3">
      <c r="B5" s="39" t="s">
        <v>0</v>
      </c>
      <c r="C5" s="43" t="s">
        <v>1</v>
      </c>
      <c r="D5" s="43" t="s">
        <v>2</v>
      </c>
      <c r="E5" s="44" t="s">
        <v>3</v>
      </c>
      <c r="F5" s="44"/>
      <c r="G5" s="45" t="s">
        <v>4</v>
      </c>
      <c r="H5" s="42" t="s">
        <v>5</v>
      </c>
      <c r="I5" s="42" t="s">
        <v>170</v>
      </c>
      <c r="J5" s="38" t="s">
        <v>178</v>
      </c>
    </row>
    <row r="6" spans="1:10" ht="21" customHeight="1" x14ac:dyDescent="0.3">
      <c r="B6" s="39"/>
      <c r="C6" s="43"/>
      <c r="D6" s="43"/>
      <c r="E6" s="44"/>
      <c r="F6" s="44"/>
      <c r="G6" s="45"/>
      <c r="H6" s="42"/>
      <c r="I6" s="42"/>
      <c r="J6" s="38"/>
    </row>
    <row r="7" spans="1:10" ht="15.6" x14ac:dyDescent="0.3">
      <c r="B7" s="32" t="s">
        <v>160</v>
      </c>
      <c r="C7" s="33" t="s">
        <v>158</v>
      </c>
      <c r="D7" s="33" t="s">
        <v>161</v>
      </c>
      <c r="E7" s="34">
        <v>1</v>
      </c>
      <c r="F7" s="34" t="s">
        <v>65</v>
      </c>
      <c r="G7" s="35">
        <v>20000000</v>
      </c>
      <c r="H7" s="35">
        <f>E7*G7</f>
        <v>20000000</v>
      </c>
      <c r="I7" s="36">
        <v>20000000</v>
      </c>
      <c r="J7" s="37" t="s">
        <v>181</v>
      </c>
    </row>
    <row r="8" spans="1:10" ht="15.6" x14ac:dyDescent="0.3">
      <c r="B8" s="21" t="s">
        <v>7</v>
      </c>
      <c r="C8" s="22" t="s">
        <v>8</v>
      </c>
      <c r="D8" s="22" t="s">
        <v>9</v>
      </c>
      <c r="E8" s="23">
        <v>35</v>
      </c>
      <c r="F8" s="23" t="s">
        <v>10</v>
      </c>
      <c r="G8" s="24">
        <v>35000</v>
      </c>
      <c r="H8" s="24">
        <f t="shared" ref="H8:H41" si="0">E8*G8</f>
        <v>1225000</v>
      </c>
      <c r="I8" s="25">
        <f>SUM(H8:H9)</f>
        <v>2050000</v>
      </c>
      <c r="J8" s="37" t="s">
        <v>182</v>
      </c>
    </row>
    <row r="9" spans="1:10" ht="15.6" x14ac:dyDescent="0.3">
      <c r="B9" s="21"/>
      <c r="C9" s="22"/>
      <c r="D9" s="22" t="s">
        <v>11</v>
      </c>
      <c r="E9" s="23">
        <v>15</v>
      </c>
      <c r="F9" s="23" t="s">
        <v>10</v>
      </c>
      <c r="G9" s="24">
        <v>55000</v>
      </c>
      <c r="H9" s="24">
        <f t="shared" si="0"/>
        <v>825000</v>
      </c>
      <c r="I9" s="25"/>
    </row>
    <row r="10" spans="1:10" ht="15.6" x14ac:dyDescent="0.3">
      <c r="B10" s="8" t="s">
        <v>7</v>
      </c>
      <c r="C10" s="6" t="s">
        <v>12</v>
      </c>
      <c r="D10" s="6" t="s">
        <v>13</v>
      </c>
      <c r="E10" s="7">
        <v>17</v>
      </c>
      <c r="F10" s="7" t="s">
        <v>10</v>
      </c>
      <c r="G10" s="15">
        <v>75000</v>
      </c>
      <c r="H10" s="15">
        <f t="shared" si="0"/>
        <v>1275000</v>
      </c>
      <c r="I10" s="16">
        <f>SUM(H10:H11)</f>
        <v>3375000</v>
      </c>
      <c r="J10" s="37" t="s">
        <v>179</v>
      </c>
    </row>
    <row r="11" spans="1:10" ht="15.6" x14ac:dyDescent="0.3">
      <c r="B11" s="8"/>
      <c r="C11" s="6"/>
      <c r="D11" s="6" t="s">
        <v>14</v>
      </c>
      <c r="E11" s="7">
        <v>20</v>
      </c>
      <c r="F11" s="7" t="s">
        <v>10</v>
      </c>
      <c r="G11" s="15">
        <v>105000</v>
      </c>
      <c r="H11" s="15">
        <f t="shared" si="0"/>
        <v>2100000</v>
      </c>
      <c r="I11" s="16"/>
    </row>
    <row r="12" spans="1:10" ht="15.6" x14ac:dyDescent="0.3">
      <c r="B12" s="8" t="s">
        <v>15</v>
      </c>
      <c r="C12" s="6" t="s">
        <v>16</v>
      </c>
      <c r="D12" s="6" t="s">
        <v>17</v>
      </c>
      <c r="E12" s="7">
        <v>3</v>
      </c>
      <c r="F12" s="7" t="s">
        <v>18</v>
      </c>
      <c r="G12" s="15">
        <v>700000</v>
      </c>
      <c r="H12" s="15">
        <f t="shared" si="0"/>
        <v>2100000</v>
      </c>
      <c r="I12" s="16">
        <f>SUM(H12:H13)</f>
        <v>3200000</v>
      </c>
      <c r="J12" s="37" t="s">
        <v>179</v>
      </c>
    </row>
    <row r="13" spans="1:10" ht="15.6" x14ac:dyDescent="0.3">
      <c r="B13" s="8"/>
      <c r="C13" s="6"/>
      <c r="D13" s="6" t="s">
        <v>19</v>
      </c>
      <c r="E13" s="7">
        <v>4</v>
      </c>
      <c r="F13" s="7" t="s">
        <v>10</v>
      </c>
      <c r="G13" s="15">
        <v>275000</v>
      </c>
      <c r="H13" s="15">
        <f t="shared" si="0"/>
        <v>1100000</v>
      </c>
      <c r="I13" s="16"/>
    </row>
    <row r="14" spans="1:10" ht="15.6" x14ac:dyDescent="0.3">
      <c r="B14" s="8" t="s">
        <v>15</v>
      </c>
      <c r="C14" s="6" t="s">
        <v>20</v>
      </c>
      <c r="D14" s="6" t="s">
        <v>21</v>
      </c>
      <c r="E14" s="7">
        <v>1</v>
      </c>
      <c r="F14" s="7" t="s">
        <v>22</v>
      </c>
      <c r="G14" s="15">
        <v>522000</v>
      </c>
      <c r="H14" s="15">
        <f t="shared" si="0"/>
        <v>522000</v>
      </c>
      <c r="I14" s="17">
        <f>SUM(H14)</f>
        <v>522000</v>
      </c>
      <c r="J14" s="37" t="s">
        <v>179</v>
      </c>
    </row>
    <row r="15" spans="1:10" ht="15.6" x14ac:dyDescent="0.3">
      <c r="B15" s="8" t="s">
        <v>15</v>
      </c>
      <c r="C15" s="6" t="s">
        <v>12</v>
      </c>
      <c r="D15" s="6" t="s">
        <v>23</v>
      </c>
      <c r="E15" s="7">
        <v>20</v>
      </c>
      <c r="F15" s="7" t="s">
        <v>10</v>
      </c>
      <c r="G15" s="15">
        <v>5000</v>
      </c>
      <c r="H15" s="15">
        <f t="shared" si="0"/>
        <v>100000</v>
      </c>
      <c r="I15" s="16">
        <f>SUM(H15:H16)</f>
        <v>3100000</v>
      </c>
      <c r="J15" s="37" t="s">
        <v>179</v>
      </c>
    </row>
    <row r="16" spans="1:10" ht="15.6" x14ac:dyDescent="0.3">
      <c r="B16" s="8"/>
      <c r="C16" s="6"/>
      <c r="D16" s="6" t="s">
        <v>24</v>
      </c>
      <c r="E16" s="7">
        <v>20</v>
      </c>
      <c r="F16" s="7" t="s">
        <v>10</v>
      </c>
      <c r="G16" s="15">
        <v>150000</v>
      </c>
      <c r="H16" s="15">
        <f t="shared" si="0"/>
        <v>3000000</v>
      </c>
      <c r="I16" s="16"/>
    </row>
    <row r="17" spans="2:10" ht="15.6" x14ac:dyDescent="0.3">
      <c r="B17" s="26" t="s">
        <v>157</v>
      </c>
      <c r="C17" s="27" t="s">
        <v>158</v>
      </c>
      <c r="D17" s="27" t="s">
        <v>159</v>
      </c>
      <c r="E17" s="28">
        <v>1</v>
      </c>
      <c r="F17" s="28" t="s">
        <v>65</v>
      </c>
      <c r="G17" s="29">
        <v>200030000</v>
      </c>
      <c r="H17" s="29">
        <f t="shared" ref="H17:H22" si="1">E17*G17</f>
        <v>200030000</v>
      </c>
      <c r="I17" s="30">
        <f t="shared" ref="I17:I22" si="2">SUM(H17)</f>
        <v>200030000</v>
      </c>
      <c r="J17" s="37" t="s">
        <v>181</v>
      </c>
    </row>
    <row r="18" spans="2:10" ht="15.6" x14ac:dyDescent="0.3">
      <c r="B18" s="9" t="s">
        <v>25</v>
      </c>
      <c r="C18" s="6" t="s">
        <v>6</v>
      </c>
      <c r="D18" s="6" t="s">
        <v>153</v>
      </c>
      <c r="E18" s="7">
        <v>1</v>
      </c>
      <c r="F18" s="7" t="s">
        <v>65</v>
      </c>
      <c r="G18" s="15">
        <v>2713700</v>
      </c>
      <c r="H18" s="15">
        <f t="shared" si="1"/>
        <v>2713700</v>
      </c>
      <c r="I18" s="17">
        <f t="shared" si="2"/>
        <v>2713700</v>
      </c>
      <c r="J18" s="37" t="s">
        <v>179</v>
      </c>
    </row>
    <row r="19" spans="2:10" ht="15.6" x14ac:dyDescent="0.3">
      <c r="B19" s="8" t="s">
        <v>25</v>
      </c>
      <c r="C19" s="6" t="s">
        <v>26</v>
      </c>
      <c r="D19" s="6" t="s">
        <v>27</v>
      </c>
      <c r="E19" s="7">
        <v>100</v>
      </c>
      <c r="F19" s="7" t="s">
        <v>28</v>
      </c>
      <c r="G19" s="15">
        <v>6000</v>
      </c>
      <c r="H19" s="15">
        <f t="shared" si="1"/>
        <v>600000</v>
      </c>
      <c r="I19" s="17">
        <f t="shared" si="2"/>
        <v>600000</v>
      </c>
      <c r="J19" s="37" t="s">
        <v>179</v>
      </c>
    </row>
    <row r="20" spans="2:10" ht="15.6" x14ac:dyDescent="0.3">
      <c r="B20" s="5" t="s">
        <v>162</v>
      </c>
      <c r="C20" s="6" t="s">
        <v>158</v>
      </c>
      <c r="D20" s="6" t="s">
        <v>163</v>
      </c>
      <c r="E20" s="7">
        <v>1</v>
      </c>
      <c r="F20" s="7" t="s">
        <v>65</v>
      </c>
      <c r="G20" s="15">
        <v>3300000</v>
      </c>
      <c r="H20" s="15">
        <f t="shared" si="1"/>
        <v>3300000</v>
      </c>
      <c r="I20" s="17">
        <f t="shared" si="2"/>
        <v>3300000</v>
      </c>
      <c r="J20" s="37" t="s">
        <v>179</v>
      </c>
    </row>
    <row r="21" spans="2:10" ht="15.6" x14ac:dyDescent="0.3">
      <c r="B21" s="5" t="s">
        <v>162</v>
      </c>
      <c r="C21" s="6" t="s">
        <v>158</v>
      </c>
      <c r="D21" s="6" t="s">
        <v>164</v>
      </c>
      <c r="E21" s="7">
        <v>1</v>
      </c>
      <c r="F21" s="7" t="s">
        <v>65</v>
      </c>
      <c r="G21" s="15">
        <v>2700000</v>
      </c>
      <c r="H21" s="15">
        <f t="shared" si="1"/>
        <v>2700000</v>
      </c>
      <c r="I21" s="17">
        <f t="shared" si="2"/>
        <v>2700000</v>
      </c>
      <c r="J21" s="37" t="s">
        <v>179</v>
      </c>
    </row>
    <row r="22" spans="2:10" ht="15.6" x14ac:dyDescent="0.3">
      <c r="B22" s="5" t="s">
        <v>162</v>
      </c>
      <c r="C22" s="6" t="s">
        <v>158</v>
      </c>
      <c r="D22" s="6" t="s">
        <v>165</v>
      </c>
      <c r="E22" s="7">
        <v>1</v>
      </c>
      <c r="F22" s="7" t="s">
        <v>65</v>
      </c>
      <c r="G22" s="15">
        <v>2115000</v>
      </c>
      <c r="H22" s="15">
        <f t="shared" si="1"/>
        <v>2115000</v>
      </c>
      <c r="I22" s="17">
        <f t="shared" si="2"/>
        <v>2115000</v>
      </c>
      <c r="J22" s="37" t="s">
        <v>179</v>
      </c>
    </row>
    <row r="23" spans="2:10" ht="15.6" x14ac:dyDescent="0.3">
      <c r="B23" s="10">
        <v>44795</v>
      </c>
      <c r="C23" s="6" t="s">
        <v>29</v>
      </c>
      <c r="D23" s="6" t="s">
        <v>30</v>
      </c>
      <c r="E23" s="7">
        <v>1</v>
      </c>
      <c r="F23" s="7" t="s">
        <v>31</v>
      </c>
      <c r="G23" s="15">
        <v>3100000</v>
      </c>
      <c r="H23" s="15">
        <f t="shared" si="0"/>
        <v>3100000</v>
      </c>
      <c r="I23" s="16">
        <f>SUM(H23:H24)</f>
        <v>4800000</v>
      </c>
      <c r="J23" s="37" t="s">
        <v>179</v>
      </c>
    </row>
    <row r="24" spans="2:10" ht="15.6" x14ac:dyDescent="0.3">
      <c r="B24" s="10"/>
      <c r="C24" s="6"/>
      <c r="D24" s="6" t="s">
        <v>32</v>
      </c>
      <c r="E24" s="7">
        <v>1</v>
      </c>
      <c r="F24" s="7" t="s">
        <v>31</v>
      </c>
      <c r="G24" s="15">
        <v>1700000</v>
      </c>
      <c r="H24" s="15">
        <f t="shared" si="0"/>
        <v>1700000</v>
      </c>
      <c r="I24" s="16"/>
    </row>
    <row r="25" spans="2:10" ht="15.6" x14ac:dyDescent="0.3">
      <c r="B25" s="10">
        <v>44800</v>
      </c>
      <c r="C25" s="6" t="s">
        <v>6</v>
      </c>
      <c r="D25" s="6" t="s">
        <v>33</v>
      </c>
      <c r="E25" s="7">
        <v>2</v>
      </c>
      <c r="F25" s="7" t="s">
        <v>10</v>
      </c>
      <c r="G25" s="15">
        <v>1350000</v>
      </c>
      <c r="H25" s="15">
        <f t="shared" si="0"/>
        <v>2700000</v>
      </c>
      <c r="I25" s="17">
        <f>SUM(H25)</f>
        <v>2700000</v>
      </c>
      <c r="J25" s="37" t="s">
        <v>179</v>
      </c>
    </row>
    <row r="26" spans="2:10" ht="19.05" customHeight="1" x14ac:dyDescent="0.3">
      <c r="B26" s="10" t="s">
        <v>34</v>
      </c>
      <c r="C26" s="6" t="s">
        <v>35</v>
      </c>
      <c r="D26" s="11" t="s">
        <v>36</v>
      </c>
      <c r="E26" s="7">
        <v>3</v>
      </c>
      <c r="F26" s="7" t="s">
        <v>10</v>
      </c>
      <c r="G26" s="15">
        <v>796000</v>
      </c>
      <c r="H26" s="15">
        <f t="shared" si="0"/>
        <v>2388000</v>
      </c>
      <c r="I26" s="16">
        <f>SUM(H26:H29)</f>
        <v>3482700</v>
      </c>
      <c r="J26" s="37" t="s">
        <v>179</v>
      </c>
    </row>
    <row r="27" spans="2:10" ht="31.2" x14ac:dyDescent="0.3">
      <c r="B27" s="10"/>
      <c r="C27" s="6"/>
      <c r="D27" s="11" t="s">
        <v>36</v>
      </c>
      <c r="E27" s="7">
        <v>1</v>
      </c>
      <c r="F27" s="7" t="s">
        <v>10</v>
      </c>
      <c r="G27" s="15">
        <v>776000</v>
      </c>
      <c r="H27" s="15">
        <f t="shared" si="0"/>
        <v>776000</v>
      </c>
      <c r="I27" s="16"/>
    </row>
    <row r="28" spans="2:10" ht="15.6" x14ac:dyDescent="0.3">
      <c r="B28" s="10"/>
      <c r="C28" s="6"/>
      <c r="D28" s="6" t="s">
        <v>37</v>
      </c>
      <c r="E28" s="7">
        <v>4</v>
      </c>
      <c r="F28" s="7" t="s">
        <v>10</v>
      </c>
      <c r="G28" s="15">
        <v>78425</v>
      </c>
      <c r="H28" s="15">
        <f t="shared" si="0"/>
        <v>313700</v>
      </c>
      <c r="I28" s="16"/>
    </row>
    <row r="29" spans="2:10" ht="15.6" x14ac:dyDescent="0.3">
      <c r="B29" s="10"/>
      <c r="C29" s="6"/>
      <c r="D29" s="6" t="s">
        <v>38</v>
      </c>
      <c r="E29" s="7">
        <v>5</v>
      </c>
      <c r="F29" s="7" t="s">
        <v>10</v>
      </c>
      <c r="G29" s="15">
        <v>1000</v>
      </c>
      <c r="H29" s="15">
        <f t="shared" si="0"/>
        <v>5000</v>
      </c>
      <c r="I29" s="16"/>
    </row>
    <row r="30" spans="2:10" ht="15.6" x14ac:dyDescent="0.3">
      <c r="B30" s="10">
        <v>44806</v>
      </c>
      <c r="C30" s="6" t="s">
        <v>35</v>
      </c>
      <c r="D30" s="6" t="s">
        <v>39</v>
      </c>
      <c r="E30" s="7">
        <v>2</v>
      </c>
      <c r="F30" s="7" t="s">
        <v>22</v>
      </c>
      <c r="G30" s="15">
        <v>82350</v>
      </c>
      <c r="H30" s="15">
        <f t="shared" si="0"/>
        <v>164700</v>
      </c>
      <c r="I30" s="17">
        <v>164700</v>
      </c>
      <c r="J30" s="37" t="s">
        <v>180</v>
      </c>
    </row>
    <row r="31" spans="2:10" ht="15.6" x14ac:dyDescent="0.3">
      <c r="B31" s="10">
        <v>44806</v>
      </c>
      <c r="C31" s="6" t="s">
        <v>40</v>
      </c>
      <c r="D31" s="6" t="s">
        <v>41</v>
      </c>
      <c r="E31" s="7">
        <v>2</v>
      </c>
      <c r="F31" s="7" t="s">
        <v>22</v>
      </c>
      <c r="G31" s="15">
        <v>35000</v>
      </c>
      <c r="H31" s="15">
        <v>110200</v>
      </c>
      <c r="I31" s="18">
        <f>SUM(H31:H32)</f>
        <v>110200</v>
      </c>
      <c r="J31" s="37" t="s">
        <v>180</v>
      </c>
    </row>
    <row r="32" spans="2:10" ht="15.6" x14ac:dyDescent="0.3">
      <c r="B32" s="10"/>
      <c r="C32" s="6"/>
      <c r="D32" s="6" t="s">
        <v>42</v>
      </c>
      <c r="E32" s="7">
        <v>5</v>
      </c>
      <c r="F32" s="7" t="s">
        <v>22</v>
      </c>
      <c r="G32" s="15">
        <v>20100</v>
      </c>
      <c r="H32" s="15"/>
      <c r="I32" s="18"/>
    </row>
    <row r="33" spans="2:10" ht="15.6" x14ac:dyDescent="0.3">
      <c r="B33" s="10">
        <v>44806</v>
      </c>
      <c r="C33" s="6" t="s">
        <v>43</v>
      </c>
      <c r="D33" s="6" t="s">
        <v>44</v>
      </c>
      <c r="E33" s="7">
        <v>6</v>
      </c>
      <c r="F33" s="7" t="s">
        <v>10</v>
      </c>
      <c r="G33" s="15">
        <v>50000</v>
      </c>
      <c r="H33" s="15">
        <f>G33</f>
        <v>50000</v>
      </c>
      <c r="I33" s="16">
        <f>SUM(H33:H37)</f>
        <v>105000</v>
      </c>
      <c r="J33" s="37" t="s">
        <v>180</v>
      </c>
    </row>
    <row r="34" spans="2:10" ht="15.6" x14ac:dyDescent="0.3">
      <c r="B34" s="10"/>
      <c r="C34" s="6"/>
      <c r="D34" s="6" t="s">
        <v>45</v>
      </c>
      <c r="E34" s="7">
        <v>1</v>
      </c>
      <c r="F34" s="7" t="s">
        <v>46</v>
      </c>
      <c r="G34" s="15">
        <v>15000</v>
      </c>
      <c r="H34" s="15">
        <f t="shared" si="0"/>
        <v>15000</v>
      </c>
      <c r="I34" s="16"/>
    </row>
    <row r="35" spans="2:10" ht="15.6" x14ac:dyDescent="0.3">
      <c r="B35" s="10"/>
      <c r="C35" s="6"/>
      <c r="D35" s="6" t="s">
        <v>47</v>
      </c>
      <c r="E35" s="7">
        <v>2</v>
      </c>
      <c r="F35" s="7" t="s">
        <v>10</v>
      </c>
      <c r="G35" s="15">
        <v>10000</v>
      </c>
      <c r="H35" s="15">
        <f t="shared" si="0"/>
        <v>20000</v>
      </c>
      <c r="I35" s="16"/>
    </row>
    <row r="36" spans="2:10" ht="15.6" x14ac:dyDescent="0.3">
      <c r="B36" s="10"/>
      <c r="C36" s="6"/>
      <c r="D36" s="6" t="s">
        <v>48</v>
      </c>
      <c r="E36" s="7">
        <v>1</v>
      </c>
      <c r="F36" s="7" t="s">
        <v>49</v>
      </c>
      <c r="G36" s="15">
        <v>10000</v>
      </c>
      <c r="H36" s="15">
        <f t="shared" si="0"/>
        <v>10000</v>
      </c>
      <c r="I36" s="16"/>
    </row>
    <row r="37" spans="2:10" ht="15.6" x14ac:dyDescent="0.3">
      <c r="B37" s="10"/>
      <c r="C37" s="6"/>
      <c r="D37" s="6" t="s">
        <v>50</v>
      </c>
      <c r="E37" s="7">
        <v>2</v>
      </c>
      <c r="F37" s="7" t="s">
        <v>10</v>
      </c>
      <c r="G37" s="15">
        <v>5000</v>
      </c>
      <c r="H37" s="15">
        <f t="shared" si="0"/>
        <v>10000</v>
      </c>
      <c r="I37" s="16"/>
    </row>
    <row r="38" spans="2:10" ht="15.6" x14ac:dyDescent="0.3">
      <c r="B38" s="10">
        <v>44806</v>
      </c>
      <c r="C38" s="6" t="s">
        <v>6</v>
      </c>
      <c r="D38" s="6" t="s">
        <v>51</v>
      </c>
      <c r="E38" s="7">
        <v>1</v>
      </c>
      <c r="F38" s="7" t="s">
        <v>22</v>
      </c>
      <c r="G38" s="15">
        <v>185000</v>
      </c>
      <c r="H38" s="15">
        <f t="shared" si="0"/>
        <v>185000</v>
      </c>
      <c r="I38" s="17">
        <f>SUM(H38)</f>
        <v>185000</v>
      </c>
      <c r="J38" s="37" t="s">
        <v>180</v>
      </c>
    </row>
    <row r="39" spans="2:10" ht="15.6" x14ac:dyDescent="0.3">
      <c r="B39" s="10">
        <v>44806</v>
      </c>
      <c r="C39" s="6" t="s">
        <v>6</v>
      </c>
      <c r="D39" s="6" t="s">
        <v>52</v>
      </c>
      <c r="E39" s="7">
        <v>1</v>
      </c>
      <c r="F39" s="7" t="s">
        <v>10</v>
      </c>
      <c r="G39" s="15">
        <v>27000</v>
      </c>
      <c r="H39" s="15">
        <f t="shared" si="0"/>
        <v>27000</v>
      </c>
      <c r="I39" s="18">
        <f>SUM(H39:H40)</f>
        <v>57000</v>
      </c>
      <c r="J39" s="37" t="s">
        <v>180</v>
      </c>
    </row>
    <row r="40" spans="2:10" ht="15.6" x14ac:dyDescent="0.3">
      <c r="B40" s="10"/>
      <c r="C40" s="6"/>
      <c r="D40" s="6" t="s">
        <v>53</v>
      </c>
      <c r="E40" s="7">
        <v>1</v>
      </c>
      <c r="F40" s="7" t="s">
        <v>10</v>
      </c>
      <c r="G40" s="15">
        <v>30000</v>
      </c>
      <c r="H40" s="15">
        <f t="shared" si="0"/>
        <v>30000</v>
      </c>
      <c r="I40" s="18"/>
    </row>
    <row r="41" spans="2:10" ht="15.6" x14ac:dyDescent="0.3">
      <c r="B41" s="10">
        <v>44806</v>
      </c>
      <c r="C41" s="6" t="s">
        <v>6</v>
      </c>
      <c r="D41" s="6" t="s">
        <v>54</v>
      </c>
      <c r="E41" s="7">
        <v>3</v>
      </c>
      <c r="F41" s="7" t="s">
        <v>55</v>
      </c>
      <c r="G41" s="15">
        <v>45000</v>
      </c>
      <c r="H41" s="15">
        <f t="shared" si="0"/>
        <v>135000</v>
      </c>
      <c r="I41" s="17">
        <f>SUM(H41)</f>
        <v>135000</v>
      </c>
      <c r="J41" s="37" t="s">
        <v>180</v>
      </c>
    </row>
    <row r="42" spans="2:10" ht="15.6" x14ac:dyDescent="0.3">
      <c r="B42" s="10">
        <v>44806</v>
      </c>
      <c r="C42" s="6" t="s">
        <v>56</v>
      </c>
      <c r="D42" s="6" t="s">
        <v>57</v>
      </c>
      <c r="E42" s="7">
        <v>4</v>
      </c>
      <c r="F42" s="7" t="s">
        <v>10</v>
      </c>
      <c r="G42" s="15">
        <v>34900</v>
      </c>
      <c r="H42" s="15">
        <f>E42*G42-(20000)</f>
        <v>119600</v>
      </c>
      <c r="I42" s="16">
        <f>SUM(H42:H66)</f>
        <v>1294900</v>
      </c>
      <c r="J42" s="37" t="s">
        <v>180</v>
      </c>
    </row>
    <row r="43" spans="2:10" ht="15.6" x14ac:dyDescent="0.3">
      <c r="B43" s="10"/>
      <c r="C43" s="6"/>
      <c r="D43" s="6" t="s">
        <v>58</v>
      </c>
      <c r="E43" s="7">
        <v>2</v>
      </c>
      <c r="F43" s="7" t="s">
        <v>10</v>
      </c>
      <c r="G43" s="15">
        <v>25900</v>
      </c>
      <c r="H43" s="15">
        <f>E43*G43-(12000)</f>
        <v>39800</v>
      </c>
      <c r="I43" s="16"/>
    </row>
    <row r="44" spans="2:10" ht="15.6" x14ac:dyDescent="0.3">
      <c r="B44" s="10"/>
      <c r="C44" s="6"/>
      <c r="D44" s="6" t="s">
        <v>59</v>
      </c>
      <c r="E44" s="7">
        <v>1</v>
      </c>
      <c r="F44" s="7" t="s">
        <v>10</v>
      </c>
      <c r="G44" s="15">
        <v>99000</v>
      </c>
      <c r="H44" s="15">
        <f>E44*G44-(60000)</f>
        <v>39000</v>
      </c>
      <c r="I44" s="16"/>
    </row>
    <row r="45" spans="2:10" ht="15.6" x14ac:dyDescent="0.3">
      <c r="B45" s="10"/>
      <c r="C45" s="6"/>
      <c r="D45" s="6" t="s">
        <v>60</v>
      </c>
      <c r="E45" s="7">
        <v>2</v>
      </c>
      <c r="F45" s="7" t="s">
        <v>10</v>
      </c>
      <c r="G45" s="15">
        <v>39900</v>
      </c>
      <c r="H45" s="15">
        <f t="shared" ref="H45:H49" si="3">E45*G45</f>
        <v>79800</v>
      </c>
      <c r="I45" s="16"/>
    </row>
    <row r="46" spans="2:10" ht="15.6" x14ac:dyDescent="0.3">
      <c r="B46" s="10"/>
      <c r="C46" s="6"/>
      <c r="D46" s="6" t="s">
        <v>61</v>
      </c>
      <c r="E46" s="7">
        <v>2</v>
      </c>
      <c r="F46" s="7" t="s">
        <v>10</v>
      </c>
      <c r="G46" s="15">
        <v>87000</v>
      </c>
      <c r="H46" s="15">
        <f>E46*G46-(14200)</f>
        <v>159800</v>
      </c>
      <c r="I46" s="16"/>
    </row>
    <row r="47" spans="2:10" ht="15.6" x14ac:dyDescent="0.3">
      <c r="B47" s="10"/>
      <c r="C47" s="6"/>
      <c r="D47" s="6" t="s">
        <v>62</v>
      </c>
      <c r="E47" s="7">
        <v>5</v>
      </c>
      <c r="F47" s="7" t="s">
        <v>10</v>
      </c>
      <c r="G47" s="15">
        <v>36000</v>
      </c>
      <c r="H47" s="15">
        <f>E47*G47-(30500)</f>
        <v>149500</v>
      </c>
      <c r="I47" s="16"/>
    </row>
    <row r="48" spans="2:10" ht="15.6" x14ac:dyDescent="0.3">
      <c r="B48" s="10"/>
      <c r="C48" s="6"/>
      <c r="D48" s="6" t="s">
        <v>63</v>
      </c>
      <c r="E48" s="7">
        <v>1</v>
      </c>
      <c r="F48" s="7" t="s">
        <v>10</v>
      </c>
      <c r="G48" s="15">
        <v>5700</v>
      </c>
      <c r="H48" s="15">
        <f t="shared" si="3"/>
        <v>5700</v>
      </c>
      <c r="I48" s="16"/>
    </row>
    <row r="49" spans="2:9" ht="15.6" x14ac:dyDescent="0.3">
      <c r="B49" s="10"/>
      <c r="C49" s="6"/>
      <c r="D49" s="6" t="s">
        <v>64</v>
      </c>
      <c r="E49" s="7">
        <v>1</v>
      </c>
      <c r="F49" s="7" t="s">
        <v>65</v>
      </c>
      <c r="G49" s="15">
        <v>24200</v>
      </c>
      <c r="H49" s="15">
        <f t="shared" si="3"/>
        <v>24200</v>
      </c>
      <c r="I49" s="16"/>
    </row>
    <row r="50" spans="2:9" ht="15.6" x14ac:dyDescent="0.3">
      <c r="B50" s="10"/>
      <c r="C50" s="6"/>
      <c r="D50" s="6" t="s">
        <v>66</v>
      </c>
      <c r="E50" s="7">
        <v>1</v>
      </c>
      <c r="F50" s="7" t="s">
        <v>65</v>
      </c>
      <c r="G50" s="15">
        <v>11400</v>
      </c>
      <c r="H50" s="15">
        <f>E50*G50-(1500)</f>
        <v>9900</v>
      </c>
      <c r="I50" s="16"/>
    </row>
    <row r="51" spans="2:9" ht="15.6" x14ac:dyDescent="0.3">
      <c r="B51" s="10"/>
      <c r="C51" s="6"/>
      <c r="D51" s="6" t="s">
        <v>67</v>
      </c>
      <c r="E51" s="7">
        <v>1</v>
      </c>
      <c r="F51" s="7" t="s">
        <v>65</v>
      </c>
      <c r="G51" s="15">
        <v>15600</v>
      </c>
      <c r="H51" s="15">
        <f>E51*G51</f>
        <v>15600</v>
      </c>
      <c r="I51" s="16"/>
    </row>
    <row r="52" spans="2:9" ht="15.6" x14ac:dyDescent="0.3">
      <c r="B52" s="10"/>
      <c r="C52" s="6"/>
      <c r="D52" s="6" t="s">
        <v>68</v>
      </c>
      <c r="E52" s="7">
        <v>1</v>
      </c>
      <c r="F52" s="7" t="s">
        <v>10</v>
      </c>
      <c r="G52" s="15">
        <v>19500</v>
      </c>
      <c r="H52" s="15">
        <f>E52*G52-(2800)</f>
        <v>16700</v>
      </c>
      <c r="I52" s="16"/>
    </row>
    <row r="53" spans="2:9" ht="15.6" x14ac:dyDescent="0.3">
      <c r="B53" s="10"/>
      <c r="C53" s="6"/>
      <c r="D53" s="6" t="s">
        <v>69</v>
      </c>
      <c r="E53" s="7">
        <v>1</v>
      </c>
      <c r="F53" s="7" t="s">
        <v>10</v>
      </c>
      <c r="G53" s="15">
        <v>58000</v>
      </c>
      <c r="H53" s="15">
        <f>E53*G53-(3100)</f>
        <v>54900</v>
      </c>
      <c r="I53" s="16"/>
    </row>
    <row r="54" spans="2:9" ht="15.6" x14ac:dyDescent="0.3">
      <c r="B54" s="10"/>
      <c r="C54" s="6"/>
      <c r="D54" s="6" t="s">
        <v>70</v>
      </c>
      <c r="E54" s="7">
        <v>4</v>
      </c>
      <c r="F54" s="7" t="s">
        <v>10</v>
      </c>
      <c r="G54" s="15">
        <v>34500</v>
      </c>
      <c r="H54" s="15">
        <f>E54*G54</f>
        <v>138000</v>
      </c>
      <c r="I54" s="16"/>
    </row>
    <row r="55" spans="2:9" ht="15.6" x14ac:dyDescent="0.3">
      <c r="B55" s="10"/>
      <c r="C55" s="6"/>
      <c r="D55" s="6" t="s">
        <v>71</v>
      </c>
      <c r="E55" s="7">
        <v>2</v>
      </c>
      <c r="F55" s="7" t="s">
        <v>10</v>
      </c>
      <c r="G55" s="15">
        <v>58000</v>
      </c>
      <c r="H55" s="15">
        <f>E55*G55-(36200)</f>
        <v>79800</v>
      </c>
      <c r="I55" s="16"/>
    </row>
    <row r="56" spans="2:9" ht="15.6" x14ac:dyDescent="0.3">
      <c r="B56" s="10"/>
      <c r="C56" s="6"/>
      <c r="D56" s="6" t="s">
        <v>70</v>
      </c>
      <c r="E56" s="7">
        <v>1</v>
      </c>
      <c r="F56" s="7" t="s">
        <v>10</v>
      </c>
      <c r="G56" s="15">
        <v>31400</v>
      </c>
      <c r="H56" s="15">
        <v>31400</v>
      </c>
      <c r="I56" s="16"/>
    </row>
    <row r="57" spans="2:9" ht="15.6" x14ac:dyDescent="0.3">
      <c r="B57" s="10"/>
      <c r="C57" s="6"/>
      <c r="D57" s="6" t="s">
        <v>72</v>
      </c>
      <c r="E57" s="7">
        <v>5</v>
      </c>
      <c r="F57" s="7" t="s">
        <v>10</v>
      </c>
      <c r="G57" s="15">
        <v>29900</v>
      </c>
      <c r="H57" s="15">
        <f>E57*G57-(100000)</f>
        <v>49500</v>
      </c>
      <c r="I57" s="16"/>
    </row>
    <row r="58" spans="2:9" ht="15.6" x14ac:dyDescent="0.3">
      <c r="B58" s="10"/>
      <c r="C58" s="6"/>
      <c r="D58" s="6" t="s">
        <v>73</v>
      </c>
      <c r="E58" s="7">
        <v>1</v>
      </c>
      <c r="F58" s="7" t="s">
        <v>10</v>
      </c>
      <c r="G58" s="15">
        <v>59900</v>
      </c>
      <c r="H58" s="15">
        <f>E58*G58-(24900)</f>
        <v>35000</v>
      </c>
      <c r="I58" s="16"/>
    </row>
    <row r="59" spans="2:9" ht="15.6" x14ac:dyDescent="0.3">
      <c r="B59" s="10"/>
      <c r="C59" s="6"/>
      <c r="D59" s="6" t="s">
        <v>74</v>
      </c>
      <c r="E59" s="7">
        <v>1</v>
      </c>
      <c r="F59" s="7" t="s">
        <v>10</v>
      </c>
      <c r="G59" s="15">
        <v>48940</v>
      </c>
      <c r="H59" s="15">
        <f t="shared" ref="H59:H127" si="4">E59*G59</f>
        <v>48940</v>
      </c>
      <c r="I59" s="16"/>
    </row>
    <row r="60" spans="2:9" ht="15.6" x14ac:dyDescent="0.3">
      <c r="B60" s="10"/>
      <c r="C60" s="6"/>
      <c r="D60" s="6" t="s">
        <v>75</v>
      </c>
      <c r="E60" s="7">
        <v>2</v>
      </c>
      <c r="F60" s="7" t="s">
        <v>10</v>
      </c>
      <c r="G60" s="15">
        <v>22000</v>
      </c>
      <c r="H60" s="15">
        <f>E60*G60-(6000)</f>
        <v>38000</v>
      </c>
      <c r="I60" s="16"/>
    </row>
    <row r="61" spans="2:9" ht="15.6" x14ac:dyDescent="0.3">
      <c r="B61" s="10"/>
      <c r="C61" s="6"/>
      <c r="D61" s="6" t="s">
        <v>76</v>
      </c>
      <c r="E61" s="7">
        <v>3</v>
      </c>
      <c r="F61" s="7" t="s">
        <v>10</v>
      </c>
      <c r="G61" s="15">
        <v>24660</v>
      </c>
      <c r="H61" s="15">
        <f>E61*G61-(22980)</f>
        <v>51000</v>
      </c>
      <c r="I61" s="16"/>
    </row>
    <row r="62" spans="2:9" ht="15.6" x14ac:dyDescent="0.3">
      <c r="B62" s="10"/>
      <c r="C62" s="6"/>
      <c r="D62" s="6" t="s">
        <v>77</v>
      </c>
      <c r="E62" s="7">
        <v>3</v>
      </c>
      <c r="F62" s="7" t="s">
        <v>10</v>
      </c>
      <c r="G62" s="15">
        <v>11200</v>
      </c>
      <c r="H62" s="15">
        <f t="shared" si="4"/>
        <v>33600</v>
      </c>
      <c r="I62" s="16"/>
    </row>
    <row r="63" spans="2:9" ht="15.6" x14ac:dyDescent="0.3">
      <c r="B63" s="10"/>
      <c r="C63" s="6"/>
      <c r="D63" s="6" t="s">
        <v>78</v>
      </c>
      <c r="E63" s="7">
        <v>2</v>
      </c>
      <c r="F63" s="7" t="s">
        <v>65</v>
      </c>
      <c r="G63" s="15">
        <v>11500</v>
      </c>
      <c r="H63" s="15">
        <f t="shared" si="4"/>
        <v>23000</v>
      </c>
      <c r="I63" s="16"/>
    </row>
    <row r="64" spans="2:9" ht="15.6" x14ac:dyDescent="0.3">
      <c r="B64" s="10"/>
      <c r="C64" s="6"/>
      <c r="D64" s="6" t="s">
        <v>79</v>
      </c>
      <c r="E64" s="7">
        <v>2</v>
      </c>
      <c r="F64" s="7" t="s">
        <v>10</v>
      </c>
      <c r="G64" s="15">
        <v>13500</v>
      </c>
      <c r="H64" s="15">
        <f t="shared" si="4"/>
        <v>27000</v>
      </c>
      <c r="I64" s="16"/>
    </row>
    <row r="65" spans="2:10" ht="15.6" x14ac:dyDescent="0.3">
      <c r="B65" s="10"/>
      <c r="C65" s="6"/>
      <c r="D65" s="6" t="s">
        <v>64</v>
      </c>
      <c r="E65" s="7">
        <v>1</v>
      </c>
      <c r="F65" s="7" t="s">
        <v>65</v>
      </c>
      <c r="G65" s="15">
        <v>24200</v>
      </c>
      <c r="H65" s="15">
        <f t="shared" si="4"/>
        <v>24200</v>
      </c>
      <c r="I65" s="16"/>
    </row>
    <row r="66" spans="2:10" ht="15.6" x14ac:dyDescent="0.3">
      <c r="B66" s="10"/>
      <c r="C66" s="6"/>
      <c r="D66" s="6" t="s">
        <v>171</v>
      </c>
      <c r="E66" s="7">
        <v>1</v>
      </c>
      <c r="F66" s="7" t="s">
        <v>65</v>
      </c>
      <c r="G66" s="15">
        <v>960</v>
      </c>
      <c r="H66" s="15">
        <f t="shared" si="4"/>
        <v>960</v>
      </c>
      <c r="I66" s="16"/>
    </row>
    <row r="67" spans="2:10" ht="15.6" x14ac:dyDescent="0.3">
      <c r="B67" s="31">
        <v>44806</v>
      </c>
      <c r="C67" s="27" t="s">
        <v>158</v>
      </c>
      <c r="D67" s="27" t="s">
        <v>166</v>
      </c>
      <c r="E67" s="28">
        <v>1</v>
      </c>
      <c r="F67" s="28" t="s">
        <v>65</v>
      </c>
      <c r="G67" s="29">
        <v>15000000</v>
      </c>
      <c r="H67" s="29">
        <f>E67*G67</f>
        <v>15000000</v>
      </c>
      <c r="I67" s="30">
        <v>15000000</v>
      </c>
      <c r="J67" s="37" t="s">
        <v>183</v>
      </c>
    </row>
    <row r="68" spans="2:10" ht="15.6" x14ac:dyDescent="0.3">
      <c r="B68" s="10">
        <v>44807</v>
      </c>
      <c r="C68" s="6" t="s">
        <v>80</v>
      </c>
      <c r="D68" s="6" t="s">
        <v>81</v>
      </c>
      <c r="E68" s="7">
        <v>2</v>
      </c>
      <c r="F68" s="7" t="s">
        <v>22</v>
      </c>
      <c r="G68" s="15">
        <v>100000</v>
      </c>
      <c r="H68" s="15">
        <f t="shared" si="4"/>
        <v>200000</v>
      </c>
      <c r="I68" s="17">
        <f>SUM(H68)</f>
        <v>200000</v>
      </c>
      <c r="J68" s="37" t="s">
        <v>180</v>
      </c>
    </row>
    <row r="69" spans="2:10" ht="13.05" customHeight="1" x14ac:dyDescent="0.3">
      <c r="B69" s="10">
        <v>44808</v>
      </c>
      <c r="C69" s="6" t="s">
        <v>35</v>
      </c>
      <c r="D69" s="6" t="s">
        <v>82</v>
      </c>
      <c r="E69" s="7">
        <v>10</v>
      </c>
      <c r="F69" s="7" t="s">
        <v>22</v>
      </c>
      <c r="G69" s="15">
        <v>211160</v>
      </c>
      <c r="H69" s="15">
        <f t="shared" si="4"/>
        <v>2111600</v>
      </c>
      <c r="I69" s="17">
        <f>SUM(H69)</f>
        <v>2111600</v>
      </c>
      <c r="J69" s="37" t="s">
        <v>180</v>
      </c>
    </row>
    <row r="70" spans="2:10" ht="15.6" x14ac:dyDescent="0.3">
      <c r="B70" s="10">
        <v>44808</v>
      </c>
      <c r="C70" s="6" t="s">
        <v>83</v>
      </c>
      <c r="D70" s="6" t="s">
        <v>84</v>
      </c>
      <c r="E70" s="7">
        <v>3</v>
      </c>
      <c r="F70" s="7" t="s">
        <v>10</v>
      </c>
      <c r="G70" s="15">
        <v>115000</v>
      </c>
      <c r="H70" s="15">
        <f t="shared" si="4"/>
        <v>345000</v>
      </c>
      <c r="I70" s="16">
        <f>SUM(H70:H73)</f>
        <v>441000</v>
      </c>
      <c r="J70" s="37" t="s">
        <v>180</v>
      </c>
    </row>
    <row r="71" spans="2:10" ht="15.6" x14ac:dyDescent="0.3">
      <c r="B71" s="10"/>
      <c r="C71" s="6"/>
      <c r="D71" s="6" t="s">
        <v>85</v>
      </c>
      <c r="E71" s="7">
        <v>2</v>
      </c>
      <c r="F71" s="7" t="s">
        <v>10</v>
      </c>
      <c r="G71" s="15">
        <v>3000</v>
      </c>
      <c r="H71" s="15">
        <f t="shared" si="4"/>
        <v>6000</v>
      </c>
      <c r="I71" s="16"/>
    </row>
    <row r="72" spans="2:10" ht="15.6" x14ac:dyDescent="0.3">
      <c r="B72" s="10"/>
      <c r="C72" s="6"/>
      <c r="D72" s="6" t="s">
        <v>86</v>
      </c>
      <c r="E72" s="7">
        <v>1</v>
      </c>
      <c r="F72" s="7" t="s">
        <v>10</v>
      </c>
      <c r="G72" s="15">
        <v>30000</v>
      </c>
      <c r="H72" s="15">
        <f t="shared" si="4"/>
        <v>30000</v>
      </c>
      <c r="I72" s="16"/>
    </row>
    <row r="73" spans="2:10" ht="15.6" x14ac:dyDescent="0.3">
      <c r="B73" s="10"/>
      <c r="C73" s="6"/>
      <c r="D73" s="6" t="s">
        <v>87</v>
      </c>
      <c r="E73" s="7">
        <v>1</v>
      </c>
      <c r="F73" s="7" t="s">
        <v>10</v>
      </c>
      <c r="G73" s="15">
        <v>60000</v>
      </c>
      <c r="H73" s="15">
        <f t="shared" si="4"/>
        <v>60000</v>
      </c>
      <c r="I73" s="16"/>
    </row>
    <row r="74" spans="2:10" ht="15.6" x14ac:dyDescent="0.3">
      <c r="B74" s="10">
        <v>44809</v>
      </c>
      <c r="C74" s="6" t="s">
        <v>88</v>
      </c>
      <c r="D74" s="6" t="s">
        <v>89</v>
      </c>
      <c r="E74" s="7">
        <v>2</v>
      </c>
      <c r="F74" s="7" t="s">
        <v>90</v>
      </c>
      <c r="G74" s="15">
        <v>46000</v>
      </c>
      <c r="H74" s="15">
        <f t="shared" si="4"/>
        <v>92000</v>
      </c>
      <c r="I74" s="16">
        <f>SUM(H74:H78)</f>
        <v>356000</v>
      </c>
      <c r="J74" s="37" t="s">
        <v>180</v>
      </c>
    </row>
    <row r="75" spans="2:10" ht="15.6" x14ac:dyDescent="0.3">
      <c r="B75" s="10"/>
      <c r="C75" s="6"/>
      <c r="D75" s="6" t="s">
        <v>91</v>
      </c>
      <c r="E75" s="7">
        <v>2</v>
      </c>
      <c r="F75" s="7" t="s">
        <v>90</v>
      </c>
      <c r="G75" s="15">
        <v>96000</v>
      </c>
      <c r="H75" s="15">
        <f t="shared" si="4"/>
        <v>192000</v>
      </c>
      <c r="I75" s="16"/>
    </row>
    <row r="76" spans="2:10" ht="15.6" x14ac:dyDescent="0.3">
      <c r="B76" s="10"/>
      <c r="C76" s="6"/>
      <c r="D76" s="6" t="s">
        <v>92</v>
      </c>
      <c r="E76" s="7">
        <v>2</v>
      </c>
      <c r="F76" s="7" t="s">
        <v>22</v>
      </c>
      <c r="G76" s="15">
        <v>11000</v>
      </c>
      <c r="H76" s="15">
        <f t="shared" si="4"/>
        <v>22000</v>
      </c>
      <c r="I76" s="16"/>
    </row>
    <row r="77" spans="2:10" ht="15.6" x14ac:dyDescent="0.3">
      <c r="B77" s="10"/>
      <c r="C77" s="6"/>
      <c r="D77" s="6" t="s">
        <v>93</v>
      </c>
      <c r="E77" s="7">
        <v>2</v>
      </c>
      <c r="F77" s="7" t="s">
        <v>22</v>
      </c>
      <c r="G77" s="15">
        <v>11000</v>
      </c>
      <c r="H77" s="15">
        <f t="shared" si="4"/>
        <v>22000</v>
      </c>
      <c r="I77" s="16"/>
    </row>
    <row r="78" spans="2:10" ht="15.6" x14ac:dyDescent="0.3">
      <c r="B78" s="10"/>
      <c r="C78" s="6"/>
      <c r="D78" s="6" t="s">
        <v>94</v>
      </c>
      <c r="E78" s="7">
        <v>1</v>
      </c>
      <c r="F78" s="7" t="s">
        <v>95</v>
      </c>
      <c r="G78" s="15">
        <v>28000</v>
      </c>
      <c r="H78" s="15">
        <f t="shared" si="4"/>
        <v>28000</v>
      </c>
      <c r="I78" s="16"/>
    </row>
    <row r="79" spans="2:10" ht="15.6" x14ac:dyDescent="0.3">
      <c r="B79" s="10">
        <v>44809</v>
      </c>
      <c r="C79" s="6" t="s">
        <v>6</v>
      </c>
      <c r="D79" s="6" t="s">
        <v>96</v>
      </c>
      <c r="E79" s="7">
        <v>4</v>
      </c>
      <c r="F79" s="7" t="s">
        <v>10</v>
      </c>
      <c r="G79" s="15">
        <v>25000</v>
      </c>
      <c r="H79" s="15">
        <f t="shared" si="4"/>
        <v>100000</v>
      </c>
      <c r="I79" s="16">
        <f>SUM(H79:H80)</f>
        <v>160000</v>
      </c>
      <c r="J79" s="37" t="s">
        <v>180</v>
      </c>
    </row>
    <row r="80" spans="2:10" ht="15.6" x14ac:dyDescent="0.3">
      <c r="B80" s="10"/>
      <c r="C80" s="6"/>
      <c r="D80" s="6" t="s">
        <v>97</v>
      </c>
      <c r="E80" s="7">
        <v>4</v>
      </c>
      <c r="F80" s="7" t="s">
        <v>10</v>
      </c>
      <c r="G80" s="15">
        <v>15000</v>
      </c>
      <c r="H80" s="15">
        <f t="shared" si="4"/>
        <v>60000</v>
      </c>
      <c r="I80" s="16"/>
    </row>
    <row r="81" spans="2:10" ht="15.6" x14ac:dyDescent="0.3">
      <c r="B81" s="10">
        <v>44809</v>
      </c>
      <c r="C81" s="6" t="s">
        <v>83</v>
      </c>
      <c r="D81" s="6" t="s">
        <v>98</v>
      </c>
      <c r="E81" s="7">
        <v>1</v>
      </c>
      <c r="F81" s="7" t="s">
        <v>10</v>
      </c>
      <c r="G81" s="15">
        <v>12000</v>
      </c>
      <c r="H81" s="15">
        <f t="shared" si="4"/>
        <v>12000</v>
      </c>
      <c r="I81" s="16">
        <f>SUM(H81:H86)</f>
        <v>99000</v>
      </c>
      <c r="J81" s="37" t="s">
        <v>180</v>
      </c>
    </row>
    <row r="82" spans="2:10" ht="15.6" x14ac:dyDescent="0.3">
      <c r="B82" s="10"/>
      <c r="C82" s="6"/>
      <c r="D82" s="6" t="s">
        <v>99</v>
      </c>
      <c r="E82" s="7">
        <v>1</v>
      </c>
      <c r="F82" s="7" t="s">
        <v>10</v>
      </c>
      <c r="G82" s="15">
        <v>30000</v>
      </c>
      <c r="H82" s="15">
        <f t="shared" si="4"/>
        <v>30000</v>
      </c>
      <c r="I82" s="16"/>
    </row>
    <row r="83" spans="2:10" ht="15.6" x14ac:dyDescent="0.3">
      <c r="B83" s="10"/>
      <c r="C83" s="6"/>
      <c r="D83" s="6" t="s">
        <v>100</v>
      </c>
      <c r="E83" s="7">
        <v>1</v>
      </c>
      <c r="F83" s="7" t="s">
        <v>10</v>
      </c>
      <c r="G83" s="15">
        <v>6000</v>
      </c>
      <c r="H83" s="15">
        <f t="shared" si="4"/>
        <v>6000</v>
      </c>
      <c r="I83" s="16"/>
    </row>
    <row r="84" spans="2:10" ht="15.6" x14ac:dyDescent="0.3">
      <c r="B84" s="10"/>
      <c r="C84" s="6"/>
      <c r="D84" s="6" t="s">
        <v>101</v>
      </c>
      <c r="E84" s="7">
        <v>1</v>
      </c>
      <c r="F84" s="7" t="s">
        <v>10</v>
      </c>
      <c r="G84" s="15">
        <v>5000</v>
      </c>
      <c r="H84" s="15">
        <f t="shared" si="4"/>
        <v>5000</v>
      </c>
      <c r="I84" s="16"/>
    </row>
    <row r="85" spans="2:10" ht="15.6" x14ac:dyDescent="0.3">
      <c r="B85" s="10"/>
      <c r="C85" s="6"/>
      <c r="D85" s="6" t="s">
        <v>102</v>
      </c>
      <c r="E85" s="7">
        <v>2</v>
      </c>
      <c r="F85" s="7" t="s">
        <v>10</v>
      </c>
      <c r="G85" s="15">
        <v>8000</v>
      </c>
      <c r="H85" s="15">
        <f t="shared" si="4"/>
        <v>16000</v>
      </c>
      <c r="I85" s="16"/>
    </row>
    <row r="86" spans="2:10" ht="15.6" x14ac:dyDescent="0.3">
      <c r="B86" s="10"/>
      <c r="C86" s="6"/>
      <c r="D86" s="6" t="s">
        <v>103</v>
      </c>
      <c r="E86" s="7">
        <v>5</v>
      </c>
      <c r="F86" s="7" t="s">
        <v>10</v>
      </c>
      <c r="G86" s="15">
        <v>6000</v>
      </c>
      <c r="H86" s="15">
        <f t="shared" si="4"/>
        <v>30000</v>
      </c>
      <c r="I86" s="16"/>
    </row>
    <row r="87" spans="2:10" ht="15.6" x14ac:dyDescent="0.3">
      <c r="B87" s="9">
        <v>44778</v>
      </c>
      <c r="C87" s="6" t="s">
        <v>6</v>
      </c>
      <c r="D87" s="6" t="s">
        <v>154</v>
      </c>
      <c r="E87" s="7">
        <v>1</v>
      </c>
      <c r="F87" s="7" t="s">
        <v>65</v>
      </c>
      <c r="G87" s="15">
        <v>3000</v>
      </c>
      <c r="H87" s="15">
        <f>E87*G87</f>
        <v>3000</v>
      </c>
      <c r="I87" s="17">
        <f>SUM(H87)</f>
        <v>3000</v>
      </c>
      <c r="J87" s="37" t="s">
        <v>180</v>
      </c>
    </row>
    <row r="88" spans="2:10" ht="15.6" x14ac:dyDescent="0.3">
      <c r="B88" s="10">
        <v>44810</v>
      </c>
      <c r="C88" s="6" t="s">
        <v>104</v>
      </c>
      <c r="D88" s="6" t="s">
        <v>105</v>
      </c>
      <c r="E88" s="7">
        <v>50</v>
      </c>
      <c r="F88" s="7" t="s">
        <v>28</v>
      </c>
      <c r="G88" s="15">
        <v>10820</v>
      </c>
      <c r="H88" s="15">
        <f t="shared" si="4"/>
        <v>541000</v>
      </c>
      <c r="I88" s="16">
        <f>SUM(H88:H90)</f>
        <v>718500</v>
      </c>
      <c r="J88" s="37" t="s">
        <v>180</v>
      </c>
    </row>
    <row r="89" spans="2:10" ht="15.6" x14ac:dyDescent="0.3">
      <c r="B89" s="10"/>
      <c r="C89" s="6"/>
      <c r="D89" s="6" t="s">
        <v>106</v>
      </c>
      <c r="E89" s="7">
        <v>5</v>
      </c>
      <c r="F89" s="7" t="s">
        <v>22</v>
      </c>
      <c r="G89" s="15">
        <v>17000</v>
      </c>
      <c r="H89" s="15">
        <f t="shared" si="4"/>
        <v>85000</v>
      </c>
      <c r="I89" s="16"/>
    </row>
    <row r="90" spans="2:10" ht="15.6" x14ac:dyDescent="0.3">
      <c r="B90" s="10"/>
      <c r="C90" s="6"/>
      <c r="D90" s="6" t="s">
        <v>107</v>
      </c>
      <c r="E90" s="7">
        <v>5</v>
      </c>
      <c r="F90" s="7" t="s">
        <v>22</v>
      </c>
      <c r="G90" s="15">
        <v>18500</v>
      </c>
      <c r="H90" s="15">
        <f t="shared" si="4"/>
        <v>92500</v>
      </c>
      <c r="I90" s="16"/>
    </row>
    <row r="91" spans="2:10" ht="15.6" x14ac:dyDescent="0.3">
      <c r="B91" s="10">
        <v>44810</v>
      </c>
      <c r="C91" s="6" t="s">
        <v>108</v>
      </c>
      <c r="D91" s="6" t="s">
        <v>109</v>
      </c>
      <c r="E91" s="7">
        <v>5</v>
      </c>
      <c r="F91" s="7" t="s">
        <v>49</v>
      </c>
      <c r="G91" s="15">
        <v>200000</v>
      </c>
      <c r="H91" s="15">
        <f t="shared" si="4"/>
        <v>1000000</v>
      </c>
      <c r="I91" s="17">
        <f>SUM(H91)</f>
        <v>1000000</v>
      </c>
      <c r="J91" s="37" t="s">
        <v>180</v>
      </c>
    </row>
    <row r="92" spans="2:10" ht="15.6" x14ac:dyDescent="0.3">
      <c r="B92" s="10">
        <v>44810</v>
      </c>
      <c r="C92" s="6" t="s">
        <v>110</v>
      </c>
      <c r="D92" s="6" t="s">
        <v>111</v>
      </c>
      <c r="E92" s="7">
        <v>1</v>
      </c>
      <c r="F92" s="7" t="s">
        <v>10</v>
      </c>
      <c r="G92" s="15">
        <v>8000</v>
      </c>
      <c r="H92" s="15">
        <f t="shared" si="4"/>
        <v>8000</v>
      </c>
      <c r="I92" s="16">
        <f>SUM(H92:H94)</f>
        <v>25000</v>
      </c>
      <c r="J92" s="37" t="s">
        <v>180</v>
      </c>
    </row>
    <row r="93" spans="2:10" ht="15.6" x14ac:dyDescent="0.3">
      <c r="B93" s="10"/>
      <c r="C93" s="6"/>
      <c r="D93" s="6" t="s">
        <v>112</v>
      </c>
      <c r="E93" s="7">
        <v>2</v>
      </c>
      <c r="F93" s="7" t="s">
        <v>10</v>
      </c>
      <c r="G93" s="15">
        <v>3500</v>
      </c>
      <c r="H93" s="15">
        <f t="shared" si="4"/>
        <v>7000</v>
      </c>
      <c r="I93" s="16"/>
    </row>
    <row r="94" spans="2:10" ht="15.6" x14ac:dyDescent="0.3">
      <c r="B94" s="10"/>
      <c r="C94" s="6"/>
      <c r="D94" s="6" t="s">
        <v>113</v>
      </c>
      <c r="E94" s="7">
        <v>1</v>
      </c>
      <c r="F94" s="7" t="s">
        <v>10</v>
      </c>
      <c r="G94" s="15">
        <v>10000</v>
      </c>
      <c r="H94" s="15">
        <f t="shared" si="4"/>
        <v>10000</v>
      </c>
      <c r="I94" s="16"/>
    </row>
    <row r="95" spans="2:10" ht="15.6" x14ac:dyDescent="0.3">
      <c r="B95" s="10">
        <v>44811</v>
      </c>
      <c r="C95" s="6" t="s">
        <v>110</v>
      </c>
      <c r="D95" s="6" t="s">
        <v>114</v>
      </c>
      <c r="E95" s="7">
        <v>1</v>
      </c>
      <c r="F95" s="7" t="s">
        <v>10</v>
      </c>
      <c r="G95" s="15">
        <v>8000</v>
      </c>
      <c r="H95" s="15">
        <f t="shared" si="4"/>
        <v>8000</v>
      </c>
      <c r="I95" s="18">
        <f>SUM(H95:H96)</f>
        <v>30000</v>
      </c>
      <c r="J95" s="37" t="s">
        <v>180</v>
      </c>
    </row>
    <row r="96" spans="2:10" ht="13.95" customHeight="1" x14ac:dyDescent="0.3">
      <c r="B96" s="10"/>
      <c r="C96" s="6"/>
      <c r="D96" s="6" t="s">
        <v>115</v>
      </c>
      <c r="E96" s="7">
        <v>1</v>
      </c>
      <c r="F96" s="7" t="s">
        <v>10</v>
      </c>
      <c r="G96" s="15">
        <v>22000</v>
      </c>
      <c r="H96" s="15">
        <f t="shared" si="4"/>
        <v>22000</v>
      </c>
      <c r="I96" s="18"/>
    </row>
    <row r="97" spans="2:10" ht="15.6" x14ac:dyDescent="0.3">
      <c r="B97" s="10">
        <v>44812</v>
      </c>
      <c r="C97" s="6" t="s">
        <v>88</v>
      </c>
      <c r="D97" s="6" t="s">
        <v>89</v>
      </c>
      <c r="E97" s="7">
        <v>1</v>
      </c>
      <c r="F97" s="7" t="s">
        <v>55</v>
      </c>
      <c r="G97" s="15">
        <v>230000</v>
      </c>
      <c r="H97" s="15">
        <f t="shared" si="4"/>
        <v>230000</v>
      </c>
      <c r="I97" s="16">
        <f>SUM(H97:H133)</f>
        <v>1969000</v>
      </c>
      <c r="J97" s="37" t="s">
        <v>180</v>
      </c>
    </row>
    <row r="98" spans="2:10" ht="15.6" x14ac:dyDescent="0.3">
      <c r="B98" s="10"/>
      <c r="C98" s="6"/>
      <c r="D98" s="6" t="s">
        <v>116</v>
      </c>
      <c r="E98" s="7">
        <v>5</v>
      </c>
      <c r="F98" s="7" t="s">
        <v>10</v>
      </c>
      <c r="G98" s="15">
        <v>35000</v>
      </c>
      <c r="H98" s="15">
        <f t="shared" si="4"/>
        <v>175000</v>
      </c>
      <c r="I98" s="16"/>
    </row>
    <row r="99" spans="2:10" ht="15.6" x14ac:dyDescent="0.3">
      <c r="B99" s="10"/>
      <c r="C99" s="6"/>
      <c r="D99" s="6" t="s">
        <v>117</v>
      </c>
      <c r="E99" s="7">
        <v>5</v>
      </c>
      <c r="F99" s="7" t="s">
        <v>10</v>
      </c>
      <c r="G99" s="15">
        <v>37000</v>
      </c>
      <c r="H99" s="15">
        <f t="shared" si="4"/>
        <v>185000</v>
      </c>
      <c r="I99" s="16"/>
    </row>
    <row r="100" spans="2:10" ht="15.6" x14ac:dyDescent="0.3">
      <c r="B100" s="10"/>
      <c r="C100" s="6"/>
      <c r="D100" s="6" t="s">
        <v>118</v>
      </c>
      <c r="E100" s="7">
        <v>1</v>
      </c>
      <c r="F100" s="7" t="s">
        <v>10</v>
      </c>
      <c r="G100" s="15">
        <v>15000</v>
      </c>
      <c r="H100" s="15">
        <f t="shared" si="4"/>
        <v>15000</v>
      </c>
      <c r="I100" s="16"/>
    </row>
    <row r="101" spans="2:10" ht="15.6" x14ac:dyDescent="0.3">
      <c r="B101" s="10"/>
      <c r="C101" s="6"/>
      <c r="D101" s="6" t="s">
        <v>119</v>
      </c>
      <c r="E101" s="7">
        <v>1</v>
      </c>
      <c r="F101" s="7" t="s">
        <v>10</v>
      </c>
      <c r="G101" s="15">
        <v>26000</v>
      </c>
      <c r="H101" s="15">
        <f t="shared" si="4"/>
        <v>26000</v>
      </c>
      <c r="I101" s="16"/>
    </row>
    <row r="102" spans="2:10" ht="15.6" x14ac:dyDescent="0.3">
      <c r="B102" s="10"/>
      <c r="C102" s="6"/>
      <c r="D102" s="6" t="s">
        <v>120</v>
      </c>
      <c r="E102" s="7">
        <v>1</v>
      </c>
      <c r="F102" s="7" t="s">
        <v>95</v>
      </c>
      <c r="G102" s="15">
        <v>38000</v>
      </c>
      <c r="H102" s="15">
        <f t="shared" si="4"/>
        <v>38000</v>
      </c>
      <c r="I102" s="16"/>
    </row>
    <row r="103" spans="2:10" ht="15.6" x14ac:dyDescent="0.3">
      <c r="B103" s="10"/>
      <c r="C103" s="6"/>
      <c r="D103" s="6" t="s">
        <v>121</v>
      </c>
      <c r="E103" s="7">
        <v>2</v>
      </c>
      <c r="F103" s="7" t="s">
        <v>22</v>
      </c>
      <c r="G103" s="15">
        <v>98000</v>
      </c>
      <c r="H103" s="15">
        <f t="shared" si="4"/>
        <v>196000</v>
      </c>
      <c r="I103" s="16"/>
    </row>
    <row r="104" spans="2:10" ht="15.6" x14ac:dyDescent="0.3">
      <c r="B104" s="10"/>
      <c r="C104" s="6"/>
      <c r="D104" s="6" t="s">
        <v>122</v>
      </c>
      <c r="E104" s="7">
        <v>2</v>
      </c>
      <c r="F104" s="7" t="s">
        <v>22</v>
      </c>
      <c r="G104" s="15">
        <v>12000</v>
      </c>
      <c r="H104" s="15">
        <f t="shared" si="4"/>
        <v>24000</v>
      </c>
      <c r="I104" s="16"/>
    </row>
    <row r="105" spans="2:10" ht="15.6" x14ac:dyDescent="0.3">
      <c r="B105" s="10"/>
      <c r="C105" s="6"/>
      <c r="D105" s="6" t="s">
        <v>123</v>
      </c>
      <c r="E105" s="7">
        <v>3</v>
      </c>
      <c r="F105" s="7" t="s">
        <v>22</v>
      </c>
      <c r="G105" s="15">
        <v>10000</v>
      </c>
      <c r="H105" s="15">
        <f t="shared" si="4"/>
        <v>30000</v>
      </c>
      <c r="I105" s="16"/>
    </row>
    <row r="106" spans="2:10" ht="15.6" x14ac:dyDescent="0.3">
      <c r="B106" s="10"/>
      <c r="C106" s="6"/>
      <c r="D106" s="6" t="s">
        <v>124</v>
      </c>
      <c r="E106" s="7">
        <v>5</v>
      </c>
      <c r="F106" s="7" t="s">
        <v>22</v>
      </c>
      <c r="G106" s="15">
        <v>5500</v>
      </c>
      <c r="H106" s="15">
        <f t="shared" si="4"/>
        <v>27500</v>
      </c>
      <c r="I106" s="16"/>
    </row>
    <row r="107" spans="2:10" ht="15.6" x14ac:dyDescent="0.3">
      <c r="B107" s="10"/>
      <c r="C107" s="6"/>
      <c r="D107" s="6" t="s">
        <v>125</v>
      </c>
      <c r="E107" s="7">
        <v>3</v>
      </c>
      <c r="F107" s="7" t="s">
        <v>22</v>
      </c>
      <c r="G107" s="15">
        <v>10000</v>
      </c>
      <c r="H107" s="15">
        <f t="shared" si="4"/>
        <v>30000</v>
      </c>
      <c r="I107" s="16"/>
    </row>
    <row r="108" spans="2:10" ht="15.6" x14ac:dyDescent="0.3">
      <c r="B108" s="10"/>
      <c r="C108" s="6"/>
      <c r="D108" s="6" t="s">
        <v>126</v>
      </c>
      <c r="E108" s="7">
        <v>1</v>
      </c>
      <c r="F108" s="7" t="s">
        <v>127</v>
      </c>
      <c r="G108" s="15">
        <v>6000</v>
      </c>
      <c r="H108" s="15">
        <f t="shared" si="4"/>
        <v>6000</v>
      </c>
      <c r="I108" s="16"/>
    </row>
    <row r="109" spans="2:10" ht="15.6" x14ac:dyDescent="0.3">
      <c r="B109" s="10"/>
      <c r="C109" s="6"/>
      <c r="D109" s="6" t="s">
        <v>128</v>
      </c>
      <c r="E109" s="7">
        <v>3</v>
      </c>
      <c r="F109" s="7" t="s">
        <v>22</v>
      </c>
      <c r="G109" s="15">
        <v>15000</v>
      </c>
      <c r="H109" s="15">
        <f t="shared" si="4"/>
        <v>45000</v>
      </c>
      <c r="I109" s="16"/>
    </row>
    <row r="110" spans="2:10" ht="15.6" x14ac:dyDescent="0.3">
      <c r="B110" s="10"/>
      <c r="C110" s="6"/>
      <c r="D110" s="6" t="s">
        <v>129</v>
      </c>
      <c r="E110" s="7">
        <v>3</v>
      </c>
      <c r="F110" s="7" t="s">
        <v>22</v>
      </c>
      <c r="G110" s="15">
        <v>36000</v>
      </c>
      <c r="H110" s="15">
        <f t="shared" si="4"/>
        <v>108000</v>
      </c>
      <c r="I110" s="16"/>
    </row>
    <row r="111" spans="2:10" ht="15.6" x14ac:dyDescent="0.3">
      <c r="B111" s="10"/>
      <c r="C111" s="6"/>
      <c r="D111" s="6" t="s">
        <v>130</v>
      </c>
      <c r="E111" s="7">
        <v>1</v>
      </c>
      <c r="F111" s="7" t="s">
        <v>22</v>
      </c>
      <c r="G111" s="15">
        <v>11000</v>
      </c>
      <c r="H111" s="15">
        <f t="shared" si="4"/>
        <v>11000</v>
      </c>
      <c r="I111" s="16"/>
    </row>
    <row r="112" spans="2:10" ht="15.6" x14ac:dyDescent="0.3">
      <c r="B112" s="10"/>
      <c r="C112" s="6"/>
      <c r="D112" s="6" t="s">
        <v>131</v>
      </c>
      <c r="E112" s="7">
        <v>2</v>
      </c>
      <c r="F112" s="7" t="s">
        <v>22</v>
      </c>
      <c r="G112" s="15">
        <v>6000</v>
      </c>
      <c r="H112" s="15">
        <f t="shared" si="4"/>
        <v>12000</v>
      </c>
      <c r="I112" s="16"/>
    </row>
    <row r="113" spans="2:9" ht="15.6" x14ac:dyDescent="0.3">
      <c r="B113" s="10"/>
      <c r="C113" s="6"/>
      <c r="D113" s="6" t="s">
        <v>132</v>
      </c>
      <c r="E113" s="7">
        <v>2</v>
      </c>
      <c r="F113" s="7" t="s">
        <v>22</v>
      </c>
      <c r="G113" s="15">
        <v>79000</v>
      </c>
      <c r="H113" s="15">
        <f t="shared" si="4"/>
        <v>158000</v>
      </c>
      <c r="I113" s="16"/>
    </row>
    <row r="114" spans="2:9" ht="15.6" x14ac:dyDescent="0.3">
      <c r="B114" s="10"/>
      <c r="C114" s="6"/>
      <c r="D114" s="6" t="s">
        <v>133</v>
      </c>
      <c r="E114" s="7">
        <v>1</v>
      </c>
      <c r="F114" s="7" t="s">
        <v>134</v>
      </c>
      <c r="G114" s="15">
        <v>141000</v>
      </c>
      <c r="H114" s="15">
        <f t="shared" si="4"/>
        <v>141000</v>
      </c>
      <c r="I114" s="16"/>
    </row>
    <row r="115" spans="2:9" ht="15.6" x14ac:dyDescent="0.3">
      <c r="B115" s="10"/>
      <c r="C115" s="6"/>
      <c r="D115" s="6" t="s">
        <v>6</v>
      </c>
      <c r="E115" s="7">
        <v>2</v>
      </c>
      <c r="F115" s="7" t="s">
        <v>22</v>
      </c>
      <c r="G115" s="15">
        <v>5500</v>
      </c>
      <c r="H115" s="15">
        <f t="shared" si="4"/>
        <v>11000</v>
      </c>
      <c r="I115" s="16"/>
    </row>
    <row r="116" spans="2:9" ht="15.6" x14ac:dyDescent="0.3">
      <c r="B116" s="10"/>
      <c r="C116" s="6"/>
      <c r="D116" s="6" t="s">
        <v>135</v>
      </c>
      <c r="E116" s="7">
        <v>2</v>
      </c>
      <c r="F116" s="7" t="s">
        <v>22</v>
      </c>
      <c r="G116" s="15">
        <v>6000</v>
      </c>
      <c r="H116" s="15">
        <f t="shared" si="4"/>
        <v>12000</v>
      </c>
      <c r="I116" s="16"/>
    </row>
    <row r="117" spans="2:9" ht="15.6" x14ac:dyDescent="0.3">
      <c r="B117" s="10"/>
      <c r="C117" s="6"/>
      <c r="D117" s="6" t="s">
        <v>136</v>
      </c>
      <c r="E117" s="7">
        <v>2</v>
      </c>
      <c r="F117" s="7" t="s">
        <v>22</v>
      </c>
      <c r="G117" s="15">
        <v>3500</v>
      </c>
      <c r="H117" s="15">
        <f t="shared" si="4"/>
        <v>7000</v>
      </c>
      <c r="I117" s="16"/>
    </row>
    <row r="118" spans="2:9" ht="15.6" x14ac:dyDescent="0.3">
      <c r="B118" s="10"/>
      <c r="C118" s="6"/>
      <c r="D118" s="6" t="s">
        <v>137</v>
      </c>
      <c r="E118" s="7">
        <v>1</v>
      </c>
      <c r="F118" s="7" t="s">
        <v>22</v>
      </c>
      <c r="G118" s="15">
        <v>2500</v>
      </c>
      <c r="H118" s="15">
        <f t="shared" si="4"/>
        <v>2500</v>
      </c>
      <c r="I118" s="16"/>
    </row>
    <row r="119" spans="2:9" ht="15.6" x14ac:dyDescent="0.3">
      <c r="B119" s="10"/>
      <c r="C119" s="6"/>
      <c r="D119" s="6" t="s">
        <v>138</v>
      </c>
      <c r="E119" s="7">
        <v>1</v>
      </c>
      <c r="F119" s="7" t="s">
        <v>22</v>
      </c>
      <c r="G119" s="15">
        <v>6000</v>
      </c>
      <c r="H119" s="15">
        <f t="shared" si="4"/>
        <v>6000</v>
      </c>
      <c r="I119" s="16"/>
    </row>
    <row r="120" spans="2:9" ht="15.6" x14ac:dyDescent="0.3">
      <c r="B120" s="10"/>
      <c r="C120" s="6"/>
      <c r="D120" s="6" t="s">
        <v>139</v>
      </c>
      <c r="E120" s="7">
        <v>3</v>
      </c>
      <c r="F120" s="7" t="s">
        <v>22</v>
      </c>
      <c r="G120" s="15">
        <v>9500</v>
      </c>
      <c r="H120" s="15">
        <f t="shared" si="4"/>
        <v>28500</v>
      </c>
      <c r="I120" s="16"/>
    </row>
    <row r="121" spans="2:9" ht="15.6" x14ac:dyDescent="0.3">
      <c r="B121" s="10"/>
      <c r="C121" s="6"/>
      <c r="D121" s="6" t="s">
        <v>140</v>
      </c>
      <c r="E121" s="7">
        <v>1</v>
      </c>
      <c r="F121" s="7" t="s">
        <v>95</v>
      </c>
      <c r="G121" s="15">
        <v>27000</v>
      </c>
      <c r="H121" s="15">
        <f t="shared" si="4"/>
        <v>27000</v>
      </c>
      <c r="I121" s="16"/>
    </row>
    <row r="122" spans="2:9" ht="15.6" x14ac:dyDescent="0.3">
      <c r="B122" s="10"/>
      <c r="C122" s="6"/>
      <c r="D122" s="6" t="s">
        <v>141</v>
      </c>
      <c r="E122" s="7">
        <v>2</v>
      </c>
      <c r="F122" s="7" t="s">
        <v>95</v>
      </c>
      <c r="G122" s="15">
        <v>2000</v>
      </c>
      <c r="H122" s="15">
        <f t="shared" si="4"/>
        <v>4000</v>
      </c>
      <c r="I122" s="16"/>
    </row>
    <row r="123" spans="2:9" ht="15.6" x14ac:dyDescent="0.3">
      <c r="B123" s="10"/>
      <c r="C123" s="6"/>
      <c r="D123" s="6" t="s">
        <v>142</v>
      </c>
      <c r="E123" s="7">
        <v>2</v>
      </c>
      <c r="F123" s="7" t="s">
        <v>95</v>
      </c>
      <c r="G123" s="15">
        <v>5500</v>
      </c>
      <c r="H123" s="15">
        <f t="shared" si="4"/>
        <v>11000</v>
      </c>
      <c r="I123" s="16"/>
    </row>
    <row r="124" spans="2:9" ht="15.6" x14ac:dyDescent="0.3">
      <c r="B124" s="10"/>
      <c r="C124" s="6"/>
      <c r="D124" s="12" t="s">
        <v>143</v>
      </c>
      <c r="E124" s="7">
        <v>2</v>
      </c>
      <c r="F124" s="7" t="s">
        <v>22</v>
      </c>
      <c r="G124" s="15">
        <v>16000</v>
      </c>
      <c r="H124" s="15">
        <f t="shared" si="4"/>
        <v>32000</v>
      </c>
      <c r="I124" s="16"/>
    </row>
    <row r="125" spans="2:9" ht="15.6" x14ac:dyDescent="0.3">
      <c r="B125" s="10"/>
      <c r="C125" s="6"/>
      <c r="D125" s="6" t="s">
        <v>144</v>
      </c>
      <c r="E125" s="7">
        <v>3</v>
      </c>
      <c r="F125" s="7" t="s">
        <v>22</v>
      </c>
      <c r="G125" s="15">
        <v>32500</v>
      </c>
      <c r="H125" s="15">
        <f t="shared" si="4"/>
        <v>97500</v>
      </c>
      <c r="I125" s="16"/>
    </row>
    <row r="126" spans="2:9" ht="15.6" x14ac:dyDescent="0.3">
      <c r="B126" s="10"/>
      <c r="C126" s="6"/>
      <c r="D126" s="6" t="s">
        <v>145</v>
      </c>
      <c r="E126" s="7">
        <v>1</v>
      </c>
      <c r="F126" s="7" t="s">
        <v>95</v>
      </c>
      <c r="G126" s="15">
        <v>144000</v>
      </c>
      <c r="H126" s="15">
        <f t="shared" si="4"/>
        <v>144000</v>
      </c>
      <c r="I126" s="16"/>
    </row>
    <row r="127" spans="2:9" ht="15.6" x14ac:dyDescent="0.3">
      <c r="B127" s="10"/>
      <c r="C127" s="6"/>
      <c r="D127" s="6" t="s">
        <v>146</v>
      </c>
      <c r="E127" s="7">
        <v>1</v>
      </c>
      <c r="F127" s="7" t="s">
        <v>95</v>
      </c>
      <c r="G127" s="15">
        <v>18000</v>
      </c>
      <c r="H127" s="15">
        <f t="shared" si="4"/>
        <v>18000</v>
      </c>
      <c r="I127" s="16"/>
    </row>
    <row r="128" spans="2:9" ht="15.6" x14ac:dyDescent="0.3">
      <c r="B128" s="10"/>
      <c r="C128" s="6"/>
      <c r="D128" s="6" t="s">
        <v>147</v>
      </c>
      <c r="E128" s="7">
        <v>2</v>
      </c>
      <c r="F128" s="7" t="s">
        <v>95</v>
      </c>
      <c r="G128" s="15">
        <v>7000</v>
      </c>
      <c r="H128" s="15">
        <f t="shared" ref="H128:H136" si="5">E128*G128</f>
        <v>14000</v>
      </c>
      <c r="I128" s="16"/>
    </row>
    <row r="129" spans="2:10" ht="15.6" x14ac:dyDescent="0.3">
      <c r="B129" s="10"/>
      <c r="C129" s="6"/>
      <c r="D129" s="6" t="s">
        <v>148</v>
      </c>
      <c r="E129" s="7">
        <v>2</v>
      </c>
      <c r="F129" s="7" t="s">
        <v>22</v>
      </c>
      <c r="G129" s="15">
        <v>16000</v>
      </c>
      <c r="H129" s="15">
        <f t="shared" si="5"/>
        <v>32000</v>
      </c>
      <c r="I129" s="16"/>
    </row>
    <row r="130" spans="2:10" ht="15.6" x14ac:dyDescent="0.3">
      <c r="B130" s="10"/>
      <c r="C130" s="6"/>
      <c r="D130" s="6" t="s">
        <v>149</v>
      </c>
      <c r="E130" s="7">
        <v>2</v>
      </c>
      <c r="F130" s="7" t="s">
        <v>22</v>
      </c>
      <c r="G130" s="15">
        <v>11000</v>
      </c>
      <c r="H130" s="15">
        <f t="shared" si="5"/>
        <v>22000</v>
      </c>
      <c r="I130" s="16"/>
    </row>
    <row r="131" spans="2:10" ht="15.6" x14ac:dyDescent="0.3">
      <c r="B131" s="10"/>
      <c r="C131" s="6"/>
      <c r="D131" s="6" t="s">
        <v>150</v>
      </c>
      <c r="E131" s="7">
        <v>1</v>
      </c>
      <c r="F131" s="7" t="s">
        <v>22</v>
      </c>
      <c r="G131" s="15">
        <v>3000</v>
      </c>
      <c r="H131" s="15">
        <f t="shared" si="5"/>
        <v>3000</v>
      </c>
      <c r="I131" s="16"/>
    </row>
    <row r="132" spans="2:10" ht="15.6" x14ac:dyDescent="0.3">
      <c r="B132" s="10"/>
      <c r="C132" s="6"/>
      <c r="D132" s="6" t="s">
        <v>151</v>
      </c>
      <c r="E132" s="7">
        <v>2</v>
      </c>
      <c r="F132" s="7" t="s">
        <v>22</v>
      </c>
      <c r="G132" s="15">
        <v>8000</v>
      </c>
      <c r="H132" s="15">
        <f t="shared" si="5"/>
        <v>16000</v>
      </c>
      <c r="I132" s="16"/>
    </row>
    <row r="133" spans="2:10" ht="15.6" x14ac:dyDescent="0.3">
      <c r="B133" s="10"/>
      <c r="C133" s="6"/>
      <c r="D133" s="6" t="s">
        <v>152</v>
      </c>
      <c r="E133" s="7">
        <v>2</v>
      </c>
      <c r="F133" s="7" t="s">
        <v>22</v>
      </c>
      <c r="G133" s="15">
        <v>12000</v>
      </c>
      <c r="H133" s="15">
        <f t="shared" si="5"/>
        <v>24000</v>
      </c>
      <c r="I133" s="16"/>
    </row>
    <row r="134" spans="2:10" ht="15.6" x14ac:dyDescent="0.3">
      <c r="B134" s="9">
        <v>44813</v>
      </c>
      <c r="C134" s="6" t="s">
        <v>155</v>
      </c>
      <c r="D134" s="6" t="s">
        <v>156</v>
      </c>
      <c r="E134" s="7">
        <v>1</v>
      </c>
      <c r="F134" s="7" t="s">
        <v>65</v>
      </c>
      <c r="G134" s="15">
        <v>4000</v>
      </c>
      <c r="H134" s="15">
        <f t="shared" si="5"/>
        <v>4000</v>
      </c>
      <c r="I134" s="17">
        <f>SUM(H134)</f>
        <v>4000</v>
      </c>
      <c r="J134" s="37" t="s">
        <v>180</v>
      </c>
    </row>
    <row r="135" spans="2:10" ht="15.6" x14ac:dyDescent="0.3">
      <c r="B135" s="10">
        <v>44813</v>
      </c>
      <c r="C135" s="6" t="s">
        <v>167</v>
      </c>
      <c r="D135" s="6" t="s">
        <v>168</v>
      </c>
      <c r="E135" s="7">
        <v>12</v>
      </c>
      <c r="F135" s="7" t="s">
        <v>18</v>
      </c>
      <c r="G135" s="15">
        <v>29000</v>
      </c>
      <c r="H135" s="15">
        <f t="shared" si="5"/>
        <v>348000</v>
      </c>
      <c r="I135" s="17">
        <f>SUM(H135)</f>
        <v>348000</v>
      </c>
      <c r="J135" s="37" t="s">
        <v>180</v>
      </c>
    </row>
    <row r="136" spans="2:10" ht="15.6" x14ac:dyDescent="0.3">
      <c r="B136" s="10">
        <v>44814</v>
      </c>
      <c r="C136" s="6" t="s">
        <v>6</v>
      </c>
      <c r="D136" s="6" t="s">
        <v>169</v>
      </c>
      <c r="E136" s="7">
        <v>3</v>
      </c>
      <c r="F136" s="7" t="s">
        <v>22</v>
      </c>
      <c r="G136" s="15">
        <v>17000</v>
      </c>
      <c r="H136" s="15">
        <f t="shared" si="5"/>
        <v>51000</v>
      </c>
      <c r="I136" s="17">
        <f>SUM(H136)</f>
        <v>51000</v>
      </c>
      <c r="J136" s="37" t="s">
        <v>180</v>
      </c>
    </row>
    <row r="137" spans="2:10" ht="15.6" x14ac:dyDescent="0.3">
      <c r="B137" s="39" t="s">
        <v>5</v>
      </c>
      <c r="C137" s="39"/>
      <c r="D137" s="39"/>
      <c r="E137" s="39"/>
      <c r="F137" s="39"/>
      <c r="G137" s="40"/>
      <c r="H137" s="16">
        <f>SUM(H7:H136)</f>
        <v>279256300</v>
      </c>
      <c r="I137" s="17">
        <f>SUM(I7:I136)</f>
        <v>279256300</v>
      </c>
      <c r="J137" s="37" t="s">
        <v>177</v>
      </c>
    </row>
    <row r="139" spans="2:10" ht="15.6" x14ac:dyDescent="0.3">
      <c r="B139" s="4" t="s">
        <v>173</v>
      </c>
      <c r="D139" s="20"/>
      <c r="E139" s="2" t="s">
        <v>174</v>
      </c>
      <c r="H139" s="13" t="s">
        <v>175</v>
      </c>
    </row>
    <row r="146" spans="2:2" x14ac:dyDescent="0.3">
      <c r="B146" s="19" t="s">
        <v>172</v>
      </c>
    </row>
  </sheetData>
  <mergeCells count="10">
    <mergeCell ref="J5:J6"/>
    <mergeCell ref="B137:G137"/>
    <mergeCell ref="B2:I2"/>
    <mergeCell ref="H5:H6"/>
    <mergeCell ref="I5:I6"/>
    <mergeCell ref="B5:B6"/>
    <mergeCell ref="C5:C6"/>
    <mergeCell ref="D5:D6"/>
    <mergeCell ref="E5:F6"/>
    <mergeCell ref="G5:G6"/>
  </mergeCells>
  <pageMargins left="0.25" right="0.25" top="0.75" bottom="0.75" header="0.3" footer="0.3"/>
  <pageSetup paperSize="9" scale="94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SDH LUNAS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ASUS</cp:lastModifiedBy>
  <cp:lastPrinted>2022-09-15T09:41:02Z</cp:lastPrinted>
  <dcterms:created xsi:type="dcterms:W3CDTF">2022-09-15T07:35:04Z</dcterms:created>
  <dcterms:modified xsi:type="dcterms:W3CDTF">2023-05-16T08:23:32Z</dcterms:modified>
</cp:coreProperties>
</file>