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I\Laporan Kas\Gantry Toll\user\november\"/>
    </mc:Choice>
  </mc:AlternateContent>
  <xr:revisionPtr revIDLastSave="0" documentId="13_ncr:1_{60BD2489-0F13-4BA7-9E7E-F63617EC82B3}" xr6:coauthVersionLast="47" xr6:coauthVersionMax="47" xr10:uidLastSave="{00000000-0000-0000-0000-000000000000}"/>
  <bookViews>
    <workbookView xWindow="-108" yWindow="-108" windowWidth="23256" windowHeight="12576" firstSheet="9" activeTab="13" xr2:uid="{00000000-000D-0000-FFFF-FFFF00000000}"/>
  </bookViews>
  <sheets>
    <sheet name="agustus" sheetId="1" r:id="rId1"/>
    <sheet name="Laporan Keuangan P.Meko" sheetId="6" r:id="rId2"/>
    <sheet name="LK P.Meko per 28 Sept" sheetId="7" r:id="rId3"/>
    <sheet name="LK P.Meko per 30 sept" sheetId="8" r:id="rId4"/>
    <sheet name="LK P.Meko Per 3 Okt" sheetId="9" r:id="rId5"/>
    <sheet name="Kasbon P.meko" sheetId="10" r:id="rId6"/>
    <sheet name="LK P.Meko per 11 Okt" sheetId="11" r:id="rId7"/>
    <sheet name=" LK P.Meko per 19 Okt" sheetId="12" r:id="rId8"/>
    <sheet name="LK P.Meko 10 jt" sheetId="13" r:id="rId9"/>
    <sheet name="LK P. Meko per" sheetId="14" r:id="rId10"/>
    <sheet name="LK P. Meko 5jt" sheetId="15" r:id="rId11"/>
    <sheet name="LK P.Meko per Nov" sheetId="17" r:id="rId12"/>
    <sheet name="LK P.Eko Nov" sheetId="18" r:id="rId13"/>
    <sheet name="LK P.Eko Nov-Des" sheetId="22" r:id="rId14"/>
    <sheet name="LK P.Tatang Nov" sheetId="19" r:id="rId15"/>
  </sheets>
  <definedNames>
    <definedName name="_xlnm._FilterDatabase" localSheetId="0" hidden="1">agustus!$B$3:$H$4</definedName>
    <definedName name="_xlnm.Print_Area" localSheetId="7">' LK P.Meko per 19 Okt'!$A$1:$S$79</definedName>
    <definedName name="_xlnm.Print_Area" localSheetId="0">agustus!$A$1:$H$95</definedName>
    <definedName name="_xlnm.Print_Area" localSheetId="5">'Kasbon P.meko'!$A$1:$H$26</definedName>
    <definedName name="_xlnm.Print_Area" localSheetId="1">'Laporan Keuangan P.Meko'!$A$1:$P$346</definedName>
    <definedName name="_xlnm.Print_Area" localSheetId="10">'LK P. Meko 5jt'!$A$1:$Q$37</definedName>
    <definedName name="_xlnm.Print_Area" localSheetId="9">'LK P. Meko per'!$A$1:$R$84</definedName>
    <definedName name="_xlnm.Print_Area" localSheetId="12">'LK P.Eko Nov'!$A$1:$H$46</definedName>
    <definedName name="_xlnm.Print_Area" localSheetId="8">'LK P.Meko 10 jt'!$A$1:$Q$40</definedName>
    <definedName name="_xlnm.Print_Area" localSheetId="6">'LK P.Meko per 11 Okt'!$A$1:$R$65</definedName>
    <definedName name="_xlnm.Print_Area" localSheetId="4">'LK P.Meko Per 3 Okt'!$A$1:$P$34</definedName>
    <definedName name="_xlnm.Print_Area" localSheetId="11">'LK P.Meko per Nov'!$A$1:$H$66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22" l="1"/>
  <c r="E38" i="22" l="1"/>
  <c r="F38" i="22" s="1"/>
  <c r="D34" i="18" l="1"/>
  <c r="E34" i="18" l="1"/>
  <c r="F34" i="18" s="1"/>
  <c r="E71" i="19" l="1"/>
  <c r="D71" i="19"/>
  <c r="F71" i="19" l="1"/>
  <c r="G71" i="19" s="1"/>
  <c r="E54" i="17" l="1"/>
  <c r="D54" i="17" l="1"/>
  <c r="C88" i="14" l="1"/>
  <c r="F72" i="14"/>
  <c r="E72" i="14"/>
  <c r="N72" i="14" l="1"/>
  <c r="M72" i="14"/>
  <c r="L72" i="14"/>
  <c r="K72" i="14"/>
  <c r="J72" i="14"/>
  <c r="I72" i="14"/>
  <c r="H72" i="14"/>
  <c r="G72" i="14"/>
  <c r="O72" i="14" l="1"/>
  <c r="D25" i="15"/>
  <c r="K25" i="15"/>
  <c r="E25" i="15"/>
  <c r="N25" i="15" l="1"/>
  <c r="L25" i="15"/>
  <c r="G25" i="15"/>
  <c r="F25" i="15"/>
  <c r="O25" i="15" s="1"/>
  <c r="D72" i="14" l="1"/>
  <c r="P72" i="14" s="1"/>
  <c r="N28" i="13" l="1"/>
  <c r="F28" i="13"/>
  <c r="E28" i="13"/>
  <c r="L28" i="13"/>
  <c r="K28" i="13"/>
  <c r="S12" i="12"/>
  <c r="M68" i="12"/>
  <c r="K68" i="12"/>
  <c r="F68" i="12"/>
  <c r="E68" i="12"/>
  <c r="S14" i="12"/>
  <c r="S13" i="12"/>
  <c r="S11" i="12"/>
  <c r="S15" i="12" l="1"/>
  <c r="G28" i="13"/>
  <c r="O28" i="13" s="1"/>
  <c r="D28" i="13"/>
  <c r="D68" i="12" l="1"/>
  <c r="N68" i="12" l="1"/>
  <c r="G68" i="12"/>
  <c r="O68" i="12" l="1"/>
  <c r="Q11" i="11"/>
  <c r="Q14" i="11" l="1"/>
  <c r="Q12" i="11"/>
  <c r="Q15" i="11" s="1"/>
  <c r="Q13" i="11"/>
  <c r="M53" i="11"/>
  <c r="G53" i="11"/>
  <c r="F53" i="11"/>
  <c r="E53" i="11"/>
  <c r="D53" i="11"/>
  <c r="N53" i="11" l="1"/>
  <c r="L53" i="11"/>
  <c r="K53" i="11"/>
  <c r="J53" i="11"/>
  <c r="I53" i="11"/>
  <c r="H53" i="11"/>
  <c r="E14" i="10" l="1"/>
  <c r="F14" i="10" s="1"/>
  <c r="D14" i="10"/>
  <c r="J20" i="7" l="1"/>
  <c r="E20" i="7"/>
  <c r="D20" i="7"/>
  <c r="M20" i="7" l="1"/>
  <c r="M22" i="9"/>
  <c r="K22" i="9"/>
  <c r="J22" i="9"/>
  <c r="F22" i="9"/>
  <c r="E22" i="9"/>
  <c r="D22" i="9"/>
  <c r="N22" i="9" l="1"/>
  <c r="K25" i="8"/>
  <c r="J25" i="8"/>
  <c r="F25" i="8"/>
  <c r="E25" i="8"/>
  <c r="D25" i="8"/>
  <c r="M25" i="8" s="1"/>
  <c r="D36" i="7" l="1"/>
  <c r="D350" i="6" l="1"/>
  <c r="L333" i="6" l="1"/>
  <c r="J333" i="6"/>
  <c r="I333" i="6"/>
  <c r="H333" i="6"/>
  <c r="G333" i="6"/>
  <c r="F333" i="6"/>
  <c r="E30" i="6" l="1"/>
  <c r="D170" i="6"/>
  <c r="D333" i="6" s="1"/>
  <c r="E67" i="6"/>
  <c r="K55" i="6"/>
  <c r="E54" i="6"/>
  <c r="E52" i="6"/>
  <c r="E48" i="6"/>
  <c r="K47" i="6"/>
  <c r="E39" i="6"/>
  <c r="E34" i="6"/>
  <c r="K25" i="6"/>
  <c r="K333" i="6" l="1"/>
  <c r="E333" i="6"/>
  <c r="N334" i="6" l="1"/>
  <c r="P334" i="6" s="1"/>
  <c r="D88" i="1" l="1"/>
  <c r="I4" i="1"/>
  <c r="L73" i="1"/>
  <c r="L72" i="1" l="1"/>
  <c r="L71" i="1"/>
  <c r="L70" i="1"/>
  <c r="L69" i="1" l="1"/>
  <c r="K33" i="1"/>
  <c r="L32" i="1" s="1"/>
  <c r="E91" i="1" s="1"/>
  <c r="E66" i="1" l="1"/>
  <c r="E58" i="1" l="1"/>
  <c r="E57" i="1"/>
  <c r="E55" i="1"/>
  <c r="E52" i="1" l="1"/>
  <c r="E51" i="1"/>
  <c r="E37" i="1" l="1"/>
  <c r="E33" i="1" l="1"/>
  <c r="E29" i="1"/>
  <c r="E24" i="1" l="1"/>
  <c r="E88" i="1" s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2" i="1" l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31" i="1"/>
  <c r="D89" i="1"/>
  <c r="E92" i="1" s="1"/>
  <c r="P25" i="15"/>
  <c r="F54" i="17"/>
  <c r="G54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Sayudi Pengawal masuk tol. 100rb
2. pak Agus Pengawal dalam lokasi. 100rb
3. pak Dian Pendamping K3 di Keet &amp; lokasi HK. 100rb
4. Pak Ali. Keamanan di keet HK. 50rb
</t>
        </r>
      </text>
    </comment>
    <comment ref="C2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Eko pengamanan K3 di lokasi
</t>
        </r>
      </text>
    </comment>
    <comment ref="C3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Eko pengamanan K3 di lokasi
</t>
        </r>
      </text>
    </comment>
    <comment ref="E3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setor bon K3.
dikembalikan 50000
</t>
        </r>
      </text>
    </comment>
    <comment ref="C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Eko pengamanan K3 di lokasi
</t>
        </r>
      </text>
    </comment>
    <comment ref="C5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Eko pengamanan K3 di lokasi
</t>
        </r>
      </text>
    </comment>
    <comment ref="C5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 shop HK ambil pipa rambu
</t>
        </r>
      </text>
    </comment>
    <comment ref="C6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team lapangan PJR kawal penurunan material
i
</t>
        </r>
      </text>
    </comment>
    <comment ref="C6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Badru pengamanan K3 di lokasi
</t>
        </r>
      </text>
    </comment>
    <comment ref="I7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arif
melalui mas Eko
</t>
        </r>
      </text>
    </comment>
    <comment ref="I7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Sayudi Pengawal masuk tol. 100rb
2. pak Agus Pengawal dalam lokasi. 100rb
3. pak Dian Pendamping K3 di Keet &amp; lokasi HK. 100rb
4. Pak Ali. Keamanan di keet HK. 50rb
</t>
        </r>
      </text>
    </comment>
    <comment ref="C2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Eko pengamanan K3 di lokasi
</t>
        </r>
      </text>
    </comment>
    <comment ref="C3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Eko pengamanan K3 di lokasi
</t>
        </r>
      </text>
    </comment>
    <comment ref="E3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setor bon K3.
dikembalikan 50000
</t>
        </r>
      </text>
    </comment>
    <comment ref="C4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Eko pengamanan K3 di lokasi
</t>
        </r>
      </text>
    </comment>
    <comment ref="C5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Eko pengamanan K3 di lokasi
</t>
        </r>
      </text>
    </comment>
    <comment ref="C56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 shop HK ambil pipa rambu
</t>
        </r>
      </text>
    </comment>
    <comment ref="C6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team lapangan PJR kawal penurunan material
i
</t>
        </r>
      </text>
    </comment>
    <comment ref="C62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Eko pengamanan K3 di lokasi
</t>
        </r>
      </text>
    </comment>
    <comment ref="C65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Badru pengamanan K3 di lokasi
</t>
        </r>
      </text>
    </comment>
    <comment ref="C70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Eko pengamanan K3 di lokasi
</t>
        </r>
      </text>
    </comment>
    <comment ref="E7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setor bon K3.
dikembalikan 50000
</t>
        </r>
      </text>
    </comment>
    <comment ref="C18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pak Eko pengamanan K3 di lokasi
</t>
        </r>
      </text>
    </comment>
    <comment ref="D18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setor bon K3.
dikembalikan 50000
</t>
        </r>
      </text>
    </comment>
  </commentList>
</comments>
</file>

<file path=xl/sharedStrings.xml><?xml version="1.0" encoding="utf-8"?>
<sst xmlns="http://schemas.openxmlformats.org/spreadsheetml/2006/main" count="1775" uniqueCount="682">
  <si>
    <t>Tanggal</t>
  </si>
  <si>
    <t>Keterangan</t>
  </si>
  <si>
    <t>Jumlah</t>
  </si>
  <si>
    <t>Nota</t>
  </si>
  <si>
    <t>Keterangan Tambahan</t>
  </si>
  <si>
    <t>Kredit</t>
  </si>
  <si>
    <t>Debit</t>
  </si>
  <si>
    <t>Selisih</t>
  </si>
  <si>
    <t>Saldo</t>
  </si>
  <si>
    <t>Meko</t>
  </si>
  <si>
    <t>Gantry</t>
  </si>
  <si>
    <t>20/8/2022</t>
  </si>
  <si>
    <t>18/8/2022</t>
  </si>
  <si>
    <t>19/8/2022</t>
  </si>
  <si>
    <t>Kas proyek transfer dr p Khamid</t>
  </si>
  <si>
    <t>21/8/2022</t>
  </si>
  <si>
    <t>22/8/2022</t>
  </si>
  <si>
    <t>23/8/2022</t>
  </si>
  <si>
    <t>24/8/2022</t>
  </si>
  <si>
    <t>25/8/2022</t>
  </si>
  <si>
    <t>kas bon Husein K3 rp 300.000</t>
  </si>
  <si>
    <t>No</t>
  </si>
  <si>
    <t>bon</t>
  </si>
  <si>
    <t>26/8/2022</t>
  </si>
  <si>
    <t>27/8/2022</t>
  </si>
  <si>
    <t>kas bon Arif surervisor  rp 500.000</t>
  </si>
  <si>
    <t>28/8/2022</t>
  </si>
  <si>
    <t>kas bon Arif surervisor  rp 1000.000</t>
  </si>
  <si>
    <t>kas bon Eko</t>
  </si>
  <si>
    <t>kas bon Husain</t>
  </si>
  <si>
    <t>kas bon Arif surervisor  rp 300.000</t>
  </si>
  <si>
    <t>128 Biaya Pengawalan penurunan masuk Tol PJR</t>
  </si>
  <si>
    <t>128 Biaya pengecekan kesiapan lahan kerja &amp; rambu</t>
  </si>
  <si>
    <t>kas bon Sarpin</t>
  </si>
  <si>
    <t>total Bon</t>
  </si>
  <si>
    <t>29/8/2022</t>
  </si>
  <si>
    <t>Gocar 128 ke 208</t>
  </si>
  <si>
    <t>30/8/2022</t>
  </si>
  <si>
    <t>kas bon Ali spv rp 500000</t>
  </si>
  <si>
    <t>Kas bon yg belum balik</t>
  </si>
  <si>
    <t>31/8/2022</t>
  </si>
  <si>
    <t>jakarta, 31 agustus 2022</t>
  </si>
  <si>
    <t>setor Ali</t>
  </si>
  <si>
    <t>lunas 1</t>
  </si>
  <si>
    <t>kas bon ali 2</t>
  </si>
  <si>
    <t xml:space="preserve">kas bon Arif surervisor  </t>
  </si>
  <si>
    <t>sisa kas</t>
  </si>
  <si>
    <t>128 Kontrakan spv Ali</t>
  </si>
  <si>
    <t>128 Makan malam u/ lembur pengeboran</t>
  </si>
  <si>
    <t>128 BBM genset</t>
  </si>
  <si>
    <t>128 Pengawal pasang rambu JM</t>
  </si>
  <si>
    <t>128 Koordinasi lingkungan dg 5 ormas @100</t>
  </si>
  <si>
    <t>128 Koordinasi RT tinggal dilingkungan @10</t>
  </si>
  <si>
    <t>128 upah pengiriman rambu 3 set</t>
  </si>
  <si>
    <t>128 bowlamp 15w x2bh</t>
  </si>
  <si>
    <t>128 ATK</t>
  </si>
  <si>
    <t>128 BBM mobil operasional</t>
  </si>
  <si>
    <t>128 Makan siang koordinasi dg JM</t>
  </si>
  <si>
    <t>128 Karung u/tanah</t>
  </si>
  <si>
    <t>208 Karung u/tanah</t>
  </si>
  <si>
    <t>128 E Toll</t>
  </si>
  <si>
    <t>208 beton 3,5 m3 raharja perkasa</t>
  </si>
  <si>
    <t>26/08/2022</t>
  </si>
  <si>
    <t>208 Transport bis  Arief</t>
  </si>
  <si>
    <t>28/08/2022</t>
  </si>
  <si>
    <t>208 Transport gojek ke Jl Mabes</t>
  </si>
  <si>
    <t>208 konsumsi lembur</t>
  </si>
  <si>
    <t>29/08/2022</t>
  </si>
  <si>
    <t>208  pengawalan</t>
  </si>
  <si>
    <t>208 parkir green terace taman mini</t>
  </si>
  <si>
    <t>208 Transport akomodasi kendal-palmerah</t>
  </si>
  <si>
    <t>208 Transport gojek Jl Mabes-salon labamba</t>
  </si>
  <si>
    <t>30/08/2022</t>
  </si>
  <si>
    <t>208 Topup E-toll</t>
  </si>
  <si>
    <t>208 Konsumsi minum</t>
  </si>
  <si>
    <t>208 Bahan Bakar pickup</t>
  </si>
  <si>
    <t>208 Material Paku Beton safety cone</t>
  </si>
  <si>
    <t>208 Transport gojek jl Syahdan - ke Mabes</t>
  </si>
  <si>
    <t>31/08/2022</t>
  </si>
  <si>
    <t>208 Pembelian ATK</t>
  </si>
  <si>
    <t>208 Transport Penyebrangan</t>
  </si>
  <si>
    <t>208 Konsumsi Lembur</t>
  </si>
  <si>
    <t>208 Konsumsi  Lembur Eko,Arief,Sandi,Ali</t>
  </si>
  <si>
    <t>208 Bahan bakar eceran untuk ganset</t>
  </si>
  <si>
    <t>208 pembelian baterai Lampu Lalu Lintas</t>
  </si>
  <si>
    <t>208 Konsumsi makan Arief</t>
  </si>
  <si>
    <t>208 Konsumsi sarana</t>
  </si>
  <si>
    <t>208 gojek Jl Mabes - salon Labamba</t>
  </si>
  <si>
    <t>208 Konsumsi makan Arief lembur</t>
  </si>
  <si>
    <t>208 Pembelian Material Paku safety cone</t>
  </si>
  <si>
    <t xml:space="preserve">208 Bahan Bakar bensin </t>
  </si>
  <si>
    <t>128 Parkir</t>
  </si>
  <si>
    <t>128 BBM</t>
  </si>
  <si>
    <t>128 Kartu Etoll 50000 &amp;isi 100000</t>
  </si>
  <si>
    <t>128 Gocar jl mabes hankam ke jl Trembesi</t>
  </si>
  <si>
    <t>128 XL data combo</t>
  </si>
  <si>
    <t>128 Konsumsi Lembur</t>
  </si>
  <si>
    <t>128 Parkir Kemayoran</t>
  </si>
  <si>
    <t>208 Pembelian ATK survey</t>
  </si>
  <si>
    <t>208 Print gambar</t>
  </si>
  <si>
    <t>208 Transport Penyeberangan</t>
  </si>
  <si>
    <t>208 Bahan Bakar Genset</t>
  </si>
  <si>
    <t>128 BBM genset botol</t>
  </si>
  <si>
    <t>128 konsumsi lembur</t>
  </si>
  <si>
    <t>128 ATK print dan scan draft/Kontrak PKWT Arief (Umum)</t>
  </si>
  <si>
    <t>228 Bahan Bakar Operasional survey</t>
  </si>
  <si>
    <t>228 Konsumsi Survey</t>
  </si>
  <si>
    <t>228 Parkir Survey Pacific palace</t>
  </si>
  <si>
    <t>228 Meteran 50</t>
  </si>
  <si>
    <t>208 Uang Tip sopir mixer</t>
  </si>
  <si>
    <t>208 Pengamanan jalan waktu pengecoran</t>
  </si>
  <si>
    <t>208 Koordinasi Pak Syarian HK</t>
  </si>
  <si>
    <t>208 Jemper Mobil Roatek</t>
  </si>
  <si>
    <t>208 Bahan Bakar Genset pertalite</t>
  </si>
  <si>
    <t>208 Top Up E-tol</t>
  </si>
  <si>
    <t>208 Konsumsi Pengecoran</t>
  </si>
  <si>
    <t>208 Bahan Bakar operasional</t>
  </si>
  <si>
    <t>208 Pengamanan langsir tanah di HK</t>
  </si>
  <si>
    <t>208 Bahan Bakar Pertalite</t>
  </si>
  <si>
    <t>208 Material Semen</t>
  </si>
  <si>
    <t>208 Material</t>
  </si>
  <si>
    <t>208 Derek mobil roatek</t>
  </si>
  <si>
    <t>128 Gojek</t>
  </si>
  <si>
    <t>Ali</t>
  </si>
  <si>
    <t>128 Material Pasir</t>
  </si>
  <si>
    <t>128 Gojek Kecapi-mabes</t>
  </si>
  <si>
    <t>128 Bahan Bakar Pertalite</t>
  </si>
  <si>
    <t>128 Atensi Supir mixer dan Teknisi pionir beton</t>
  </si>
  <si>
    <t xml:space="preserve">128 Atensi Pengawalan Jasa Marga </t>
  </si>
  <si>
    <t>128 Pengawalan Pengecoran Jasa Marga</t>
  </si>
  <si>
    <t>128 Top Up E-toll</t>
  </si>
  <si>
    <t>128 Top Up Brizzi Ponta</t>
  </si>
  <si>
    <t>228 Bahan Bakar Operasional survey B 2295 KKX</t>
  </si>
  <si>
    <t>128 Parkir Stasiun Gambir</t>
  </si>
  <si>
    <t>128 Parkir Halim Perdana Kusuma</t>
  </si>
  <si>
    <t>128 Bahan Bakar Pertalite B 2060 UOB</t>
  </si>
  <si>
    <t>208 Transport gojek salon labamba  ke Jl Mabes</t>
  </si>
  <si>
    <t>208 pembelian material di Ace hardware</t>
  </si>
  <si>
    <t>Eko</t>
  </si>
  <si>
    <t>EKo</t>
  </si>
  <si>
    <t>208 ke gerbang tol japanan</t>
  </si>
  <si>
    <t>208 bus sby - lebakbulus</t>
  </si>
  <si>
    <t>208 ojek lebakbulus - kh syahdan</t>
  </si>
  <si>
    <t>208 kh syahdan - BEI</t>
  </si>
  <si>
    <t>208 BEI - kh syahdan</t>
  </si>
  <si>
    <t>208 Karung &amp; pasir pemberat rambu</t>
  </si>
  <si>
    <t>208 ATK ; bk, lakban spidol</t>
  </si>
  <si>
    <t>208 minum malam</t>
  </si>
  <si>
    <t>208 Solar Dexlite</t>
  </si>
  <si>
    <t>208 Air 15l</t>
  </si>
  <si>
    <t>208 Parkir cililitan</t>
  </si>
  <si>
    <t>208 Sepatu safety survayor</t>
  </si>
  <si>
    <t>208 Terpal 4x6 @325000</t>
  </si>
  <si>
    <t>208 Kaos kaki</t>
  </si>
  <si>
    <t>208 Bio solar 40l</t>
  </si>
  <si>
    <t>208 Parkir tanpa bon</t>
  </si>
  <si>
    <t>208 E Toll</t>
  </si>
  <si>
    <t>208 Biaya Pengawalan Material masuk Tol</t>
  </si>
  <si>
    <t>208 Parkir</t>
  </si>
  <si>
    <t>208 Kopi &amp; snack kawal malam</t>
  </si>
  <si>
    <t>208 Insentiff sopir &amp; teknisi cor jayamix</t>
  </si>
  <si>
    <t>208 Taxy online + tol</t>
  </si>
  <si>
    <t>208 Biaya Pengawalan pengecoran masuk Tol</t>
  </si>
  <si>
    <t>208 Batry untuk K3</t>
  </si>
  <si>
    <t>208 ATK Kwitansi nota</t>
  </si>
  <si>
    <t>208 Kopi &amp; snack kawal GT 128</t>
  </si>
  <si>
    <t>208 Pulsa 081296642904</t>
  </si>
  <si>
    <t>208 Transport Eko cirebon slipi</t>
  </si>
  <si>
    <t>208 Ojek ambil TS palmerah mekar</t>
  </si>
  <si>
    <t>208 Ojek ambil TS palmerah mekar balikkos2an</t>
  </si>
  <si>
    <t>208 Kopi &amp; snack kawal GT 208</t>
  </si>
  <si>
    <t>208 BBM pickup</t>
  </si>
  <si>
    <t>208 peralatan survay</t>
  </si>
  <si>
    <t>208 Jasa cari kontrakan</t>
  </si>
  <si>
    <t>208 peralatan survay u/ GT 128</t>
  </si>
  <si>
    <t>208 Biaya Pengawalan sebrang ke median</t>
  </si>
  <si>
    <t>208 Taxy online + tol (kp rambutan -jl syahdan</t>
  </si>
  <si>
    <t>208 Kos taman mini</t>
  </si>
  <si>
    <t>208 Taxy online + tol (jl syahdan-GT 208)</t>
  </si>
  <si>
    <t>208 Pertalite pickup</t>
  </si>
  <si>
    <t>208 Parkir peralatan &amp; p ogah</t>
  </si>
  <si>
    <t>208 Insentif workshop</t>
  </si>
  <si>
    <t>208 BBM pickup &amp; genset</t>
  </si>
  <si>
    <t>208 Air minum pekerja</t>
  </si>
  <si>
    <t>208 servis genset &amp; ganti olie</t>
  </si>
  <si>
    <t>208 tikar u mess</t>
  </si>
  <si>
    <t>208 Foto copy &amp; print + ojek</t>
  </si>
  <si>
    <t>208 Pengawal mob alat strouss</t>
  </si>
  <si>
    <t>208 Cat putih u pagar</t>
  </si>
  <si>
    <t>208 air minum mess</t>
  </si>
  <si>
    <t>208 Batry untuk K3+ senter</t>
  </si>
  <si>
    <t>208 Pengawal mob pagar panel ke median</t>
  </si>
  <si>
    <t>208 Insentif  HK org p Saryan</t>
  </si>
  <si>
    <t>208 Oli</t>
  </si>
  <si>
    <t>208 transport kirim cone &amp; rambu</t>
  </si>
  <si>
    <t>208 tol expedisi</t>
  </si>
  <si>
    <t>208 BBM genset</t>
  </si>
  <si>
    <t>128 Pulsa listrik mess</t>
  </si>
  <si>
    <t>208 Ojek slipi palmerah</t>
  </si>
  <si>
    <t>208 air isi ulang pekerja</t>
  </si>
  <si>
    <t>208 Baterai untuk K3</t>
  </si>
  <si>
    <t>NO</t>
  </si>
  <si>
    <t xml:space="preserve">Nama Transaksi </t>
  </si>
  <si>
    <t>Over head 128</t>
  </si>
  <si>
    <t>Over head 208</t>
  </si>
  <si>
    <t>Material 128</t>
  </si>
  <si>
    <t>Material 208</t>
  </si>
  <si>
    <t>Jasa 128</t>
  </si>
  <si>
    <t>Jasa 208</t>
  </si>
  <si>
    <t>Total</t>
  </si>
  <si>
    <t>Diajukan</t>
  </si>
  <si>
    <t>Disetujui</t>
  </si>
  <si>
    <t>Dibuat</t>
  </si>
  <si>
    <t>Laporan Pengeluaran Tunai  Pak Meko Bulan Agustus - September 2022</t>
  </si>
  <si>
    <t>Overhead 228</t>
  </si>
  <si>
    <t>Material 228</t>
  </si>
  <si>
    <t>208 Transport Salon labamba-Mabes Hankam</t>
  </si>
  <si>
    <t>208 Transport Trembesi-Mabes</t>
  </si>
  <si>
    <t>208 Atensi Petugas Jasa penyeberangan</t>
  </si>
  <si>
    <t>208 Transport Mabes-Salon Labamba</t>
  </si>
  <si>
    <t>208 Transport Syahdan-Mabes</t>
  </si>
  <si>
    <t>208 Atensi Petugas Tol penyeberangan</t>
  </si>
  <si>
    <t>208 Bahan Bakar Pertalite genset</t>
  </si>
  <si>
    <t>208 Material Semen dan Pasir Cor</t>
  </si>
  <si>
    <t xml:space="preserve">208 Bahan Bakar genset  </t>
  </si>
  <si>
    <t xml:space="preserve">208 Konsumsi Lembur </t>
  </si>
  <si>
    <t xml:space="preserve">208 ATK </t>
  </si>
  <si>
    <t xml:space="preserve">208 Transport Mess-Hankam </t>
  </si>
  <si>
    <t>208 Plastik Cor</t>
  </si>
  <si>
    <t xml:space="preserve">208 Bahan Bakar Pertalite  </t>
  </si>
  <si>
    <t xml:space="preserve">128 Bahan Bakar Pertalite </t>
  </si>
  <si>
    <t>TOTAL</t>
  </si>
  <si>
    <t>128 Transport Gg Kecapi-Mabes</t>
  </si>
  <si>
    <t xml:space="preserve">128 Obat2an </t>
  </si>
  <si>
    <t>228 Parkir Pacific Place</t>
  </si>
  <si>
    <t xml:space="preserve">228 Parkir Pacific Place </t>
  </si>
  <si>
    <t>228 Top Up E-Tol</t>
  </si>
  <si>
    <t>228 Bahan Bakar Pertalite Genset</t>
  </si>
  <si>
    <t xml:space="preserve">228 Material Kayu </t>
  </si>
  <si>
    <t>228 Logo Safety</t>
  </si>
  <si>
    <t xml:space="preserve">228 Pertalite </t>
  </si>
  <si>
    <t>228 Konsumsi Lembur</t>
  </si>
  <si>
    <t>228 Nyuci mobil Xpander</t>
  </si>
  <si>
    <t>128 Pembelian Token Listrik Mess pekerja</t>
  </si>
  <si>
    <t>128 Bahan Bakar Pertalite Expander</t>
  </si>
  <si>
    <t>128 Top Up E-money Expander</t>
  </si>
  <si>
    <t>128 Bahan Bakar Pertalite Genset</t>
  </si>
  <si>
    <t xml:space="preserve">128 Pembayaran Teknisi dan sopir Mixer </t>
  </si>
  <si>
    <t>Arif</t>
  </si>
  <si>
    <t>208 Atensi Petugas Pengawalan</t>
  </si>
  <si>
    <t>208 Konsumsi Sopir dan teknisi Mixer</t>
  </si>
  <si>
    <t>208 Konsumsi Lembur Pengecoran</t>
  </si>
  <si>
    <t>208 Air mineral Pengawalan dan Monitor Cor pile</t>
  </si>
  <si>
    <t>208 Bahan Bakar Pertalite Genset</t>
  </si>
  <si>
    <t xml:space="preserve">208 Jasa Atensi Penyeberangan </t>
  </si>
  <si>
    <t>208 Insentif HK Tim Perijinan Pak Dian</t>
  </si>
  <si>
    <t>208 Insentif HK Tim Perijinan Pak Hendro</t>
  </si>
  <si>
    <t xml:space="preserve">128 Servis Genset </t>
  </si>
  <si>
    <t>208 Bahan Bakar Pertalite B2060UOB</t>
  </si>
  <si>
    <t>128 Grab Kecapi-Mabes</t>
  </si>
  <si>
    <t xml:space="preserve">228 Keperluan Operasional </t>
  </si>
  <si>
    <t>228 Holder dan Pulsa</t>
  </si>
  <si>
    <t>208 Material Paku dll</t>
  </si>
  <si>
    <t>208 Gojek mess-GT208</t>
  </si>
  <si>
    <t>208 Penyeberangan Antar Jemput</t>
  </si>
  <si>
    <t>208 Gojek Labamba-Mabes</t>
  </si>
  <si>
    <t>208 Penyeberangan Pekerja</t>
  </si>
  <si>
    <t>208 Bensin Ecer Genset</t>
  </si>
  <si>
    <t>208 Makan untuk Sopir Mixer</t>
  </si>
  <si>
    <t>228 Bahan Bakar Pertalite</t>
  </si>
  <si>
    <t xml:space="preserve">228 Gojek Supra Awali-Syahdan </t>
  </si>
  <si>
    <t>128 Top Up E-toll Xpander</t>
  </si>
  <si>
    <t>128 Bahan Bakar Pertalite Pick up</t>
  </si>
  <si>
    <t>128 Bahan Bakar Pertalite Xpander</t>
  </si>
  <si>
    <t>208 Pengawalan untuk pengecoran</t>
  </si>
  <si>
    <t>128 Bahan Bakar Pertalite B2853UKZ</t>
  </si>
  <si>
    <t>128 Makan Untuk Pengecoran</t>
  </si>
  <si>
    <t>228 Bahan Bakar Pertalite B2295UKZ</t>
  </si>
  <si>
    <t>128 Beli Meteran 3M</t>
  </si>
  <si>
    <t>128 Konsumsi Meeting koordinasi</t>
  </si>
  <si>
    <t>128 Konsumsi metalcom</t>
  </si>
  <si>
    <t>128 Insentif Jasa Marga P.Badrun Pengecekan lapangan</t>
  </si>
  <si>
    <t>128 Konsumsi Pengecoran</t>
  </si>
  <si>
    <t>128 Attensi Sopir dan teknisi pengecoran</t>
  </si>
  <si>
    <t>128 Iuran Lingkungan Area mess</t>
  </si>
  <si>
    <t>128 Pengawalan/Pam penurunan Material besi</t>
  </si>
  <si>
    <t>128 Bahan Bakar Pertalite operasional</t>
  </si>
  <si>
    <t>208 Bahan Bakar pertalite Genset</t>
  </si>
  <si>
    <t>208 Attensi Petugas Tol Penyeberangan</t>
  </si>
  <si>
    <t>128 Material Water Pas dan Grinda</t>
  </si>
  <si>
    <t>208 ATK</t>
  </si>
  <si>
    <t>228 Cuci mobil Xpander</t>
  </si>
  <si>
    <t xml:space="preserve">228 Bahan Bakar Pertaliyte Xpander </t>
  </si>
  <si>
    <t xml:space="preserve">128 Bahan Bakar Pertaliote </t>
  </si>
  <si>
    <t xml:space="preserve">128 Pengawalan Jasa Marga </t>
  </si>
  <si>
    <t>228 ATK</t>
  </si>
  <si>
    <t>128 Token Listrik Mess</t>
  </si>
  <si>
    <t xml:space="preserve">128 Top Up </t>
  </si>
  <si>
    <t>228 Bahan Bakar Pertalite Xpander</t>
  </si>
  <si>
    <t>Lunas Tgl 27 Tunai</t>
  </si>
  <si>
    <t>Laporan Pengeluaran Tunai  Pak Meko Bulan September 2022</t>
  </si>
  <si>
    <t>128 Top Up E toll</t>
  </si>
  <si>
    <t>128 Top Up E toll Xpander</t>
  </si>
  <si>
    <t xml:space="preserve">Arif </t>
  </si>
  <si>
    <t>208 Kebutuhan Mess</t>
  </si>
  <si>
    <t>208 Uang komunikasi GT 128</t>
  </si>
  <si>
    <t>128 Pembelian Material Ace Hard ware</t>
  </si>
  <si>
    <t>128 ATK Print</t>
  </si>
  <si>
    <t>128 Intensif Jasa Marga bpk.Badrun</t>
  </si>
  <si>
    <t>128 Top up E Toll</t>
  </si>
  <si>
    <t>128 Teknisi dan Sopir pengecoran</t>
  </si>
  <si>
    <t>128 Pengawalan pengecoran</t>
  </si>
  <si>
    <t>128 Bahan Bakar Pertalite B 1292 PZV</t>
  </si>
  <si>
    <t xml:space="preserve">228 Top Up E Toll </t>
  </si>
  <si>
    <t>208 Bahan Bakar Pertalite Pick Up</t>
  </si>
  <si>
    <t>128 Top up E Toll B 2060 UOB</t>
  </si>
  <si>
    <t>128 Top up E Toll B 2853 UKZ</t>
  </si>
  <si>
    <t>208 Top Up E Toll</t>
  </si>
  <si>
    <t>228 bahan Bakar Pertalite Langsir Material</t>
  </si>
  <si>
    <t>208 Air Galon</t>
  </si>
  <si>
    <t>208 bahan Bakar Bensin Genset</t>
  </si>
  <si>
    <t>208 Atensi Petugas Tol Penyeberangan</t>
  </si>
  <si>
    <t>LUNAS tgl 30 Sept 20222</t>
  </si>
  <si>
    <t>128 Top Up E Toll</t>
  </si>
  <si>
    <t xml:space="preserve">128 Parkir </t>
  </si>
  <si>
    <t>128 Penyeberangan cek Koordinat Median</t>
  </si>
  <si>
    <t>128 Cuci Mobil Xpander</t>
  </si>
  <si>
    <t xml:space="preserve">Berobat ke Klinik mata Cimanggis </t>
  </si>
  <si>
    <t>Kantor</t>
  </si>
  <si>
    <t>Berobat Ke Klinik Mata Primaya Hospital</t>
  </si>
  <si>
    <t>Laporan Pengeluaran Tunai  Pak Meko Bulan September-Oktober 2022</t>
  </si>
  <si>
    <t>Kas Bon Pak Meko Bulan September 2022</t>
  </si>
  <si>
    <t>Transfer dari P.Kamid</t>
  </si>
  <si>
    <t xml:space="preserve">Nota Perpanjangan Kontrakan </t>
  </si>
  <si>
    <t xml:space="preserve">Kasbon a/n Arief </t>
  </si>
  <si>
    <t>Kasbon a/n Eko</t>
  </si>
  <si>
    <t>Kasbon a/n Ali</t>
  </si>
  <si>
    <t>Kasbon a/n P.Meko</t>
  </si>
  <si>
    <t>Total Sisa</t>
  </si>
  <si>
    <t>128 Transportasi Pacific Place-Stasiun Palmerah</t>
  </si>
  <si>
    <t>LUNAS 06/10/2022</t>
  </si>
  <si>
    <t>128 Transportasi Sendy Sukabumi-Kampung Rambutan</t>
  </si>
  <si>
    <t>Spare part Laptop</t>
  </si>
  <si>
    <t>3 Bungkus Baut 10 (Ivan)</t>
  </si>
  <si>
    <t>128 Konsumsi Tenaga Angkut Material</t>
  </si>
  <si>
    <t>128 Beli Kartu E</t>
  </si>
  <si>
    <t>128Bahan Bakar Pertalite</t>
  </si>
  <si>
    <t>128 Alas Tidur (A/n Angga)</t>
  </si>
  <si>
    <t>208 Grab Mabes hankam-128</t>
  </si>
  <si>
    <t>128 Grab Fly over raya bogor-Kecapi</t>
  </si>
  <si>
    <t>Beli Kartu E-toll dan Isi Top Up E-toll</t>
  </si>
  <si>
    <t>228 Top Up E toll</t>
  </si>
  <si>
    <t>228 Pertalite Pick Up</t>
  </si>
  <si>
    <t>208 Material Pipa</t>
  </si>
  <si>
    <t>228 Bensin Pick Up</t>
  </si>
  <si>
    <t>Parkir Kantor</t>
  </si>
  <si>
    <t>228 Top Up E toll (Pick up)</t>
  </si>
  <si>
    <t>208 Material Pasir</t>
  </si>
  <si>
    <t>208 Ongkos Buang Sampah material</t>
  </si>
  <si>
    <t>208 Bensin Genset</t>
  </si>
  <si>
    <t>228 Obat Mata</t>
  </si>
  <si>
    <t>128 Perlengkapan mess</t>
  </si>
  <si>
    <t xml:space="preserve"> </t>
  </si>
  <si>
    <t>Kebutuhan Mess (P.Bobby)</t>
  </si>
  <si>
    <t>128 Pengawalan Cek Gantry Area JAGORAWI</t>
  </si>
  <si>
    <t xml:space="preserve">128 Operasional  </t>
  </si>
  <si>
    <t>128 Konsumsi Jamuan Jasa Marga</t>
  </si>
  <si>
    <t>128 Token PLN Mess</t>
  </si>
  <si>
    <t>128 Bahan Bakar Pertalite ( Ke kantor )</t>
  </si>
  <si>
    <t>128 Bahan Bakar Pertalite ( survey ke JORR)</t>
  </si>
  <si>
    <t>128 Konsumsi Staf Cek lokasi area JORR pulang malam</t>
  </si>
  <si>
    <t>128 Pengawalan Cek lokasi Jasa Marga</t>
  </si>
  <si>
    <t>128 Bahan Bakar Pertalite ( Mengembalikan mobil P.eko)</t>
  </si>
  <si>
    <t>128 Cuci mobil</t>
  </si>
  <si>
    <t>Laporan Pengeluaran Tunai  Pak Meko Bulan Oktober 2022</t>
  </si>
  <si>
    <t>228 Pengawalan survey JM 4 titik</t>
  </si>
  <si>
    <t xml:space="preserve">128 Bahan Bakar Pertalite ke kantor Meeting </t>
  </si>
  <si>
    <t>128 Bahan Bakar Pertalite mess ke kantor untuk pindah meja kantor</t>
  </si>
  <si>
    <t>Bahan Bakar Pertalite Meeting JM</t>
  </si>
  <si>
    <t>Bahan Bakar Pertalite Jemput P.kamid di bandara</t>
  </si>
  <si>
    <t>Top UP E-Toll untuk survey lokasi JORR E</t>
  </si>
  <si>
    <t>Bahan Bakar Pertalite Pick up ambil barang rangka rambu di tangerang</t>
  </si>
  <si>
    <t>Bahan Bakar Xpander cek Lokasi JORR E</t>
  </si>
  <si>
    <t>Konsumsi ambil rangka rambu</t>
  </si>
  <si>
    <t>Top UP E-Toll untuk ambil rangka rambu di tangerang</t>
  </si>
  <si>
    <t>Pengawalan cek lokasi JORR Jasa Marga</t>
  </si>
  <si>
    <t>Top Up E-Toll Pick Up ke kantor</t>
  </si>
  <si>
    <t>Bahan Bakar Pick up Ke kantor antar barang</t>
  </si>
  <si>
    <t xml:space="preserve">TOTAL </t>
  </si>
  <si>
    <t>Bahan Bakar Pertalite Dari mess ke HK dan Ke kantor</t>
  </si>
  <si>
    <t>Top Up E-Toll</t>
  </si>
  <si>
    <t>Top up E-toll dari kantor ke mess</t>
  </si>
  <si>
    <t>Bahan Bakar Pertalite dari kantor ke mess</t>
  </si>
  <si>
    <t>Lunas Tgl 27 Tunai dari P.Kamid</t>
  </si>
  <si>
    <t>Lunas tgl 14 Okt 2022</t>
  </si>
  <si>
    <t>128 Bahan Bakar Pertalite Ambil Baut ke Cipta Baja</t>
  </si>
  <si>
    <t>128 Topup e-tol ke cipta baja ambil baut</t>
  </si>
  <si>
    <t>128 Top up e-money dari GT 128 ke kosambi jaya Teknik</t>
  </si>
  <si>
    <t xml:space="preserve">128 Bahan Bakar Pertalite Expander dari workshop baja ke kantor </t>
  </si>
  <si>
    <t>KREDIT</t>
  </si>
  <si>
    <t>DEBIT</t>
  </si>
  <si>
    <t>Pulsa 081357999479</t>
  </si>
  <si>
    <t>Top Up E toll Pengawalan Baja</t>
  </si>
  <si>
    <t>Bahan Bakar Pertalite Pengawalan Baja</t>
  </si>
  <si>
    <t>Double tape 3M</t>
  </si>
  <si>
    <t>Konsumsi Lembur Cek baja ditangerang</t>
  </si>
  <si>
    <t>Jasa Loading Baja</t>
  </si>
  <si>
    <t>Konsumsi makan malam pengawalan baja tangerang/TMII</t>
  </si>
  <si>
    <t>Uang Koordinasi Loading Baja</t>
  </si>
  <si>
    <t>Cuci Mobil Xpander</t>
  </si>
  <si>
    <t>Bahan Bakar Pertalite cek lokasi 208/cek kolong</t>
  </si>
  <si>
    <t>Goride Pacific place-Stasiun palmerah</t>
  </si>
  <si>
    <t>Jasa 228</t>
  </si>
  <si>
    <t>Top Up Etoll dari mess-208-ke kantor-tangerang</t>
  </si>
  <si>
    <t>Konsumsi Lembur  ambil genset dan rambu</t>
  </si>
  <si>
    <t xml:space="preserve">Parkir Kantor </t>
  </si>
  <si>
    <t>Bendrat Galvanis</t>
  </si>
  <si>
    <t>Konsumsi antar genset ke gantry 208</t>
  </si>
  <si>
    <t>Bahan Bakar pertalite pick up dari mess-208 ambil rambu</t>
  </si>
  <si>
    <t>208 Top up e-tol dari zincpower ke kantor</t>
  </si>
  <si>
    <t>Konsumsi untuk susun laporan ke HK</t>
  </si>
  <si>
    <t>208 Konsumsi meeting di HK presentasi Erections di HK</t>
  </si>
  <si>
    <t>Konsumsi Lemburan laporan</t>
  </si>
  <si>
    <t>208 Konsumsi persiapan rections di HK</t>
  </si>
  <si>
    <t>Konsumsi untuk HK</t>
  </si>
  <si>
    <t>ATK print dan ganti ojek untuk laporan di HK</t>
  </si>
  <si>
    <t xml:space="preserve">Top UP Etoll  </t>
  </si>
  <si>
    <t>Bahan Bakar pertalite B 2060 UKZ</t>
  </si>
  <si>
    <t>Parkir di teras TMII</t>
  </si>
  <si>
    <t>Bahan Bakar pertalite B2960UKZ</t>
  </si>
  <si>
    <t>208 Air minum untuk staf kru pengawas petugas Tol erections kolom</t>
  </si>
  <si>
    <t>208 Kopi untuk petugas pengawalan lalul lintas tol tim HK</t>
  </si>
  <si>
    <t>208 Konsumsi lembur monitor erections</t>
  </si>
  <si>
    <t>208 Attensi untuk petugas HK pengawalan untuk erections kolom</t>
  </si>
  <si>
    <t>208 Pengawalan PJR untuk erections 208 p.sugeng</t>
  </si>
  <si>
    <t>208 Pengawalan HK p.Saryan</t>
  </si>
  <si>
    <t>208 Pengawalan HK P.Wahyu untuk perijinan</t>
  </si>
  <si>
    <t>208 Pengawalan HK P.Eko</t>
  </si>
  <si>
    <t>208 Persiapan lahan parkir untuk trailer dan Crane</t>
  </si>
  <si>
    <t>208 Perijinan HK untuk P.Eko dan tim</t>
  </si>
  <si>
    <t>Konsumsi lembur dikantor</t>
  </si>
  <si>
    <t>128 PJR Jagorawi P.Budi koordinasi erections 128</t>
  </si>
  <si>
    <t>128 PJR Jagorawi P.Guntur koordinasi erections 128</t>
  </si>
  <si>
    <t>128 PJR Jagorawi P.Fauzi pengatur pengawalan</t>
  </si>
  <si>
    <t>128 P.Budi Jasa Marga untuk pengaturan pengawalan</t>
  </si>
  <si>
    <t>128 P.Gianjar Jasa Marga untuk perijinan  lokasi</t>
  </si>
  <si>
    <t>Lunas tgl 19/10/2022</t>
  </si>
  <si>
    <t>128 Makan siang Koordinasi 128 Cikande</t>
  </si>
  <si>
    <t>128 PJR pengawalan Erectiions 128 P.hendrik Kasip</t>
  </si>
  <si>
    <t>128 Pengganti gas elpiji gas Oksigen untuk oval lubang baut</t>
  </si>
  <si>
    <t>Lunas tgl 20 okt 2022</t>
  </si>
  <si>
    <t>128 Top Up E-tol Ke Tangerang Cikande Zinck Power</t>
  </si>
  <si>
    <t>128 Konsumsi Arif Monitor HDG di Zinck Power ambil baut</t>
  </si>
  <si>
    <t>128 Beli Waterpas dan benang</t>
  </si>
  <si>
    <t>128 Beli Kapur besi dan spidol untuk marking lubang Hange blasé plate</t>
  </si>
  <si>
    <t>128 Konsumsi Arif Monitor HDG di Zinck Power Cikande</t>
  </si>
  <si>
    <t xml:space="preserve">128 Atensi untuk uang makan operator finishing zinck power &amp; sewa blander </t>
  </si>
  <si>
    <t>128 Konsumsi Air untuk pekerja erection &amp; team finishing Zinck power</t>
  </si>
  <si>
    <t>128 Token Mess</t>
  </si>
  <si>
    <t>128 Senter USB</t>
  </si>
  <si>
    <t xml:space="preserve">Bahan Bakar Pertalite Pick up </t>
  </si>
  <si>
    <t>Top up E -tol untuk ke kantor sunter</t>
  </si>
  <si>
    <t>Konsumsi team Asembly di Zinck Power</t>
  </si>
  <si>
    <t>128 Bahan Bakar Expander dari Zinck Power ke Gt 128</t>
  </si>
  <si>
    <t>128 Bahan Bakar Expander dari Gt 128 ke kantor HK</t>
  </si>
  <si>
    <t>Top up E -tol untuk Ambil Baut</t>
  </si>
  <si>
    <t xml:space="preserve">Bahan Bakar Pertalite Ambil baut di kalideres </t>
  </si>
  <si>
    <t>Konsumsi Persiapan Erection</t>
  </si>
  <si>
    <t>208 Koordinasi Pjr P.Sugeng</t>
  </si>
  <si>
    <t>128 Koordinasi SIB 128 P. Badrun</t>
  </si>
  <si>
    <t>128 koodinasi PJR 128 P. Guntur</t>
  </si>
  <si>
    <t xml:space="preserve">208 Pengawalan Erection 208 P. Saryan </t>
  </si>
  <si>
    <t>128 Koordinasi DC Team HDG P. Jaenuri</t>
  </si>
  <si>
    <t>128 Bahan Bakar Pertalite Pick Up Angkut rambu 128 ke 208</t>
  </si>
  <si>
    <t>128 Top Up Pick up Langsir Material 208 ke 128</t>
  </si>
  <si>
    <t>128 Bahan Bakar Pertalite Pick Up operasional  208 ke 128</t>
  </si>
  <si>
    <t>E-tol Dari kantor sunter ke mess antar p. meko</t>
  </si>
  <si>
    <t>P. Meko</t>
  </si>
  <si>
    <t xml:space="preserve"> Transfer dari P.Kamid</t>
  </si>
  <si>
    <t xml:space="preserve">128 Pengawalan dari pihak PJR erection 2 mobil </t>
  </si>
  <si>
    <t xml:space="preserve">128 Pengawalan dari pihak JM erection 4 Team </t>
  </si>
  <si>
    <t>128 Atensi Ke P Budi JM erection kolom baja</t>
  </si>
  <si>
    <t>128 Atensi P. Badrun JM Erection baja kolom</t>
  </si>
  <si>
    <t>Konsumsi erection kolom Gantry 128</t>
  </si>
  <si>
    <t>128 Pengawalan dari pihak PJR erection 2 team</t>
  </si>
  <si>
    <t xml:space="preserve">Konsumsi koordinasi dg team HDG </t>
  </si>
  <si>
    <t>P meko</t>
  </si>
  <si>
    <t>Bahan bakar pertalite B 2060 UOB ke HDG cikande</t>
  </si>
  <si>
    <t>Konsumsi pengganti makan malam</t>
  </si>
  <si>
    <t>Bahan Bakar Pertalite B 2060 UOB ke 128</t>
  </si>
  <si>
    <t xml:space="preserve">Konsumsi untuk meeting koordinasi dgn team erection </t>
  </si>
  <si>
    <t xml:space="preserve">128 Pembelian Sika / Kal 2,5 untuk erection </t>
  </si>
  <si>
    <t>Top up E- tol</t>
  </si>
  <si>
    <t>Bahan Bakar Pertalite B 2060 UOB</t>
  </si>
  <si>
    <t xml:space="preserve">Konsumsi sepulang dr zinck power </t>
  </si>
  <si>
    <t>208 Atensi untuk Tim pengawalan HK erections 208</t>
  </si>
  <si>
    <t>208 Konsumsi untuk pengawalan HK dan PJR erections 208</t>
  </si>
  <si>
    <t>208 Atensi untuk tim Pengawalan PJR erections 208</t>
  </si>
  <si>
    <t>208 Konsumsi tim HK pekerjaan erections</t>
  </si>
  <si>
    <t>128 Bahan Bakar pertalite B2853UKZ untuk ke roatex dan 128</t>
  </si>
  <si>
    <t>128 konsumsi dari roatex ke 128 utk pasang railing dan grating</t>
  </si>
  <si>
    <t>208 Beli Spidol utk parking lubang hange beam</t>
  </si>
  <si>
    <t>208 Bahan Bakar Pertalite B1292PZV dari cikande-208</t>
  </si>
  <si>
    <t>208 Bahan Bakar Pertalite Pick up angkut alat rambu erections</t>
  </si>
  <si>
    <t>208 Top Up mess depok-gt 208</t>
  </si>
  <si>
    <t xml:space="preserve">128 Konsumsi makan lembur </t>
  </si>
  <si>
    <t>Kontrakan karyawan SSI Jakarta</t>
  </si>
  <si>
    <t>208 Bahan Bakar pertalite pick-uo ambil untuk genset</t>
  </si>
  <si>
    <t xml:space="preserve">208 Pembelian lapban listrik </t>
  </si>
  <si>
    <t>208 Atensi utk operator forklift ke truck trailer</t>
  </si>
  <si>
    <t xml:space="preserve">208 Atensi utk Staf zincpower monitor Surat Jalan </t>
  </si>
  <si>
    <t>208 Atensi utk sopir truk trailer</t>
  </si>
  <si>
    <t>208 Top Up Pick up angkut rambu dari mess-208</t>
  </si>
  <si>
    <t xml:space="preserve">208 Top Up Pick up angkut alat pekerjaan greating </t>
  </si>
  <si>
    <t>208 Atensi Pengawalan dan penyeberangan dimedian untuk Greating</t>
  </si>
  <si>
    <t>208 beli material paku dan list kayu utk greating</t>
  </si>
  <si>
    <t>208 Bahan bakar pertalite pick up mess-208</t>
  </si>
  <si>
    <t>Bayar Kontrakan karyawan SSI Jakarta</t>
  </si>
  <si>
    <t>Tunai  dari P.kamid</t>
  </si>
  <si>
    <t>CLOSE NOTA tgl 27 okt 2022</t>
  </si>
  <si>
    <t>208 Bahan Bakar Pertalite untuk cek kolong dan baut</t>
  </si>
  <si>
    <t>208 Top Up Etoll ambil data survey di 208</t>
  </si>
  <si>
    <t>208 Bahan Bakar Pertalite ambil data survey di 208</t>
  </si>
  <si>
    <t>208 Bahan Bakar Pertalite antar rambu dan perlengkapan kerja ke 208</t>
  </si>
  <si>
    <t xml:space="preserve">128 Oli Genset </t>
  </si>
  <si>
    <t>128 Bahan bakar pertalite cek elevasi dari 128 ke 208</t>
  </si>
  <si>
    <t>208 Bahan bakar pertalite cek elevasi dari 128 ke 208</t>
  </si>
  <si>
    <t>Cuci mobil Xpander</t>
  </si>
  <si>
    <t>Bahan Bakar pertalite cek lokasi yang dikerjakan,area JAGORAWI</t>
  </si>
  <si>
    <t>Top Up Etoll cek lokasi yang dikerjakan,area JAGORAWI</t>
  </si>
  <si>
    <t>Bahan Bakar Pertalite Ke kantor</t>
  </si>
  <si>
    <t>Top Up Etoll ke kantor</t>
  </si>
  <si>
    <t>Pulsa Eko</t>
  </si>
  <si>
    <t>Pembelian Jas Hujan (2)</t>
  </si>
  <si>
    <t>P.Meko</t>
  </si>
  <si>
    <t>salah tgl (09/09/2022)</t>
  </si>
  <si>
    <t>LUNAS tgl 04/11/2022</t>
  </si>
  <si>
    <t>Laporan Pengeluaran Tunai  Pak Meko Bulan November 2022</t>
  </si>
  <si>
    <t>128 Material Paku Beton dan semen</t>
  </si>
  <si>
    <t>128 Material Kayu list</t>
  </si>
  <si>
    <t>128 Pengawalan Aksesoris Gantry GT 128</t>
  </si>
  <si>
    <t>128 Konsumsi Lembur Pemasangan Aksesoris</t>
  </si>
  <si>
    <t>128 Atensi pemasangan aksesoris (P.Badrul JM)</t>
  </si>
  <si>
    <t xml:space="preserve">128 Pengawalan dari JM pemasangan Aksesori Area Median </t>
  </si>
  <si>
    <t>Koordinasi dengan jasa marga</t>
  </si>
  <si>
    <t>128 Bahan Bakar Pertalite Utk Ke Roatex</t>
  </si>
  <si>
    <t>128 Bahan Bakar Pertalite B2060UOB</t>
  </si>
  <si>
    <t>Konsumsi Ke PT.Kokoh Semesta</t>
  </si>
  <si>
    <t>128 Bahan Bakar Pertalite Utk Meeting Ke 128</t>
  </si>
  <si>
    <t>128 Listrik Mess</t>
  </si>
  <si>
    <t>Jasa Keamanan Di mess</t>
  </si>
  <si>
    <t>Bahan Bakar Pertalite utk Jemput P.kamid di PIK 2</t>
  </si>
  <si>
    <t>Bahan Bakar Pertamax B2060UOB</t>
  </si>
  <si>
    <t>Top Up E Toll utk Jemput P.kamid di PIK 2</t>
  </si>
  <si>
    <t>128 Top Up E Toll Cek Elevasi 128 dan 208</t>
  </si>
  <si>
    <t>128 Bahan Bakar Pertalite cek elevasi 128 dan 208</t>
  </si>
  <si>
    <t>Bahan Bakar Pertalite Ke Kokoh Semesta Cikande</t>
  </si>
  <si>
    <t>Top Up E Money/E toll B 2060 UOB</t>
  </si>
  <si>
    <t>128 Bahan Bakar Pertalite Cek elevasi 208 dan 128</t>
  </si>
  <si>
    <t xml:space="preserve">Sdh setor SSI </t>
  </si>
  <si>
    <t>Bahan Bakar B1292PZV keperluan cari kontrakan</t>
  </si>
  <si>
    <t xml:space="preserve">Top Up E money keperluan cari kontrakan </t>
  </si>
  <si>
    <t>Bahan Bakar B1292PZV Ke kantor</t>
  </si>
  <si>
    <t>Bahan Bakar B1292PZV keperluan cek kontrakan ceger</t>
  </si>
  <si>
    <t>Bahan Bakar B1292PZV Ke kantor Sunter</t>
  </si>
  <si>
    <t>Top Up E money ke kantor</t>
  </si>
  <si>
    <t>Cuci mobil rush</t>
  </si>
  <si>
    <t>Bahan Bakar B1292PZV dari kantor ke 128</t>
  </si>
  <si>
    <t>Cuci mobil dan Air isi Ulang</t>
  </si>
  <si>
    <t>Top Up E money dari 208 ke kantor</t>
  </si>
  <si>
    <t>128 Material Lem.Mur,afduner</t>
  </si>
  <si>
    <t>128 Material kuas,sikat,amplas dan pahat</t>
  </si>
  <si>
    <t>128 Material roll,kuas refill roll</t>
  </si>
  <si>
    <t>Konsumsi ke Cikande</t>
  </si>
  <si>
    <t>Material perbaikan bor</t>
  </si>
  <si>
    <t>Bahan Bakar Pertalite ke Cikande</t>
  </si>
  <si>
    <t>Top Up E money B 2060 UOB cikande</t>
  </si>
  <si>
    <t>Bahan Bakar Pertalite B 1292 PZV</t>
  </si>
  <si>
    <t xml:space="preserve">128 ATK </t>
  </si>
  <si>
    <t>Bahan Bakar pertalite B1292PZV</t>
  </si>
  <si>
    <t>Top Up E money B2853UKZ ke kantor</t>
  </si>
  <si>
    <t>Baterai untuk Lampu lalin</t>
  </si>
  <si>
    <t>Bahan Bakar pertalite B1292PZV  ambil kunci kontrakan baru</t>
  </si>
  <si>
    <t>Top Up E money Ke Cikande</t>
  </si>
  <si>
    <t>Bahan Bakar Pertalite ke cikande B1292PZV</t>
  </si>
  <si>
    <t>Bahan Bakar Pertalite B2295UKX bersihkan kontrakan baru</t>
  </si>
  <si>
    <t>Bahan Bakar Pertalite B2295UKX Cek Elevasi 128 dan 208</t>
  </si>
  <si>
    <t>Kebutuhan pembersihan mess baru</t>
  </si>
  <si>
    <t>Token listrik mess 128</t>
  </si>
  <si>
    <t>Pulsa untuk P.Eko</t>
  </si>
  <si>
    <t>Listrik Kos P.Tatang</t>
  </si>
  <si>
    <t>Konsumsi Dinas ke work shop Kokoh Semesta Cikande</t>
  </si>
  <si>
    <t>Anugrah INN (dinas ke tangerang cikande)</t>
  </si>
  <si>
    <t>Bahan Bakar Pertalite B2060UOB</t>
  </si>
  <si>
    <t>Parkir cikande</t>
  </si>
  <si>
    <t>Air Mineral ke Cikande</t>
  </si>
  <si>
    <t>Top Up E-Toll Mandiri</t>
  </si>
  <si>
    <t>Konsumsi Peninjauan WS Cikande</t>
  </si>
  <si>
    <t>Konsumsi Ke Cikande</t>
  </si>
  <si>
    <t>Puri Allisa Serang Banten tgl14-15 November 2022</t>
  </si>
  <si>
    <t>Puri Allisa Serang Banten tgl15-16 November 2022</t>
  </si>
  <si>
    <t>Koordinasi Kepala satuan PJR tol Jagorawi untuk pengawalan Pekerjaan 128</t>
  </si>
  <si>
    <t>Koordinasi Untuk Penutupan dan Pengawalan Pekerjaan Gantry 128</t>
  </si>
  <si>
    <t>Konsumsi kontrol Fabrikasi ke Cikande</t>
  </si>
  <si>
    <t>Konsumsi meeting ke Roatex</t>
  </si>
  <si>
    <t>Konsumsi dinas ke cikande</t>
  </si>
  <si>
    <t>Konsumsi Dinas ke Cikande</t>
  </si>
  <si>
    <t>Puri Alllisa Banten tgl 18-19 November 2022</t>
  </si>
  <si>
    <t>Bahan Bakar Pertalite B2060UOB (Cikande)</t>
  </si>
  <si>
    <t>Bahan Bakar Pertalite B2853UKZ (Cikande)</t>
  </si>
  <si>
    <t>Konsumsi ke Cikande dan meeting ke Roatex</t>
  </si>
  <si>
    <t>Bahan Bakar Pertalite B2060UOB (cikande)</t>
  </si>
  <si>
    <t>Konsumsi kunjungan trial Gantry 128 dan 208</t>
  </si>
  <si>
    <t>Kompensasi untuk ganti cuti 3 bulan</t>
  </si>
  <si>
    <t>Top Up E toll</t>
  </si>
  <si>
    <t xml:space="preserve">Cuci mobil </t>
  </si>
  <si>
    <t>bahan bakar pertalite cek lokasi kerja gantry 134</t>
  </si>
  <si>
    <t>Top Up E toll Mandiri</t>
  </si>
  <si>
    <t>Bahan Bakar Pertalite ke kantor</t>
  </si>
  <si>
    <t>Pewangi mobil</t>
  </si>
  <si>
    <t>Top Up Flazz BCA</t>
  </si>
  <si>
    <t>Bahan Bakar pertalite dari mess 128 ke mess baru</t>
  </si>
  <si>
    <t>Bahan Bakar Pertalite dari mess baru ke kantor</t>
  </si>
  <si>
    <t>Top Up Flazz BCA dari mess baru ke kantor sunter</t>
  </si>
  <si>
    <t>Keperluan kebutuhan  Mess baru</t>
  </si>
  <si>
    <t>Bahan Bakar Pertalite ke kantor dari mess baru</t>
  </si>
  <si>
    <t>Top Up Flazz BCA ke kantor</t>
  </si>
  <si>
    <t xml:space="preserve">Close Nota Tgl </t>
  </si>
  <si>
    <t>E-Money 6032982835078948 ; 6032982835079045</t>
  </si>
  <si>
    <t>Uang Koordinasi untuk pengamanan pembongkaran gantry 128 Jagorawi km.18.3 (IPDA)</t>
  </si>
  <si>
    <t>Uang Koordinasi untuk pengamanan pembongkaran gantry 128 Jagorawi km.18.3 (PJR 1)</t>
  </si>
  <si>
    <t>Uang Koordinasi untuk pengamanan pembongkaran gantry 128 Jagorawi km.18.3 (PJR 2)</t>
  </si>
  <si>
    <t>Koordinasi pengamanan pembongkaran Gantry 128 Jagorawi Km.183 (Jasa Marga)</t>
  </si>
  <si>
    <t>Koordinasi untuk Pengamanan pembongkaran gantry 128 jagorawi km.18.3 (Jasa Marga)</t>
  </si>
  <si>
    <t>Koordinasi untuk Pengamanan pembongkaran gantry 128 jagorawi km.18.3 (Jasa Marga) Patroli 1</t>
  </si>
  <si>
    <t>Koordinasi untuk Pengamanan pembongkaran gantry 128 jagorawi km.18.3 (Jasa Marga) Patroli 2</t>
  </si>
  <si>
    <t>Koordinasi pengamanan pembongkaran Gantry 128 Jagorawi Km.183 (Jasa Marga) Patroli 3</t>
  </si>
  <si>
    <t>Koordinasi pengamanan pembongkaran Gantry 128 Jagorawi Km.183 (Jasa Marga) Patroli 4</t>
  </si>
  <si>
    <t>Top Up E toll Dinas ke cikande</t>
  </si>
  <si>
    <t>Bahan Bakar Pertalite dinas ke gantry 128 Jagorawi</t>
  </si>
  <si>
    <t>Bahan Bakar pertalite Ke WS Cikande-Sunter</t>
  </si>
  <si>
    <t>Bahan Bakar Pertalite dinas ke Jagorawi bongkar Gantry 128</t>
  </si>
  <si>
    <t xml:space="preserve">Parkir Dinas Gantry 128 </t>
  </si>
  <si>
    <t>Transfer masuk dari P.Kamid</t>
  </si>
  <si>
    <t>Transport Kost-Office</t>
  </si>
  <si>
    <t>Konsumsi Perjalanan dinas ke Jagorawi</t>
  </si>
  <si>
    <t>Konsumsi perjalanan dinas ke Workshop Cikande</t>
  </si>
  <si>
    <t>Air minum untuk PJR dan Jasa Marga (Pengamanan bongkar Gantry 128 KM.18.3 Jagorawi</t>
  </si>
  <si>
    <t>Air minum dan Snack untuk pembongkaran gantry 128 KM.18.3Toll Jagorawi (roatex,Metalcom,PD)</t>
  </si>
  <si>
    <t>Konsumsi untuk PJR dan Jasa Marga pengawalan pembongkaran Gantry 128 KM.18.3 Jagorawi</t>
  </si>
  <si>
    <t xml:space="preserve">Pembelian Kasur untuk mess 1Pcs </t>
  </si>
  <si>
    <t xml:space="preserve">Bahan Bakar Revvo 90 </t>
  </si>
  <si>
    <t>Material untuk Gantry 208 untuk pekerjaan groting Pedestal</t>
  </si>
  <si>
    <t>Konsumsi lembur pekerjaan pedestal</t>
  </si>
  <si>
    <t>CLOSE NOTA</t>
  </si>
  <si>
    <t>Bahan Bakar Pertalite untuk bongkar ke Gantry 128</t>
  </si>
  <si>
    <t>Top Up Flazz BCA Beli Kasur</t>
  </si>
  <si>
    <t>Bahan Bakar Pertalite Ke Cibubur beli Material untuk 128</t>
  </si>
  <si>
    <t>Top Up E Money untuk ke 128</t>
  </si>
  <si>
    <t>Bahan Bakar Pertalite untuk beli kasur</t>
  </si>
  <si>
    <t xml:space="preserve">Top Up Flazz BCA ke 128 dan ke kantor </t>
  </si>
  <si>
    <t>Bahan Bakar Pertalite ke 128 dan ke kantor</t>
  </si>
  <si>
    <t>KETERANGAN</t>
  </si>
  <si>
    <t>NAMA TRANSAKSI</t>
  </si>
  <si>
    <t>TANGGAL</t>
  </si>
  <si>
    <t>DEBET</t>
  </si>
  <si>
    <t>Laporan Pengeluaran Tunai P.Eko Bulan November 2022</t>
  </si>
  <si>
    <t>Laporan Pengeluaran Tunai P.Tatang Bulan November 2022</t>
  </si>
  <si>
    <t>Laporan Pengeluaran Tunai P.Eko Bulan November-Desember 2022</t>
  </si>
  <si>
    <t>Bahan bakar Pertalite dari mess ke kantor sunter meeting</t>
  </si>
  <si>
    <t>Top Up E-toll dari mess ke kantor sunter meeting</t>
  </si>
  <si>
    <t>P.Rachmad</t>
  </si>
  <si>
    <t>P.Ali</t>
  </si>
  <si>
    <t>P.Eko</t>
  </si>
  <si>
    <t>Material untuk penebalan kolom pedestal GT 128</t>
  </si>
  <si>
    <t>Foto Copy Etc</t>
  </si>
  <si>
    <t>Material Untuk Chemical stek besi kolom pedestal GT 128</t>
  </si>
  <si>
    <t>Bahan Bakar Pertalite Ke kantor dan 128 B2295UKX</t>
  </si>
  <si>
    <t>Pembelian Kasur, Bantal dan Guling</t>
  </si>
  <si>
    <t xml:space="preserve">Top Up Flazz BCA ke 128  </t>
  </si>
  <si>
    <t>Bahan Bakar Pertalite Ke kantor dan Cikande B2295UKX</t>
  </si>
  <si>
    <t xml:space="preserve">Top Up Flazz BCA ke Cikande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</si>
</sst>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2" formatCode="_-&quot;Rp&quot;* #,##0_-;\-&quot;Rp&quot;* #,##0_-;_-&quot;Rp&quot;* &quot;-&quot;_-;_-@_-"/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_(&quot;Rp&quot;* #,##0_);_(&quot;Rp&quot;* \(#,##0\);_(&quot;Rp&quot;* &quot;-&quot;_);_(@_)"/>
    <numFmt numFmtId="167" formatCode="dd/mm/yyyy;@"/>
    <numFmt numFmtId="168" formatCode="#,##0;[Red]#,##0"/>
    <numFmt numFmtId="169" formatCode="_([$Rp-421]* #,##0_);_([$Rp-421]* \(#,##0\);_([$Rp-421]* &quot;-&quot;_);_(@_)"/>
    <numFmt numFmtId="170" formatCode="_(* #,##0_);_(* \(#,##0\);_(* &quot;-&quot;??_);_(@_)"/>
    <numFmt numFmtId="171" formatCode="&quot;Rp&quot;#,##0"/>
  </numFmts>
  <fonts count="4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20"/>
      <name val="Arial"/>
      <family val="2"/>
    </font>
    <font>
      <b/>
      <sz val="1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20"/>
      <color rgb="FF000000"/>
      <name val="Calibri"/>
      <family val="2"/>
    </font>
    <font>
      <b/>
      <sz val="20"/>
      <color rgb="FF000000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sz val="14"/>
      <name val="Calibri"/>
      <family val="2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name val="Arial"/>
      <family val="2"/>
    </font>
    <font>
      <sz val="12"/>
      <name val="Times New Roman"/>
      <family val="1"/>
    </font>
    <font>
      <b/>
      <sz val="14"/>
      <name val="Arial"/>
      <family val="2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8"/>
      <name val="Times New Roman"/>
      <family val="1"/>
    </font>
    <font>
      <b/>
      <sz val="1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8"/>
      <name val="Arial"/>
      <family val="2"/>
    </font>
    <font>
      <sz val="16"/>
      <color theme="1"/>
      <name val="Arial"/>
      <family val="2"/>
    </font>
    <font>
      <sz val="12"/>
      <color theme="1"/>
      <name val="Arial Black"/>
      <family val="2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b/>
      <sz val="14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F2DBD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AEEF3"/>
      </patternFill>
    </fill>
    <fill>
      <patternFill patternType="solid">
        <fgColor rgb="FFFFFF00"/>
        <bgColor rgb="FFF2DBDB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 style="thin">
        <color rgb="FF000000"/>
      </top>
      <bottom style="double">
        <color indexed="64"/>
      </bottom>
      <diagonal/>
    </border>
    <border>
      <left/>
      <right style="medium">
        <color rgb="FF000000"/>
      </right>
      <top style="thin">
        <color rgb="FF000000"/>
      </top>
      <bottom style="double">
        <color indexed="64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10" fillId="0" borderId="0" applyFont="0" applyFill="0" applyBorder="0" applyAlignment="0" applyProtection="0"/>
    <xf numFmtId="41" fontId="10" fillId="0" borderId="0" applyFont="0" applyFill="0" applyBorder="0" applyAlignment="0" applyProtection="0"/>
  </cellStyleXfs>
  <cellXfs count="321">
    <xf numFmtId="0" fontId="0" fillId="0" borderId="0" xfId="0"/>
    <xf numFmtId="168" fontId="1" fillId="0" borderId="0" xfId="1" applyNumberForma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1" fillId="0" borderId="0" xfId="1"/>
    <xf numFmtId="167" fontId="1" fillId="0" borderId="0" xfId="1" applyNumberFormat="1"/>
    <xf numFmtId="168" fontId="4" fillId="0" borderId="0" xfId="1" applyNumberFormat="1" applyFont="1" applyAlignment="1">
      <alignment horizontal="right" vertical="center"/>
    </xf>
    <xf numFmtId="166" fontId="4" fillId="2" borderId="5" xfId="1" applyNumberFormat="1" applyFont="1" applyFill="1" applyBorder="1" applyAlignment="1">
      <alignment horizontal="center" vertical="center"/>
    </xf>
    <xf numFmtId="169" fontId="4" fillId="3" borderId="5" xfId="1" applyNumberFormat="1" applyFont="1" applyFill="1" applyBorder="1" applyAlignment="1">
      <alignment horizontal="center" vertical="center"/>
    </xf>
    <xf numFmtId="166" fontId="5" fillId="2" borderId="8" xfId="1" applyNumberFormat="1" applyFont="1" applyFill="1" applyBorder="1" applyAlignment="1">
      <alignment horizontal="center" vertical="center"/>
    </xf>
    <xf numFmtId="169" fontId="5" fillId="3" borderId="8" xfId="1" applyNumberFormat="1" applyFont="1" applyFill="1" applyBorder="1" applyAlignment="1">
      <alignment horizontal="center" vertical="center"/>
    </xf>
    <xf numFmtId="49" fontId="6" fillId="0" borderId="10" xfId="1" applyNumberFormat="1" applyFont="1" applyBorder="1" applyAlignment="1">
      <alignment horizontal="left" vertical="center"/>
    </xf>
    <xf numFmtId="166" fontId="6" fillId="2" borderId="10" xfId="1" applyNumberFormat="1" applyFont="1" applyFill="1" applyBorder="1" applyAlignment="1">
      <alignment horizontal="center" vertical="center"/>
    </xf>
    <xf numFmtId="169" fontId="6" fillId="3" borderId="10" xfId="1" applyNumberFormat="1" applyFont="1" applyFill="1" applyBorder="1" applyAlignment="1">
      <alignment horizontal="center" vertical="center"/>
    </xf>
    <xf numFmtId="49" fontId="8" fillId="0" borderId="11" xfId="1" applyNumberFormat="1" applyFont="1" applyBorder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left" vertical="center"/>
    </xf>
    <xf numFmtId="166" fontId="5" fillId="2" borderId="0" xfId="1" applyNumberFormat="1" applyFont="1" applyFill="1" applyAlignment="1">
      <alignment horizontal="center" vertical="center"/>
    </xf>
    <xf numFmtId="169" fontId="6" fillId="3" borderId="0" xfId="1" applyNumberFormat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9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right" vertical="center"/>
    </xf>
    <xf numFmtId="3" fontId="5" fillId="2" borderId="0" xfId="1" applyNumberFormat="1" applyFont="1" applyFill="1" applyAlignment="1">
      <alignment horizontal="center" vertical="center"/>
    </xf>
    <xf numFmtId="169" fontId="9" fillId="3" borderId="0" xfId="1" applyNumberFormat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1" fillId="0" borderId="14" xfId="1" applyBorder="1"/>
    <xf numFmtId="0" fontId="5" fillId="4" borderId="8" xfId="1" applyFont="1" applyFill="1" applyBorder="1" applyAlignment="1">
      <alignment horizontal="center" vertical="center"/>
    </xf>
    <xf numFmtId="49" fontId="5" fillId="5" borderId="8" xfId="1" applyNumberFormat="1" applyFont="1" applyFill="1" applyBorder="1" applyAlignment="1">
      <alignment horizontal="left" vertical="center"/>
    </xf>
    <xf numFmtId="169" fontId="5" fillId="6" borderId="8" xfId="1" applyNumberFormat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6" fillId="4" borderId="10" xfId="1" applyFont="1" applyFill="1" applyBorder="1" applyAlignment="1">
      <alignment horizontal="center" vertical="center"/>
    </xf>
    <xf numFmtId="169" fontId="6" fillId="4" borderId="10" xfId="1" applyNumberFormat="1" applyFont="1" applyFill="1" applyBorder="1" applyAlignment="1">
      <alignment horizontal="left" vertical="center"/>
    </xf>
    <xf numFmtId="0" fontId="7" fillId="4" borderId="11" xfId="1" applyFont="1" applyFill="1" applyBorder="1" applyAlignment="1">
      <alignment horizontal="center" vertical="center"/>
    </xf>
    <xf numFmtId="3" fontId="7" fillId="4" borderId="11" xfId="1" applyNumberFormat="1" applyFont="1" applyFill="1" applyBorder="1" applyAlignment="1">
      <alignment horizontal="left" vertical="center"/>
    </xf>
    <xf numFmtId="0" fontId="5" fillId="4" borderId="0" xfId="1" applyFont="1" applyFill="1" applyAlignment="1">
      <alignment horizontal="center" vertical="center"/>
    </xf>
    <xf numFmtId="164" fontId="9" fillId="4" borderId="0" xfId="1" applyNumberFormat="1" applyFont="1" applyFill="1" applyAlignment="1">
      <alignment horizontal="left" vertical="center"/>
    </xf>
    <xf numFmtId="167" fontId="5" fillId="0" borderId="18" xfId="1" applyNumberFormat="1" applyFont="1" applyBorder="1" applyAlignment="1">
      <alignment horizontal="center" vertical="center"/>
    </xf>
    <xf numFmtId="167" fontId="6" fillId="0" borderId="19" xfId="1" applyNumberFormat="1" applyFont="1" applyBorder="1" applyAlignment="1">
      <alignment horizontal="center" vertical="center"/>
    </xf>
    <xf numFmtId="167" fontId="7" fillId="0" borderId="20" xfId="1" applyNumberFormat="1" applyFont="1" applyBorder="1" applyAlignment="1">
      <alignment horizontal="center" vertical="center"/>
    </xf>
    <xf numFmtId="0" fontId="3" fillId="0" borderId="15" xfId="1" applyFont="1" applyBorder="1" applyAlignment="1">
      <alignment horizontal="center"/>
    </xf>
    <xf numFmtId="0" fontId="1" fillId="0" borderId="15" xfId="1" applyBorder="1"/>
    <xf numFmtId="169" fontId="3" fillId="7" borderId="0" xfId="1" applyNumberFormat="1" applyFont="1" applyFill="1"/>
    <xf numFmtId="169" fontId="14" fillId="3" borderId="0" xfId="1" applyNumberFormat="1" applyFont="1" applyFill="1" applyAlignment="1">
      <alignment horizontal="center" vertical="center"/>
    </xf>
    <xf numFmtId="0" fontId="3" fillId="7" borderId="15" xfId="1" applyFont="1" applyFill="1" applyBorder="1" applyAlignment="1">
      <alignment horizontal="center"/>
    </xf>
    <xf numFmtId="169" fontId="3" fillId="0" borderId="0" xfId="1" applyNumberFormat="1" applyFont="1" applyAlignment="1">
      <alignment horizontal="center"/>
    </xf>
    <xf numFmtId="165" fontId="2" fillId="0" borderId="0" xfId="2" applyFont="1" applyAlignment="1">
      <alignment horizontal="center" vertical="center"/>
    </xf>
    <xf numFmtId="165" fontId="1" fillId="0" borderId="0" xfId="2" applyFont="1"/>
    <xf numFmtId="165" fontId="4" fillId="0" borderId="0" xfId="2" applyFont="1" applyBorder="1" applyAlignment="1">
      <alignment horizontal="center" vertical="center"/>
    </xf>
    <xf numFmtId="165" fontId="5" fillId="4" borderId="0" xfId="2" applyFont="1" applyFill="1" applyBorder="1" applyAlignment="1">
      <alignment horizontal="left" vertical="center"/>
    </xf>
    <xf numFmtId="165" fontId="6" fillId="4" borderId="0" xfId="2" applyFont="1" applyFill="1" applyBorder="1" applyAlignment="1">
      <alignment horizontal="left" vertical="center"/>
    </xf>
    <xf numFmtId="165" fontId="7" fillId="4" borderId="0" xfId="2" applyFont="1" applyFill="1" applyBorder="1" applyAlignment="1">
      <alignment horizontal="left" vertical="center"/>
    </xf>
    <xf numFmtId="165" fontId="9" fillId="4" borderId="0" xfId="2" applyFont="1" applyFill="1" applyBorder="1" applyAlignment="1">
      <alignment horizontal="left" vertical="center"/>
    </xf>
    <xf numFmtId="165" fontId="9" fillId="0" borderId="0" xfId="2" applyFont="1" applyBorder="1" applyAlignment="1">
      <alignment horizontal="left" vertical="center"/>
    </xf>
    <xf numFmtId="165" fontId="5" fillId="0" borderId="0" xfId="2" applyFont="1" applyBorder="1" applyAlignment="1">
      <alignment horizontal="left" vertical="center"/>
    </xf>
    <xf numFmtId="167" fontId="5" fillId="0" borderId="22" xfId="1" applyNumberFormat="1" applyFont="1" applyBorder="1" applyAlignment="1">
      <alignment horizontal="center" vertical="center"/>
    </xf>
    <xf numFmtId="49" fontId="5" fillId="0" borderId="23" xfId="1" applyNumberFormat="1" applyFont="1" applyBorder="1" applyAlignment="1">
      <alignment horizontal="left" vertical="center"/>
    </xf>
    <xf numFmtId="166" fontId="5" fillId="2" borderId="23" xfId="1" applyNumberFormat="1" applyFont="1" applyFill="1" applyBorder="1" applyAlignment="1">
      <alignment horizontal="center" vertical="center"/>
    </xf>
    <xf numFmtId="169" fontId="5" fillId="3" borderId="23" xfId="1" applyNumberFormat="1" applyFont="1" applyFill="1" applyBorder="1" applyAlignment="1">
      <alignment horizontal="center" vertical="center"/>
    </xf>
    <xf numFmtId="0" fontId="5" fillId="4" borderId="23" xfId="1" applyFont="1" applyFill="1" applyBorder="1" applyAlignment="1">
      <alignment horizontal="center" vertical="center"/>
    </xf>
    <xf numFmtId="0" fontId="5" fillId="4" borderId="23" xfId="1" applyFont="1" applyFill="1" applyBorder="1" applyAlignment="1">
      <alignment horizontal="left" vertical="center"/>
    </xf>
    <xf numFmtId="168" fontId="1" fillId="7" borderId="0" xfId="1" applyNumberFormat="1" applyFill="1" applyAlignment="1">
      <alignment horizontal="right"/>
    </xf>
    <xf numFmtId="167" fontId="5" fillId="7" borderId="18" xfId="1" applyNumberFormat="1" applyFont="1" applyFill="1" applyBorder="1" applyAlignment="1">
      <alignment horizontal="center" vertical="center"/>
    </xf>
    <xf numFmtId="49" fontId="5" fillId="7" borderId="8" xfId="1" applyNumberFormat="1" applyFont="1" applyFill="1" applyBorder="1" applyAlignment="1">
      <alignment horizontal="left" vertical="center"/>
    </xf>
    <xf numFmtId="166" fontId="5" fillId="8" borderId="8" xfId="1" applyNumberFormat="1" applyFont="1" applyFill="1" applyBorder="1" applyAlignment="1">
      <alignment horizontal="center" vertical="center"/>
    </xf>
    <xf numFmtId="169" fontId="5" fillId="9" borderId="8" xfId="1" applyNumberFormat="1" applyFont="1" applyFill="1" applyBorder="1" applyAlignment="1">
      <alignment horizontal="center" vertical="center"/>
    </xf>
    <xf numFmtId="0" fontId="5" fillId="7" borderId="8" xfId="1" applyFont="1" applyFill="1" applyBorder="1" applyAlignment="1">
      <alignment horizontal="center" vertical="center"/>
    </xf>
    <xf numFmtId="0" fontId="5" fillId="7" borderId="8" xfId="1" applyFont="1" applyFill="1" applyBorder="1" applyAlignment="1">
      <alignment horizontal="left" vertical="center"/>
    </xf>
    <xf numFmtId="165" fontId="5" fillId="7" borderId="0" xfId="2" applyFont="1" applyFill="1" applyBorder="1" applyAlignment="1">
      <alignment horizontal="left" vertical="center"/>
    </xf>
    <xf numFmtId="0" fontId="3" fillId="7" borderId="0" xfId="1" applyFont="1" applyFill="1"/>
    <xf numFmtId="0" fontId="3" fillId="7" borderId="0" xfId="1" applyFont="1" applyFill="1" applyAlignment="1">
      <alignment horizontal="center"/>
    </xf>
    <xf numFmtId="0" fontId="1" fillId="7" borderId="0" xfId="1" applyFill="1"/>
    <xf numFmtId="165" fontId="3" fillId="7" borderId="0" xfId="1" applyNumberFormat="1" applyFont="1" applyFill="1" applyAlignment="1">
      <alignment horizontal="center"/>
    </xf>
    <xf numFmtId="170" fontId="3" fillId="7" borderId="0" xfId="2" applyNumberFormat="1" applyFont="1" applyFill="1"/>
    <xf numFmtId="170" fontId="13" fillId="7" borderId="0" xfId="2" applyNumberFormat="1" applyFont="1" applyFill="1"/>
    <xf numFmtId="169" fontId="5" fillId="7" borderId="8" xfId="1" applyNumberFormat="1" applyFont="1" applyFill="1" applyBorder="1" applyAlignment="1">
      <alignment horizontal="left" vertical="center"/>
    </xf>
    <xf numFmtId="165" fontId="3" fillId="7" borderId="0" xfId="2" applyFont="1" applyFill="1"/>
    <xf numFmtId="165" fontId="5" fillId="7" borderId="8" xfId="2" applyFont="1" applyFill="1" applyBorder="1" applyAlignment="1">
      <alignment horizontal="left" vertical="center"/>
    </xf>
    <xf numFmtId="166" fontId="5" fillId="8" borderId="21" xfId="1" applyNumberFormat="1" applyFont="1" applyFill="1" applyBorder="1" applyAlignment="1">
      <alignment horizontal="center" vertical="center"/>
    </xf>
    <xf numFmtId="169" fontId="5" fillId="9" borderId="21" xfId="1" applyNumberFormat="1" applyFont="1" applyFill="1" applyBorder="1" applyAlignment="1">
      <alignment horizontal="center" vertical="center"/>
    </xf>
    <xf numFmtId="0" fontId="5" fillId="7" borderId="21" xfId="1" applyFont="1" applyFill="1" applyBorder="1" applyAlignment="1">
      <alignment horizontal="center" vertical="center"/>
    </xf>
    <xf numFmtId="0" fontId="5" fillId="7" borderId="21" xfId="1" applyFont="1" applyFill="1" applyBorder="1" applyAlignment="1">
      <alignment horizontal="left" vertical="center"/>
    </xf>
    <xf numFmtId="49" fontId="5" fillId="7" borderId="21" xfId="1" applyNumberFormat="1" applyFont="1" applyFill="1" applyBorder="1" applyAlignment="1">
      <alignment horizontal="left" vertical="center"/>
    </xf>
    <xf numFmtId="169" fontId="3" fillId="7" borderId="0" xfId="1" applyNumberFormat="1" applyFont="1" applyFill="1" applyAlignment="1">
      <alignment horizontal="center"/>
    </xf>
    <xf numFmtId="169" fontId="13" fillId="7" borderId="0" xfId="1" applyNumberFormat="1" applyFont="1" applyFill="1" applyAlignment="1">
      <alignment horizontal="center"/>
    </xf>
    <xf numFmtId="49" fontId="5" fillId="7" borderId="23" xfId="1" applyNumberFormat="1" applyFont="1" applyFill="1" applyBorder="1" applyAlignment="1">
      <alignment horizontal="left" vertical="center"/>
    </xf>
    <xf numFmtId="166" fontId="5" fillId="8" borderId="23" xfId="1" applyNumberFormat="1" applyFont="1" applyFill="1" applyBorder="1" applyAlignment="1">
      <alignment horizontal="center" vertical="center"/>
    </xf>
    <xf numFmtId="169" fontId="5" fillId="9" borderId="23" xfId="1" applyNumberFormat="1" applyFont="1" applyFill="1" applyBorder="1" applyAlignment="1">
      <alignment horizontal="center" vertical="center"/>
    </xf>
    <xf numFmtId="0" fontId="5" fillId="7" borderId="23" xfId="1" applyFont="1" applyFill="1" applyBorder="1" applyAlignment="1">
      <alignment horizontal="center" vertical="center"/>
    </xf>
    <xf numFmtId="0" fontId="5" fillId="7" borderId="23" xfId="1" applyFont="1" applyFill="1" applyBorder="1" applyAlignment="1">
      <alignment horizontal="left" vertical="center"/>
    </xf>
    <xf numFmtId="0" fontId="5" fillId="7" borderId="9" xfId="1" applyFont="1" applyFill="1" applyBorder="1" applyAlignment="1">
      <alignment horizontal="center" vertical="center"/>
    </xf>
    <xf numFmtId="0" fontId="5" fillId="7" borderId="9" xfId="1" applyFont="1" applyFill="1" applyBorder="1" applyAlignment="1">
      <alignment horizontal="left" vertical="center"/>
    </xf>
    <xf numFmtId="0" fontId="16" fillId="0" borderId="15" xfId="0" applyFont="1" applyBorder="1" applyAlignment="1">
      <alignment horizontal="center"/>
    </xf>
    <xf numFmtId="171" fontId="16" fillId="0" borderId="15" xfId="0" applyNumberFormat="1" applyFont="1" applyBorder="1" applyAlignment="1">
      <alignment horizontal="center"/>
    </xf>
    <xf numFmtId="171" fontId="17" fillId="0" borderId="15" xfId="0" applyNumberFormat="1" applyFont="1" applyBorder="1" applyAlignment="1">
      <alignment horizontal="left"/>
    </xf>
    <xf numFmtId="171" fontId="18" fillId="0" borderId="15" xfId="0" applyNumberFormat="1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41" fontId="17" fillId="0" borderId="0" xfId="3" applyFont="1" applyFill="1" applyAlignment="1">
      <alignment horizontal="left"/>
    </xf>
    <xf numFmtId="41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167" fontId="5" fillId="0" borderId="15" xfId="1" applyNumberFormat="1" applyFont="1" applyBorder="1" applyAlignment="1">
      <alignment horizontal="center" vertical="center"/>
    </xf>
    <xf numFmtId="49" fontId="5" fillId="0" borderId="15" xfId="1" applyNumberFormat="1" applyFont="1" applyBorder="1" applyAlignment="1">
      <alignment horizontal="left" vertical="center"/>
    </xf>
    <xf numFmtId="169" fontId="5" fillId="0" borderId="15" xfId="1" applyNumberFormat="1" applyFont="1" applyBorder="1" applyAlignment="1">
      <alignment horizontal="center" vertical="center"/>
    </xf>
    <xf numFmtId="42" fontId="16" fillId="0" borderId="15" xfId="0" applyNumberFormat="1" applyFont="1" applyBorder="1" applyAlignment="1">
      <alignment horizontal="center"/>
    </xf>
    <xf numFmtId="42" fontId="5" fillId="0" borderId="15" xfId="1" applyNumberFormat="1" applyFont="1" applyBorder="1" applyAlignment="1">
      <alignment horizontal="center" vertical="center"/>
    </xf>
    <xf numFmtId="42" fontId="17" fillId="0" borderId="15" xfId="0" applyNumberFormat="1" applyFont="1" applyBorder="1" applyAlignment="1">
      <alignment horizontal="left"/>
    </xf>
    <xf numFmtId="42" fontId="17" fillId="0" borderId="0" xfId="0" applyNumberFormat="1" applyFont="1" applyAlignment="1">
      <alignment horizontal="left"/>
    </xf>
    <xf numFmtId="0" fontId="17" fillId="0" borderId="15" xfId="0" applyFont="1" applyBorder="1"/>
    <xf numFmtId="171" fontId="17" fillId="0" borderId="0" xfId="0" applyNumberFormat="1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171" fontId="17" fillId="0" borderId="0" xfId="0" applyNumberFormat="1" applyFont="1" applyAlignment="1">
      <alignment vertical="top"/>
    </xf>
    <xf numFmtId="171" fontId="19" fillId="0" borderId="0" xfId="0" applyNumberFormat="1" applyFont="1" applyAlignment="1">
      <alignment vertical="top"/>
    </xf>
    <xf numFmtId="0" fontId="19" fillId="0" borderId="0" xfId="0" applyFont="1" applyAlignment="1">
      <alignment vertical="top"/>
    </xf>
    <xf numFmtId="171" fontId="20" fillId="0" borderId="0" xfId="0" applyNumberFormat="1" applyFont="1"/>
    <xf numFmtId="0" fontId="20" fillId="0" borderId="0" xfId="0" applyFont="1"/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171" fontId="16" fillId="0" borderId="15" xfId="0" applyNumberFormat="1" applyFont="1" applyBorder="1"/>
    <xf numFmtId="171" fontId="17" fillId="0" borderId="15" xfId="0" applyNumberFormat="1" applyFont="1" applyBorder="1"/>
    <xf numFmtId="171" fontId="17" fillId="0" borderId="0" xfId="0" applyNumberFormat="1" applyFont="1"/>
    <xf numFmtId="169" fontId="5" fillId="0" borderId="15" xfId="1" applyNumberFormat="1" applyFont="1" applyBorder="1"/>
    <xf numFmtId="171" fontId="19" fillId="0" borderId="0" xfId="0" applyNumberFormat="1" applyFont="1"/>
    <xf numFmtId="49" fontId="4" fillId="0" borderId="15" xfId="1" applyNumberFormat="1" applyFont="1" applyBorder="1" applyAlignment="1">
      <alignment horizontal="left" vertical="center"/>
    </xf>
    <xf numFmtId="0" fontId="19" fillId="0" borderId="0" xfId="0" applyFont="1"/>
    <xf numFmtId="49" fontId="22" fillId="0" borderId="15" xfId="1" applyNumberFormat="1" applyFont="1" applyBorder="1" applyAlignment="1">
      <alignment horizontal="left" vertical="center"/>
    </xf>
    <xf numFmtId="171" fontId="5" fillId="0" borderId="15" xfId="1" applyNumberFormat="1" applyFont="1" applyBorder="1" applyAlignment="1">
      <alignment horizontal="left" vertical="center"/>
    </xf>
    <xf numFmtId="171" fontId="20" fillId="0" borderId="15" xfId="0" applyNumberFormat="1" applyFont="1" applyBorder="1" applyAlignment="1">
      <alignment horizontal="left"/>
    </xf>
    <xf numFmtId="42" fontId="20" fillId="0" borderId="15" xfId="0" applyNumberFormat="1" applyFont="1" applyBorder="1" applyAlignment="1">
      <alignment horizontal="left"/>
    </xf>
    <xf numFmtId="171" fontId="20" fillId="0" borderId="15" xfId="0" applyNumberFormat="1" applyFont="1" applyBorder="1"/>
    <xf numFmtId="171" fontId="0" fillId="0" borderId="0" xfId="0" applyNumberFormat="1"/>
    <xf numFmtId="171" fontId="0" fillId="0" borderId="0" xfId="0" applyNumberFormat="1" applyAlignment="1">
      <alignment horizontal="left"/>
    </xf>
    <xf numFmtId="171" fontId="21" fillId="0" borderId="15" xfId="0" applyNumberFormat="1" applyFont="1" applyBorder="1" applyAlignment="1">
      <alignment horizontal="left"/>
    </xf>
    <xf numFmtId="167" fontId="4" fillId="0" borderId="15" xfId="1" applyNumberFormat="1" applyFont="1" applyBorder="1" applyAlignment="1">
      <alignment horizontal="center" vertical="center"/>
    </xf>
    <xf numFmtId="171" fontId="26" fillId="0" borderId="15" xfId="0" applyNumberFormat="1" applyFont="1" applyBorder="1" applyAlignment="1">
      <alignment horizontal="left"/>
    </xf>
    <xf numFmtId="0" fontId="15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171" fontId="16" fillId="0" borderId="24" xfId="0" applyNumberFormat="1" applyFont="1" applyBorder="1" applyAlignment="1">
      <alignment horizontal="center"/>
    </xf>
    <xf numFmtId="171" fontId="16" fillId="0" borderId="24" xfId="0" applyNumberFormat="1" applyFont="1" applyBorder="1"/>
    <xf numFmtId="0" fontId="24" fillId="0" borderId="2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171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41" fontId="17" fillId="0" borderId="0" xfId="3" applyFont="1" applyFill="1" applyAlignment="1">
      <alignment horizontal="center"/>
    </xf>
    <xf numFmtId="41" fontId="17" fillId="0" borderId="0" xfId="0" applyNumberFormat="1" applyFont="1" applyAlignment="1">
      <alignment horizontal="center"/>
    </xf>
    <xf numFmtId="171" fontId="17" fillId="0" borderId="15" xfId="0" applyNumberFormat="1" applyFont="1" applyBorder="1" applyAlignment="1">
      <alignment horizontal="center"/>
    </xf>
    <xf numFmtId="171" fontId="20" fillId="0" borderId="15" xfId="0" applyNumberFormat="1" applyFont="1" applyBorder="1" applyAlignment="1">
      <alignment horizontal="center"/>
    </xf>
    <xf numFmtId="171" fontId="17" fillId="0" borderId="0" xfId="0" applyNumberFormat="1" applyFont="1" applyAlignment="1">
      <alignment horizontal="center"/>
    </xf>
    <xf numFmtId="171" fontId="17" fillId="0" borderId="0" xfId="0" applyNumberFormat="1" applyFont="1" applyAlignment="1">
      <alignment horizontal="center" vertical="top"/>
    </xf>
    <xf numFmtId="171" fontId="5" fillId="0" borderId="15" xfId="1" applyNumberFormat="1" applyFont="1" applyBorder="1" applyAlignment="1">
      <alignment horizontal="center" vertical="center"/>
    </xf>
    <xf numFmtId="171" fontId="15" fillId="0" borderId="0" xfId="0" applyNumberFormat="1" applyFont="1" applyAlignment="1">
      <alignment horizontal="center"/>
    </xf>
    <xf numFmtId="171" fontId="0" fillId="0" borderId="15" xfId="1" applyNumberFormat="1" applyFont="1" applyBorder="1" applyAlignment="1">
      <alignment horizontal="center" vertical="center"/>
    </xf>
    <xf numFmtId="171" fontId="22" fillId="0" borderId="15" xfId="1" applyNumberFormat="1" applyFont="1" applyBorder="1" applyAlignment="1">
      <alignment horizontal="center" vertical="center"/>
    </xf>
    <xf numFmtId="171" fontId="0" fillId="0" borderId="0" xfId="0" applyNumberFormat="1" applyAlignment="1">
      <alignment horizontal="center"/>
    </xf>
    <xf numFmtId="171" fontId="15" fillId="0" borderId="0" xfId="0" applyNumberFormat="1" applyFont="1" applyAlignment="1">
      <alignment horizontal="center" vertical="center"/>
    </xf>
    <xf numFmtId="171" fontId="16" fillId="0" borderId="24" xfId="0" applyNumberFormat="1" applyFont="1" applyBorder="1" applyAlignment="1">
      <alignment horizontal="center" vertical="center"/>
    </xf>
    <xf numFmtId="171" fontId="17" fillId="0" borderId="0" xfId="0" applyNumberFormat="1" applyFont="1" applyAlignment="1">
      <alignment horizontal="left" vertical="center"/>
    </xf>
    <xf numFmtId="171" fontId="0" fillId="0" borderId="0" xfId="0" applyNumberFormat="1" applyAlignment="1">
      <alignment vertical="center"/>
    </xf>
    <xf numFmtId="171" fontId="25" fillId="0" borderId="15" xfId="0" applyNumberFormat="1" applyFont="1" applyBorder="1" applyAlignment="1">
      <alignment horizontal="center"/>
    </xf>
    <xf numFmtId="167" fontId="27" fillId="0" borderId="15" xfId="1" applyNumberFormat="1" applyFont="1" applyBorder="1" applyAlignment="1">
      <alignment horizontal="center" vertical="center"/>
    </xf>
    <xf numFmtId="171" fontId="27" fillId="0" borderId="15" xfId="1" applyNumberFormat="1" applyFont="1" applyBorder="1" applyAlignment="1">
      <alignment horizontal="center" vertical="center"/>
    </xf>
    <xf numFmtId="171" fontId="29" fillId="0" borderId="24" xfId="0" applyNumberFormat="1" applyFont="1" applyBorder="1" applyAlignment="1">
      <alignment horizontal="center"/>
    </xf>
    <xf numFmtId="171" fontId="29" fillId="0" borderId="24" xfId="0" applyNumberFormat="1" applyFont="1" applyBorder="1" applyAlignment="1">
      <alignment horizontal="center" vertical="center"/>
    </xf>
    <xf numFmtId="171" fontId="29" fillId="0" borderId="24" xfId="0" applyNumberFormat="1" applyFont="1" applyBorder="1"/>
    <xf numFmtId="0" fontId="30" fillId="0" borderId="24" xfId="0" applyFont="1" applyBorder="1" applyAlignment="1">
      <alignment horizontal="center"/>
    </xf>
    <xf numFmtId="171" fontId="30" fillId="0" borderId="15" xfId="0" applyNumberFormat="1" applyFont="1" applyBorder="1" applyAlignment="1">
      <alignment horizontal="center"/>
    </xf>
    <xf numFmtId="14" fontId="30" fillId="0" borderId="24" xfId="0" applyNumberFormat="1" applyFont="1" applyBorder="1" applyAlignment="1">
      <alignment horizontal="center" vertical="center"/>
    </xf>
    <xf numFmtId="0" fontId="30" fillId="0" borderId="24" xfId="0" applyFont="1" applyBorder="1" applyAlignment="1">
      <alignment vertical="center"/>
    </xf>
    <xf numFmtId="0" fontId="29" fillId="0" borderId="24" xfId="0" applyFont="1" applyBorder="1" applyAlignment="1">
      <alignment horizontal="center" vertical="center"/>
    </xf>
    <xf numFmtId="171" fontId="30" fillId="0" borderId="24" xfId="0" applyNumberFormat="1" applyFont="1" applyBorder="1" applyAlignment="1">
      <alignment horizontal="left"/>
    </xf>
    <xf numFmtId="0" fontId="30" fillId="0" borderId="15" xfId="0" applyFont="1" applyBorder="1" applyAlignment="1">
      <alignment horizontal="center"/>
    </xf>
    <xf numFmtId="171" fontId="29" fillId="0" borderId="15" xfId="0" applyNumberFormat="1" applyFont="1" applyBorder="1" applyAlignment="1">
      <alignment horizontal="center"/>
    </xf>
    <xf numFmtId="171" fontId="32" fillId="0" borderId="15" xfId="0" applyNumberFormat="1" applyFont="1" applyBorder="1" applyAlignment="1">
      <alignment horizontal="left"/>
    </xf>
    <xf numFmtId="0" fontId="32" fillId="0" borderId="15" xfId="0" applyFont="1" applyBorder="1" applyAlignment="1">
      <alignment horizontal="center"/>
    </xf>
    <xf numFmtId="0" fontId="32" fillId="0" borderId="0" xfId="0" applyFont="1"/>
    <xf numFmtId="171" fontId="32" fillId="0" borderId="15" xfId="0" applyNumberFormat="1" applyFont="1" applyBorder="1"/>
    <xf numFmtId="171" fontId="32" fillId="0" borderId="15" xfId="1" applyNumberFormat="1" applyFont="1" applyBorder="1" applyAlignment="1">
      <alignment horizontal="center" vertical="center"/>
    </xf>
    <xf numFmtId="171" fontId="31" fillId="0" borderId="15" xfId="0" applyNumberFormat="1" applyFont="1" applyBorder="1" applyAlignment="1">
      <alignment horizontal="left"/>
    </xf>
    <xf numFmtId="171" fontId="31" fillId="0" borderId="15" xfId="0" applyNumberFormat="1" applyFont="1" applyBorder="1"/>
    <xf numFmtId="0" fontId="32" fillId="0" borderId="0" xfId="0" applyFont="1" applyAlignment="1">
      <alignment horizontal="center"/>
    </xf>
    <xf numFmtId="171" fontId="32" fillId="0" borderId="0" xfId="0" applyNumberFormat="1" applyFont="1" applyAlignment="1">
      <alignment horizontal="left"/>
    </xf>
    <xf numFmtId="171" fontId="32" fillId="0" borderId="0" xfId="0" applyNumberFormat="1" applyFont="1" applyAlignment="1">
      <alignment horizontal="left" vertical="center"/>
    </xf>
    <xf numFmtId="171" fontId="32" fillId="0" borderId="0" xfId="0" applyNumberFormat="1" applyFont="1"/>
    <xf numFmtId="41" fontId="32" fillId="0" borderId="0" xfId="3" applyFont="1" applyFill="1" applyAlignment="1">
      <alignment horizontal="center"/>
    </xf>
    <xf numFmtId="41" fontId="32" fillId="0" borderId="0" xfId="0" applyNumberFormat="1" applyFont="1" applyAlignment="1">
      <alignment horizontal="center"/>
    </xf>
    <xf numFmtId="0" fontId="32" fillId="0" borderId="0" xfId="0" applyFont="1" applyAlignment="1">
      <alignment horizontal="center" vertical="top"/>
    </xf>
    <xf numFmtId="171" fontId="32" fillId="0" borderId="0" xfId="0" applyNumberFormat="1" applyFont="1" applyAlignment="1">
      <alignment vertical="top"/>
    </xf>
    <xf numFmtId="171" fontId="32" fillId="0" borderId="0" xfId="0" applyNumberFormat="1" applyFont="1" applyAlignment="1">
      <alignment horizontal="center" wrapText="1"/>
    </xf>
    <xf numFmtId="0" fontId="33" fillId="0" borderId="0" xfId="0" applyFont="1" applyAlignment="1">
      <alignment horizontal="center"/>
    </xf>
    <xf numFmtId="0" fontId="30" fillId="0" borderId="24" xfId="0" applyFont="1" applyBorder="1" applyAlignment="1">
      <alignment horizontal="center" vertical="center" wrapText="1"/>
    </xf>
    <xf numFmtId="0" fontId="0" fillId="0" borderId="15" xfId="0" applyBorder="1"/>
    <xf numFmtId="171" fontId="5" fillId="0" borderId="15" xfId="1" applyNumberFormat="1" applyFont="1" applyBorder="1"/>
    <xf numFmtId="0" fontId="24" fillId="0" borderId="24" xfId="0" applyFont="1" applyBorder="1" applyAlignment="1">
      <alignment horizontal="left" vertical="center"/>
    </xf>
    <xf numFmtId="171" fontId="24" fillId="0" borderId="2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4" fillId="0" borderId="24" xfId="0" applyFont="1" applyBorder="1" applyAlignment="1">
      <alignment horizontal="center" vertical="center" wrapText="1"/>
    </xf>
    <xf numFmtId="171" fontId="28" fillId="0" borderId="15" xfId="1" applyNumberFormat="1" applyFont="1" applyBorder="1" applyAlignment="1">
      <alignment horizontal="center"/>
    </xf>
    <xf numFmtId="0" fontId="31" fillId="0" borderId="0" xfId="0" applyFont="1"/>
    <xf numFmtId="0" fontId="34" fillId="0" borderId="0" xfId="0" applyFont="1" applyAlignment="1">
      <alignment horizontal="center"/>
    </xf>
    <xf numFmtId="0" fontId="23" fillId="0" borderId="24" xfId="0" applyFont="1" applyBorder="1" applyAlignment="1">
      <alignment horizontal="center"/>
    </xf>
    <xf numFmtId="0" fontId="35" fillId="0" borderId="0" xfId="0" applyFont="1" applyAlignment="1">
      <alignment horizontal="center"/>
    </xf>
    <xf numFmtId="41" fontId="35" fillId="0" borderId="0" xfId="3" applyFont="1" applyFill="1" applyAlignment="1">
      <alignment horizontal="center"/>
    </xf>
    <xf numFmtId="41" fontId="35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0" fontId="23" fillId="0" borderId="24" xfId="0" applyFont="1" applyBorder="1" applyAlignment="1">
      <alignment horizontal="left" vertical="center"/>
    </xf>
    <xf numFmtId="171" fontId="35" fillId="0" borderId="15" xfId="0" applyNumberFormat="1" applyFont="1" applyBorder="1" applyAlignment="1">
      <alignment horizontal="left"/>
    </xf>
    <xf numFmtId="49" fontId="37" fillId="0" borderId="15" xfId="1" applyNumberFormat="1" applyFont="1" applyBorder="1" applyAlignment="1">
      <alignment horizontal="left" vertical="center"/>
    </xf>
    <xf numFmtId="171" fontId="38" fillId="0" borderId="15" xfId="0" applyNumberFormat="1" applyFont="1" applyBorder="1" applyAlignment="1">
      <alignment horizontal="left"/>
    </xf>
    <xf numFmtId="0" fontId="35" fillId="0" borderId="0" xfId="0" applyFont="1"/>
    <xf numFmtId="171" fontId="36" fillId="0" borderId="0" xfId="0" applyNumberFormat="1" applyFont="1"/>
    <xf numFmtId="0" fontId="36" fillId="0" borderId="0" xfId="0" applyFont="1"/>
    <xf numFmtId="171" fontId="23" fillId="0" borderId="24" xfId="0" applyNumberFormat="1" applyFont="1" applyBorder="1" applyAlignment="1">
      <alignment horizontal="left"/>
    </xf>
    <xf numFmtId="171" fontId="39" fillId="0" borderId="15" xfId="0" applyNumberFormat="1" applyFont="1" applyBorder="1" applyAlignment="1">
      <alignment horizontal="left"/>
    </xf>
    <xf numFmtId="171" fontId="35" fillId="0" borderId="0" xfId="0" applyNumberFormat="1" applyFont="1" applyAlignment="1">
      <alignment horizontal="left"/>
    </xf>
    <xf numFmtId="0" fontId="24" fillId="0" borderId="15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left" vertical="center"/>
    </xf>
    <xf numFmtId="0" fontId="0" fillId="7" borderId="15" xfId="0" applyFill="1" applyBorder="1" applyAlignment="1">
      <alignment horizontal="center"/>
    </xf>
    <xf numFmtId="167" fontId="5" fillId="7" borderId="15" xfId="1" applyNumberFormat="1" applyFont="1" applyFill="1" applyBorder="1" applyAlignment="1">
      <alignment horizontal="center" vertical="center"/>
    </xf>
    <xf numFmtId="49" fontId="5" fillId="7" borderId="15" xfId="1" applyNumberFormat="1" applyFont="1" applyFill="1" applyBorder="1" applyAlignment="1">
      <alignment horizontal="left" vertical="center"/>
    </xf>
    <xf numFmtId="171" fontId="17" fillId="7" borderId="15" xfId="0" applyNumberFormat="1" applyFont="1" applyFill="1" applyBorder="1" applyAlignment="1">
      <alignment horizontal="left"/>
    </xf>
    <xf numFmtId="42" fontId="17" fillId="7" borderId="15" xfId="0" applyNumberFormat="1" applyFont="1" applyFill="1" applyBorder="1" applyAlignment="1">
      <alignment horizontal="left"/>
    </xf>
    <xf numFmtId="171" fontId="17" fillId="7" borderId="15" xfId="0" applyNumberFormat="1" applyFont="1" applyFill="1" applyBorder="1"/>
    <xf numFmtId="169" fontId="5" fillId="7" borderId="15" xfId="1" applyNumberFormat="1" applyFont="1" applyFill="1" applyBorder="1" applyAlignment="1">
      <alignment horizontal="center" vertical="center"/>
    </xf>
    <xf numFmtId="171" fontId="18" fillId="7" borderId="15" xfId="0" applyNumberFormat="1" applyFont="1" applyFill="1" applyBorder="1" applyAlignment="1">
      <alignment horizontal="left"/>
    </xf>
    <xf numFmtId="167" fontId="37" fillId="0" borderId="15" xfId="1" applyNumberFormat="1" applyFont="1" applyBorder="1" applyAlignment="1">
      <alignment horizontal="left" vertical="center"/>
    </xf>
    <xf numFmtId="0" fontId="36" fillId="0" borderId="15" xfId="0" applyFont="1" applyBorder="1" applyAlignment="1">
      <alignment horizontal="center"/>
    </xf>
    <xf numFmtId="167" fontId="37" fillId="0" borderId="15" xfId="1" applyNumberFormat="1" applyFont="1" applyBorder="1" applyAlignment="1">
      <alignment horizontal="center" vertical="center"/>
    </xf>
    <xf numFmtId="171" fontId="37" fillId="0" borderId="15" xfId="1" applyNumberFormat="1" applyFont="1" applyBorder="1" applyAlignment="1">
      <alignment horizontal="left" vertical="center"/>
    </xf>
    <xf numFmtId="171" fontId="42" fillId="0" borderId="15" xfId="0" applyNumberFormat="1" applyFont="1" applyBorder="1" applyAlignment="1">
      <alignment horizontal="left"/>
    </xf>
    <xf numFmtId="171" fontId="19" fillId="0" borderId="0" xfId="0" applyNumberFormat="1" applyFont="1" applyAlignment="1">
      <alignment horizontal="center" vertical="top"/>
    </xf>
    <xf numFmtId="0" fontId="40" fillId="0" borderId="0" xfId="0" applyFont="1" applyAlignment="1">
      <alignment horizontal="center" vertical="top"/>
    </xf>
    <xf numFmtId="171" fontId="40" fillId="0" borderId="0" xfId="0" applyNumberFormat="1" applyFont="1" applyAlignment="1">
      <alignment horizontal="center" vertical="top"/>
    </xf>
    <xf numFmtId="0" fontId="41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171" fontId="36" fillId="0" borderId="0" xfId="0" applyNumberFormat="1" applyFont="1" applyAlignment="1">
      <alignment horizontal="left"/>
    </xf>
    <xf numFmtId="0" fontId="36" fillId="0" borderId="0" xfId="0" applyFont="1" applyAlignment="1">
      <alignment horizontal="left"/>
    </xf>
    <xf numFmtId="171" fontId="34" fillId="0" borderId="0" xfId="0" applyNumberFormat="1" applyFont="1" applyAlignment="1">
      <alignment horizontal="center"/>
    </xf>
    <xf numFmtId="171" fontId="35" fillId="0" borderId="0" xfId="0" applyNumberFormat="1" applyFont="1"/>
    <xf numFmtId="0" fontId="36" fillId="0" borderId="15" xfId="0" applyFont="1" applyBorder="1"/>
    <xf numFmtId="0" fontId="36" fillId="0" borderId="15" xfId="0" applyFont="1" applyBorder="1" applyAlignment="1">
      <alignment horizontal="left"/>
    </xf>
    <xf numFmtId="171" fontId="36" fillId="0" borderId="15" xfId="0" applyNumberFormat="1" applyFont="1" applyBorder="1"/>
    <xf numFmtId="171" fontId="23" fillId="0" borderId="15" xfId="0" applyNumberFormat="1" applyFont="1" applyBorder="1" applyAlignment="1">
      <alignment horizontal="center" vertical="center"/>
    </xf>
    <xf numFmtId="171" fontId="23" fillId="0" borderId="15" xfId="0" applyNumberFormat="1" applyFont="1" applyBorder="1" applyAlignment="1">
      <alignment horizontal="left"/>
    </xf>
    <xf numFmtId="0" fontId="36" fillId="7" borderId="15" xfId="0" applyFont="1" applyFill="1" applyBorder="1" applyAlignment="1">
      <alignment horizontal="center"/>
    </xf>
    <xf numFmtId="167" fontId="37" fillId="7" borderId="15" xfId="1" applyNumberFormat="1" applyFont="1" applyFill="1" applyBorder="1" applyAlignment="1">
      <alignment horizontal="center" vertical="center"/>
    </xf>
    <xf numFmtId="171" fontId="35" fillId="7" borderId="15" xfId="0" applyNumberFormat="1" applyFont="1" applyFill="1" applyBorder="1" applyAlignment="1">
      <alignment horizontal="left"/>
    </xf>
    <xf numFmtId="171" fontId="23" fillId="7" borderId="15" xfId="0" applyNumberFormat="1" applyFont="1" applyFill="1" applyBorder="1" applyAlignment="1">
      <alignment horizontal="center"/>
    </xf>
    <xf numFmtId="49" fontId="37" fillId="7" borderId="15" xfId="1" applyNumberFormat="1" applyFont="1" applyFill="1" applyBorder="1" applyAlignment="1">
      <alignment horizontal="left" vertical="center"/>
    </xf>
    <xf numFmtId="171" fontId="37" fillId="7" borderId="15" xfId="1" applyNumberFormat="1" applyFont="1" applyFill="1" applyBorder="1" applyAlignment="1">
      <alignment horizontal="left" vertical="center"/>
    </xf>
    <xf numFmtId="167" fontId="5" fillId="0" borderId="15" xfId="1" applyNumberFormat="1" applyFont="1" applyBorder="1" applyAlignment="1">
      <alignment horizontal="left" vertical="center"/>
    </xf>
    <xf numFmtId="171" fontId="43" fillId="0" borderId="0" xfId="0" applyNumberFormat="1" applyFont="1"/>
    <xf numFmtId="0" fontId="24" fillId="0" borderId="15" xfId="0" applyFont="1" applyBorder="1" applyAlignment="1">
      <alignment horizontal="center" vertical="center"/>
    </xf>
    <xf numFmtId="171" fontId="24" fillId="0" borderId="15" xfId="0" applyNumberFormat="1" applyFont="1" applyBorder="1" applyAlignment="1">
      <alignment horizontal="center"/>
    </xf>
    <xf numFmtId="0" fontId="36" fillId="0" borderId="15" xfId="0" applyFont="1" applyBorder="1" applyAlignment="1">
      <alignment horizontal="center" vertical="center"/>
    </xf>
    <xf numFmtId="171" fontId="35" fillId="0" borderId="15" xfId="0" applyNumberFormat="1" applyFont="1" applyBorder="1" applyAlignment="1">
      <alignment horizontal="left" vertical="center"/>
    </xf>
    <xf numFmtId="0" fontId="34" fillId="0" borderId="0" xfId="0" applyFont="1" applyAlignment="1">
      <alignment horizontal="left"/>
    </xf>
    <xf numFmtId="171" fontId="35" fillId="0" borderId="0" xfId="0" applyNumberFormat="1" applyFont="1" applyAlignment="1">
      <alignment horizontal="left" vertical="top"/>
    </xf>
    <xf numFmtId="0" fontId="36" fillId="0" borderId="24" xfId="0" applyFont="1" applyBorder="1" applyAlignment="1">
      <alignment horizontal="center"/>
    </xf>
    <xf numFmtId="167" fontId="37" fillId="0" borderId="24" xfId="1" applyNumberFormat="1" applyFont="1" applyBorder="1" applyAlignment="1">
      <alignment horizontal="center" vertical="center"/>
    </xf>
    <xf numFmtId="49" fontId="37" fillId="0" borderId="24" xfId="1" applyNumberFormat="1" applyFont="1" applyBorder="1" applyAlignment="1">
      <alignment horizontal="left" vertical="center"/>
    </xf>
    <xf numFmtId="171" fontId="37" fillId="0" borderId="24" xfId="1" applyNumberFormat="1" applyFont="1" applyBorder="1" applyAlignment="1">
      <alignment horizontal="left" vertical="center"/>
    </xf>
    <xf numFmtId="171" fontId="35" fillId="0" borderId="24" xfId="0" applyNumberFormat="1" applyFont="1" applyBorder="1" applyAlignment="1">
      <alignment horizontal="left"/>
    </xf>
    <xf numFmtId="171" fontId="23" fillId="0" borderId="24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171" fontId="45" fillId="0" borderId="15" xfId="0" applyNumberFormat="1" applyFont="1" applyBorder="1" applyAlignment="1">
      <alignment horizontal="left"/>
    </xf>
    <xf numFmtId="167" fontId="4" fillId="0" borderId="6" xfId="1" applyNumberFormat="1" applyFont="1" applyBorder="1" applyAlignment="1">
      <alignment horizontal="center" vertical="center"/>
    </xf>
    <xf numFmtId="167" fontId="4" fillId="0" borderId="7" xfId="1" applyNumberFormat="1" applyFont="1" applyBorder="1" applyAlignment="1">
      <alignment horizontal="center" vertical="center"/>
    </xf>
    <xf numFmtId="3" fontId="8" fillId="0" borderId="12" xfId="1" applyNumberFormat="1" applyFont="1" applyBorder="1" applyAlignment="1">
      <alignment horizontal="center" vertical="center"/>
    </xf>
    <xf numFmtId="0" fontId="1" fillId="0" borderId="13" xfId="1" applyBorder="1"/>
    <xf numFmtId="169" fontId="5" fillId="0" borderId="0" xfId="1" applyNumberFormat="1" applyFont="1" applyAlignment="1">
      <alignment horizontal="left" vertical="center"/>
    </xf>
    <xf numFmtId="0" fontId="1" fillId="0" borderId="0" xfId="1"/>
    <xf numFmtId="167" fontId="2" fillId="0" borderId="0" xfId="1" applyNumberFormat="1" applyFont="1" applyAlignment="1">
      <alignment horizontal="center" vertical="center"/>
    </xf>
    <xf numFmtId="167" fontId="4" fillId="0" borderId="16" xfId="1" applyNumberFormat="1" applyFont="1" applyBorder="1" applyAlignment="1">
      <alignment horizontal="center" vertical="center"/>
    </xf>
    <xf numFmtId="167" fontId="4" fillId="0" borderId="17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166" fontId="4" fillId="0" borderId="2" xfId="1" applyNumberFormat="1" applyFont="1" applyBorder="1" applyAlignment="1">
      <alignment horizontal="center" vertical="center"/>
    </xf>
    <xf numFmtId="166" fontId="4" fillId="0" borderId="3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66" fontId="4" fillId="0" borderId="4" xfId="1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1" fontId="19" fillId="0" borderId="0" xfId="0" applyNumberFormat="1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6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171" fontId="20" fillId="0" borderId="26" xfId="0" applyNumberFormat="1" applyFont="1" applyBorder="1" applyAlignment="1">
      <alignment horizontal="center"/>
    </xf>
    <xf numFmtId="171" fontId="20" fillId="0" borderId="27" xfId="0" applyNumberFormat="1" applyFont="1" applyBorder="1" applyAlignment="1">
      <alignment horizontal="center"/>
    </xf>
    <xf numFmtId="171" fontId="20" fillId="0" borderId="28" xfId="0" applyNumberFormat="1" applyFont="1" applyBorder="1" applyAlignment="1">
      <alignment horizontal="center"/>
    </xf>
    <xf numFmtId="0" fontId="32" fillId="0" borderId="0" xfId="0" applyFont="1" applyAlignment="1">
      <alignment horizontal="center" vertical="top"/>
    </xf>
    <xf numFmtId="171" fontId="32" fillId="0" borderId="0" xfId="0" applyNumberFormat="1" applyFont="1" applyAlignment="1">
      <alignment horizontal="center" vertical="top"/>
    </xf>
    <xf numFmtId="0" fontId="30" fillId="0" borderId="25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/>
    </xf>
    <xf numFmtId="0" fontId="29" fillId="0" borderId="24" xfId="0" applyFont="1" applyBorder="1" applyAlignment="1">
      <alignment horizontal="center" vertical="center"/>
    </xf>
    <xf numFmtId="171" fontId="31" fillId="0" borderId="26" xfId="0" applyNumberFormat="1" applyFont="1" applyBorder="1" applyAlignment="1">
      <alignment horizontal="center"/>
    </xf>
    <xf numFmtId="171" fontId="31" fillId="0" borderId="27" xfId="0" applyNumberFormat="1" applyFont="1" applyBorder="1" applyAlignment="1">
      <alignment horizontal="center"/>
    </xf>
    <xf numFmtId="171" fontId="31" fillId="0" borderId="28" xfId="0" applyNumberFormat="1" applyFont="1" applyBorder="1" applyAlignment="1">
      <alignment horizontal="center"/>
    </xf>
    <xf numFmtId="0" fontId="18" fillId="0" borderId="25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171" fontId="20" fillId="0" borderId="25" xfId="0" applyNumberFormat="1" applyFont="1" applyBorder="1" applyAlignment="1">
      <alignment horizontal="left" vertical="center"/>
    </xf>
    <xf numFmtId="171" fontId="20" fillId="0" borderId="24" xfId="0" applyNumberFormat="1" applyFont="1" applyBorder="1" applyAlignment="1">
      <alignment horizontal="left" vertical="center"/>
    </xf>
    <xf numFmtId="171" fontId="16" fillId="0" borderId="25" xfId="0" applyNumberFormat="1" applyFont="1" applyBorder="1" applyAlignment="1">
      <alignment horizontal="center" vertical="center"/>
    </xf>
    <xf numFmtId="171" fontId="16" fillId="0" borderId="24" xfId="0" applyNumberFormat="1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171" fontId="44" fillId="0" borderId="25" xfId="0" applyNumberFormat="1" applyFont="1" applyBorder="1" applyAlignment="1">
      <alignment horizontal="center" vertical="center"/>
    </xf>
    <xf numFmtId="171" fontId="44" fillId="0" borderId="24" xfId="0" applyNumberFormat="1" applyFont="1" applyBorder="1" applyAlignment="1">
      <alignment horizontal="center" vertical="center"/>
    </xf>
    <xf numFmtId="171" fontId="45" fillId="0" borderId="25" xfId="0" applyNumberFormat="1" applyFont="1" applyBorder="1" applyAlignment="1">
      <alignment horizontal="center" vertical="center"/>
    </xf>
    <xf numFmtId="171" fontId="45" fillId="0" borderId="24" xfId="0" applyNumberFormat="1" applyFont="1" applyBorder="1" applyAlignment="1">
      <alignment horizontal="center" vertical="center"/>
    </xf>
    <xf numFmtId="0" fontId="44" fillId="0" borderId="25" xfId="0" applyFont="1" applyBorder="1" applyAlignment="1">
      <alignment horizontal="center" vertical="center"/>
    </xf>
    <xf numFmtId="0" fontId="44" fillId="0" borderId="24" xfId="0" applyFont="1" applyBorder="1" applyAlignment="1">
      <alignment horizontal="center" vertical="center"/>
    </xf>
    <xf numFmtId="171" fontId="16" fillId="0" borderId="15" xfId="0" applyNumberFormat="1" applyFont="1" applyBorder="1" applyAlignment="1">
      <alignment horizontal="center" vertical="center"/>
    </xf>
    <xf numFmtId="171" fontId="16" fillId="0" borderId="15" xfId="0" applyNumberFormat="1" applyFont="1" applyBorder="1" applyAlignment="1">
      <alignment horizontal="center" vertical="center" wrapText="1"/>
    </xf>
    <xf numFmtId="171" fontId="46" fillId="0" borderId="15" xfId="0" applyNumberFormat="1" applyFont="1" applyBorder="1" applyAlignment="1">
      <alignment horizontal="center" vertical="center" wrapText="1"/>
    </xf>
  </cellXfs>
  <cellStyles count="4">
    <cellStyle name="Comma" xfId="2" builtinId="3"/>
    <cellStyle name="Comma [0]" xfId="3" builtinId="6"/>
    <cellStyle name="Normal" xfId="0" builtinId="0"/>
    <cellStyle name="Normal 2" xfId="1" xr:uid="{00000000-0005-0000-0000-000003000000}"/>
  </cellStyles>
  <dxfs count="0"/>
  <tableStyles count="1" defaultTableStyle="TableStyleMedium2" defaultPivotStyle="PivotStyleLight16">
    <tableStyle name="Invisible" pivot="0" table="0" count="0" xr9:uid="{98084AE7-3D58-4AB4-A7F4-ED010DF4AE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7"/>
  <sheetViews>
    <sheetView zoomScale="90" zoomScaleNormal="90" workbookViewId="0">
      <pane ySplit="4" topLeftCell="A80" activePane="bottomLeft" state="frozen"/>
      <selection pane="bottomLeft" activeCell="C6" sqref="C6"/>
    </sheetView>
  </sheetViews>
  <sheetFormatPr defaultColWidth="17.21875" defaultRowHeight="15" customHeight="1" x14ac:dyDescent="0.25"/>
  <cols>
    <col min="1" max="1" width="5.21875" style="4" customWidth="1"/>
    <col min="2" max="2" width="16.21875" style="5" customWidth="1"/>
    <col min="3" max="3" width="47.5546875" style="4" customWidth="1"/>
    <col min="4" max="4" width="21.77734375" style="4" customWidth="1"/>
    <col min="5" max="6" width="18.5546875" style="4" customWidth="1"/>
    <col min="7" max="7" width="8.77734375" style="4" customWidth="1"/>
    <col min="8" max="8" width="47.77734375" style="4" bestFit="1" customWidth="1"/>
    <col min="9" max="9" width="19.5546875" style="46" customWidth="1"/>
    <col min="10" max="10" width="21.77734375" style="1" customWidth="1"/>
    <col min="11" max="11" width="17.21875" style="2"/>
    <col min="12" max="12" width="17" style="3" customWidth="1"/>
    <col min="13" max="16384" width="17.21875" style="4"/>
  </cols>
  <sheetData>
    <row r="1" spans="1:13" ht="48.75" customHeight="1" x14ac:dyDescent="0.25">
      <c r="B1" s="272" t="s">
        <v>10</v>
      </c>
      <c r="C1" s="272"/>
      <c r="D1" s="272"/>
      <c r="E1" s="272"/>
      <c r="F1" s="272"/>
      <c r="G1" s="272"/>
      <c r="H1" s="272"/>
      <c r="I1" s="45"/>
    </row>
    <row r="2" spans="1:13" ht="15" customHeight="1" thickBot="1" x14ac:dyDescent="0.3"/>
    <row r="3" spans="1:13" s="3" customFormat="1" ht="16.5" customHeight="1" thickBot="1" x14ac:dyDescent="0.3">
      <c r="A3" s="39" t="s">
        <v>21</v>
      </c>
      <c r="B3" s="273" t="s">
        <v>0</v>
      </c>
      <c r="C3" s="275" t="s">
        <v>1</v>
      </c>
      <c r="D3" s="277" t="s">
        <v>2</v>
      </c>
      <c r="E3" s="278"/>
      <c r="F3" s="281" t="s">
        <v>8</v>
      </c>
      <c r="G3" s="279" t="s">
        <v>3</v>
      </c>
      <c r="H3" s="279" t="s">
        <v>4</v>
      </c>
      <c r="I3" s="47"/>
      <c r="J3" s="6"/>
      <c r="K3" s="2"/>
      <c r="M3" s="4"/>
    </row>
    <row r="4" spans="1:13" s="3" customFormat="1" ht="16.5" customHeight="1" thickBot="1" x14ac:dyDescent="0.3">
      <c r="A4" s="39" t="s">
        <v>22</v>
      </c>
      <c r="B4" s="274"/>
      <c r="C4" s="276"/>
      <c r="D4" s="7" t="s">
        <v>5</v>
      </c>
      <c r="E4" s="8" t="s">
        <v>6</v>
      </c>
      <c r="F4" s="282"/>
      <c r="G4" s="280"/>
      <c r="H4" s="280"/>
      <c r="I4" s="47">
        <f>SUM(I6:I87)</f>
        <v>3600000</v>
      </c>
      <c r="J4" s="6"/>
      <c r="K4" s="2"/>
      <c r="M4" s="4"/>
    </row>
    <row r="5" spans="1:13" s="3" customFormat="1" ht="15.75" customHeight="1" thickTop="1" x14ac:dyDescent="0.25">
      <c r="A5" s="39"/>
      <c r="B5" s="266"/>
      <c r="C5" s="266"/>
      <c r="D5" s="266"/>
      <c r="E5" s="266"/>
      <c r="F5" s="266"/>
      <c r="G5" s="266"/>
      <c r="H5" s="267"/>
      <c r="I5" s="47"/>
      <c r="J5" s="1"/>
      <c r="K5" s="2"/>
      <c r="M5" s="4"/>
    </row>
    <row r="6" spans="1:13" s="3" customFormat="1" ht="15.75" customHeight="1" x14ac:dyDescent="0.25">
      <c r="A6" s="39"/>
      <c r="B6" s="36" t="s">
        <v>11</v>
      </c>
      <c r="C6" s="27" t="s">
        <v>14</v>
      </c>
      <c r="D6" s="9">
        <v>2000000</v>
      </c>
      <c r="E6" s="10"/>
      <c r="F6" s="10">
        <f>D6</f>
        <v>2000000</v>
      </c>
      <c r="G6" s="26"/>
      <c r="H6" s="29"/>
      <c r="I6" s="48"/>
      <c r="J6" s="1"/>
      <c r="K6" s="2"/>
      <c r="M6" s="4"/>
    </row>
    <row r="7" spans="1:13" s="69" customFormat="1" ht="15.75" customHeight="1" x14ac:dyDescent="0.25">
      <c r="A7" s="43">
        <v>1</v>
      </c>
      <c r="B7" s="61" t="s">
        <v>12</v>
      </c>
      <c r="C7" s="62" t="s">
        <v>140</v>
      </c>
      <c r="D7" s="63"/>
      <c r="E7" s="64">
        <v>25000</v>
      </c>
      <c r="F7" s="64">
        <f>F6-E7</f>
        <v>1975000</v>
      </c>
      <c r="G7" s="65"/>
      <c r="H7" s="66"/>
      <c r="I7" s="67"/>
      <c r="J7" s="60"/>
      <c r="K7" s="68"/>
      <c r="M7" s="70"/>
    </row>
    <row r="8" spans="1:13" s="69" customFormat="1" ht="15.75" customHeight="1" x14ac:dyDescent="0.25">
      <c r="A8" s="43">
        <v>2</v>
      </c>
      <c r="B8" s="61" t="s">
        <v>12</v>
      </c>
      <c r="C8" s="62" t="s">
        <v>141</v>
      </c>
      <c r="D8" s="63"/>
      <c r="E8" s="64">
        <v>300000</v>
      </c>
      <c r="F8" s="64">
        <f>F7-E8</f>
        <v>1675000</v>
      </c>
      <c r="G8" s="65"/>
      <c r="H8" s="66"/>
      <c r="I8" s="67"/>
      <c r="J8" s="60"/>
      <c r="K8" s="68"/>
      <c r="M8" s="70"/>
    </row>
    <row r="9" spans="1:13" s="69" customFormat="1" ht="15.75" customHeight="1" x14ac:dyDescent="0.25">
      <c r="A9" s="43">
        <v>3</v>
      </c>
      <c r="B9" s="61" t="s">
        <v>13</v>
      </c>
      <c r="C9" s="62" t="s">
        <v>142</v>
      </c>
      <c r="D9" s="63"/>
      <c r="E9" s="64">
        <v>50000</v>
      </c>
      <c r="F9" s="64">
        <f t="shared" ref="F9:F52" si="0">F8-E9</f>
        <v>1625000</v>
      </c>
      <c r="G9" s="65"/>
      <c r="H9" s="66"/>
      <c r="I9" s="67"/>
      <c r="J9" s="60"/>
      <c r="K9" s="68"/>
      <c r="M9" s="70"/>
    </row>
    <row r="10" spans="1:13" s="69" customFormat="1" ht="15.75" customHeight="1" x14ac:dyDescent="0.25">
      <c r="A10" s="43">
        <v>4</v>
      </c>
      <c r="B10" s="61" t="s">
        <v>13</v>
      </c>
      <c r="C10" s="62" t="s">
        <v>143</v>
      </c>
      <c r="D10" s="63"/>
      <c r="E10" s="64">
        <v>22000</v>
      </c>
      <c r="F10" s="64">
        <f t="shared" si="0"/>
        <v>1603000</v>
      </c>
      <c r="G10" s="65"/>
      <c r="H10" s="66"/>
      <c r="I10" s="67"/>
      <c r="J10" s="60"/>
      <c r="K10" s="68"/>
      <c r="M10" s="70"/>
    </row>
    <row r="11" spans="1:13" s="69" customFormat="1" ht="15.75" customHeight="1" x14ac:dyDescent="0.25">
      <c r="A11" s="43">
        <v>5</v>
      </c>
      <c r="B11" s="61" t="s">
        <v>13</v>
      </c>
      <c r="C11" s="62" t="s">
        <v>144</v>
      </c>
      <c r="D11" s="63"/>
      <c r="E11" s="64">
        <v>27000</v>
      </c>
      <c r="F11" s="64">
        <f t="shared" si="0"/>
        <v>1576000</v>
      </c>
      <c r="G11" s="65"/>
      <c r="H11" s="66"/>
      <c r="I11" s="67"/>
      <c r="J11" s="60"/>
      <c r="K11" s="68"/>
      <c r="M11" s="70"/>
    </row>
    <row r="12" spans="1:13" s="69" customFormat="1" ht="15.75" customHeight="1" x14ac:dyDescent="0.25">
      <c r="A12" s="43">
        <v>6</v>
      </c>
      <c r="B12" s="61" t="s">
        <v>11</v>
      </c>
      <c r="C12" s="62" t="s">
        <v>145</v>
      </c>
      <c r="D12" s="63"/>
      <c r="E12" s="64">
        <v>200000</v>
      </c>
      <c r="F12" s="64">
        <f t="shared" si="0"/>
        <v>1376000</v>
      </c>
      <c r="G12" s="65"/>
      <c r="H12" s="66"/>
      <c r="I12" s="67"/>
      <c r="J12" s="60"/>
      <c r="K12" s="68"/>
      <c r="M12" s="70"/>
    </row>
    <row r="13" spans="1:13" s="69" customFormat="1" ht="15.75" customHeight="1" x14ac:dyDescent="0.25">
      <c r="A13" s="43">
        <v>7</v>
      </c>
      <c r="B13" s="61" t="s">
        <v>11</v>
      </c>
      <c r="C13" s="62" t="s">
        <v>146</v>
      </c>
      <c r="D13" s="63"/>
      <c r="E13" s="64">
        <v>72000</v>
      </c>
      <c r="F13" s="64">
        <f t="shared" si="0"/>
        <v>1304000</v>
      </c>
      <c r="G13" s="65"/>
      <c r="H13" s="66"/>
      <c r="I13" s="67"/>
      <c r="J13" s="60"/>
      <c r="K13" s="68"/>
      <c r="M13" s="70"/>
    </row>
    <row r="14" spans="1:13" s="69" customFormat="1" ht="15.75" customHeight="1" x14ac:dyDescent="0.25">
      <c r="A14" s="43">
        <v>8</v>
      </c>
      <c r="B14" s="61" t="s">
        <v>11</v>
      </c>
      <c r="C14" s="62" t="s">
        <v>147</v>
      </c>
      <c r="D14" s="63"/>
      <c r="E14" s="64">
        <v>40000</v>
      </c>
      <c r="F14" s="64">
        <f t="shared" si="0"/>
        <v>1264000</v>
      </c>
      <c r="G14" s="65"/>
      <c r="H14" s="66"/>
      <c r="I14" s="67"/>
      <c r="J14" s="60"/>
      <c r="K14" s="68"/>
      <c r="M14" s="70"/>
    </row>
    <row r="15" spans="1:13" s="69" customFormat="1" ht="15.75" customHeight="1" x14ac:dyDescent="0.25">
      <c r="A15" s="43">
        <v>9</v>
      </c>
      <c r="B15" s="61" t="s">
        <v>15</v>
      </c>
      <c r="C15" s="62" t="s">
        <v>148</v>
      </c>
      <c r="D15" s="63"/>
      <c r="E15" s="64">
        <v>200000</v>
      </c>
      <c r="F15" s="64">
        <f t="shared" si="0"/>
        <v>1064000</v>
      </c>
      <c r="G15" s="65"/>
      <c r="H15" s="66"/>
      <c r="I15" s="67"/>
      <c r="J15" s="60"/>
      <c r="K15" s="68"/>
      <c r="M15" s="70"/>
    </row>
    <row r="16" spans="1:13" s="69" customFormat="1" ht="15.75" customHeight="1" x14ac:dyDescent="0.25">
      <c r="A16" s="43">
        <v>10</v>
      </c>
      <c r="B16" s="61" t="s">
        <v>15</v>
      </c>
      <c r="C16" s="62" t="s">
        <v>149</v>
      </c>
      <c r="D16" s="63"/>
      <c r="E16" s="64">
        <v>20000</v>
      </c>
      <c r="F16" s="64">
        <f t="shared" si="0"/>
        <v>1044000</v>
      </c>
      <c r="G16" s="65"/>
      <c r="H16" s="66"/>
      <c r="I16" s="67"/>
      <c r="J16" s="60"/>
      <c r="K16" s="68"/>
      <c r="M16" s="70"/>
    </row>
    <row r="17" spans="1:13" s="69" customFormat="1" ht="15.75" customHeight="1" x14ac:dyDescent="0.25">
      <c r="A17" s="43">
        <v>11</v>
      </c>
      <c r="B17" s="61" t="s">
        <v>15</v>
      </c>
      <c r="C17" s="62" t="s">
        <v>150</v>
      </c>
      <c r="D17" s="63"/>
      <c r="E17" s="64">
        <v>5000</v>
      </c>
      <c r="F17" s="64">
        <f t="shared" si="0"/>
        <v>1039000</v>
      </c>
      <c r="G17" s="65"/>
      <c r="H17" s="66"/>
      <c r="I17" s="67"/>
      <c r="J17" s="60"/>
      <c r="K17" s="68"/>
      <c r="M17" s="70"/>
    </row>
    <row r="18" spans="1:13" s="69" customFormat="1" ht="15.75" customHeight="1" x14ac:dyDescent="0.25">
      <c r="A18" s="43">
        <v>12</v>
      </c>
      <c r="B18" s="61" t="s">
        <v>15</v>
      </c>
      <c r="C18" s="62" t="s">
        <v>151</v>
      </c>
      <c r="D18" s="63"/>
      <c r="E18" s="64">
        <v>320000</v>
      </c>
      <c r="F18" s="64">
        <f t="shared" si="0"/>
        <v>719000</v>
      </c>
      <c r="G18" s="65"/>
      <c r="H18" s="66"/>
      <c r="I18" s="67"/>
      <c r="J18" s="60"/>
      <c r="K18" s="68"/>
      <c r="M18" s="70"/>
    </row>
    <row r="19" spans="1:13" s="69" customFormat="1" ht="15.75" customHeight="1" x14ac:dyDescent="0.25">
      <c r="A19" s="43">
        <v>13</v>
      </c>
      <c r="B19" s="61" t="s">
        <v>15</v>
      </c>
      <c r="C19" s="62" t="s">
        <v>152</v>
      </c>
      <c r="D19" s="63"/>
      <c r="E19" s="64">
        <v>650000</v>
      </c>
      <c r="F19" s="64">
        <f t="shared" si="0"/>
        <v>69000</v>
      </c>
      <c r="G19" s="65"/>
      <c r="H19" s="74"/>
      <c r="I19" s="67"/>
      <c r="J19" s="60"/>
      <c r="K19" s="68"/>
      <c r="M19" s="70"/>
    </row>
    <row r="20" spans="1:13" s="69" customFormat="1" ht="15.75" customHeight="1" x14ac:dyDescent="0.25">
      <c r="A20" s="43">
        <v>14</v>
      </c>
      <c r="B20" s="61" t="s">
        <v>15</v>
      </c>
      <c r="C20" s="62" t="s">
        <v>153</v>
      </c>
      <c r="D20" s="63"/>
      <c r="E20" s="64">
        <v>25000</v>
      </c>
      <c r="F20" s="64">
        <f t="shared" si="0"/>
        <v>44000</v>
      </c>
      <c r="G20" s="65"/>
      <c r="H20" s="66"/>
      <c r="I20" s="67"/>
      <c r="J20" s="60"/>
      <c r="K20" s="68"/>
      <c r="M20" s="70"/>
    </row>
    <row r="21" spans="1:13" s="69" customFormat="1" ht="15.75" customHeight="1" x14ac:dyDescent="0.25">
      <c r="A21" s="43">
        <v>15</v>
      </c>
      <c r="B21" s="61" t="s">
        <v>15</v>
      </c>
      <c r="C21" s="62" t="s">
        <v>154</v>
      </c>
      <c r="D21" s="63"/>
      <c r="E21" s="64">
        <v>210000</v>
      </c>
      <c r="F21" s="64">
        <f t="shared" si="0"/>
        <v>-166000</v>
      </c>
      <c r="G21" s="65"/>
      <c r="H21" s="66"/>
      <c r="I21" s="67"/>
      <c r="J21" s="60"/>
      <c r="K21" s="68"/>
      <c r="M21" s="70"/>
    </row>
    <row r="22" spans="1:13" s="69" customFormat="1" ht="15.75" customHeight="1" x14ac:dyDescent="0.25">
      <c r="A22" s="43">
        <v>16</v>
      </c>
      <c r="B22" s="61" t="s">
        <v>15</v>
      </c>
      <c r="C22" s="62" t="s">
        <v>155</v>
      </c>
      <c r="D22" s="63"/>
      <c r="E22" s="64">
        <v>10000</v>
      </c>
      <c r="F22" s="64">
        <f t="shared" si="0"/>
        <v>-176000</v>
      </c>
      <c r="G22" s="65"/>
      <c r="H22" s="66"/>
      <c r="I22" s="67"/>
      <c r="J22" s="60"/>
      <c r="K22" s="68"/>
      <c r="M22" s="70"/>
    </row>
    <row r="23" spans="1:13" s="69" customFormat="1" ht="15.75" customHeight="1" x14ac:dyDescent="0.25">
      <c r="A23" s="43">
        <v>17</v>
      </c>
      <c r="B23" s="61" t="s">
        <v>15</v>
      </c>
      <c r="C23" s="62" t="s">
        <v>156</v>
      </c>
      <c r="D23" s="63"/>
      <c r="E23" s="64">
        <v>100000</v>
      </c>
      <c r="F23" s="64">
        <f t="shared" si="0"/>
        <v>-276000</v>
      </c>
      <c r="G23" s="65"/>
      <c r="H23" s="66"/>
      <c r="I23" s="67"/>
      <c r="J23" s="60"/>
      <c r="K23" s="68"/>
      <c r="M23" s="70"/>
    </row>
    <row r="24" spans="1:13" s="69" customFormat="1" ht="15.75" customHeight="1" x14ac:dyDescent="0.25">
      <c r="A24" s="43">
        <v>18</v>
      </c>
      <c r="B24" s="61" t="s">
        <v>16</v>
      </c>
      <c r="C24" s="62" t="s">
        <v>157</v>
      </c>
      <c r="D24" s="63"/>
      <c r="E24" s="64">
        <f>100000+100000+100000+50000</f>
        <v>350000</v>
      </c>
      <c r="F24" s="64">
        <f t="shared" si="0"/>
        <v>-626000</v>
      </c>
      <c r="G24" s="65"/>
      <c r="H24" s="66"/>
      <c r="I24" s="67"/>
      <c r="J24" s="60"/>
      <c r="K24" s="68"/>
      <c r="M24" s="70"/>
    </row>
    <row r="25" spans="1:13" s="69" customFormat="1" ht="15.75" customHeight="1" x14ac:dyDescent="0.25">
      <c r="A25" s="43">
        <v>19</v>
      </c>
      <c r="B25" s="61" t="s">
        <v>16</v>
      </c>
      <c r="C25" s="62" t="s">
        <v>156</v>
      </c>
      <c r="D25" s="63"/>
      <c r="E25" s="64">
        <v>50000</v>
      </c>
      <c r="F25" s="64">
        <f t="shared" si="0"/>
        <v>-676000</v>
      </c>
      <c r="G25" s="65"/>
      <c r="H25" s="66"/>
      <c r="I25" s="67"/>
      <c r="J25" s="60"/>
      <c r="K25" s="68"/>
      <c r="M25" s="70"/>
    </row>
    <row r="26" spans="1:13" s="69" customFormat="1" ht="15.75" customHeight="1" x14ac:dyDescent="0.25">
      <c r="A26" s="43">
        <v>20</v>
      </c>
      <c r="B26" s="61" t="s">
        <v>16</v>
      </c>
      <c r="C26" s="62" t="s">
        <v>158</v>
      </c>
      <c r="D26" s="63"/>
      <c r="E26" s="64">
        <v>5000</v>
      </c>
      <c r="F26" s="64">
        <f t="shared" si="0"/>
        <v>-681000</v>
      </c>
      <c r="G26" s="65"/>
      <c r="H26" s="66"/>
      <c r="I26" s="67"/>
      <c r="J26" s="60"/>
      <c r="K26" s="68"/>
      <c r="M26" s="70"/>
    </row>
    <row r="27" spans="1:13" s="69" customFormat="1" ht="15.75" customHeight="1" x14ac:dyDescent="0.25">
      <c r="A27" s="43">
        <v>21</v>
      </c>
      <c r="B27" s="61" t="s">
        <v>16</v>
      </c>
      <c r="C27" s="62" t="s">
        <v>158</v>
      </c>
      <c r="D27" s="63"/>
      <c r="E27" s="64">
        <v>9000</v>
      </c>
      <c r="F27" s="64">
        <f t="shared" si="0"/>
        <v>-690000</v>
      </c>
      <c r="G27" s="65"/>
      <c r="H27" s="66"/>
      <c r="I27" s="67"/>
      <c r="J27" s="60"/>
      <c r="K27" s="68"/>
      <c r="M27" s="70"/>
    </row>
    <row r="28" spans="1:13" s="69" customFormat="1" ht="15.75" customHeight="1" x14ac:dyDescent="0.25">
      <c r="A28" s="43">
        <v>22</v>
      </c>
      <c r="B28" s="61" t="s">
        <v>16</v>
      </c>
      <c r="C28" s="62" t="s">
        <v>157</v>
      </c>
      <c r="D28" s="63"/>
      <c r="E28" s="64">
        <v>500000</v>
      </c>
      <c r="F28" s="64">
        <f t="shared" si="0"/>
        <v>-1190000</v>
      </c>
      <c r="G28" s="65"/>
      <c r="H28" s="66"/>
      <c r="I28" s="67"/>
      <c r="J28" s="60"/>
      <c r="K28" s="68"/>
      <c r="M28" s="70"/>
    </row>
    <row r="29" spans="1:13" s="69" customFormat="1" ht="15.75" customHeight="1" x14ac:dyDescent="0.25">
      <c r="A29" s="43">
        <v>23</v>
      </c>
      <c r="B29" s="61" t="s">
        <v>17</v>
      </c>
      <c r="C29" s="62" t="s">
        <v>159</v>
      </c>
      <c r="D29" s="63"/>
      <c r="E29" s="64">
        <f>20000+30000</f>
        <v>50000</v>
      </c>
      <c r="F29" s="64">
        <f t="shared" si="0"/>
        <v>-1240000</v>
      </c>
      <c r="G29" s="65"/>
      <c r="H29" s="66"/>
      <c r="I29" s="67"/>
      <c r="J29" s="60"/>
      <c r="K29" s="68"/>
      <c r="M29" s="70"/>
    </row>
    <row r="30" spans="1:13" s="69" customFormat="1" ht="15.75" customHeight="1" x14ac:dyDescent="0.25">
      <c r="A30" s="43">
        <v>24</v>
      </c>
      <c r="B30" s="61" t="s">
        <v>17</v>
      </c>
      <c r="C30" s="62" t="s">
        <v>156</v>
      </c>
      <c r="D30" s="63"/>
      <c r="E30" s="64">
        <v>100000</v>
      </c>
      <c r="F30" s="64">
        <f t="shared" si="0"/>
        <v>-1340000</v>
      </c>
      <c r="G30" s="65"/>
      <c r="H30" s="66"/>
      <c r="I30" s="67"/>
      <c r="J30" s="60"/>
      <c r="K30" s="68"/>
      <c r="L30" s="71"/>
      <c r="M30" s="70"/>
    </row>
    <row r="31" spans="1:13" s="69" customFormat="1" ht="15.75" customHeight="1" x14ac:dyDescent="0.25">
      <c r="A31" s="43">
        <v>25</v>
      </c>
      <c r="B31" s="61" t="s">
        <v>17</v>
      </c>
      <c r="C31" s="62" t="s">
        <v>164</v>
      </c>
      <c r="D31" s="63"/>
      <c r="E31" s="64">
        <v>9000</v>
      </c>
      <c r="F31" s="64">
        <f t="shared" ref="F31" si="1">F30-E31</f>
        <v>-1349000</v>
      </c>
      <c r="G31" s="65"/>
      <c r="H31" s="66"/>
      <c r="I31" s="67"/>
      <c r="J31" s="60"/>
      <c r="K31" s="68"/>
      <c r="L31" s="71"/>
      <c r="M31" s="70"/>
    </row>
    <row r="32" spans="1:13" s="69" customFormat="1" ht="15.75" customHeight="1" x14ac:dyDescent="0.25">
      <c r="A32" s="43">
        <v>26</v>
      </c>
      <c r="B32" s="61" t="s">
        <v>18</v>
      </c>
      <c r="C32" s="62" t="s">
        <v>160</v>
      </c>
      <c r="D32" s="63"/>
      <c r="E32" s="64">
        <v>50000</v>
      </c>
      <c r="F32" s="64">
        <f>F30-E32</f>
        <v>-1390000</v>
      </c>
      <c r="G32" s="65"/>
      <c r="H32" s="66"/>
      <c r="I32" s="67"/>
      <c r="J32" s="60" t="s">
        <v>34</v>
      </c>
      <c r="K32" s="68"/>
      <c r="L32" s="71">
        <f>SUM(K33:K36)</f>
        <v>800000</v>
      </c>
      <c r="M32" s="70"/>
    </row>
    <row r="33" spans="1:13" s="69" customFormat="1" ht="15.75" customHeight="1" x14ac:dyDescent="0.25">
      <c r="A33" s="43">
        <v>27</v>
      </c>
      <c r="B33" s="61" t="s">
        <v>18</v>
      </c>
      <c r="C33" s="62" t="s">
        <v>161</v>
      </c>
      <c r="D33" s="63"/>
      <c r="E33" s="64">
        <f>97500+10500+23000</f>
        <v>131000</v>
      </c>
      <c r="F33" s="64">
        <f t="shared" si="0"/>
        <v>-1521000</v>
      </c>
      <c r="G33" s="65"/>
      <c r="H33" s="66" t="s">
        <v>20</v>
      </c>
      <c r="I33" s="67">
        <v>300000</v>
      </c>
      <c r="J33" s="60" t="s">
        <v>44</v>
      </c>
      <c r="K33" s="72">
        <f>J67</f>
        <v>500000</v>
      </c>
      <c r="M33" s="70"/>
    </row>
    <row r="34" spans="1:13" s="69" customFormat="1" ht="15.75" customHeight="1" x14ac:dyDescent="0.25">
      <c r="A34" s="43">
        <v>28</v>
      </c>
      <c r="B34" s="61" t="s">
        <v>18</v>
      </c>
      <c r="C34" s="62" t="s">
        <v>162</v>
      </c>
      <c r="D34" s="63"/>
      <c r="E34" s="64">
        <v>100000</v>
      </c>
      <c r="F34" s="64">
        <f t="shared" si="0"/>
        <v>-1621000</v>
      </c>
      <c r="G34" s="65"/>
      <c r="H34" s="66"/>
      <c r="I34" s="67"/>
      <c r="J34" s="60" t="s">
        <v>33</v>
      </c>
      <c r="K34" s="73"/>
      <c r="M34" s="70"/>
    </row>
    <row r="35" spans="1:13" s="69" customFormat="1" ht="15.75" customHeight="1" x14ac:dyDescent="0.25">
      <c r="A35" s="43">
        <v>29</v>
      </c>
      <c r="B35" s="61" t="s">
        <v>18</v>
      </c>
      <c r="C35" s="62" t="s">
        <v>163</v>
      </c>
      <c r="D35" s="63"/>
      <c r="E35" s="64">
        <v>43000</v>
      </c>
      <c r="F35" s="64">
        <f t="shared" si="0"/>
        <v>-1664000</v>
      </c>
      <c r="G35" s="65"/>
      <c r="H35" s="66"/>
      <c r="I35" s="67"/>
      <c r="J35" s="60" t="s">
        <v>29</v>
      </c>
      <c r="K35" s="72">
        <v>300000</v>
      </c>
      <c r="M35" s="70"/>
    </row>
    <row r="36" spans="1:13" s="69" customFormat="1" ht="15.75" customHeight="1" x14ac:dyDescent="0.25">
      <c r="A36" s="43">
        <v>30</v>
      </c>
      <c r="B36" s="61">
        <v>44798</v>
      </c>
      <c r="C36" s="62" t="s">
        <v>156</v>
      </c>
      <c r="D36" s="63"/>
      <c r="E36" s="64">
        <v>200000</v>
      </c>
      <c r="F36" s="64">
        <f>F35-E36</f>
        <v>-1864000</v>
      </c>
      <c r="G36" s="65"/>
      <c r="H36" s="66"/>
      <c r="I36" s="67"/>
      <c r="J36" s="60" t="s">
        <v>28</v>
      </c>
      <c r="K36" s="75"/>
      <c r="M36" s="70"/>
    </row>
    <row r="37" spans="1:13" s="69" customFormat="1" ht="15.75" customHeight="1" x14ac:dyDescent="0.25">
      <c r="A37" s="43">
        <v>31</v>
      </c>
      <c r="B37" s="61" t="s">
        <v>19</v>
      </c>
      <c r="C37" s="62" t="s">
        <v>165</v>
      </c>
      <c r="D37" s="63"/>
      <c r="E37" s="64">
        <f>40000+20000</f>
        <v>60000</v>
      </c>
      <c r="F37" s="64">
        <f t="shared" si="0"/>
        <v>-1924000</v>
      </c>
      <c r="G37" s="65"/>
      <c r="H37" s="66"/>
      <c r="I37" s="67"/>
      <c r="J37" s="60"/>
      <c r="K37" s="41"/>
      <c r="L37" s="71"/>
      <c r="M37" s="70"/>
    </row>
    <row r="38" spans="1:13" s="69" customFormat="1" ht="15.75" customHeight="1" x14ac:dyDescent="0.25">
      <c r="A38" s="43">
        <v>32</v>
      </c>
      <c r="B38" s="61" t="s">
        <v>19</v>
      </c>
      <c r="C38" s="62" t="s">
        <v>166</v>
      </c>
      <c r="D38" s="63"/>
      <c r="E38" s="64">
        <v>100000</v>
      </c>
      <c r="F38" s="64">
        <f t="shared" si="0"/>
        <v>-2024000</v>
      </c>
      <c r="G38" s="65"/>
      <c r="H38" s="66"/>
      <c r="I38" s="67"/>
      <c r="J38" s="60"/>
      <c r="K38" s="68"/>
      <c r="M38" s="70"/>
    </row>
    <row r="39" spans="1:13" s="69" customFormat="1" ht="15.75" customHeight="1" x14ac:dyDescent="0.25">
      <c r="A39" s="43">
        <v>33</v>
      </c>
      <c r="B39" s="61" t="s">
        <v>13</v>
      </c>
      <c r="C39" s="62" t="s">
        <v>167</v>
      </c>
      <c r="D39" s="63"/>
      <c r="E39" s="64">
        <v>125000</v>
      </c>
      <c r="F39" s="64">
        <f t="shared" si="0"/>
        <v>-2149000</v>
      </c>
      <c r="G39" s="65"/>
      <c r="H39" s="66"/>
      <c r="I39" s="67"/>
      <c r="J39" s="60"/>
      <c r="K39" s="64"/>
      <c r="M39" s="70"/>
    </row>
    <row r="40" spans="1:13" s="69" customFormat="1" ht="15.75" customHeight="1" x14ac:dyDescent="0.25">
      <c r="A40" s="43">
        <v>34</v>
      </c>
      <c r="B40" s="61" t="s">
        <v>13</v>
      </c>
      <c r="C40" s="62" t="s">
        <v>198</v>
      </c>
      <c r="D40" s="63"/>
      <c r="E40" s="64">
        <v>20000</v>
      </c>
      <c r="F40" s="64">
        <f t="shared" si="0"/>
        <v>-2169000</v>
      </c>
      <c r="G40" s="65"/>
      <c r="H40" s="76"/>
      <c r="I40" s="67"/>
      <c r="J40" s="60"/>
      <c r="K40" s="41"/>
      <c r="M40" s="70"/>
    </row>
    <row r="41" spans="1:13" s="69" customFormat="1" ht="15.75" customHeight="1" x14ac:dyDescent="0.25">
      <c r="A41" s="43">
        <v>35</v>
      </c>
      <c r="B41" s="61" t="s">
        <v>13</v>
      </c>
      <c r="C41" s="62" t="s">
        <v>168</v>
      </c>
      <c r="D41" s="63"/>
      <c r="E41" s="64">
        <v>51000</v>
      </c>
      <c r="F41" s="64">
        <f t="shared" si="0"/>
        <v>-2220000</v>
      </c>
      <c r="G41" s="65"/>
      <c r="H41" s="66"/>
      <c r="I41" s="67"/>
      <c r="J41" s="60"/>
      <c r="K41" s="41"/>
      <c r="M41" s="70"/>
    </row>
    <row r="42" spans="1:13" s="69" customFormat="1" ht="15.75" customHeight="1" x14ac:dyDescent="0.25">
      <c r="A42" s="43">
        <v>36</v>
      </c>
      <c r="B42" s="61" t="s">
        <v>13</v>
      </c>
      <c r="C42" s="62" t="s">
        <v>169</v>
      </c>
      <c r="D42" s="63"/>
      <c r="E42" s="64">
        <v>133000</v>
      </c>
      <c r="F42" s="64">
        <f t="shared" si="0"/>
        <v>-2353000</v>
      </c>
      <c r="G42" s="65"/>
      <c r="H42" s="66"/>
      <c r="I42" s="67"/>
      <c r="J42" s="60"/>
      <c r="K42" s="41"/>
      <c r="M42" s="70"/>
    </row>
    <row r="43" spans="1:13" s="69" customFormat="1" ht="15.75" customHeight="1" x14ac:dyDescent="0.25">
      <c r="A43" s="43">
        <v>37</v>
      </c>
      <c r="B43" s="61" t="s">
        <v>18</v>
      </c>
      <c r="C43" s="62" t="s">
        <v>170</v>
      </c>
      <c r="D43" s="63"/>
      <c r="E43" s="64">
        <v>95000</v>
      </c>
      <c r="F43" s="64">
        <f t="shared" si="0"/>
        <v>-2448000</v>
      </c>
      <c r="G43" s="65"/>
      <c r="H43" s="66"/>
      <c r="I43" s="67"/>
      <c r="J43" s="60"/>
      <c r="K43" s="41"/>
      <c r="M43" s="70"/>
    </row>
    <row r="44" spans="1:13" s="69" customFormat="1" ht="15.75" customHeight="1" x14ac:dyDescent="0.25">
      <c r="A44" s="43">
        <v>38</v>
      </c>
      <c r="B44" s="61">
        <v>44798</v>
      </c>
      <c r="C44" s="62" t="s">
        <v>171</v>
      </c>
      <c r="D44" s="63"/>
      <c r="E44" s="64">
        <v>150000</v>
      </c>
      <c r="F44" s="64">
        <f t="shared" si="0"/>
        <v>-2598000</v>
      </c>
      <c r="G44" s="65"/>
      <c r="H44" s="66"/>
      <c r="I44" s="67"/>
      <c r="J44" s="60"/>
      <c r="K44" s="41"/>
      <c r="M44" s="70"/>
    </row>
    <row r="45" spans="1:13" s="69" customFormat="1" ht="15.75" customHeight="1" x14ac:dyDescent="0.25">
      <c r="A45" s="43">
        <v>39</v>
      </c>
      <c r="B45" s="61" t="s">
        <v>19</v>
      </c>
      <c r="C45" s="62" t="s">
        <v>172</v>
      </c>
      <c r="D45" s="63"/>
      <c r="E45" s="64">
        <v>74000</v>
      </c>
      <c r="F45" s="64">
        <f t="shared" si="0"/>
        <v>-2672000</v>
      </c>
      <c r="G45" s="65"/>
      <c r="H45" s="66"/>
      <c r="I45" s="67"/>
      <c r="J45" s="60"/>
      <c r="K45" s="41"/>
      <c r="M45" s="70"/>
    </row>
    <row r="46" spans="1:13" s="69" customFormat="1" ht="15.75" customHeight="1" x14ac:dyDescent="0.25">
      <c r="A46" s="43">
        <v>40</v>
      </c>
      <c r="B46" s="61" t="s">
        <v>19</v>
      </c>
      <c r="C46" s="62" t="s">
        <v>173</v>
      </c>
      <c r="D46" s="63"/>
      <c r="E46" s="64">
        <v>100000</v>
      </c>
      <c r="F46" s="64">
        <f t="shared" si="0"/>
        <v>-2772000</v>
      </c>
      <c r="G46" s="65"/>
      <c r="H46" s="66"/>
      <c r="I46" s="67"/>
      <c r="J46" s="60"/>
      <c r="K46" s="41"/>
      <c r="M46" s="70"/>
    </row>
    <row r="47" spans="1:13" s="69" customFormat="1" ht="15.75" customHeight="1" x14ac:dyDescent="0.25">
      <c r="A47" s="43">
        <v>41</v>
      </c>
      <c r="B47" s="61" t="s">
        <v>19</v>
      </c>
      <c r="C47" s="62" t="s">
        <v>165</v>
      </c>
      <c r="D47" s="63"/>
      <c r="E47" s="64">
        <v>61000</v>
      </c>
      <c r="F47" s="64">
        <f t="shared" si="0"/>
        <v>-2833000</v>
      </c>
      <c r="G47" s="65"/>
      <c r="H47" s="66"/>
      <c r="I47" s="67"/>
      <c r="J47" s="60"/>
      <c r="K47" s="41"/>
      <c r="M47" s="70"/>
    </row>
    <row r="48" spans="1:13" s="69" customFormat="1" ht="15.75" customHeight="1" x14ac:dyDescent="0.25">
      <c r="A48" s="43">
        <v>42</v>
      </c>
      <c r="B48" s="61" t="s">
        <v>19</v>
      </c>
      <c r="C48" s="62" t="s">
        <v>199</v>
      </c>
      <c r="D48" s="63"/>
      <c r="E48" s="64">
        <v>42000</v>
      </c>
      <c r="F48" s="64">
        <f t="shared" si="0"/>
        <v>-2875000</v>
      </c>
      <c r="G48" s="65"/>
      <c r="H48" s="66"/>
      <c r="I48" s="67"/>
      <c r="J48" s="60"/>
      <c r="K48" s="41"/>
      <c r="M48" s="70"/>
    </row>
    <row r="49" spans="1:13" s="3" customFormat="1" ht="15.75" customHeight="1" x14ac:dyDescent="0.25">
      <c r="A49" s="43">
        <v>43</v>
      </c>
      <c r="B49" s="36" t="s">
        <v>18</v>
      </c>
      <c r="C49" s="27" t="s">
        <v>14</v>
      </c>
      <c r="D49" s="9">
        <v>3000000</v>
      </c>
      <c r="E49" s="10"/>
      <c r="F49" s="28">
        <f>F48+D49</f>
        <v>125000</v>
      </c>
      <c r="G49" s="26"/>
      <c r="H49" s="29"/>
      <c r="I49" s="48"/>
      <c r="J49" s="1"/>
      <c r="K49" s="2"/>
      <c r="M49" s="4"/>
    </row>
    <row r="50" spans="1:13" s="69" customFormat="1" ht="15.75" customHeight="1" x14ac:dyDescent="0.25">
      <c r="A50" s="43">
        <v>44</v>
      </c>
      <c r="B50" s="61" t="s">
        <v>19</v>
      </c>
      <c r="C50" s="62" t="s">
        <v>174</v>
      </c>
      <c r="D50" s="63"/>
      <c r="E50" s="64">
        <v>132500</v>
      </c>
      <c r="F50" s="64">
        <f t="shared" si="0"/>
        <v>-7500</v>
      </c>
      <c r="G50" s="65"/>
      <c r="H50" s="66"/>
      <c r="I50" s="67"/>
      <c r="J50" s="60"/>
      <c r="K50" s="41"/>
      <c r="M50" s="70"/>
    </row>
    <row r="51" spans="1:13" s="69" customFormat="1" ht="15.75" customHeight="1" x14ac:dyDescent="0.25">
      <c r="A51" s="43">
        <v>45</v>
      </c>
      <c r="B51" s="61" t="s">
        <v>23</v>
      </c>
      <c r="C51" s="62" t="s">
        <v>175</v>
      </c>
      <c r="D51" s="63"/>
      <c r="E51" s="64">
        <f>100000+100000</f>
        <v>200000</v>
      </c>
      <c r="F51" s="64">
        <f t="shared" si="0"/>
        <v>-207500</v>
      </c>
      <c r="G51" s="65"/>
      <c r="H51" s="66"/>
      <c r="I51" s="67"/>
      <c r="J51" s="60"/>
      <c r="K51" s="41"/>
      <c r="M51" s="70"/>
    </row>
    <row r="52" spans="1:13" s="69" customFormat="1" ht="15.75" customHeight="1" x14ac:dyDescent="0.25">
      <c r="A52" s="43">
        <v>46</v>
      </c>
      <c r="B52" s="61" t="s">
        <v>23</v>
      </c>
      <c r="C52" s="62" t="s">
        <v>176</v>
      </c>
      <c r="D52" s="63"/>
      <c r="E52" s="64">
        <f>88000+16000</f>
        <v>104000</v>
      </c>
      <c r="F52" s="64">
        <f t="shared" si="0"/>
        <v>-311500</v>
      </c>
      <c r="G52" s="65"/>
      <c r="H52" s="66"/>
      <c r="I52" s="67"/>
      <c r="J52" s="60"/>
      <c r="K52" s="41"/>
      <c r="M52" s="70"/>
    </row>
    <row r="53" spans="1:13" s="69" customFormat="1" ht="15.75" customHeight="1" x14ac:dyDescent="0.25">
      <c r="A53" s="43">
        <v>47</v>
      </c>
      <c r="B53" s="61" t="s">
        <v>24</v>
      </c>
      <c r="C53" s="62" t="s">
        <v>14</v>
      </c>
      <c r="D53" s="63">
        <v>5000000</v>
      </c>
      <c r="E53" s="64"/>
      <c r="F53" s="64">
        <f>F52+D53</f>
        <v>4688500</v>
      </c>
      <c r="G53" s="65"/>
      <c r="H53" s="66" t="s">
        <v>25</v>
      </c>
      <c r="I53" s="67">
        <v>500000</v>
      </c>
      <c r="J53" s="60"/>
      <c r="K53" s="68"/>
      <c r="M53" s="70"/>
    </row>
    <row r="54" spans="1:13" s="69" customFormat="1" ht="15.75" customHeight="1" x14ac:dyDescent="0.25">
      <c r="A54" s="43">
        <v>48</v>
      </c>
      <c r="B54" s="61" t="s">
        <v>24</v>
      </c>
      <c r="C54" s="62" t="s">
        <v>177</v>
      </c>
      <c r="D54" s="63"/>
      <c r="E54" s="64">
        <v>500000</v>
      </c>
      <c r="F54" s="64">
        <f t="shared" ref="F54:F64" si="2">F53-E54</f>
        <v>4188500</v>
      </c>
      <c r="G54" s="65"/>
      <c r="H54" s="66"/>
      <c r="I54" s="67"/>
      <c r="J54" s="60"/>
      <c r="K54" s="68"/>
      <c r="M54" s="70"/>
    </row>
    <row r="55" spans="1:13" s="69" customFormat="1" ht="15.75" customHeight="1" x14ac:dyDescent="0.25">
      <c r="A55" s="43">
        <v>49</v>
      </c>
      <c r="B55" s="61" t="s">
        <v>24</v>
      </c>
      <c r="C55" s="62" t="s">
        <v>178</v>
      </c>
      <c r="D55" s="77"/>
      <c r="E55" s="78">
        <f>108000+16000</f>
        <v>124000</v>
      </c>
      <c r="F55" s="64">
        <f t="shared" si="2"/>
        <v>4064500</v>
      </c>
      <c r="G55" s="79"/>
      <c r="H55" s="80"/>
      <c r="I55" s="67"/>
      <c r="J55" s="60"/>
      <c r="K55" s="68"/>
      <c r="M55" s="70"/>
    </row>
    <row r="56" spans="1:13" s="69" customFormat="1" ht="15.75" customHeight="1" x14ac:dyDescent="0.25">
      <c r="A56" s="43">
        <v>50</v>
      </c>
      <c r="B56" s="61" t="s">
        <v>24</v>
      </c>
      <c r="C56" s="81" t="s">
        <v>179</v>
      </c>
      <c r="D56" s="77"/>
      <c r="E56" s="78">
        <v>100000</v>
      </c>
      <c r="F56" s="64">
        <f t="shared" si="2"/>
        <v>3964500</v>
      </c>
      <c r="G56" s="79"/>
      <c r="H56" s="80"/>
      <c r="I56" s="67"/>
      <c r="J56" s="60"/>
      <c r="K56" s="68"/>
      <c r="M56" s="70"/>
    </row>
    <row r="57" spans="1:13" s="69" customFormat="1" ht="15.75" customHeight="1" x14ac:dyDescent="0.25">
      <c r="A57" s="43">
        <v>51</v>
      </c>
      <c r="B57" s="61" t="s">
        <v>24</v>
      </c>
      <c r="C57" s="81" t="s">
        <v>180</v>
      </c>
      <c r="D57" s="77"/>
      <c r="E57" s="78">
        <f>5000+2000+2000+1000</f>
        <v>10000</v>
      </c>
      <c r="F57" s="64">
        <f t="shared" si="2"/>
        <v>3954500</v>
      </c>
      <c r="G57" s="79"/>
      <c r="H57" s="80"/>
      <c r="I57" s="67"/>
      <c r="J57" s="60"/>
      <c r="K57" s="68"/>
      <c r="M57" s="70"/>
    </row>
    <row r="58" spans="1:13" s="69" customFormat="1" ht="15.75" customHeight="1" x14ac:dyDescent="0.25">
      <c r="A58" s="43">
        <v>52</v>
      </c>
      <c r="B58" s="61" t="s">
        <v>24</v>
      </c>
      <c r="C58" s="62" t="s">
        <v>175</v>
      </c>
      <c r="D58" s="77"/>
      <c r="E58" s="78">
        <f>100000+100000</f>
        <v>200000</v>
      </c>
      <c r="F58" s="64">
        <f t="shared" si="2"/>
        <v>3754500</v>
      </c>
      <c r="G58" s="79"/>
      <c r="H58" s="80"/>
      <c r="I58" s="67"/>
      <c r="J58" s="60"/>
      <c r="K58" s="68"/>
      <c r="M58" s="70"/>
    </row>
    <row r="59" spans="1:13" s="69" customFormat="1" ht="15.75" customHeight="1" x14ac:dyDescent="0.25">
      <c r="A59" s="43">
        <v>53</v>
      </c>
      <c r="B59" s="61" t="s">
        <v>24</v>
      </c>
      <c r="C59" s="81" t="s">
        <v>181</v>
      </c>
      <c r="D59" s="77"/>
      <c r="E59" s="78">
        <v>100000</v>
      </c>
      <c r="F59" s="64">
        <f t="shared" si="2"/>
        <v>3654500</v>
      </c>
      <c r="G59" s="79"/>
      <c r="H59" s="80"/>
      <c r="I59" s="67"/>
      <c r="J59" s="60"/>
      <c r="K59" s="68"/>
      <c r="M59" s="70"/>
    </row>
    <row r="60" spans="1:13" s="69" customFormat="1" ht="15.75" customHeight="1" x14ac:dyDescent="0.25">
      <c r="A60" s="43">
        <v>54</v>
      </c>
      <c r="B60" s="61" t="s">
        <v>26</v>
      </c>
      <c r="C60" s="62" t="s">
        <v>156</v>
      </c>
      <c r="D60" s="77"/>
      <c r="E60" s="78">
        <v>100000</v>
      </c>
      <c r="F60" s="64">
        <f t="shared" si="2"/>
        <v>3554500</v>
      </c>
      <c r="G60" s="79"/>
      <c r="H60" s="66" t="s">
        <v>27</v>
      </c>
      <c r="I60" s="67">
        <v>1000000</v>
      </c>
      <c r="J60" s="60"/>
      <c r="K60" s="68"/>
      <c r="M60" s="70"/>
    </row>
    <row r="61" spans="1:13" s="69" customFormat="1" ht="15.75" customHeight="1" x14ac:dyDescent="0.25">
      <c r="A61" s="43">
        <v>55</v>
      </c>
      <c r="B61" s="61" t="s">
        <v>26</v>
      </c>
      <c r="C61" s="81" t="s">
        <v>200</v>
      </c>
      <c r="D61" s="77"/>
      <c r="E61" s="78">
        <v>27000</v>
      </c>
      <c r="F61" s="64">
        <f t="shared" si="2"/>
        <v>3527500</v>
      </c>
      <c r="G61" s="79"/>
      <c r="H61" s="80"/>
      <c r="I61" s="67"/>
      <c r="J61" s="60"/>
      <c r="K61" s="68"/>
      <c r="M61" s="70"/>
    </row>
    <row r="62" spans="1:13" s="69" customFormat="1" ht="15.75" customHeight="1" x14ac:dyDescent="0.25">
      <c r="A62" s="43">
        <v>56</v>
      </c>
      <c r="B62" s="61" t="s">
        <v>26</v>
      </c>
      <c r="C62" s="81" t="s">
        <v>182</v>
      </c>
      <c r="D62" s="77"/>
      <c r="E62" s="78">
        <v>200000</v>
      </c>
      <c r="F62" s="64">
        <f t="shared" si="2"/>
        <v>3327500</v>
      </c>
      <c r="G62" s="79"/>
      <c r="H62" s="80"/>
      <c r="I62" s="67"/>
      <c r="J62" s="60"/>
      <c r="K62" s="68"/>
      <c r="M62" s="70"/>
    </row>
    <row r="63" spans="1:13" s="69" customFormat="1" ht="15.75" customHeight="1" x14ac:dyDescent="0.25">
      <c r="A63" s="43">
        <v>57</v>
      </c>
      <c r="B63" s="61" t="s">
        <v>26</v>
      </c>
      <c r="C63" s="62" t="s">
        <v>31</v>
      </c>
      <c r="D63" s="77"/>
      <c r="E63" s="78">
        <v>150000</v>
      </c>
      <c r="F63" s="64">
        <f t="shared" si="2"/>
        <v>3177500</v>
      </c>
      <c r="G63" s="79"/>
      <c r="H63" s="80"/>
      <c r="I63" s="67"/>
      <c r="J63" s="60"/>
      <c r="K63" s="68"/>
      <c r="M63" s="70"/>
    </row>
    <row r="64" spans="1:13" s="69" customFormat="1" ht="15.75" customHeight="1" x14ac:dyDescent="0.25">
      <c r="A64" s="43">
        <v>58</v>
      </c>
      <c r="B64" s="61" t="s">
        <v>35</v>
      </c>
      <c r="C64" s="62" t="s">
        <v>32</v>
      </c>
      <c r="D64" s="77"/>
      <c r="E64" s="78">
        <v>100000</v>
      </c>
      <c r="F64" s="64">
        <f t="shared" si="2"/>
        <v>3077500</v>
      </c>
      <c r="G64" s="79"/>
      <c r="H64" s="66" t="s">
        <v>30</v>
      </c>
      <c r="I64" s="67">
        <v>300000</v>
      </c>
      <c r="J64" s="60">
        <v>300000</v>
      </c>
      <c r="K64" s="68"/>
      <c r="M64" s="70"/>
    </row>
    <row r="65" spans="1:13" s="69" customFormat="1" ht="15.75" customHeight="1" x14ac:dyDescent="0.25">
      <c r="A65" s="43">
        <v>59</v>
      </c>
      <c r="B65" s="61" t="s">
        <v>35</v>
      </c>
      <c r="C65" s="81" t="s">
        <v>183</v>
      </c>
      <c r="D65" s="77"/>
      <c r="E65" s="78">
        <v>38000</v>
      </c>
      <c r="F65" s="64">
        <f>F64-E65</f>
        <v>3039500</v>
      </c>
      <c r="G65" s="79"/>
      <c r="H65" s="66"/>
      <c r="I65" s="67"/>
      <c r="J65" s="60"/>
      <c r="K65" s="41"/>
      <c r="M65" s="70"/>
    </row>
    <row r="66" spans="1:13" s="69" customFormat="1" ht="15.75" customHeight="1" x14ac:dyDescent="0.25">
      <c r="A66" s="43">
        <v>60</v>
      </c>
      <c r="B66" s="61" t="s">
        <v>35</v>
      </c>
      <c r="C66" s="81" t="s">
        <v>36</v>
      </c>
      <c r="D66" s="77"/>
      <c r="E66" s="78">
        <f>49000+11000</f>
        <v>60000</v>
      </c>
      <c r="F66" s="64">
        <f t="shared" ref="F66:F72" si="3">F65-E66</f>
        <v>2979500</v>
      </c>
      <c r="G66" s="79"/>
      <c r="H66" s="80"/>
      <c r="I66" s="67"/>
      <c r="J66" s="60"/>
      <c r="K66" s="68"/>
      <c r="M66" s="70"/>
    </row>
    <row r="67" spans="1:13" s="69" customFormat="1" ht="15.75" customHeight="1" x14ac:dyDescent="0.25">
      <c r="A67" s="43">
        <v>61</v>
      </c>
      <c r="B67" s="61" t="s">
        <v>37</v>
      </c>
      <c r="C67" s="81" t="s">
        <v>184</v>
      </c>
      <c r="D67" s="77"/>
      <c r="E67" s="78">
        <v>72000</v>
      </c>
      <c r="F67" s="64">
        <f t="shared" si="3"/>
        <v>2907500</v>
      </c>
      <c r="G67" s="79"/>
      <c r="H67" s="80"/>
      <c r="I67" s="67"/>
      <c r="J67" s="60">
        <v>500000</v>
      </c>
      <c r="K67" s="68"/>
      <c r="M67" s="70"/>
    </row>
    <row r="68" spans="1:13" s="69" customFormat="1" ht="15.75" customHeight="1" x14ac:dyDescent="0.25">
      <c r="A68" s="43">
        <v>62</v>
      </c>
      <c r="B68" s="61">
        <v>44804</v>
      </c>
      <c r="C68" s="81" t="s">
        <v>185</v>
      </c>
      <c r="D68" s="77"/>
      <c r="E68" s="78">
        <v>260000</v>
      </c>
      <c r="F68" s="64">
        <f t="shared" si="3"/>
        <v>2647500</v>
      </c>
      <c r="G68" s="79"/>
      <c r="H68" s="80"/>
      <c r="I68" s="67"/>
      <c r="J68" s="60"/>
      <c r="K68" s="68"/>
      <c r="M68" s="70"/>
    </row>
    <row r="69" spans="1:13" s="69" customFormat="1" ht="15.75" customHeight="1" x14ac:dyDescent="0.25">
      <c r="A69" s="43">
        <v>63</v>
      </c>
      <c r="B69" s="61" t="s">
        <v>40</v>
      </c>
      <c r="C69" s="81" t="s">
        <v>186</v>
      </c>
      <c r="D69" s="77"/>
      <c r="E69" s="78">
        <v>45000</v>
      </c>
      <c r="F69" s="64">
        <f t="shared" si="3"/>
        <v>2602500</v>
      </c>
      <c r="G69" s="79"/>
      <c r="H69" s="80"/>
      <c r="I69" s="67"/>
      <c r="J69" s="60"/>
      <c r="K69" s="68" t="s">
        <v>42</v>
      </c>
      <c r="L69" s="83">
        <f>SUM(L70:L76)</f>
        <v>500000</v>
      </c>
      <c r="M69" s="70" t="s">
        <v>43</v>
      </c>
    </row>
    <row r="70" spans="1:13" s="69" customFormat="1" ht="15.75" customHeight="1" x14ac:dyDescent="0.25">
      <c r="A70" s="43">
        <v>64</v>
      </c>
      <c r="B70" s="61" t="s">
        <v>37</v>
      </c>
      <c r="C70" s="81" t="s">
        <v>187</v>
      </c>
      <c r="D70" s="77"/>
      <c r="E70" s="78">
        <v>100000</v>
      </c>
      <c r="F70" s="64">
        <f t="shared" si="3"/>
        <v>2502500</v>
      </c>
      <c r="G70" s="79"/>
      <c r="H70" s="80"/>
      <c r="I70" s="67"/>
      <c r="J70" s="60"/>
      <c r="K70" s="68"/>
      <c r="L70" s="82">
        <f>E70</f>
        <v>100000</v>
      </c>
      <c r="M70" s="70"/>
    </row>
    <row r="71" spans="1:13" s="69" customFormat="1" ht="15.75" customHeight="1" x14ac:dyDescent="0.25">
      <c r="A71" s="43">
        <v>65</v>
      </c>
      <c r="B71" s="61">
        <v>44803</v>
      </c>
      <c r="C71" s="81" t="s">
        <v>187</v>
      </c>
      <c r="D71" s="77"/>
      <c r="E71" s="78">
        <v>150000</v>
      </c>
      <c r="F71" s="64">
        <f t="shared" si="3"/>
        <v>2352500</v>
      </c>
      <c r="G71" s="79"/>
      <c r="H71" s="80"/>
      <c r="I71" s="67"/>
      <c r="J71" s="60"/>
      <c r="K71" s="68"/>
      <c r="L71" s="82">
        <f>E71</f>
        <v>150000</v>
      </c>
      <c r="M71" s="70"/>
    </row>
    <row r="72" spans="1:13" s="69" customFormat="1" ht="15.75" customHeight="1" x14ac:dyDescent="0.25">
      <c r="A72" s="43">
        <v>66</v>
      </c>
      <c r="B72" s="61" t="s">
        <v>40</v>
      </c>
      <c r="C72" s="81" t="s">
        <v>188</v>
      </c>
      <c r="D72" s="77"/>
      <c r="E72" s="78">
        <v>70000</v>
      </c>
      <c r="F72" s="64">
        <f t="shared" si="3"/>
        <v>2282500</v>
      </c>
      <c r="G72" s="79"/>
      <c r="H72" s="80"/>
      <c r="I72" s="67"/>
      <c r="J72" s="60"/>
      <c r="K72" s="68"/>
      <c r="L72" s="82">
        <f>E72</f>
        <v>70000</v>
      </c>
      <c r="M72" s="70"/>
    </row>
    <row r="73" spans="1:13" s="70" customFormat="1" ht="16.5" customHeight="1" thickBot="1" x14ac:dyDescent="0.3">
      <c r="A73" s="43">
        <v>67</v>
      </c>
      <c r="B73" s="61" t="s">
        <v>40</v>
      </c>
      <c r="C73" s="81" t="s">
        <v>189</v>
      </c>
      <c r="D73" s="77"/>
      <c r="E73" s="78">
        <v>20000</v>
      </c>
      <c r="F73" s="64">
        <f t="shared" ref="F73" si="4">F72-E73</f>
        <v>2262500</v>
      </c>
      <c r="G73" s="89"/>
      <c r="H73" s="90"/>
      <c r="I73" s="67"/>
      <c r="J73" s="60"/>
      <c r="K73" s="68"/>
      <c r="L73" s="82">
        <f>E76</f>
        <v>150000</v>
      </c>
    </row>
    <row r="74" spans="1:13" ht="16.5" customHeight="1" thickTop="1" x14ac:dyDescent="0.25">
      <c r="A74" s="43">
        <v>68</v>
      </c>
      <c r="B74" s="36" t="s">
        <v>40</v>
      </c>
      <c r="C74" s="27" t="s">
        <v>14</v>
      </c>
      <c r="D74" s="56">
        <v>3000000</v>
      </c>
      <c r="E74" s="10"/>
      <c r="F74" s="28">
        <f>F73+D74</f>
        <v>5262500</v>
      </c>
      <c r="G74" s="58"/>
      <c r="H74" s="59"/>
      <c r="I74" s="48"/>
      <c r="L74" s="44">
        <v>30000</v>
      </c>
    </row>
    <row r="75" spans="1:13" s="70" customFormat="1" ht="16.5" customHeight="1" x14ac:dyDescent="0.25">
      <c r="A75" s="43">
        <v>69</v>
      </c>
      <c r="B75" s="61" t="s">
        <v>40</v>
      </c>
      <c r="C75" s="84" t="s">
        <v>190</v>
      </c>
      <c r="D75" s="85"/>
      <c r="E75" s="78">
        <v>151700</v>
      </c>
      <c r="F75" s="64">
        <f t="shared" ref="F75:F85" si="5">F74-E75</f>
        <v>5110800</v>
      </c>
      <c r="G75" s="87"/>
      <c r="H75" s="66" t="s">
        <v>45</v>
      </c>
      <c r="I75" s="67">
        <v>1000000</v>
      </c>
      <c r="J75" s="60"/>
      <c r="K75" s="68"/>
      <c r="L75" s="82"/>
    </row>
    <row r="76" spans="1:13" s="70" customFormat="1" ht="16.5" customHeight="1" x14ac:dyDescent="0.25">
      <c r="A76" s="43">
        <v>70</v>
      </c>
      <c r="B76" s="61" t="s">
        <v>40</v>
      </c>
      <c r="C76" s="81" t="s">
        <v>191</v>
      </c>
      <c r="D76" s="85"/>
      <c r="E76" s="86">
        <v>150000</v>
      </c>
      <c r="F76" s="64">
        <f t="shared" si="5"/>
        <v>4960800</v>
      </c>
      <c r="G76" s="87"/>
      <c r="H76" s="80" t="s">
        <v>38</v>
      </c>
      <c r="I76" s="67">
        <v>500000</v>
      </c>
      <c r="J76" s="60"/>
      <c r="K76" s="68"/>
      <c r="L76" s="82"/>
    </row>
    <row r="77" spans="1:13" ht="16.5" customHeight="1" x14ac:dyDescent="0.25">
      <c r="A77" s="43">
        <v>71</v>
      </c>
      <c r="B77" s="36" t="s">
        <v>24</v>
      </c>
      <c r="C77" s="55" t="s">
        <v>192</v>
      </c>
      <c r="D77" s="56"/>
      <c r="E77" s="57">
        <v>100000</v>
      </c>
      <c r="F77" s="10">
        <f t="shared" si="5"/>
        <v>4860800</v>
      </c>
      <c r="G77" s="58"/>
      <c r="H77" s="59"/>
      <c r="I77" s="48"/>
      <c r="L77" s="44"/>
    </row>
    <row r="78" spans="1:13" s="70" customFormat="1" ht="16.5" customHeight="1" x14ac:dyDescent="0.25">
      <c r="A78" s="43">
        <v>72</v>
      </c>
      <c r="B78" s="61" t="s">
        <v>23</v>
      </c>
      <c r="C78" s="84" t="s">
        <v>193</v>
      </c>
      <c r="D78" s="85"/>
      <c r="E78" s="86">
        <v>160000</v>
      </c>
      <c r="F78" s="64">
        <f t="shared" si="5"/>
        <v>4700800</v>
      </c>
      <c r="G78" s="87"/>
      <c r="H78" s="88"/>
      <c r="I78" s="67"/>
      <c r="J78" s="60"/>
      <c r="K78" s="68"/>
      <c r="L78" s="82"/>
    </row>
    <row r="79" spans="1:13" s="70" customFormat="1" ht="16.5" customHeight="1" x14ac:dyDescent="0.25">
      <c r="A79" s="43">
        <v>73</v>
      </c>
      <c r="B79" s="61" t="s">
        <v>40</v>
      </c>
      <c r="C79" s="84" t="s">
        <v>192</v>
      </c>
      <c r="D79" s="85"/>
      <c r="E79" s="86">
        <v>50000</v>
      </c>
      <c r="F79" s="64">
        <f t="shared" si="5"/>
        <v>4650800</v>
      </c>
      <c r="G79" s="87"/>
      <c r="H79" s="88"/>
      <c r="I79" s="67"/>
      <c r="J79" s="60"/>
      <c r="K79" s="68"/>
      <c r="L79" s="82"/>
    </row>
    <row r="80" spans="1:13" s="70" customFormat="1" ht="16.5" customHeight="1" x14ac:dyDescent="0.25">
      <c r="A80" s="43">
        <v>74</v>
      </c>
      <c r="B80" s="61" t="s">
        <v>40</v>
      </c>
      <c r="C80" s="84" t="s">
        <v>194</v>
      </c>
      <c r="D80" s="85"/>
      <c r="E80" s="86">
        <v>230000</v>
      </c>
      <c r="F80" s="64">
        <f t="shared" si="5"/>
        <v>4420800</v>
      </c>
      <c r="G80" s="87"/>
      <c r="H80" s="88"/>
      <c r="I80" s="67"/>
      <c r="J80" s="60"/>
      <c r="K80" s="68"/>
      <c r="L80" s="82"/>
    </row>
    <row r="81" spans="1:13" s="70" customFormat="1" ht="16.5" customHeight="1" x14ac:dyDescent="0.25">
      <c r="A81" s="43">
        <v>75</v>
      </c>
      <c r="B81" s="61" t="s">
        <v>40</v>
      </c>
      <c r="C81" s="84" t="s">
        <v>195</v>
      </c>
      <c r="D81" s="85"/>
      <c r="E81" s="86">
        <v>7000</v>
      </c>
      <c r="F81" s="64">
        <f t="shared" si="5"/>
        <v>4413800</v>
      </c>
      <c r="G81" s="87"/>
      <c r="H81" s="88"/>
      <c r="I81" s="67"/>
      <c r="J81" s="60"/>
      <c r="K81" s="68"/>
      <c r="L81" s="82"/>
    </row>
    <row r="82" spans="1:13" s="70" customFormat="1" ht="16.5" customHeight="1" x14ac:dyDescent="0.25">
      <c r="A82" s="43">
        <v>76</v>
      </c>
      <c r="B82" s="61" t="s">
        <v>40</v>
      </c>
      <c r="C82" s="84" t="s">
        <v>195</v>
      </c>
      <c r="D82" s="85"/>
      <c r="E82" s="86">
        <v>10500</v>
      </c>
      <c r="F82" s="64">
        <f t="shared" si="5"/>
        <v>4403300</v>
      </c>
      <c r="G82" s="87"/>
      <c r="H82" s="88"/>
      <c r="I82" s="67"/>
      <c r="J82" s="60"/>
      <c r="K82" s="68"/>
      <c r="L82" s="82"/>
    </row>
    <row r="83" spans="1:13" s="70" customFormat="1" ht="16.5" customHeight="1" x14ac:dyDescent="0.25">
      <c r="A83" s="43">
        <v>77</v>
      </c>
      <c r="B83" s="61" t="s">
        <v>40</v>
      </c>
      <c r="C83" s="84" t="s">
        <v>196</v>
      </c>
      <c r="D83" s="85"/>
      <c r="E83" s="86">
        <v>100000</v>
      </c>
      <c r="F83" s="64">
        <f t="shared" si="5"/>
        <v>4303300</v>
      </c>
      <c r="G83" s="87"/>
      <c r="H83" s="88"/>
      <c r="I83" s="67"/>
      <c r="J83" s="60"/>
      <c r="K83" s="68"/>
      <c r="L83" s="82"/>
    </row>
    <row r="84" spans="1:13" s="70" customFormat="1" ht="16.5" customHeight="1" x14ac:dyDescent="0.25">
      <c r="A84" s="43">
        <v>78</v>
      </c>
      <c r="B84" s="61" t="s">
        <v>40</v>
      </c>
      <c r="C84" s="81" t="s">
        <v>189</v>
      </c>
      <c r="D84" s="85"/>
      <c r="E84" s="86">
        <v>20000</v>
      </c>
      <c r="F84" s="64">
        <f t="shared" si="5"/>
        <v>4283300</v>
      </c>
      <c r="G84" s="87"/>
      <c r="H84" s="88"/>
      <c r="I84" s="67"/>
      <c r="J84" s="60"/>
      <c r="K84" s="68"/>
      <c r="L84" s="82"/>
    </row>
    <row r="85" spans="1:13" s="70" customFormat="1" ht="16.5" customHeight="1" x14ac:dyDescent="0.25">
      <c r="A85" s="43">
        <v>79</v>
      </c>
      <c r="B85" s="61" t="s">
        <v>40</v>
      </c>
      <c r="C85" s="84" t="s">
        <v>197</v>
      </c>
      <c r="D85" s="85"/>
      <c r="E85" s="86">
        <v>103000</v>
      </c>
      <c r="F85" s="64">
        <f t="shared" si="5"/>
        <v>4180300</v>
      </c>
      <c r="G85" s="87"/>
      <c r="H85" s="88"/>
      <c r="I85" s="67"/>
      <c r="J85" s="60"/>
      <c r="K85" s="68"/>
      <c r="L85" s="82"/>
    </row>
    <row r="86" spans="1:13" ht="16.5" customHeight="1" x14ac:dyDescent="0.25">
      <c r="A86" s="43"/>
      <c r="B86" s="54"/>
      <c r="C86" s="55"/>
      <c r="D86" s="56"/>
      <c r="E86" s="57"/>
      <c r="F86" s="57"/>
      <c r="G86" s="58"/>
      <c r="H86" s="59"/>
      <c r="I86" s="48"/>
      <c r="L86" s="44"/>
    </row>
    <row r="87" spans="1:13" ht="16.5" customHeight="1" thickBot="1" x14ac:dyDescent="0.3">
      <c r="A87" s="43"/>
      <c r="B87" s="54"/>
      <c r="C87" s="55"/>
      <c r="D87" s="56"/>
      <c r="E87" s="57"/>
      <c r="F87" s="57"/>
      <c r="G87" s="58"/>
      <c r="H87" s="59"/>
      <c r="I87" s="48"/>
      <c r="L87" s="44"/>
    </row>
    <row r="88" spans="1:13" ht="16.5" customHeight="1" thickTop="1" x14ac:dyDescent="0.25">
      <c r="A88" s="40"/>
      <c r="B88" s="37"/>
      <c r="C88" s="11"/>
      <c r="D88" s="12">
        <f>SUM(D5:D87)</f>
        <v>13000000</v>
      </c>
      <c r="E88" s="13">
        <f>SUM(E5:E87)</f>
        <v>8828700</v>
      </c>
      <c r="F88" s="13"/>
      <c r="G88" s="30"/>
      <c r="H88" s="31"/>
      <c r="I88" s="49"/>
    </row>
    <row r="89" spans="1:13" ht="39" customHeight="1" thickBot="1" x14ac:dyDescent="0.3">
      <c r="A89" s="40"/>
      <c r="B89" s="38"/>
      <c r="C89" s="14" t="s">
        <v>7</v>
      </c>
      <c r="D89" s="268">
        <f>D88-E88</f>
        <v>4171300</v>
      </c>
      <c r="E89" s="269"/>
      <c r="F89" s="25"/>
      <c r="G89" s="32"/>
      <c r="H89" s="33"/>
      <c r="I89" s="50"/>
    </row>
    <row r="90" spans="1:13" ht="16.5" customHeight="1" thickTop="1" x14ac:dyDescent="0.25">
      <c r="B90" s="15"/>
      <c r="C90" s="16"/>
      <c r="D90" s="17"/>
      <c r="E90" s="18"/>
      <c r="F90" s="18"/>
      <c r="G90" s="34"/>
      <c r="H90" s="35"/>
      <c r="I90" s="51"/>
    </row>
    <row r="91" spans="1:13" ht="15.75" customHeight="1" x14ac:dyDescent="0.25">
      <c r="B91" s="15"/>
      <c r="C91" s="21" t="s">
        <v>39</v>
      </c>
      <c r="D91" s="22"/>
      <c r="E91" s="42">
        <f>L32</f>
        <v>800000</v>
      </c>
      <c r="F91" s="18"/>
      <c r="G91" s="270" t="s">
        <v>41</v>
      </c>
      <c r="H91" s="271"/>
    </row>
    <row r="92" spans="1:13" ht="15.75" customHeight="1" x14ac:dyDescent="0.25">
      <c r="B92" s="15"/>
      <c r="C92" s="21" t="s">
        <v>46</v>
      </c>
      <c r="D92" s="17"/>
      <c r="E92" s="23">
        <f>D89-E91</f>
        <v>3371300</v>
      </c>
      <c r="F92" s="23"/>
      <c r="G92" s="19"/>
      <c r="H92" s="20"/>
      <c r="I92" s="52"/>
    </row>
    <row r="93" spans="1:13" s="2" customFormat="1" ht="15.75" customHeight="1" x14ac:dyDescent="0.25">
      <c r="B93" s="15"/>
      <c r="C93" s="16"/>
      <c r="D93" s="17"/>
      <c r="E93" s="23"/>
      <c r="F93" s="23"/>
      <c r="G93" s="19"/>
      <c r="H93" s="20"/>
      <c r="I93" s="52"/>
      <c r="J93" s="1"/>
      <c r="L93" s="3"/>
      <c r="M93" s="4"/>
    </row>
    <row r="94" spans="1:13" s="2" customFormat="1" ht="15.75" customHeight="1" x14ac:dyDescent="0.25">
      <c r="B94" s="15"/>
      <c r="C94" s="16"/>
      <c r="D94" s="17"/>
      <c r="E94" s="23"/>
      <c r="F94" s="23"/>
      <c r="G94" s="19" t="s">
        <v>9</v>
      </c>
      <c r="H94" s="20"/>
      <c r="I94" s="52"/>
      <c r="J94" s="1"/>
      <c r="L94" s="3"/>
      <c r="M94" s="4"/>
    </row>
    <row r="95" spans="1:13" s="2" customFormat="1" ht="15.75" customHeight="1" x14ac:dyDescent="0.25">
      <c r="B95" s="15"/>
      <c r="C95" s="16"/>
      <c r="D95" s="17"/>
      <c r="E95" s="23"/>
      <c r="F95" s="23"/>
      <c r="G95" s="19"/>
      <c r="H95" s="20"/>
      <c r="I95" s="52"/>
      <c r="J95" s="1"/>
      <c r="L95" s="3"/>
      <c r="M95" s="4"/>
    </row>
    <row r="96" spans="1:13" s="2" customFormat="1" ht="15.75" customHeight="1" x14ac:dyDescent="0.25">
      <c r="B96" s="15"/>
      <c r="C96" s="16"/>
      <c r="D96" s="17"/>
      <c r="E96" s="23"/>
      <c r="F96" s="23"/>
      <c r="G96" s="19"/>
      <c r="H96" s="24"/>
      <c r="I96" s="53"/>
      <c r="J96" s="1"/>
      <c r="L96" s="3"/>
      <c r="M96" s="4"/>
    </row>
    <row r="97" spans="2:13" s="2" customFormat="1" ht="15" customHeight="1" x14ac:dyDescent="0.25">
      <c r="B97" s="5"/>
      <c r="C97" s="16"/>
      <c r="D97" s="17"/>
      <c r="E97" s="23"/>
      <c r="F97" s="23"/>
      <c r="G97" s="4"/>
      <c r="H97" s="4"/>
      <c r="I97" s="46"/>
      <c r="J97" s="1"/>
      <c r="L97" s="3"/>
      <c r="M97" s="4"/>
    </row>
  </sheetData>
  <mergeCells count="10">
    <mergeCell ref="B5:H5"/>
    <mergeCell ref="D89:E89"/>
    <mergeCell ref="G91:H91"/>
    <mergeCell ref="B1:H1"/>
    <mergeCell ref="B3:B4"/>
    <mergeCell ref="C3:C4"/>
    <mergeCell ref="D3:E3"/>
    <mergeCell ref="G3:G4"/>
    <mergeCell ref="H3:H4"/>
    <mergeCell ref="F3:F4"/>
  </mergeCells>
  <printOptions horizontalCentered="1"/>
  <pageMargins left="0" right="0" top="0" bottom="0" header="0" footer="0"/>
  <pageSetup paperSize="9" scale="79" fitToHeight="0" orientation="landscape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50"/>
  <sheetViews>
    <sheetView topLeftCell="A132" zoomScale="50" zoomScaleNormal="50" workbookViewId="0">
      <selection activeCell="P334" sqref="P334"/>
    </sheetView>
  </sheetViews>
  <sheetFormatPr defaultColWidth="8.77734375" defaultRowHeight="15.6" x14ac:dyDescent="0.3"/>
  <cols>
    <col min="1" max="1" width="5" style="116" customWidth="1"/>
    <col min="2" max="2" width="15.77734375" style="108" customWidth="1"/>
    <col min="3" max="3" width="64.109375" style="109" customWidth="1"/>
    <col min="4" max="4" width="15.5546875" style="107" customWidth="1"/>
    <col min="5" max="5" width="15.5546875" style="105" customWidth="1"/>
    <col min="6" max="6" width="15.5546875" style="120" customWidth="1"/>
    <col min="7" max="7" width="17.5546875" style="107" customWidth="1"/>
    <col min="8" max="9" width="16.77734375" style="107" customWidth="1"/>
    <col min="10" max="10" width="16.33203125" style="107" customWidth="1"/>
    <col min="11" max="11" width="14.21875" style="107" customWidth="1"/>
    <col min="12" max="12" width="15.44140625" style="107" customWidth="1"/>
    <col min="13" max="13" width="13" style="107" customWidth="1"/>
    <col min="14" max="14" width="15.21875" style="98" customWidth="1"/>
    <col min="15" max="15" width="14.77734375" customWidth="1"/>
    <col min="16" max="16" width="15.21875" bestFit="1" customWidth="1"/>
    <col min="17" max="17" width="15.88671875" bestFit="1" customWidth="1"/>
  </cols>
  <sheetData>
    <row r="1" spans="1:14" ht="22.8" x14ac:dyDescent="0.4">
      <c r="A1" s="283" t="s">
        <v>213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</row>
    <row r="3" spans="1:14" ht="34.5" customHeight="1" x14ac:dyDescent="0.3">
      <c r="A3" s="91" t="s">
        <v>201</v>
      </c>
      <c r="B3" s="91" t="s">
        <v>0</v>
      </c>
      <c r="C3" s="91" t="s">
        <v>202</v>
      </c>
      <c r="D3" s="92" t="s">
        <v>203</v>
      </c>
      <c r="E3" s="102" t="s">
        <v>204</v>
      </c>
      <c r="F3" s="118" t="s">
        <v>214</v>
      </c>
      <c r="G3" s="92" t="s">
        <v>205</v>
      </c>
      <c r="H3" s="92" t="s">
        <v>206</v>
      </c>
      <c r="I3" s="92" t="s">
        <v>215</v>
      </c>
      <c r="J3" s="92" t="s">
        <v>207</v>
      </c>
      <c r="K3" s="92" t="s">
        <v>208</v>
      </c>
      <c r="L3" s="92" t="s">
        <v>215</v>
      </c>
      <c r="M3" s="92" t="s">
        <v>209</v>
      </c>
      <c r="N3" s="91" t="s">
        <v>1</v>
      </c>
    </row>
    <row r="4" spans="1:14" x14ac:dyDescent="0.3">
      <c r="A4" s="115">
        <v>1</v>
      </c>
      <c r="B4" s="99" t="s">
        <v>12</v>
      </c>
      <c r="C4" s="100" t="s">
        <v>140</v>
      </c>
      <c r="D4" s="93"/>
      <c r="E4" s="103">
        <v>25000</v>
      </c>
      <c r="F4" s="119"/>
      <c r="G4" s="93"/>
      <c r="H4" s="93"/>
      <c r="I4" s="93"/>
      <c r="J4" s="93"/>
      <c r="K4" s="93"/>
      <c r="L4" s="93"/>
      <c r="M4" s="93"/>
      <c r="N4" s="94"/>
    </row>
    <row r="5" spans="1:14" x14ac:dyDescent="0.3">
      <c r="A5" s="115">
        <v>2</v>
      </c>
      <c r="B5" s="99" t="s">
        <v>12</v>
      </c>
      <c r="C5" s="100" t="s">
        <v>141</v>
      </c>
      <c r="D5" s="93"/>
      <c r="E5" s="103">
        <v>300000</v>
      </c>
      <c r="F5" s="119"/>
      <c r="G5" s="93"/>
      <c r="H5" s="93"/>
      <c r="I5" s="93"/>
      <c r="J5" s="93"/>
      <c r="K5" s="93"/>
      <c r="L5" s="93"/>
      <c r="M5" s="93"/>
      <c r="N5" s="94"/>
    </row>
    <row r="6" spans="1:14" x14ac:dyDescent="0.3">
      <c r="A6" s="115">
        <v>3</v>
      </c>
      <c r="B6" s="99" t="s">
        <v>13</v>
      </c>
      <c r="C6" s="100" t="s">
        <v>142</v>
      </c>
      <c r="D6" s="93"/>
      <c r="E6" s="103">
        <v>50000</v>
      </c>
      <c r="F6" s="119"/>
      <c r="G6" s="93"/>
      <c r="H6" s="93"/>
      <c r="I6" s="93"/>
      <c r="J6" s="93"/>
      <c r="K6" s="93"/>
      <c r="L6" s="93"/>
      <c r="M6" s="93"/>
      <c r="N6" s="94"/>
    </row>
    <row r="7" spans="1:14" x14ac:dyDescent="0.3">
      <c r="A7" s="115">
        <v>4</v>
      </c>
      <c r="B7" s="99" t="s">
        <v>13</v>
      </c>
      <c r="C7" s="100" t="s">
        <v>143</v>
      </c>
      <c r="D7" s="93"/>
      <c r="E7" s="103">
        <v>22000</v>
      </c>
      <c r="F7" s="119"/>
      <c r="G7" s="93"/>
      <c r="H7" s="93"/>
      <c r="I7" s="93"/>
      <c r="J7" s="93"/>
      <c r="K7" s="93"/>
      <c r="L7" s="93"/>
      <c r="M7" s="93"/>
      <c r="N7" s="94"/>
    </row>
    <row r="8" spans="1:14" x14ac:dyDescent="0.3">
      <c r="A8" s="115">
        <v>5</v>
      </c>
      <c r="B8" s="99" t="s">
        <v>13</v>
      </c>
      <c r="C8" s="100" t="s">
        <v>144</v>
      </c>
      <c r="D8" s="93"/>
      <c r="E8" s="103">
        <v>27000</v>
      </c>
      <c r="F8" s="119"/>
      <c r="G8" s="93"/>
      <c r="H8" s="93"/>
      <c r="I8" s="93"/>
      <c r="J8" s="93"/>
      <c r="K8" s="93"/>
      <c r="L8" s="93"/>
      <c r="M8" s="93"/>
      <c r="N8" s="94"/>
    </row>
    <row r="9" spans="1:14" x14ac:dyDescent="0.3">
      <c r="A9" s="115">
        <v>6</v>
      </c>
      <c r="B9" s="99" t="s">
        <v>13</v>
      </c>
      <c r="C9" s="100" t="s">
        <v>167</v>
      </c>
      <c r="D9" s="93"/>
      <c r="E9" s="103">
        <v>125000</v>
      </c>
      <c r="F9" s="119"/>
      <c r="G9" s="93"/>
      <c r="H9" s="93"/>
      <c r="I9" s="93"/>
      <c r="J9" s="93"/>
      <c r="K9" s="93"/>
      <c r="L9" s="93"/>
      <c r="M9" s="93"/>
      <c r="N9" s="95"/>
    </row>
    <row r="10" spans="1:14" x14ac:dyDescent="0.3">
      <c r="A10" s="115">
        <v>7</v>
      </c>
      <c r="B10" s="99" t="s">
        <v>13</v>
      </c>
      <c r="C10" s="100" t="s">
        <v>198</v>
      </c>
      <c r="D10" s="93"/>
      <c r="E10" s="103">
        <v>20000</v>
      </c>
      <c r="F10" s="119"/>
      <c r="G10" s="93"/>
      <c r="H10" s="93"/>
      <c r="I10" s="93"/>
      <c r="J10" s="93"/>
      <c r="K10" s="93"/>
      <c r="L10" s="93"/>
      <c r="M10" s="93"/>
      <c r="N10" s="95"/>
    </row>
    <row r="11" spans="1:14" x14ac:dyDescent="0.3">
      <c r="A11" s="115">
        <v>8</v>
      </c>
      <c r="B11" s="99" t="s">
        <v>13</v>
      </c>
      <c r="C11" s="100" t="s">
        <v>168</v>
      </c>
      <c r="D11" s="93"/>
      <c r="E11" s="103">
        <v>51000</v>
      </c>
      <c r="F11" s="119"/>
      <c r="G11" s="93"/>
      <c r="H11" s="93"/>
      <c r="I11" s="93"/>
      <c r="J11" s="93"/>
      <c r="K11" s="93"/>
      <c r="L11" s="93"/>
      <c r="M11" s="93"/>
      <c r="N11" s="95"/>
    </row>
    <row r="12" spans="1:14" x14ac:dyDescent="0.3">
      <c r="A12" s="115">
        <v>9</v>
      </c>
      <c r="B12" s="99" t="s">
        <v>13</v>
      </c>
      <c r="C12" s="100" t="s">
        <v>169</v>
      </c>
      <c r="D12" s="93"/>
      <c r="E12" s="103">
        <v>133000</v>
      </c>
      <c r="F12" s="119"/>
      <c r="G12" s="93"/>
      <c r="H12" s="93"/>
      <c r="I12" s="93"/>
      <c r="J12" s="93"/>
      <c r="K12" s="93"/>
      <c r="L12" s="93"/>
      <c r="M12" s="93"/>
      <c r="N12" s="95"/>
    </row>
    <row r="13" spans="1:14" x14ac:dyDescent="0.3">
      <c r="A13" s="115">
        <v>10</v>
      </c>
      <c r="B13" s="99" t="s">
        <v>11</v>
      </c>
      <c r="C13" s="100" t="s">
        <v>145</v>
      </c>
      <c r="D13" s="93"/>
      <c r="E13" s="104"/>
      <c r="F13" s="119"/>
      <c r="G13" s="93"/>
      <c r="H13" s="101">
        <v>200000</v>
      </c>
      <c r="I13" s="93"/>
      <c r="J13" s="93"/>
      <c r="K13" s="93"/>
      <c r="L13" s="93"/>
      <c r="M13" s="93"/>
      <c r="N13" s="94"/>
    </row>
    <row r="14" spans="1:14" x14ac:dyDescent="0.3">
      <c r="A14" s="115">
        <v>11</v>
      </c>
      <c r="B14" s="99" t="s">
        <v>11</v>
      </c>
      <c r="C14" s="100" t="s">
        <v>146</v>
      </c>
      <c r="D14" s="93"/>
      <c r="E14" s="103">
        <v>72000</v>
      </c>
      <c r="F14" s="119"/>
      <c r="G14" s="93"/>
      <c r="H14" s="93"/>
      <c r="I14" s="93"/>
      <c r="J14" s="93"/>
      <c r="K14" s="93"/>
      <c r="L14" s="93"/>
      <c r="M14" s="93"/>
      <c r="N14" s="94"/>
    </row>
    <row r="15" spans="1:14" x14ac:dyDescent="0.3">
      <c r="A15" s="115">
        <v>12</v>
      </c>
      <c r="B15" s="99" t="s">
        <v>11</v>
      </c>
      <c r="C15" s="100" t="s">
        <v>147</v>
      </c>
      <c r="D15" s="93"/>
      <c r="E15" s="103">
        <v>40000</v>
      </c>
      <c r="F15" s="119"/>
      <c r="G15" s="93"/>
      <c r="H15" s="93"/>
      <c r="I15" s="93"/>
      <c r="J15" s="93"/>
      <c r="K15" s="93"/>
      <c r="L15" s="93"/>
      <c r="M15" s="93"/>
      <c r="N15" s="94"/>
    </row>
    <row r="16" spans="1:14" x14ac:dyDescent="0.3">
      <c r="A16" s="115">
        <v>13</v>
      </c>
      <c r="B16" s="99" t="s">
        <v>15</v>
      </c>
      <c r="C16" s="100" t="s">
        <v>148</v>
      </c>
      <c r="D16" s="93"/>
      <c r="E16" s="103">
        <v>200000</v>
      </c>
      <c r="F16" s="119"/>
      <c r="G16" s="93"/>
      <c r="H16" s="93"/>
      <c r="I16" s="93"/>
      <c r="J16" s="93"/>
      <c r="K16" s="93"/>
      <c r="L16" s="93"/>
      <c r="M16" s="93"/>
      <c r="N16" s="94"/>
    </row>
    <row r="17" spans="1:14" x14ac:dyDescent="0.3">
      <c r="A17" s="115">
        <v>14</v>
      </c>
      <c r="B17" s="99" t="s">
        <v>15</v>
      </c>
      <c r="C17" s="100" t="s">
        <v>149</v>
      </c>
      <c r="D17" s="93"/>
      <c r="E17" s="103">
        <v>20000</v>
      </c>
      <c r="F17" s="119"/>
      <c r="G17" s="93"/>
      <c r="H17" s="93"/>
      <c r="I17" s="93"/>
      <c r="J17" s="93"/>
      <c r="K17" s="93"/>
      <c r="L17" s="93"/>
      <c r="M17" s="93"/>
      <c r="N17" s="94"/>
    </row>
    <row r="18" spans="1:14" x14ac:dyDescent="0.3">
      <c r="A18" s="115">
        <v>15</v>
      </c>
      <c r="B18" s="99" t="s">
        <v>15</v>
      </c>
      <c r="C18" s="100" t="s">
        <v>150</v>
      </c>
      <c r="D18" s="93"/>
      <c r="E18" s="103">
        <v>5000</v>
      </c>
      <c r="F18" s="119"/>
      <c r="G18" s="93"/>
      <c r="H18" s="93"/>
      <c r="I18" s="93"/>
      <c r="J18" s="93"/>
      <c r="K18" s="93"/>
      <c r="L18" s="93"/>
      <c r="M18" s="93"/>
      <c r="N18" s="94"/>
    </row>
    <row r="19" spans="1:14" x14ac:dyDescent="0.3">
      <c r="A19" s="115">
        <v>16</v>
      </c>
      <c r="B19" s="99" t="s">
        <v>15</v>
      </c>
      <c r="C19" s="100" t="s">
        <v>151</v>
      </c>
      <c r="D19" s="93"/>
      <c r="E19" s="103">
        <v>320000</v>
      </c>
      <c r="F19" s="119"/>
      <c r="G19" s="93"/>
      <c r="H19" s="93"/>
      <c r="I19" s="93"/>
      <c r="J19" s="93"/>
      <c r="K19" s="93"/>
      <c r="L19" s="93"/>
      <c r="M19" s="93"/>
      <c r="N19" s="94"/>
    </row>
    <row r="20" spans="1:14" x14ac:dyDescent="0.3">
      <c r="A20" s="115">
        <v>17</v>
      </c>
      <c r="B20" s="99" t="s">
        <v>15</v>
      </c>
      <c r="C20" s="100" t="s">
        <v>152</v>
      </c>
      <c r="D20" s="93"/>
      <c r="E20" s="104"/>
      <c r="F20" s="119"/>
      <c r="G20" s="93"/>
      <c r="H20" s="101">
        <v>650000</v>
      </c>
      <c r="I20" s="93"/>
      <c r="J20" s="93"/>
      <c r="K20" s="93"/>
      <c r="L20" s="93"/>
      <c r="M20" s="93"/>
      <c r="N20" s="94"/>
    </row>
    <row r="21" spans="1:14" x14ac:dyDescent="0.3">
      <c r="A21" s="115">
        <v>18</v>
      </c>
      <c r="B21" s="99" t="s">
        <v>15</v>
      </c>
      <c r="C21" s="100" t="s">
        <v>153</v>
      </c>
      <c r="D21" s="93"/>
      <c r="E21" s="103">
        <v>25000</v>
      </c>
      <c r="F21" s="119"/>
      <c r="G21" s="93"/>
      <c r="H21" s="93"/>
      <c r="I21" s="93"/>
      <c r="J21" s="93"/>
      <c r="K21" s="93"/>
      <c r="L21" s="93"/>
      <c r="M21" s="93"/>
      <c r="N21" s="94"/>
    </row>
    <row r="22" spans="1:14" x14ac:dyDescent="0.3">
      <c r="A22" s="115">
        <v>19</v>
      </c>
      <c r="B22" s="99" t="s">
        <v>15</v>
      </c>
      <c r="C22" s="100" t="s">
        <v>154</v>
      </c>
      <c r="D22" s="93"/>
      <c r="E22" s="103">
        <v>210000</v>
      </c>
      <c r="F22" s="119"/>
      <c r="G22" s="93"/>
      <c r="H22" s="93"/>
      <c r="I22" s="93"/>
      <c r="J22" s="93"/>
      <c r="K22" s="93"/>
      <c r="L22" s="93"/>
      <c r="M22" s="93"/>
      <c r="N22" s="94"/>
    </row>
    <row r="23" spans="1:14" x14ac:dyDescent="0.3">
      <c r="A23" s="115">
        <v>20</v>
      </c>
      <c r="B23" s="99" t="s">
        <v>15</v>
      </c>
      <c r="C23" s="100" t="s">
        <v>155</v>
      </c>
      <c r="D23" s="93"/>
      <c r="E23" s="103">
        <v>10000</v>
      </c>
      <c r="F23" s="119"/>
      <c r="G23" s="93"/>
      <c r="H23" s="93"/>
      <c r="I23" s="93"/>
      <c r="J23" s="93"/>
      <c r="K23" s="93"/>
      <c r="L23" s="93"/>
      <c r="M23" s="93"/>
      <c r="N23" s="94"/>
    </row>
    <row r="24" spans="1:14" x14ac:dyDescent="0.3">
      <c r="A24" s="115">
        <v>21</v>
      </c>
      <c r="B24" s="99" t="s">
        <v>15</v>
      </c>
      <c r="C24" s="100" t="s">
        <v>156</v>
      </c>
      <c r="D24" s="93"/>
      <c r="E24" s="103">
        <v>100000</v>
      </c>
      <c r="F24" s="119"/>
      <c r="G24" s="93"/>
      <c r="H24" s="93"/>
      <c r="I24" s="93"/>
      <c r="J24" s="93"/>
      <c r="K24" s="93"/>
      <c r="L24" s="93"/>
      <c r="M24" s="93"/>
      <c r="N24" s="94"/>
    </row>
    <row r="25" spans="1:14" x14ac:dyDescent="0.3">
      <c r="A25" s="115">
        <v>22</v>
      </c>
      <c r="B25" s="99" t="s">
        <v>16</v>
      </c>
      <c r="C25" s="100" t="s">
        <v>157</v>
      </c>
      <c r="D25" s="93"/>
      <c r="E25" s="104"/>
      <c r="F25" s="119"/>
      <c r="G25" s="93"/>
      <c r="H25" s="93"/>
      <c r="I25" s="93"/>
      <c r="J25" s="93"/>
      <c r="K25" s="101">
        <f>100000+100000+100000+50000</f>
        <v>350000</v>
      </c>
      <c r="L25" s="93"/>
      <c r="M25" s="93"/>
      <c r="N25" s="94"/>
    </row>
    <row r="26" spans="1:14" x14ac:dyDescent="0.3">
      <c r="A26" s="115">
        <v>23</v>
      </c>
      <c r="B26" s="99" t="s">
        <v>16</v>
      </c>
      <c r="C26" s="100" t="s">
        <v>156</v>
      </c>
      <c r="D26" s="93"/>
      <c r="E26" s="103">
        <v>50000</v>
      </c>
      <c r="F26" s="119"/>
      <c r="G26" s="93"/>
      <c r="H26" s="93"/>
      <c r="I26" s="93"/>
      <c r="J26" s="93"/>
      <c r="K26" s="93"/>
      <c r="L26" s="93"/>
      <c r="M26" s="93"/>
      <c r="N26" s="94"/>
    </row>
    <row r="27" spans="1:14" x14ac:dyDescent="0.3">
      <c r="A27" s="115">
        <v>24</v>
      </c>
      <c r="B27" s="99" t="s">
        <v>16</v>
      </c>
      <c r="C27" s="100" t="s">
        <v>158</v>
      </c>
      <c r="D27" s="93"/>
      <c r="E27" s="103">
        <v>5000</v>
      </c>
      <c r="F27" s="119"/>
      <c r="G27" s="93"/>
      <c r="H27" s="93"/>
      <c r="I27" s="93"/>
      <c r="J27" s="93"/>
      <c r="K27" s="93"/>
      <c r="L27" s="93"/>
      <c r="M27" s="93"/>
      <c r="N27" s="94"/>
    </row>
    <row r="28" spans="1:14" x14ac:dyDescent="0.3">
      <c r="A28" s="115">
        <v>25</v>
      </c>
      <c r="B28" s="99" t="s">
        <v>16</v>
      </c>
      <c r="C28" s="100" t="s">
        <v>158</v>
      </c>
      <c r="D28" s="93"/>
      <c r="E28" s="103">
        <v>9000</v>
      </c>
      <c r="F28" s="119"/>
      <c r="G28" s="93"/>
      <c r="H28" s="93"/>
      <c r="I28" s="93"/>
      <c r="J28" s="93"/>
      <c r="K28" s="93"/>
      <c r="L28" s="93"/>
      <c r="M28" s="93"/>
      <c r="N28" s="95"/>
    </row>
    <row r="29" spans="1:14" x14ac:dyDescent="0.3">
      <c r="A29" s="115">
        <v>26</v>
      </c>
      <c r="B29" s="99" t="s">
        <v>16</v>
      </c>
      <c r="C29" s="100" t="s">
        <v>157</v>
      </c>
      <c r="D29" s="93"/>
      <c r="E29" s="104"/>
      <c r="F29" s="119"/>
      <c r="G29" s="93"/>
      <c r="H29" s="93"/>
      <c r="I29" s="93"/>
      <c r="J29" s="93"/>
      <c r="K29" s="101">
        <v>500000</v>
      </c>
      <c r="L29" s="93"/>
      <c r="M29" s="93"/>
      <c r="N29" s="95"/>
    </row>
    <row r="30" spans="1:14" x14ac:dyDescent="0.3">
      <c r="A30" s="115">
        <v>27</v>
      </c>
      <c r="B30" s="99" t="s">
        <v>17</v>
      </c>
      <c r="C30" s="100" t="s">
        <v>159</v>
      </c>
      <c r="D30" s="93"/>
      <c r="E30" s="103">
        <f>20000+30000</f>
        <v>50000</v>
      </c>
      <c r="F30" s="119"/>
      <c r="G30" s="93"/>
      <c r="H30" s="93"/>
      <c r="I30" s="93"/>
      <c r="J30" s="93"/>
      <c r="K30" s="93"/>
      <c r="L30" s="93"/>
      <c r="M30" s="93"/>
      <c r="N30" s="94"/>
    </row>
    <row r="31" spans="1:14" x14ac:dyDescent="0.3">
      <c r="A31" s="115">
        <v>28</v>
      </c>
      <c r="B31" s="99" t="s">
        <v>17</v>
      </c>
      <c r="C31" s="100" t="s">
        <v>156</v>
      </c>
      <c r="D31" s="93"/>
      <c r="E31" s="103">
        <v>100000</v>
      </c>
      <c r="F31" s="119"/>
      <c r="G31" s="93"/>
      <c r="H31" s="93"/>
      <c r="I31" s="93"/>
      <c r="J31" s="93"/>
      <c r="K31" s="93"/>
      <c r="L31" s="93"/>
      <c r="M31" s="93"/>
      <c r="N31" s="94"/>
    </row>
    <row r="32" spans="1:14" x14ac:dyDescent="0.3">
      <c r="A32" s="115">
        <v>29</v>
      </c>
      <c r="B32" s="99" t="s">
        <v>17</v>
      </c>
      <c r="C32" s="100" t="s">
        <v>164</v>
      </c>
      <c r="D32" s="93"/>
      <c r="E32" s="103">
        <v>9000</v>
      </c>
      <c r="F32" s="119"/>
      <c r="G32" s="93"/>
      <c r="H32" s="93"/>
      <c r="I32" s="93"/>
      <c r="J32" s="93"/>
      <c r="K32" s="93"/>
      <c r="L32" s="93"/>
      <c r="M32" s="93"/>
      <c r="N32" s="94"/>
    </row>
    <row r="33" spans="1:14" x14ac:dyDescent="0.3">
      <c r="A33" s="115">
        <v>30</v>
      </c>
      <c r="B33" s="99" t="s">
        <v>18</v>
      </c>
      <c r="C33" s="100" t="s">
        <v>160</v>
      </c>
      <c r="D33" s="93"/>
      <c r="E33" s="103">
        <v>50000</v>
      </c>
      <c r="F33" s="119"/>
      <c r="G33" s="93"/>
      <c r="H33" s="93"/>
      <c r="I33" s="93"/>
      <c r="J33" s="93"/>
      <c r="K33" s="93"/>
      <c r="L33" s="93"/>
      <c r="M33" s="93"/>
      <c r="N33" s="94"/>
    </row>
    <row r="34" spans="1:14" x14ac:dyDescent="0.3">
      <c r="A34" s="115">
        <v>31</v>
      </c>
      <c r="B34" s="99" t="s">
        <v>18</v>
      </c>
      <c r="C34" s="100" t="s">
        <v>161</v>
      </c>
      <c r="D34" s="93"/>
      <c r="E34" s="103">
        <f>97500+10500+23000</f>
        <v>131000</v>
      </c>
      <c r="F34" s="119"/>
      <c r="G34" s="93"/>
      <c r="H34" s="93"/>
      <c r="I34" s="93"/>
      <c r="J34" s="93"/>
      <c r="K34" s="93"/>
      <c r="L34" s="93"/>
      <c r="M34" s="93"/>
      <c r="N34" s="94"/>
    </row>
    <row r="35" spans="1:14" x14ac:dyDescent="0.3">
      <c r="A35" s="115">
        <v>32</v>
      </c>
      <c r="B35" s="99" t="s">
        <v>18</v>
      </c>
      <c r="C35" s="100" t="s">
        <v>162</v>
      </c>
      <c r="D35" s="93"/>
      <c r="E35" s="104"/>
      <c r="F35" s="119"/>
      <c r="G35" s="93"/>
      <c r="H35" s="93"/>
      <c r="I35" s="93"/>
      <c r="J35" s="93"/>
      <c r="K35" s="101">
        <v>100000</v>
      </c>
      <c r="L35" s="93"/>
      <c r="M35" s="93"/>
      <c r="N35" s="95"/>
    </row>
    <row r="36" spans="1:14" x14ac:dyDescent="0.3">
      <c r="A36" s="115">
        <v>33</v>
      </c>
      <c r="B36" s="99" t="s">
        <v>18</v>
      </c>
      <c r="C36" s="100" t="s">
        <v>163</v>
      </c>
      <c r="D36" s="93"/>
      <c r="E36" s="103">
        <v>43000</v>
      </c>
      <c r="F36" s="119"/>
      <c r="G36" s="93"/>
      <c r="H36" s="93"/>
      <c r="I36" s="93"/>
      <c r="J36" s="93"/>
      <c r="K36" s="93"/>
      <c r="L36" s="93"/>
      <c r="M36" s="93"/>
      <c r="N36" s="95"/>
    </row>
    <row r="37" spans="1:14" x14ac:dyDescent="0.3">
      <c r="A37" s="115">
        <v>34</v>
      </c>
      <c r="B37" s="99" t="s">
        <v>18</v>
      </c>
      <c r="C37" s="100" t="s">
        <v>170</v>
      </c>
      <c r="D37" s="93"/>
      <c r="E37" s="103">
        <v>95000</v>
      </c>
      <c r="F37" s="119"/>
      <c r="G37" s="93"/>
      <c r="H37" s="93"/>
      <c r="I37" s="93"/>
      <c r="J37" s="93"/>
      <c r="K37" s="93"/>
      <c r="L37" s="93"/>
      <c r="M37" s="93"/>
      <c r="N37" s="94"/>
    </row>
    <row r="38" spans="1:14" x14ac:dyDescent="0.3">
      <c r="A38" s="115">
        <v>35</v>
      </c>
      <c r="B38" s="99">
        <v>44798</v>
      </c>
      <c r="C38" s="100" t="s">
        <v>156</v>
      </c>
      <c r="D38" s="93"/>
      <c r="E38" s="103">
        <v>200000</v>
      </c>
      <c r="F38" s="119"/>
      <c r="G38" s="93"/>
      <c r="H38" s="93"/>
      <c r="I38" s="93"/>
      <c r="J38" s="93"/>
      <c r="K38" s="93"/>
      <c r="L38" s="93"/>
      <c r="M38" s="93"/>
      <c r="N38" s="95"/>
    </row>
    <row r="39" spans="1:14" x14ac:dyDescent="0.3">
      <c r="A39" s="115">
        <v>36</v>
      </c>
      <c r="B39" s="99" t="s">
        <v>19</v>
      </c>
      <c r="C39" s="100" t="s">
        <v>165</v>
      </c>
      <c r="D39" s="93"/>
      <c r="E39" s="103">
        <f>40000+20000</f>
        <v>60000</v>
      </c>
      <c r="F39" s="119"/>
      <c r="G39" s="93"/>
      <c r="H39" s="93"/>
      <c r="I39" s="93"/>
      <c r="J39" s="93"/>
      <c r="K39" s="93"/>
      <c r="L39" s="93"/>
      <c r="M39" s="93"/>
      <c r="N39" s="95"/>
    </row>
    <row r="40" spans="1:14" x14ac:dyDescent="0.3">
      <c r="A40" s="115">
        <v>37</v>
      </c>
      <c r="B40" s="99" t="s">
        <v>19</v>
      </c>
      <c r="C40" s="100" t="s">
        <v>166</v>
      </c>
      <c r="D40" s="93"/>
      <c r="E40" s="103">
        <v>100000</v>
      </c>
      <c r="F40" s="119"/>
      <c r="G40" s="93"/>
      <c r="H40" s="93"/>
      <c r="I40" s="93"/>
      <c r="J40" s="93"/>
      <c r="K40" s="93"/>
      <c r="L40" s="93"/>
      <c r="M40" s="93"/>
      <c r="N40" s="95"/>
    </row>
    <row r="41" spans="1:14" x14ac:dyDescent="0.3">
      <c r="A41" s="115">
        <v>38</v>
      </c>
      <c r="B41" s="99">
        <v>44798</v>
      </c>
      <c r="C41" s="100" t="s">
        <v>171</v>
      </c>
      <c r="D41" s="93"/>
      <c r="E41" s="103">
        <v>150000</v>
      </c>
      <c r="F41" s="119"/>
      <c r="G41" s="93"/>
      <c r="H41" s="93"/>
      <c r="I41" s="93"/>
      <c r="J41" s="93"/>
      <c r="K41" s="93"/>
      <c r="L41" s="93"/>
      <c r="M41" s="93"/>
      <c r="N41" s="95"/>
    </row>
    <row r="42" spans="1:14" x14ac:dyDescent="0.3">
      <c r="A42" s="115">
        <v>39</v>
      </c>
      <c r="B42" s="99" t="s">
        <v>19</v>
      </c>
      <c r="C42" s="100" t="s">
        <v>172</v>
      </c>
      <c r="D42" s="93"/>
      <c r="E42" s="103">
        <v>74000</v>
      </c>
      <c r="F42" s="119"/>
      <c r="G42" s="93"/>
      <c r="H42" s="93"/>
      <c r="I42" s="93"/>
      <c r="J42" s="93"/>
      <c r="K42" s="93"/>
      <c r="L42" s="93"/>
      <c r="M42" s="93"/>
      <c r="N42" s="95"/>
    </row>
    <row r="43" spans="1:14" x14ac:dyDescent="0.3">
      <c r="A43" s="115">
        <v>40</v>
      </c>
      <c r="B43" s="99" t="s">
        <v>19</v>
      </c>
      <c r="C43" s="100" t="s">
        <v>173</v>
      </c>
      <c r="D43" s="93"/>
      <c r="E43" s="103">
        <v>100000</v>
      </c>
      <c r="F43" s="119"/>
      <c r="G43" s="93"/>
      <c r="H43" s="93"/>
      <c r="I43" s="93"/>
      <c r="J43" s="93"/>
      <c r="K43" s="93"/>
      <c r="L43" s="93"/>
      <c r="M43" s="93"/>
      <c r="N43" s="95"/>
    </row>
    <row r="44" spans="1:14" x14ac:dyDescent="0.3">
      <c r="A44" s="115">
        <v>41</v>
      </c>
      <c r="B44" s="99" t="s">
        <v>19</v>
      </c>
      <c r="C44" s="100" t="s">
        <v>165</v>
      </c>
      <c r="D44" s="93"/>
      <c r="E44" s="103">
        <v>61000</v>
      </c>
      <c r="F44" s="119"/>
      <c r="G44" s="93"/>
      <c r="H44" s="93"/>
      <c r="I44" s="93"/>
      <c r="J44" s="93"/>
      <c r="K44" s="93"/>
      <c r="L44" s="93"/>
      <c r="M44" s="93"/>
      <c r="N44" s="95"/>
    </row>
    <row r="45" spans="1:14" x14ac:dyDescent="0.3">
      <c r="A45" s="115">
        <v>42</v>
      </c>
      <c r="B45" s="99" t="s">
        <v>19</v>
      </c>
      <c r="C45" s="100" t="s">
        <v>199</v>
      </c>
      <c r="D45" s="93"/>
      <c r="E45" s="103">
        <v>42000</v>
      </c>
      <c r="F45" s="119"/>
      <c r="G45" s="93"/>
      <c r="H45" s="93"/>
      <c r="I45" s="93"/>
      <c r="J45" s="93"/>
      <c r="K45" s="93"/>
      <c r="L45" s="93"/>
      <c r="M45" s="93"/>
      <c r="N45" s="95"/>
    </row>
    <row r="46" spans="1:14" x14ac:dyDescent="0.3">
      <c r="A46" s="115">
        <v>43</v>
      </c>
      <c r="B46" s="99" t="s">
        <v>19</v>
      </c>
      <c r="C46" s="100" t="s">
        <v>174</v>
      </c>
      <c r="D46" s="93"/>
      <c r="E46" s="103">
        <v>132500</v>
      </c>
      <c r="F46" s="119"/>
      <c r="G46" s="93"/>
      <c r="H46" s="93"/>
      <c r="I46" s="93"/>
      <c r="J46" s="93"/>
      <c r="K46" s="93"/>
      <c r="L46" s="93"/>
      <c r="M46" s="93"/>
      <c r="N46" s="95"/>
    </row>
    <row r="47" spans="1:14" x14ac:dyDescent="0.3">
      <c r="A47" s="115">
        <v>44</v>
      </c>
      <c r="B47" s="99" t="s">
        <v>23</v>
      </c>
      <c r="C47" s="100" t="s">
        <v>175</v>
      </c>
      <c r="D47" s="93"/>
      <c r="E47" s="104"/>
      <c r="F47" s="119"/>
      <c r="G47" s="93"/>
      <c r="H47" s="93"/>
      <c r="I47" s="93"/>
      <c r="J47" s="93"/>
      <c r="K47" s="101">
        <f>100000+100000</f>
        <v>200000</v>
      </c>
      <c r="L47" s="93"/>
      <c r="M47" s="93"/>
      <c r="N47" s="95"/>
    </row>
    <row r="48" spans="1:14" x14ac:dyDescent="0.3">
      <c r="A48" s="115">
        <v>45</v>
      </c>
      <c r="B48" s="99" t="s">
        <v>23</v>
      </c>
      <c r="C48" s="100" t="s">
        <v>176</v>
      </c>
      <c r="D48" s="93"/>
      <c r="E48" s="103">
        <f>88000+16000</f>
        <v>104000</v>
      </c>
      <c r="F48" s="119"/>
      <c r="G48" s="93"/>
      <c r="H48" s="93"/>
      <c r="I48" s="93"/>
      <c r="J48" s="93"/>
      <c r="K48" s="93"/>
      <c r="L48" s="93"/>
      <c r="M48" s="93"/>
      <c r="N48" s="95"/>
    </row>
    <row r="49" spans="1:14" x14ac:dyDescent="0.3">
      <c r="A49" s="115">
        <v>46</v>
      </c>
      <c r="B49" s="99" t="s">
        <v>23</v>
      </c>
      <c r="C49" s="100" t="s">
        <v>193</v>
      </c>
      <c r="D49" s="93"/>
      <c r="E49" s="103">
        <v>160000</v>
      </c>
      <c r="F49" s="119"/>
      <c r="G49" s="93"/>
      <c r="H49" s="93"/>
      <c r="I49" s="93"/>
      <c r="J49" s="93"/>
      <c r="K49" s="93"/>
      <c r="L49" s="93"/>
      <c r="M49" s="93"/>
      <c r="N49" s="95"/>
    </row>
    <row r="50" spans="1:14" x14ac:dyDescent="0.3">
      <c r="A50" s="115">
        <v>47</v>
      </c>
      <c r="B50" s="99" t="s">
        <v>62</v>
      </c>
      <c r="C50" s="100" t="s">
        <v>63</v>
      </c>
      <c r="D50" s="93"/>
      <c r="E50" s="103">
        <v>195000</v>
      </c>
      <c r="F50" s="119"/>
      <c r="G50" s="93"/>
      <c r="H50" s="93"/>
      <c r="I50" s="93"/>
      <c r="J50" s="93"/>
      <c r="K50" s="93"/>
      <c r="L50" s="93"/>
      <c r="M50" s="93"/>
      <c r="N50" s="95"/>
    </row>
    <row r="51" spans="1:14" x14ac:dyDescent="0.3">
      <c r="A51" s="115">
        <v>48</v>
      </c>
      <c r="B51" s="99" t="s">
        <v>24</v>
      </c>
      <c r="C51" s="100" t="s">
        <v>177</v>
      </c>
      <c r="D51" s="93"/>
      <c r="E51" s="103">
        <v>500000</v>
      </c>
      <c r="F51" s="119"/>
      <c r="G51" s="93"/>
      <c r="H51" s="93"/>
      <c r="I51" s="93"/>
      <c r="J51" s="93"/>
      <c r="K51" s="93"/>
      <c r="L51" s="93"/>
      <c r="M51" s="93"/>
      <c r="N51" s="95"/>
    </row>
    <row r="52" spans="1:14" x14ac:dyDescent="0.3">
      <c r="A52" s="115">
        <v>49</v>
      </c>
      <c r="B52" s="99" t="s">
        <v>24</v>
      </c>
      <c r="C52" s="100" t="s">
        <v>178</v>
      </c>
      <c r="D52" s="93"/>
      <c r="E52" s="103">
        <f>108000+16000</f>
        <v>124000</v>
      </c>
      <c r="F52" s="119"/>
      <c r="G52" s="93"/>
      <c r="H52" s="93"/>
      <c r="I52" s="93"/>
      <c r="J52" s="93"/>
      <c r="K52" s="93"/>
      <c r="L52" s="93"/>
      <c r="M52" s="93"/>
      <c r="N52" s="95"/>
    </row>
    <row r="53" spans="1:14" x14ac:dyDescent="0.3">
      <c r="A53" s="115">
        <v>50</v>
      </c>
      <c r="B53" s="99" t="s">
        <v>24</v>
      </c>
      <c r="C53" s="100" t="s">
        <v>179</v>
      </c>
      <c r="D53" s="93"/>
      <c r="E53" s="103">
        <v>100000</v>
      </c>
      <c r="F53" s="119"/>
      <c r="G53" s="93"/>
      <c r="H53" s="93"/>
      <c r="I53" s="93"/>
      <c r="J53" s="93"/>
      <c r="K53" s="93"/>
      <c r="L53" s="93"/>
      <c r="M53" s="93"/>
      <c r="N53" s="95"/>
    </row>
    <row r="54" spans="1:14" x14ac:dyDescent="0.3">
      <c r="A54" s="115">
        <v>51</v>
      </c>
      <c r="B54" s="99" t="s">
        <v>24</v>
      </c>
      <c r="C54" s="100" t="s">
        <v>180</v>
      </c>
      <c r="D54" s="93"/>
      <c r="E54" s="103">
        <f>5000+2000+2000+1000</f>
        <v>10000</v>
      </c>
      <c r="F54" s="119"/>
      <c r="G54" s="93"/>
      <c r="H54" s="93"/>
      <c r="I54" s="93"/>
      <c r="J54" s="93"/>
      <c r="K54" s="93"/>
      <c r="L54" s="93"/>
      <c r="M54" s="93"/>
      <c r="N54" s="95"/>
    </row>
    <row r="55" spans="1:14" x14ac:dyDescent="0.3">
      <c r="A55" s="115">
        <v>52</v>
      </c>
      <c r="B55" s="99" t="s">
        <v>24</v>
      </c>
      <c r="C55" s="100" t="s">
        <v>175</v>
      </c>
      <c r="D55" s="93"/>
      <c r="E55" s="104"/>
      <c r="F55" s="119"/>
      <c r="G55" s="93"/>
      <c r="H55" s="93"/>
      <c r="I55" s="93"/>
      <c r="J55" s="93"/>
      <c r="K55" s="101">
        <f>100000+100000</f>
        <v>200000</v>
      </c>
      <c r="L55" s="93"/>
      <c r="M55" s="93"/>
      <c r="N55" s="95"/>
    </row>
    <row r="56" spans="1:14" x14ac:dyDescent="0.3">
      <c r="A56" s="115">
        <v>53</v>
      </c>
      <c r="B56" s="99" t="s">
        <v>24</v>
      </c>
      <c r="C56" s="100" t="s">
        <v>181</v>
      </c>
      <c r="D56" s="93"/>
      <c r="E56" s="104"/>
      <c r="F56" s="119"/>
      <c r="G56" s="93"/>
      <c r="H56" s="93"/>
      <c r="I56" s="93"/>
      <c r="J56" s="93"/>
      <c r="K56" s="101">
        <v>100000</v>
      </c>
      <c r="L56" s="93"/>
      <c r="M56" s="93"/>
      <c r="N56" s="95"/>
    </row>
    <row r="57" spans="1:14" x14ac:dyDescent="0.3">
      <c r="A57" s="115">
        <v>54</v>
      </c>
      <c r="B57" s="99" t="s">
        <v>24</v>
      </c>
      <c r="C57" s="100" t="s">
        <v>192</v>
      </c>
      <c r="D57" s="93"/>
      <c r="E57" s="104"/>
      <c r="F57" s="119"/>
      <c r="G57" s="93"/>
      <c r="H57" s="93"/>
      <c r="I57" s="93"/>
      <c r="J57" s="93"/>
      <c r="K57" s="101">
        <v>100000</v>
      </c>
      <c r="L57" s="93"/>
      <c r="M57" s="93"/>
      <c r="N57" s="95"/>
    </row>
    <row r="58" spans="1:14" x14ac:dyDescent="0.3">
      <c r="A58" s="115">
        <v>55</v>
      </c>
      <c r="B58" s="99" t="s">
        <v>26</v>
      </c>
      <c r="C58" s="100" t="s">
        <v>156</v>
      </c>
      <c r="D58" s="93"/>
      <c r="E58" s="103">
        <v>100000</v>
      </c>
      <c r="F58" s="119"/>
      <c r="G58" s="93"/>
      <c r="H58" s="93"/>
      <c r="I58" s="93"/>
      <c r="J58" s="93"/>
      <c r="K58" s="93"/>
      <c r="L58" s="93"/>
      <c r="M58" s="93"/>
      <c r="N58" s="95"/>
    </row>
    <row r="59" spans="1:14" x14ac:dyDescent="0.3">
      <c r="A59" s="115">
        <v>56</v>
      </c>
      <c r="B59" s="99" t="s">
        <v>26</v>
      </c>
      <c r="C59" s="100" t="s">
        <v>200</v>
      </c>
      <c r="D59" s="93"/>
      <c r="E59" s="103">
        <v>27000</v>
      </c>
      <c r="F59" s="119"/>
      <c r="G59" s="93"/>
      <c r="H59" s="93"/>
      <c r="I59" s="93"/>
      <c r="J59" s="93"/>
      <c r="K59" s="93"/>
      <c r="L59" s="93"/>
      <c r="M59" s="93"/>
      <c r="N59" s="95"/>
    </row>
    <row r="60" spans="1:14" x14ac:dyDescent="0.3">
      <c r="A60" s="115">
        <v>57</v>
      </c>
      <c r="B60" s="99" t="s">
        <v>26</v>
      </c>
      <c r="C60" s="100" t="s">
        <v>182</v>
      </c>
      <c r="D60" s="93"/>
      <c r="E60" s="103">
        <v>200000</v>
      </c>
      <c r="F60" s="119"/>
      <c r="G60" s="93"/>
      <c r="H60" s="93"/>
      <c r="I60" s="93"/>
      <c r="J60" s="93"/>
      <c r="K60" s="93"/>
      <c r="L60" s="93"/>
      <c r="M60" s="93"/>
      <c r="N60" s="95"/>
    </row>
    <row r="61" spans="1:14" x14ac:dyDescent="0.3">
      <c r="A61" s="115">
        <v>58</v>
      </c>
      <c r="B61" s="99" t="s">
        <v>26</v>
      </c>
      <c r="C61" s="100" t="s">
        <v>31</v>
      </c>
      <c r="D61" s="93"/>
      <c r="E61" s="104"/>
      <c r="F61" s="119"/>
      <c r="G61" s="93"/>
      <c r="H61" s="93"/>
      <c r="I61" s="93"/>
      <c r="J61" s="101">
        <v>150000</v>
      </c>
      <c r="K61" s="93"/>
      <c r="L61" s="93"/>
      <c r="M61" s="93"/>
      <c r="N61" s="95"/>
    </row>
    <row r="62" spans="1:14" x14ac:dyDescent="0.3">
      <c r="A62" s="115">
        <v>59</v>
      </c>
      <c r="B62" s="99" t="s">
        <v>64</v>
      </c>
      <c r="C62" s="100" t="s">
        <v>65</v>
      </c>
      <c r="D62" s="93"/>
      <c r="E62" s="103">
        <v>64000</v>
      </c>
      <c r="F62" s="119"/>
      <c r="G62" s="93"/>
      <c r="H62" s="93"/>
      <c r="I62" s="93"/>
      <c r="J62" s="93"/>
      <c r="K62" s="93"/>
      <c r="L62" s="93"/>
      <c r="M62" s="93"/>
      <c r="N62" s="95"/>
    </row>
    <row r="63" spans="1:14" x14ac:dyDescent="0.3">
      <c r="A63" s="115">
        <v>60</v>
      </c>
      <c r="B63" s="99" t="s">
        <v>64</v>
      </c>
      <c r="C63" s="100" t="s">
        <v>137</v>
      </c>
      <c r="D63" s="93"/>
      <c r="E63" s="103">
        <v>609200</v>
      </c>
      <c r="F63" s="119"/>
      <c r="G63" s="93"/>
      <c r="H63" s="93"/>
      <c r="I63" s="93"/>
      <c r="J63" s="93"/>
      <c r="K63" s="93"/>
      <c r="L63" s="93"/>
      <c r="M63" s="93"/>
      <c r="N63" s="95"/>
    </row>
    <row r="64" spans="1:14" x14ac:dyDescent="0.3">
      <c r="A64" s="115">
        <v>61</v>
      </c>
      <c r="B64" s="99" t="s">
        <v>64</v>
      </c>
      <c r="C64" s="100" t="s">
        <v>66</v>
      </c>
      <c r="D64" s="93"/>
      <c r="E64" s="103">
        <v>58000</v>
      </c>
      <c r="F64" s="119"/>
      <c r="G64" s="93"/>
      <c r="H64" s="93"/>
      <c r="I64" s="93"/>
      <c r="J64" s="93"/>
      <c r="K64" s="93"/>
      <c r="L64" s="93"/>
      <c r="M64" s="93"/>
      <c r="N64" s="95"/>
    </row>
    <row r="65" spans="1:14" x14ac:dyDescent="0.3">
      <c r="A65" s="115">
        <v>62</v>
      </c>
      <c r="B65" s="99" t="s">
        <v>35</v>
      </c>
      <c r="C65" s="100" t="s">
        <v>32</v>
      </c>
      <c r="D65" s="93"/>
      <c r="E65" s="104"/>
      <c r="F65" s="119"/>
      <c r="G65" s="93"/>
      <c r="H65" s="93"/>
      <c r="I65" s="93"/>
      <c r="J65" s="101">
        <v>100000</v>
      </c>
      <c r="K65" s="93"/>
      <c r="L65" s="93"/>
      <c r="M65" s="93"/>
      <c r="N65" s="95"/>
    </row>
    <row r="66" spans="1:14" x14ac:dyDescent="0.3">
      <c r="A66" s="115">
        <v>63</v>
      </c>
      <c r="B66" s="99" t="s">
        <v>35</v>
      </c>
      <c r="C66" s="100" t="s">
        <v>183</v>
      </c>
      <c r="D66" s="93"/>
      <c r="E66" s="103">
        <v>38000</v>
      </c>
      <c r="F66" s="119"/>
      <c r="G66" s="93"/>
      <c r="H66" s="93"/>
      <c r="I66" s="93"/>
      <c r="J66" s="93"/>
      <c r="K66" s="93"/>
      <c r="L66" s="93"/>
      <c r="M66" s="93"/>
      <c r="N66" s="94"/>
    </row>
    <row r="67" spans="1:14" x14ac:dyDescent="0.3">
      <c r="A67" s="115">
        <v>64</v>
      </c>
      <c r="B67" s="99" t="s">
        <v>35</v>
      </c>
      <c r="C67" s="100" t="s">
        <v>36</v>
      </c>
      <c r="D67" s="93"/>
      <c r="E67" s="103">
        <f>49000+11000</f>
        <v>60000</v>
      </c>
      <c r="F67" s="119"/>
      <c r="G67" s="93"/>
      <c r="H67" s="93"/>
      <c r="I67" s="93"/>
      <c r="J67" s="93"/>
      <c r="K67" s="93"/>
      <c r="L67" s="93"/>
      <c r="M67" s="93"/>
      <c r="N67" s="95"/>
    </row>
    <row r="68" spans="1:14" x14ac:dyDescent="0.3">
      <c r="A68" s="115">
        <v>65</v>
      </c>
      <c r="B68" s="99" t="s">
        <v>67</v>
      </c>
      <c r="C68" s="100" t="s">
        <v>136</v>
      </c>
      <c r="D68" s="93"/>
      <c r="E68" s="103">
        <v>101000</v>
      </c>
      <c r="F68" s="119"/>
      <c r="G68" s="93"/>
      <c r="H68" s="93"/>
      <c r="I68" s="93"/>
      <c r="J68" s="93"/>
      <c r="K68" s="93"/>
      <c r="L68" s="93"/>
      <c r="M68" s="93"/>
      <c r="N68" s="95"/>
    </row>
    <row r="69" spans="1:14" x14ac:dyDescent="0.3">
      <c r="A69" s="115">
        <v>66</v>
      </c>
      <c r="B69" s="99" t="s">
        <v>67</v>
      </c>
      <c r="C69" s="100" t="s">
        <v>68</v>
      </c>
      <c r="D69" s="93"/>
      <c r="E69" s="104"/>
      <c r="F69" s="119"/>
      <c r="G69" s="93"/>
      <c r="H69" s="93"/>
      <c r="I69" s="93"/>
      <c r="J69" s="93"/>
      <c r="K69" s="101">
        <v>150000</v>
      </c>
      <c r="L69" s="93"/>
      <c r="M69" s="93"/>
      <c r="N69" s="95"/>
    </row>
    <row r="70" spans="1:14" x14ac:dyDescent="0.3">
      <c r="A70" s="115">
        <v>67</v>
      </c>
      <c r="B70" s="99" t="s">
        <v>67</v>
      </c>
      <c r="C70" s="100" t="s">
        <v>69</v>
      </c>
      <c r="D70" s="93"/>
      <c r="E70" s="103">
        <v>9000</v>
      </c>
      <c r="F70" s="119"/>
      <c r="G70" s="93"/>
      <c r="H70" s="93"/>
      <c r="I70" s="93"/>
      <c r="J70" s="93"/>
      <c r="K70" s="93"/>
      <c r="L70" s="93"/>
      <c r="M70" s="93"/>
      <c r="N70" s="95"/>
    </row>
    <row r="71" spans="1:14" x14ac:dyDescent="0.3">
      <c r="A71" s="115">
        <v>68</v>
      </c>
      <c r="B71" s="99" t="s">
        <v>67</v>
      </c>
      <c r="C71" s="100" t="s">
        <v>70</v>
      </c>
      <c r="D71" s="93"/>
      <c r="E71" s="103">
        <v>150000</v>
      </c>
      <c r="F71" s="119"/>
      <c r="G71" s="93"/>
      <c r="H71" s="93"/>
      <c r="I71" s="93"/>
      <c r="J71" s="93"/>
      <c r="K71" s="93"/>
      <c r="L71" s="93"/>
      <c r="M71" s="93"/>
      <c r="N71" s="95"/>
    </row>
    <row r="72" spans="1:14" x14ac:dyDescent="0.3">
      <c r="A72" s="115">
        <v>69</v>
      </c>
      <c r="B72" s="99" t="s">
        <v>67</v>
      </c>
      <c r="C72" s="100" t="s">
        <v>71</v>
      </c>
      <c r="D72" s="93"/>
      <c r="E72" s="103">
        <v>115500</v>
      </c>
      <c r="F72" s="119"/>
      <c r="G72" s="93"/>
      <c r="H72" s="93"/>
      <c r="I72" s="93"/>
      <c r="J72" s="93"/>
      <c r="K72" s="93"/>
      <c r="L72" s="93"/>
      <c r="M72" s="93"/>
      <c r="N72" s="95"/>
    </row>
    <row r="73" spans="1:14" x14ac:dyDescent="0.3">
      <c r="A73" s="115">
        <v>70</v>
      </c>
      <c r="B73" s="99" t="s">
        <v>67</v>
      </c>
      <c r="C73" s="100" t="s">
        <v>103</v>
      </c>
      <c r="D73" s="101">
        <v>40000</v>
      </c>
      <c r="E73" s="104"/>
      <c r="F73" s="119"/>
      <c r="G73" s="93"/>
      <c r="H73" s="93"/>
      <c r="I73" s="93"/>
      <c r="J73" s="93"/>
      <c r="K73" s="93"/>
      <c r="L73" s="93"/>
      <c r="M73" s="93"/>
      <c r="N73" s="95"/>
    </row>
    <row r="74" spans="1:14" x14ac:dyDescent="0.3">
      <c r="A74" s="115">
        <v>71</v>
      </c>
      <c r="B74" s="99" t="s">
        <v>37</v>
      </c>
      <c r="C74" s="100" t="s">
        <v>184</v>
      </c>
      <c r="D74" s="93"/>
      <c r="E74" s="103">
        <v>72000</v>
      </c>
      <c r="F74" s="119"/>
      <c r="G74" s="93"/>
      <c r="H74" s="93"/>
      <c r="I74" s="93"/>
      <c r="J74" s="93"/>
      <c r="K74" s="93"/>
      <c r="L74" s="93"/>
      <c r="M74" s="93"/>
      <c r="N74" s="95"/>
    </row>
    <row r="75" spans="1:14" x14ac:dyDescent="0.3">
      <c r="A75" s="115">
        <v>72</v>
      </c>
      <c r="B75" s="99" t="s">
        <v>72</v>
      </c>
      <c r="C75" s="100" t="s">
        <v>73</v>
      </c>
      <c r="D75" s="93"/>
      <c r="E75" s="103">
        <v>100000</v>
      </c>
      <c r="F75" s="119"/>
      <c r="G75" s="93"/>
      <c r="H75" s="93"/>
      <c r="I75" s="93"/>
      <c r="J75" s="93"/>
      <c r="K75" s="93"/>
      <c r="L75" s="93"/>
      <c r="M75" s="93"/>
      <c r="N75" s="95"/>
    </row>
    <row r="76" spans="1:14" x14ac:dyDescent="0.3">
      <c r="A76" s="115">
        <v>73</v>
      </c>
      <c r="B76" s="99" t="s">
        <v>72</v>
      </c>
      <c r="C76" s="100" t="s">
        <v>74</v>
      </c>
      <c r="D76" s="93"/>
      <c r="E76" s="103">
        <v>22200</v>
      </c>
      <c r="F76" s="119"/>
      <c r="G76" s="93"/>
      <c r="H76" s="93"/>
      <c r="I76" s="93"/>
      <c r="J76" s="93"/>
      <c r="K76" s="93"/>
      <c r="L76" s="93"/>
      <c r="M76" s="93"/>
      <c r="N76" s="95"/>
    </row>
    <row r="77" spans="1:14" x14ac:dyDescent="0.3">
      <c r="A77" s="115">
        <v>74</v>
      </c>
      <c r="B77" s="99" t="s">
        <v>72</v>
      </c>
      <c r="C77" s="100" t="s">
        <v>75</v>
      </c>
      <c r="D77" s="93"/>
      <c r="E77" s="103">
        <v>200000</v>
      </c>
      <c r="F77" s="119"/>
      <c r="G77" s="93"/>
      <c r="H77" s="93"/>
      <c r="I77" s="93"/>
      <c r="J77" s="93"/>
      <c r="K77" s="93"/>
      <c r="L77" s="93"/>
      <c r="M77" s="93"/>
      <c r="N77" s="95"/>
    </row>
    <row r="78" spans="1:14" x14ac:dyDescent="0.3">
      <c r="A78" s="115">
        <v>75</v>
      </c>
      <c r="B78" s="99" t="s">
        <v>72</v>
      </c>
      <c r="C78" s="100" t="s">
        <v>76</v>
      </c>
      <c r="D78" s="93"/>
      <c r="E78" s="104"/>
      <c r="F78" s="119"/>
      <c r="G78" s="101">
        <v>28000</v>
      </c>
      <c r="H78" s="93"/>
      <c r="I78" s="93"/>
      <c r="J78" s="93"/>
      <c r="K78" s="93"/>
      <c r="L78" s="93"/>
      <c r="M78" s="93"/>
      <c r="N78" s="95"/>
    </row>
    <row r="79" spans="1:14" x14ac:dyDescent="0.3">
      <c r="A79" s="115">
        <v>76</v>
      </c>
      <c r="B79" s="99" t="s">
        <v>72</v>
      </c>
      <c r="C79" s="100" t="s">
        <v>104</v>
      </c>
      <c r="D79" s="93"/>
      <c r="E79" s="103">
        <v>20000</v>
      </c>
      <c r="F79" s="119"/>
      <c r="G79" s="93"/>
      <c r="H79" s="93"/>
      <c r="I79" s="93"/>
      <c r="J79" s="93"/>
      <c r="K79" s="93"/>
      <c r="L79" s="93"/>
      <c r="M79" s="93"/>
      <c r="N79" s="94"/>
    </row>
    <row r="80" spans="1:14" x14ac:dyDescent="0.3">
      <c r="A80" s="115">
        <v>77</v>
      </c>
      <c r="B80" s="99" t="s">
        <v>72</v>
      </c>
      <c r="C80" s="100" t="s">
        <v>77</v>
      </c>
      <c r="D80" s="93"/>
      <c r="E80" s="103">
        <v>80000</v>
      </c>
      <c r="F80" s="119"/>
      <c r="G80" s="93"/>
      <c r="H80" s="93"/>
      <c r="I80" s="93"/>
      <c r="J80" s="93"/>
      <c r="K80" s="93"/>
      <c r="L80" s="93"/>
      <c r="M80" s="93"/>
      <c r="N80" s="95"/>
    </row>
    <row r="81" spans="1:14" x14ac:dyDescent="0.3">
      <c r="A81" s="115">
        <v>78</v>
      </c>
      <c r="B81" s="99" t="s">
        <v>72</v>
      </c>
      <c r="C81" s="100" t="s">
        <v>79</v>
      </c>
      <c r="D81" s="93"/>
      <c r="E81" s="103">
        <v>18500</v>
      </c>
      <c r="F81" s="119"/>
      <c r="G81" s="93"/>
      <c r="H81" s="93"/>
      <c r="I81" s="93"/>
      <c r="J81" s="93"/>
      <c r="K81" s="93"/>
      <c r="L81" s="93"/>
      <c r="M81" s="93"/>
      <c r="N81" s="95"/>
    </row>
    <row r="82" spans="1:14" x14ac:dyDescent="0.3">
      <c r="A82" s="115">
        <v>79</v>
      </c>
      <c r="B82" s="99" t="s">
        <v>72</v>
      </c>
      <c r="C82" s="100" t="s">
        <v>80</v>
      </c>
      <c r="D82" s="93"/>
      <c r="E82" s="103">
        <v>100000</v>
      </c>
      <c r="F82" s="119"/>
      <c r="G82" s="93"/>
      <c r="H82" s="93"/>
      <c r="I82" s="93"/>
      <c r="J82" s="93"/>
      <c r="K82" s="93"/>
      <c r="L82" s="93"/>
      <c r="M82" s="93"/>
      <c r="N82" s="95"/>
    </row>
    <row r="83" spans="1:14" x14ac:dyDescent="0.3">
      <c r="A83" s="115">
        <v>80</v>
      </c>
      <c r="B83" s="99" t="s">
        <v>72</v>
      </c>
      <c r="C83" s="100" t="s">
        <v>81</v>
      </c>
      <c r="D83" s="93"/>
      <c r="E83" s="103">
        <v>44000</v>
      </c>
      <c r="F83" s="119"/>
      <c r="G83" s="93"/>
      <c r="H83" s="93"/>
      <c r="I83" s="93"/>
      <c r="J83" s="93"/>
      <c r="K83" s="93"/>
      <c r="L83" s="93"/>
      <c r="M83" s="93"/>
      <c r="N83" s="95"/>
    </row>
    <row r="84" spans="1:14" x14ac:dyDescent="0.3">
      <c r="A84" s="115">
        <v>81</v>
      </c>
      <c r="B84" s="99" t="s">
        <v>37</v>
      </c>
      <c r="C84" s="100" t="s">
        <v>187</v>
      </c>
      <c r="D84" s="93"/>
      <c r="E84" s="104"/>
      <c r="F84" s="119"/>
      <c r="G84" s="93"/>
      <c r="H84" s="93"/>
      <c r="I84" s="93"/>
      <c r="J84" s="93"/>
      <c r="K84" s="101">
        <v>100000</v>
      </c>
      <c r="L84" s="93"/>
      <c r="M84" s="93"/>
      <c r="N84" s="95"/>
    </row>
    <row r="85" spans="1:14" x14ac:dyDescent="0.3">
      <c r="A85" s="115">
        <v>82</v>
      </c>
      <c r="B85" s="99">
        <v>44803</v>
      </c>
      <c r="C85" s="100" t="s">
        <v>187</v>
      </c>
      <c r="D85" s="93"/>
      <c r="E85" s="104"/>
      <c r="F85" s="119"/>
      <c r="G85" s="93"/>
      <c r="H85" s="93"/>
      <c r="I85" s="93"/>
      <c r="J85" s="93"/>
      <c r="K85" s="101">
        <v>150000</v>
      </c>
      <c r="L85" s="93"/>
      <c r="M85" s="93"/>
      <c r="N85" s="95"/>
    </row>
    <row r="86" spans="1:14" x14ac:dyDescent="0.3">
      <c r="A86" s="115">
        <v>83</v>
      </c>
      <c r="B86" s="99">
        <v>44804</v>
      </c>
      <c r="C86" s="100" t="s">
        <v>185</v>
      </c>
      <c r="D86" s="93"/>
      <c r="E86" s="103">
        <v>260000</v>
      </c>
      <c r="F86" s="119"/>
      <c r="G86" s="93"/>
      <c r="H86" s="93"/>
      <c r="I86" s="93"/>
      <c r="J86" s="93"/>
      <c r="K86" s="93"/>
      <c r="L86" s="93"/>
      <c r="M86" s="93"/>
      <c r="N86" s="95"/>
    </row>
    <row r="87" spans="1:14" x14ac:dyDescent="0.3">
      <c r="A87" s="115">
        <v>84</v>
      </c>
      <c r="B87" s="99" t="s">
        <v>40</v>
      </c>
      <c r="C87" s="100" t="s">
        <v>186</v>
      </c>
      <c r="D87" s="93"/>
      <c r="E87" s="103">
        <v>45000</v>
      </c>
      <c r="F87" s="119"/>
      <c r="G87" s="93"/>
      <c r="H87" s="93"/>
      <c r="I87" s="93"/>
      <c r="J87" s="93"/>
      <c r="K87" s="93"/>
      <c r="L87" s="93"/>
      <c r="M87" s="93"/>
      <c r="N87" s="95"/>
    </row>
    <row r="88" spans="1:14" x14ac:dyDescent="0.3">
      <c r="A88" s="115">
        <v>85</v>
      </c>
      <c r="B88" s="99" t="s">
        <v>40</v>
      </c>
      <c r="C88" s="100" t="s">
        <v>188</v>
      </c>
      <c r="D88" s="93"/>
      <c r="E88" s="104"/>
      <c r="F88" s="119"/>
      <c r="G88" s="93"/>
      <c r="H88" s="101">
        <v>70000</v>
      </c>
      <c r="I88" s="93"/>
      <c r="J88" s="93"/>
      <c r="K88" s="93"/>
      <c r="L88" s="93"/>
      <c r="M88" s="93"/>
      <c r="N88" s="95"/>
    </row>
    <row r="89" spans="1:14" x14ac:dyDescent="0.3">
      <c r="A89" s="115">
        <v>86</v>
      </c>
      <c r="B89" s="99" t="s">
        <v>40</v>
      </c>
      <c r="C89" s="100" t="s">
        <v>189</v>
      </c>
      <c r="D89" s="93"/>
      <c r="E89" s="103">
        <v>20000</v>
      </c>
      <c r="F89" s="119"/>
      <c r="G89" s="93"/>
      <c r="H89" s="93"/>
      <c r="I89" s="93"/>
      <c r="J89" s="93"/>
      <c r="K89" s="93"/>
      <c r="L89" s="93"/>
      <c r="M89" s="93"/>
      <c r="N89" s="95"/>
    </row>
    <row r="90" spans="1:14" x14ac:dyDescent="0.3">
      <c r="A90" s="115">
        <v>87</v>
      </c>
      <c r="B90" s="99" t="s">
        <v>40</v>
      </c>
      <c r="C90" s="100" t="s">
        <v>190</v>
      </c>
      <c r="D90" s="93"/>
      <c r="E90" s="103">
        <v>151700</v>
      </c>
      <c r="F90" s="119"/>
      <c r="G90" s="93"/>
      <c r="H90" s="93"/>
      <c r="I90" s="93"/>
      <c r="J90" s="93"/>
      <c r="K90" s="106"/>
      <c r="L90" s="93"/>
      <c r="M90" s="93"/>
      <c r="N90" s="95"/>
    </row>
    <row r="91" spans="1:14" x14ac:dyDescent="0.3">
      <c r="A91" s="115">
        <v>88</v>
      </c>
      <c r="B91" s="99" t="s">
        <v>40</v>
      </c>
      <c r="C91" s="100" t="s">
        <v>191</v>
      </c>
      <c r="D91" s="93"/>
      <c r="E91" s="104"/>
      <c r="F91" s="119"/>
      <c r="G91" s="93"/>
      <c r="H91" s="93"/>
      <c r="I91" s="93"/>
      <c r="J91" s="93"/>
      <c r="K91" s="101">
        <v>150000</v>
      </c>
      <c r="L91" s="93"/>
      <c r="M91" s="93"/>
      <c r="N91" s="95"/>
    </row>
    <row r="92" spans="1:14" x14ac:dyDescent="0.3">
      <c r="A92" s="115">
        <v>89</v>
      </c>
      <c r="B92" s="99" t="s">
        <v>40</v>
      </c>
      <c r="C92" s="100" t="s">
        <v>192</v>
      </c>
      <c r="D92" s="93"/>
      <c r="E92" s="104"/>
      <c r="F92" s="119"/>
      <c r="G92" s="93"/>
      <c r="H92" s="93"/>
      <c r="I92" s="93"/>
      <c r="J92" s="93"/>
      <c r="K92" s="101">
        <v>50000</v>
      </c>
      <c r="L92" s="93"/>
      <c r="M92" s="93"/>
      <c r="N92" s="95"/>
    </row>
    <row r="93" spans="1:14" x14ac:dyDescent="0.3">
      <c r="A93" s="115">
        <v>90</v>
      </c>
      <c r="B93" s="99" t="s">
        <v>40</v>
      </c>
      <c r="C93" s="100" t="s">
        <v>194</v>
      </c>
      <c r="D93" s="93"/>
      <c r="E93" s="103">
        <v>230000</v>
      </c>
      <c r="F93" s="119"/>
      <c r="G93" s="93"/>
      <c r="H93" s="93"/>
      <c r="I93" s="93"/>
      <c r="J93" s="93"/>
      <c r="K93" s="93"/>
      <c r="L93" s="93"/>
      <c r="M93" s="93"/>
      <c r="N93" s="95"/>
    </row>
    <row r="94" spans="1:14" x14ac:dyDescent="0.3">
      <c r="A94" s="115">
        <v>91</v>
      </c>
      <c r="B94" s="99" t="s">
        <v>40</v>
      </c>
      <c r="C94" s="100" t="s">
        <v>195</v>
      </c>
      <c r="D94" s="93"/>
      <c r="E94" s="103">
        <v>7000</v>
      </c>
      <c r="F94" s="119"/>
      <c r="G94" s="93"/>
      <c r="H94" s="93"/>
      <c r="I94" s="93"/>
      <c r="J94" s="93"/>
      <c r="K94" s="93"/>
      <c r="L94" s="93"/>
      <c r="M94" s="93"/>
      <c r="N94" s="95"/>
    </row>
    <row r="95" spans="1:14" x14ac:dyDescent="0.3">
      <c r="A95" s="115">
        <v>92</v>
      </c>
      <c r="B95" s="99" t="s">
        <v>40</v>
      </c>
      <c r="C95" s="100" t="s">
        <v>195</v>
      </c>
      <c r="D95" s="93"/>
      <c r="E95" s="103">
        <v>10500</v>
      </c>
      <c r="F95" s="119"/>
      <c r="G95" s="93"/>
      <c r="H95" s="93"/>
      <c r="I95" s="93"/>
      <c r="J95" s="93"/>
      <c r="K95" s="93"/>
      <c r="L95" s="93"/>
      <c r="M95" s="93"/>
      <c r="N95" s="95"/>
    </row>
    <row r="96" spans="1:14" x14ac:dyDescent="0.3">
      <c r="A96" s="115">
        <v>93</v>
      </c>
      <c r="B96" s="99" t="s">
        <v>40</v>
      </c>
      <c r="C96" s="100" t="s">
        <v>196</v>
      </c>
      <c r="D96" s="93"/>
      <c r="E96" s="103">
        <v>100000</v>
      </c>
      <c r="F96" s="119"/>
      <c r="G96" s="93"/>
      <c r="H96" s="93"/>
      <c r="I96" s="93"/>
      <c r="J96" s="93"/>
      <c r="K96" s="93"/>
      <c r="L96" s="93"/>
      <c r="M96" s="93"/>
      <c r="N96" s="95"/>
    </row>
    <row r="97" spans="1:14" x14ac:dyDescent="0.3">
      <c r="A97" s="115">
        <v>94</v>
      </c>
      <c r="B97" s="99" t="s">
        <v>40</v>
      </c>
      <c r="C97" s="100" t="s">
        <v>189</v>
      </c>
      <c r="D97" s="93"/>
      <c r="E97" s="103">
        <v>20000</v>
      </c>
      <c r="F97" s="119"/>
      <c r="G97" s="93"/>
      <c r="H97" s="93"/>
      <c r="I97" s="93"/>
      <c r="J97" s="93"/>
      <c r="K97" s="93"/>
      <c r="L97" s="93"/>
      <c r="M97" s="93"/>
      <c r="N97" s="95"/>
    </row>
    <row r="98" spans="1:14" x14ac:dyDescent="0.3">
      <c r="A98" s="115">
        <v>95</v>
      </c>
      <c r="B98" s="99" t="s">
        <v>40</v>
      </c>
      <c r="C98" s="100" t="s">
        <v>197</v>
      </c>
      <c r="D98" s="101">
        <v>103000</v>
      </c>
      <c r="E98" s="104"/>
      <c r="F98" s="119"/>
      <c r="G98" s="93"/>
      <c r="H98" s="93"/>
      <c r="I98" s="93"/>
      <c r="J98" s="93"/>
      <c r="K98" s="93"/>
      <c r="L98" s="93"/>
      <c r="M98" s="93"/>
      <c r="N98" s="95"/>
    </row>
    <row r="99" spans="1:14" x14ac:dyDescent="0.3">
      <c r="A99" s="115">
        <v>96</v>
      </c>
      <c r="B99" s="99" t="s">
        <v>78</v>
      </c>
      <c r="C99" s="100" t="s">
        <v>80</v>
      </c>
      <c r="D99" s="93"/>
      <c r="E99" s="103">
        <v>100000</v>
      </c>
      <c r="F99" s="119"/>
      <c r="G99" s="93"/>
      <c r="H99" s="93"/>
      <c r="I99" s="93"/>
      <c r="J99" s="93"/>
      <c r="K99" s="93"/>
      <c r="L99" s="93"/>
      <c r="M99" s="93"/>
      <c r="N99" s="95"/>
    </row>
    <row r="100" spans="1:14" x14ac:dyDescent="0.3">
      <c r="A100" s="115">
        <v>97</v>
      </c>
      <c r="B100" s="99" t="s">
        <v>78</v>
      </c>
      <c r="C100" s="100" t="s">
        <v>82</v>
      </c>
      <c r="D100" s="93"/>
      <c r="E100" s="103">
        <v>112000</v>
      </c>
      <c r="F100" s="119"/>
      <c r="G100" s="93"/>
      <c r="H100" s="93"/>
      <c r="I100" s="93"/>
      <c r="J100" s="93"/>
      <c r="K100" s="93"/>
      <c r="L100" s="93"/>
      <c r="M100" s="93"/>
      <c r="N100" s="95"/>
    </row>
    <row r="101" spans="1:14" ht="13.05" customHeight="1" x14ac:dyDescent="0.3">
      <c r="A101" s="115">
        <v>98</v>
      </c>
      <c r="B101" s="99" t="s">
        <v>78</v>
      </c>
      <c r="C101" s="100" t="s">
        <v>83</v>
      </c>
      <c r="D101" s="93"/>
      <c r="E101" s="103">
        <v>20000</v>
      </c>
      <c r="F101" s="119"/>
      <c r="G101" s="93"/>
      <c r="H101" s="93"/>
      <c r="I101" s="93"/>
      <c r="J101" s="93"/>
      <c r="K101" s="93"/>
      <c r="L101" s="93"/>
      <c r="M101" s="93"/>
      <c r="N101" s="95"/>
    </row>
    <row r="102" spans="1:14" x14ac:dyDescent="0.3">
      <c r="A102" s="115">
        <v>99</v>
      </c>
      <c r="B102" s="99">
        <v>44805</v>
      </c>
      <c r="C102" s="100" t="s">
        <v>47</v>
      </c>
      <c r="D102" s="101">
        <v>500000</v>
      </c>
      <c r="E102" s="104"/>
      <c r="F102" s="119"/>
      <c r="G102" s="93"/>
      <c r="H102" s="93"/>
      <c r="I102" s="93"/>
      <c r="J102" s="93"/>
      <c r="K102" s="93"/>
      <c r="L102" s="93"/>
      <c r="M102" s="93"/>
      <c r="N102" s="95"/>
    </row>
    <row r="103" spans="1:14" x14ac:dyDescent="0.3">
      <c r="A103" s="115">
        <v>100</v>
      </c>
      <c r="B103" s="99">
        <v>44805</v>
      </c>
      <c r="C103" s="100" t="s">
        <v>48</v>
      </c>
      <c r="D103" s="101">
        <v>35000</v>
      </c>
      <c r="E103" s="104"/>
      <c r="F103" s="119"/>
      <c r="G103" s="93"/>
      <c r="H103" s="93"/>
      <c r="I103" s="93"/>
      <c r="J103" s="93"/>
      <c r="K103" s="93"/>
      <c r="L103" s="93"/>
      <c r="M103" s="93"/>
      <c r="N103" s="95"/>
    </row>
    <row r="104" spans="1:14" x14ac:dyDescent="0.3">
      <c r="A104" s="115">
        <v>101</v>
      </c>
      <c r="B104" s="99">
        <v>44805</v>
      </c>
      <c r="C104" s="100" t="s">
        <v>125</v>
      </c>
      <c r="D104" s="101">
        <v>50000</v>
      </c>
      <c r="E104" s="104"/>
      <c r="F104" s="119"/>
      <c r="G104" s="93"/>
      <c r="H104" s="93"/>
      <c r="I104" s="93"/>
      <c r="J104" s="93"/>
      <c r="K104" s="93"/>
      <c r="L104" s="93"/>
      <c r="M104" s="93"/>
      <c r="N104" s="95"/>
    </row>
    <row r="105" spans="1:14" x14ac:dyDescent="0.3">
      <c r="A105" s="115">
        <v>102</v>
      </c>
      <c r="B105" s="99">
        <v>44805</v>
      </c>
      <c r="C105" s="100" t="s">
        <v>102</v>
      </c>
      <c r="D105" s="101">
        <v>100000</v>
      </c>
      <c r="E105" s="104"/>
      <c r="F105" s="119"/>
      <c r="G105" s="93"/>
      <c r="H105" s="93"/>
      <c r="I105" s="93"/>
      <c r="J105" s="93"/>
      <c r="K105" s="93"/>
      <c r="L105" s="93"/>
      <c r="M105" s="93"/>
      <c r="N105" s="95"/>
    </row>
    <row r="106" spans="1:14" ht="13.05" customHeight="1" x14ac:dyDescent="0.3">
      <c r="A106" s="115">
        <v>103</v>
      </c>
      <c r="B106" s="99">
        <v>44805</v>
      </c>
      <c r="C106" s="100" t="s">
        <v>73</v>
      </c>
      <c r="D106" s="93"/>
      <c r="E106" s="103">
        <v>50000</v>
      </c>
      <c r="F106" s="119"/>
      <c r="G106" s="93"/>
      <c r="H106" s="93"/>
      <c r="I106" s="93"/>
      <c r="J106" s="93"/>
      <c r="K106" s="93"/>
      <c r="L106" s="93"/>
      <c r="M106" s="93"/>
      <c r="N106" s="95"/>
    </row>
    <row r="107" spans="1:14" ht="13.05" customHeight="1" x14ac:dyDescent="0.3">
      <c r="A107" s="115">
        <v>104</v>
      </c>
      <c r="B107" s="99">
        <v>44805</v>
      </c>
      <c r="C107" s="100" t="s">
        <v>80</v>
      </c>
      <c r="D107" s="93"/>
      <c r="E107" s="103">
        <v>100000</v>
      </c>
      <c r="F107" s="119"/>
      <c r="G107" s="93"/>
      <c r="H107" s="93"/>
      <c r="I107" s="93"/>
      <c r="J107" s="93"/>
      <c r="K107" s="93"/>
      <c r="L107" s="93"/>
      <c r="M107" s="93"/>
      <c r="N107" s="95"/>
    </row>
    <row r="108" spans="1:14" ht="13.05" customHeight="1" x14ac:dyDescent="0.3">
      <c r="A108" s="115">
        <v>105</v>
      </c>
      <c r="B108" s="99">
        <v>44805</v>
      </c>
      <c r="C108" s="100" t="s">
        <v>98</v>
      </c>
      <c r="D108" s="93"/>
      <c r="E108" s="103">
        <v>24000</v>
      </c>
      <c r="F108" s="119"/>
      <c r="G108" s="93"/>
      <c r="H108" s="93"/>
      <c r="I108" s="93"/>
      <c r="J108" s="93"/>
      <c r="K108" s="93"/>
      <c r="L108" s="93"/>
      <c r="M108" s="93"/>
      <c r="N108" s="95"/>
    </row>
    <row r="109" spans="1:14" ht="13.05" customHeight="1" x14ac:dyDescent="0.3">
      <c r="A109" s="115">
        <v>106</v>
      </c>
      <c r="B109" s="99">
        <v>44805</v>
      </c>
      <c r="C109" s="100" t="s">
        <v>84</v>
      </c>
      <c r="D109" s="93"/>
      <c r="E109" s="103">
        <v>28000</v>
      </c>
      <c r="F109" s="119"/>
      <c r="G109" s="93"/>
      <c r="H109" s="93"/>
      <c r="I109" s="93"/>
      <c r="J109" s="93"/>
      <c r="K109" s="93"/>
      <c r="L109" s="93"/>
      <c r="M109" s="93"/>
      <c r="N109" s="95"/>
    </row>
    <row r="110" spans="1:14" x14ac:dyDescent="0.3">
      <c r="A110" s="115">
        <v>107</v>
      </c>
      <c r="B110" s="99">
        <v>44805</v>
      </c>
      <c r="C110" s="100" t="s">
        <v>85</v>
      </c>
      <c r="D110" s="93"/>
      <c r="E110" s="103">
        <v>24000</v>
      </c>
      <c r="F110" s="119"/>
      <c r="G110" s="93"/>
      <c r="H110" s="93"/>
      <c r="I110" s="93"/>
      <c r="J110" s="93"/>
      <c r="K110" s="93"/>
      <c r="L110" s="93"/>
      <c r="M110" s="93"/>
      <c r="N110" s="95"/>
    </row>
    <row r="111" spans="1:14" x14ac:dyDescent="0.3">
      <c r="A111" s="115">
        <v>108</v>
      </c>
      <c r="B111" s="99">
        <v>44805</v>
      </c>
      <c r="C111" s="100" t="s">
        <v>86</v>
      </c>
      <c r="D111" s="93"/>
      <c r="E111" s="103">
        <v>76000</v>
      </c>
      <c r="F111" s="119"/>
      <c r="G111" s="93"/>
      <c r="H111" s="93"/>
      <c r="I111" s="93"/>
      <c r="J111" s="93"/>
      <c r="K111" s="93"/>
      <c r="L111" s="93"/>
      <c r="M111" s="93"/>
      <c r="N111" s="95"/>
    </row>
    <row r="112" spans="1:14" x14ac:dyDescent="0.3">
      <c r="A112" s="115">
        <v>109</v>
      </c>
      <c r="B112" s="99">
        <v>44805</v>
      </c>
      <c r="C112" s="100" t="s">
        <v>126</v>
      </c>
      <c r="D112" s="93">
        <v>100000</v>
      </c>
      <c r="E112" s="103"/>
      <c r="F112" s="119"/>
      <c r="G112" s="93"/>
      <c r="H112" s="93"/>
      <c r="I112" s="93"/>
      <c r="J112" s="93"/>
      <c r="K112" s="93"/>
      <c r="L112" s="93"/>
      <c r="M112" s="93"/>
      <c r="N112" s="95" t="s">
        <v>123</v>
      </c>
    </row>
    <row r="113" spans="1:14" x14ac:dyDescent="0.3">
      <c r="A113" s="115">
        <v>110</v>
      </c>
      <c r="B113" s="99">
        <v>44806</v>
      </c>
      <c r="C113" s="100" t="s">
        <v>50</v>
      </c>
      <c r="D113" s="93"/>
      <c r="E113" s="104"/>
      <c r="F113" s="119"/>
      <c r="G113" s="93"/>
      <c r="H113" s="93"/>
      <c r="I113" s="93"/>
      <c r="J113" s="101">
        <v>100000</v>
      </c>
      <c r="K113" s="93"/>
      <c r="L113" s="93"/>
      <c r="M113" s="93"/>
      <c r="N113" s="95"/>
    </row>
    <row r="114" spans="1:14" x14ac:dyDescent="0.3">
      <c r="A114" s="115">
        <v>111</v>
      </c>
      <c r="B114" s="99">
        <v>44806</v>
      </c>
      <c r="C114" s="100" t="s">
        <v>51</v>
      </c>
      <c r="D114" s="93"/>
      <c r="E114" s="104"/>
      <c r="F114" s="119"/>
      <c r="G114" s="93"/>
      <c r="H114" s="93"/>
      <c r="I114" s="93"/>
      <c r="J114" s="101">
        <v>500000</v>
      </c>
      <c r="K114" s="93"/>
      <c r="L114" s="93"/>
      <c r="M114" s="93"/>
      <c r="N114" s="95"/>
    </row>
    <row r="115" spans="1:14" x14ac:dyDescent="0.3">
      <c r="A115" s="115">
        <v>112</v>
      </c>
      <c r="B115" s="99">
        <v>44806</v>
      </c>
      <c r="C115" s="100" t="s">
        <v>52</v>
      </c>
      <c r="D115" s="93"/>
      <c r="E115" s="104"/>
      <c r="F115" s="119"/>
      <c r="G115" s="93"/>
      <c r="H115" s="93"/>
      <c r="I115" s="93"/>
      <c r="J115" s="101">
        <v>100000</v>
      </c>
      <c r="K115" s="93"/>
      <c r="L115" s="93"/>
      <c r="M115" s="93"/>
      <c r="N115" s="95"/>
    </row>
    <row r="116" spans="1:14" x14ac:dyDescent="0.3">
      <c r="A116" s="115">
        <v>113</v>
      </c>
      <c r="B116" s="99">
        <v>44806</v>
      </c>
      <c r="C116" s="100" t="s">
        <v>49</v>
      </c>
      <c r="D116" s="101">
        <v>100000</v>
      </c>
      <c r="E116" s="104"/>
      <c r="F116" s="119"/>
      <c r="G116" s="93"/>
      <c r="H116" s="93"/>
      <c r="I116" s="93"/>
      <c r="J116" s="93"/>
      <c r="K116" s="93"/>
      <c r="L116" s="93"/>
      <c r="M116" s="93"/>
      <c r="N116" s="95"/>
    </row>
    <row r="117" spans="1:14" x14ac:dyDescent="0.3">
      <c r="A117" s="115">
        <v>114</v>
      </c>
      <c r="B117" s="99">
        <v>44806</v>
      </c>
      <c r="C117" s="100" t="s">
        <v>87</v>
      </c>
      <c r="D117" s="93"/>
      <c r="E117" s="103">
        <v>64000</v>
      </c>
      <c r="F117" s="119"/>
      <c r="G117" s="93"/>
      <c r="H117" s="93"/>
      <c r="I117" s="93"/>
      <c r="J117" s="93"/>
      <c r="K117" s="93"/>
      <c r="L117" s="93"/>
      <c r="M117" s="93"/>
      <c r="N117" s="95"/>
    </row>
    <row r="118" spans="1:14" x14ac:dyDescent="0.3">
      <c r="A118" s="115">
        <v>115</v>
      </c>
      <c r="B118" s="99">
        <v>44806</v>
      </c>
      <c r="C118" s="100" t="s">
        <v>99</v>
      </c>
      <c r="D118" s="93"/>
      <c r="E118" s="103">
        <v>7000</v>
      </c>
      <c r="F118" s="119"/>
      <c r="G118" s="93"/>
      <c r="H118" s="93"/>
      <c r="I118" s="93"/>
      <c r="J118" s="93"/>
      <c r="K118" s="93"/>
      <c r="L118" s="93"/>
      <c r="M118" s="93"/>
      <c r="N118" s="95"/>
    </row>
    <row r="119" spans="1:14" x14ac:dyDescent="0.3">
      <c r="A119" s="115">
        <v>116</v>
      </c>
      <c r="B119" s="99">
        <v>44806</v>
      </c>
      <c r="C119" s="100" t="s">
        <v>88</v>
      </c>
      <c r="D119" s="93"/>
      <c r="E119" s="103">
        <v>24000</v>
      </c>
      <c r="F119" s="106"/>
      <c r="G119" s="93"/>
      <c r="H119" s="93"/>
      <c r="I119" s="93"/>
      <c r="J119" s="93"/>
      <c r="K119" s="93"/>
      <c r="L119" s="93"/>
      <c r="M119" s="93"/>
      <c r="N119" s="95"/>
    </row>
    <row r="120" spans="1:14" x14ac:dyDescent="0.3">
      <c r="A120" s="115">
        <v>117</v>
      </c>
      <c r="B120" s="99">
        <v>44806</v>
      </c>
      <c r="C120" s="100" t="s">
        <v>101</v>
      </c>
      <c r="D120" s="93"/>
      <c r="E120" s="103">
        <v>20000</v>
      </c>
      <c r="F120" s="119"/>
      <c r="G120" s="93"/>
      <c r="H120" s="93"/>
      <c r="I120" s="93"/>
      <c r="J120" s="93"/>
      <c r="K120" s="93"/>
      <c r="L120" s="93"/>
      <c r="M120" s="93"/>
      <c r="N120" s="95"/>
    </row>
    <row r="121" spans="1:14" x14ac:dyDescent="0.3">
      <c r="A121" s="115">
        <v>118</v>
      </c>
      <c r="B121" s="99">
        <v>44806</v>
      </c>
      <c r="C121" s="100" t="s">
        <v>100</v>
      </c>
      <c r="D121" s="93"/>
      <c r="E121" s="103">
        <v>150000</v>
      </c>
      <c r="F121" s="119"/>
      <c r="G121" s="93"/>
      <c r="H121" s="93"/>
      <c r="I121" s="93"/>
      <c r="J121" s="93"/>
      <c r="K121" s="93"/>
      <c r="L121" s="93"/>
      <c r="M121" s="93"/>
      <c r="N121" s="94"/>
    </row>
    <row r="122" spans="1:14" x14ac:dyDescent="0.3">
      <c r="A122" s="115">
        <v>119</v>
      </c>
      <c r="B122" s="99">
        <v>44807</v>
      </c>
      <c r="C122" s="100" t="s">
        <v>49</v>
      </c>
      <c r="D122" s="101">
        <v>96000</v>
      </c>
      <c r="E122" s="104"/>
      <c r="F122" s="119"/>
      <c r="G122" s="93"/>
      <c r="H122" s="93"/>
      <c r="I122" s="93"/>
      <c r="J122" s="93"/>
      <c r="K122" s="93"/>
      <c r="L122" s="93"/>
      <c r="M122" s="93"/>
      <c r="N122" s="95"/>
    </row>
    <row r="123" spans="1:14" x14ac:dyDescent="0.3">
      <c r="A123" s="115">
        <v>120</v>
      </c>
      <c r="B123" s="99">
        <v>44807</v>
      </c>
      <c r="C123" s="100" t="s">
        <v>53</v>
      </c>
      <c r="D123" s="101">
        <v>338500</v>
      </c>
      <c r="E123" s="104"/>
      <c r="F123" s="119"/>
      <c r="G123" s="93"/>
      <c r="H123" s="93"/>
      <c r="I123" s="93"/>
      <c r="J123" s="93"/>
      <c r="K123" s="93"/>
      <c r="L123" s="93"/>
      <c r="M123" s="93"/>
      <c r="N123" s="95"/>
    </row>
    <row r="124" spans="1:14" x14ac:dyDescent="0.3">
      <c r="A124" s="115">
        <v>121</v>
      </c>
      <c r="B124" s="99">
        <v>44807</v>
      </c>
      <c r="C124" s="100" t="s">
        <v>54</v>
      </c>
      <c r="D124" s="101">
        <v>30000</v>
      </c>
      <c r="E124" s="104"/>
      <c r="F124" s="119"/>
      <c r="G124" s="93"/>
      <c r="H124" s="93"/>
      <c r="I124" s="93"/>
      <c r="J124" s="93"/>
      <c r="K124" s="93"/>
      <c r="L124" s="93"/>
      <c r="M124" s="93"/>
      <c r="N124" s="95"/>
    </row>
    <row r="125" spans="1:14" x14ac:dyDescent="0.3">
      <c r="A125" s="115">
        <v>122</v>
      </c>
      <c r="B125" s="99">
        <v>44807</v>
      </c>
      <c r="C125" s="100" t="s">
        <v>232</v>
      </c>
      <c r="D125" s="101">
        <v>50000</v>
      </c>
      <c r="E125" s="104"/>
      <c r="F125" s="119"/>
      <c r="G125" s="93"/>
      <c r="H125" s="93"/>
      <c r="I125" s="93"/>
      <c r="J125" s="93"/>
      <c r="K125" s="93"/>
      <c r="L125" s="93"/>
      <c r="M125" s="93"/>
      <c r="N125" s="95"/>
    </row>
    <row r="126" spans="1:14" x14ac:dyDescent="0.3">
      <c r="A126" s="115">
        <v>123</v>
      </c>
      <c r="B126" s="99">
        <v>44807</v>
      </c>
      <c r="C126" s="100" t="s">
        <v>233</v>
      </c>
      <c r="D126" s="101">
        <v>18500</v>
      </c>
      <c r="E126" s="104"/>
      <c r="F126" s="119"/>
      <c r="G126" s="93"/>
      <c r="H126" s="93"/>
      <c r="I126" s="93"/>
      <c r="J126" s="93"/>
      <c r="K126" s="93"/>
      <c r="L126" s="93"/>
      <c r="M126" s="93"/>
      <c r="N126" s="95"/>
    </row>
    <row r="127" spans="1:14" x14ac:dyDescent="0.3">
      <c r="A127" s="115">
        <v>124</v>
      </c>
      <c r="B127" s="99">
        <v>44808</v>
      </c>
      <c r="C127" s="100" t="s">
        <v>90</v>
      </c>
      <c r="D127" s="93"/>
      <c r="E127" s="103">
        <v>120000</v>
      </c>
      <c r="F127" s="119"/>
      <c r="G127" s="93"/>
      <c r="H127" s="93"/>
      <c r="I127" s="93"/>
      <c r="J127" s="93"/>
      <c r="K127" s="93"/>
      <c r="L127" s="93"/>
      <c r="M127" s="93"/>
      <c r="N127" s="95"/>
    </row>
    <row r="128" spans="1:14" x14ac:dyDescent="0.3">
      <c r="A128" s="115">
        <v>125</v>
      </c>
      <c r="B128" s="99">
        <v>44808</v>
      </c>
      <c r="C128" s="100" t="s">
        <v>73</v>
      </c>
      <c r="D128" s="93"/>
      <c r="E128" s="103">
        <v>50000</v>
      </c>
      <c r="F128" s="119"/>
      <c r="G128" s="93"/>
      <c r="H128" s="93"/>
      <c r="I128" s="93"/>
      <c r="J128" s="93"/>
      <c r="K128" s="93"/>
      <c r="L128" s="93"/>
      <c r="M128" s="93"/>
      <c r="N128" s="95"/>
    </row>
    <row r="129" spans="1:14" x14ac:dyDescent="0.3">
      <c r="A129" s="115">
        <v>126</v>
      </c>
      <c r="B129" s="99">
        <v>44808</v>
      </c>
      <c r="C129" s="100" t="s">
        <v>80</v>
      </c>
      <c r="D129" s="93"/>
      <c r="E129" s="103">
        <v>100000</v>
      </c>
      <c r="F129" s="106"/>
      <c r="G129" s="93"/>
      <c r="H129" s="93"/>
      <c r="I129" s="93"/>
      <c r="J129" s="93"/>
      <c r="K129" s="93"/>
      <c r="L129" s="93"/>
      <c r="M129" s="93"/>
      <c r="N129" s="95"/>
    </row>
    <row r="130" spans="1:14" x14ac:dyDescent="0.3">
      <c r="A130" s="115">
        <v>127</v>
      </c>
      <c r="B130" s="99">
        <v>44806</v>
      </c>
      <c r="C130" s="100" t="s">
        <v>89</v>
      </c>
      <c r="D130" s="93"/>
      <c r="E130" s="104"/>
      <c r="F130" s="106"/>
      <c r="G130" s="101">
        <v>45000</v>
      </c>
      <c r="H130" s="93"/>
      <c r="I130" s="93"/>
      <c r="J130" s="93"/>
      <c r="K130" s="93"/>
      <c r="L130" s="93"/>
      <c r="M130" s="93"/>
      <c r="N130" s="95"/>
    </row>
    <row r="131" spans="1:14" x14ac:dyDescent="0.3">
      <c r="A131" s="115">
        <v>128</v>
      </c>
      <c r="B131" s="99">
        <v>44809</v>
      </c>
      <c r="C131" s="100" t="s">
        <v>55</v>
      </c>
      <c r="D131" s="101">
        <v>53000</v>
      </c>
      <c r="E131" s="104"/>
      <c r="F131" s="119"/>
      <c r="G131" s="93"/>
      <c r="H131" s="93"/>
      <c r="I131" s="93"/>
      <c r="J131" s="93"/>
      <c r="K131" s="93"/>
      <c r="L131" s="93"/>
      <c r="M131" s="93"/>
      <c r="N131" s="95"/>
    </row>
    <row r="132" spans="1:14" x14ac:dyDescent="0.3">
      <c r="A132" s="115">
        <v>129</v>
      </c>
      <c r="B132" s="99">
        <v>44809</v>
      </c>
      <c r="C132" s="100" t="s">
        <v>56</v>
      </c>
      <c r="D132" s="101">
        <v>100000</v>
      </c>
      <c r="E132" s="104"/>
      <c r="F132" s="119"/>
      <c r="G132" s="93"/>
      <c r="H132" s="93"/>
      <c r="I132" s="93"/>
      <c r="J132" s="93"/>
      <c r="K132" s="93"/>
      <c r="L132" s="93"/>
      <c r="M132" s="93"/>
      <c r="N132" s="95"/>
    </row>
    <row r="133" spans="1:14" x14ac:dyDescent="0.3">
      <c r="A133" s="115">
        <v>130</v>
      </c>
      <c r="B133" s="99">
        <v>44809</v>
      </c>
      <c r="C133" s="100" t="s">
        <v>57</v>
      </c>
      <c r="D133" s="101">
        <v>161000</v>
      </c>
      <c r="E133" s="104"/>
      <c r="F133" s="119"/>
      <c r="G133" s="93"/>
      <c r="H133" s="93"/>
      <c r="I133" s="93"/>
      <c r="J133" s="93"/>
      <c r="K133" s="93"/>
      <c r="L133" s="93"/>
      <c r="M133" s="93"/>
      <c r="N133" s="95"/>
    </row>
    <row r="134" spans="1:14" x14ac:dyDescent="0.3">
      <c r="A134" s="115">
        <v>131</v>
      </c>
      <c r="B134" s="99">
        <v>44809</v>
      </c>
      <c r="C134" s="100" t="s">
        <v>58</v>
      </c>
      <c r="D134" s="93"/>
      <c r="E134" s="104"/>
      <c r="F134" s="119"/>
      <c r="G134" s="101">
        <v>670000</v>
      </c>
      <c r="H134" s="93"/>
      <c r="I134" s="93"/>
      <c r="J134" s="93"/>
      <c r="K134" s="93"/>
      <c r="L134" s="93"/>
      <c r="M134" s="93"/>
      <c r="N134" s="94"/>
    </row>
    <row r="135" spans="1:14" x14ac:dyDescent="0.3">
      <c r="A135" s="115">
        <v>132</v>
      </c>
      <c r="B135" s="99">
        <v>44809</v>
      </c>
      <c r="C135" s="100" t="s">
        <v>48</v>
      </c>
      <c r="D135" s="101">
        <v>63000</v>
      </c>
      <c r="E135" s="104"/>
      <c r="F135" s="119"/>
      <c r="G135" s="93"/>
      <c r="H135" s="93"/>
      <c r="I135" s="93"/>
      <c r="J135" s="93"/>
      <c r="K135" s="93"/>
      <c r="L135" s="93"/>
      <c r="M135" s="93"/>
      <c r="N135" s="95"/>
    </row>
    <row r="136" spans="1:14" x14ac:dyDescent="0.3">
      <c r="A136" s="115">
        <v>133</v>
      </c>
      <c r="B136" s="99">
        <v>44809</v>
      </c>
      <c r="C136" s="100" t="s">
        <v>60</v>
      </c>
      <c r="D136" s="101">
        <v>100000</v>
      </c>
      <c r="E136" s="104"/>
      <c r="F136" s="119"/>
      <c r="G136" s="93"/>
      <c r="H136" s="93"/>
      <c r="I136" s="93"/>
      <c r="J136" s="93"/>
      <c r="K136" s="93"/>
      <c r="L136" s="93"/>
      <c r="M136" s="93"/>
      <c r="N136" s="95" t="s">
        <v>138</v>
      </c>
    </row>
    <row r="137" spans="1:14" x14ac:dyDescent="0.3">
      <c r="A137" s="115">
        <v>134</v>
      </c>
      <c r="B137" s="99">
        <v>44809</v>
      </c>
      <c r="C137" s="100" t="s">
        <v>122</v>
      </c>
      <c r="D137" s="101">
        <v>78000</v>
      </c>
      <c r="E137" s="104"/>
      <c r="F137" s="119"/>
      <c r="G137" s="93"/>
      <c r="H137" s="93"/>
      <c r="I137" s="93"/>
      <c r="J137" s="93"/>
      <c r="K137" s="93"/>
      <c r="L137" s="93"/>
      <c r="M137" s="93"/>
      <c r="N137" s="95"/>
    </row>
    <row r="138" spans="1:14" x14ac:dyDescent="0.3">
      <c r="A138" s="115">
        <v>135</v>
      </c>
      <c r="B138" s="99">
        <v>44809</v>
      </c>
      <c r="C138" s="100" t="s">
        <v>126</v>
      </c>
      <c r="D138" s="101">
        <v>120000</v>
      </c>
      <c r="E138" s="104"/>
      <c r="F138" s="119"/>
      <c r="G138" s="93"/>
      <c r="H138" s="93"/>
      <c r="I138" s="93"/>
      <c r="J138" s="93"/>
      <c r="K138" s="93"/>
      <c r="L138" s="93"/>
      <c r="M138" s="93"/>
      <c r="N138" s="95" t="s">
        <v>123</v>
      </c>
    </row>
    <row r="139" spans="1:14" x14ac:dyDescent="0.3">
      <c r="A139" s="115">
        <v>136</v>
      </c>
      <c r="B139" s="99">
        <v>44809</v>
      </c>
      <c r="C139" s="100" t="s">
        <v>121</v>
      </c>
      <c r="D139" s="93"/>
      <c r="E139" s="103">
        <v>100000</v>
      </c>
      <c r="F139" s="119"/>
      <c r="G139" s="93"/>
      <c r="H139" s="93"/>
      <c r="I139" s="93"/>
      <c r="J139" s="93"/>
      <c r="K139" s="93"/>
      <c r="L139" s="93"/>
      <c r="M139" s="93"/>
      <c r="N139" s="95" t="s">
        <v>138</v>
      </c>
    </row>
    <row r="140" spans="1:14" x14ac:dyDescent="0.3">
      <c r="A140" s="115">
        <v>137</v>
      </c>
      <c r="B140" s="99">
        <v>44809</v>
      </c>
      <c r="C140" s="100" t="s">
        <v>109</v>
      </c>
      <c r="D140" s="93"/>
      <c r="E140" s="104"/>
      <c r="F140" s="119"/>
      <c r="G140" s="93"/>
      <c r="H140" s="93"/>
      <c r="I140" s="93"/>
      <c r="J140" s="93"/>
      <c r="K140" s="101">
        <v>100000</v>
      </c>
      <c r="L140" s="93"/>
      <c r="M140" s="93"/>
      <c r="N140" s="95" t="s">
        <v>138</v>
      </c>
    </row>
    <row r="141" spans="1:14" x14ac:dyDescent="0.3">
      <c r="A141" s="115">
        <v>138</v>
      </c>
      <c r="B141" s="99">
        <v>44809</v>
      </c>
      <c r="C141" s="100" t="s">
        <v>110</v>
      </c>
      <c r="D141" s="93"/>
      <c r="E141" s="104"/>
      <c r="F141" s="119"/>
      <c r="G141" s="93"/>
      <c r="H141" s="93"/>
      <c r="I141" s="93"/>
      <c r="J141" s="93"/>
      <c r="K141" s="101">
        <v>300000</v>
      </c>
      <c r="L141" s="93"/>
      <c r="M141" s="93"/>
      <c r="N141" s="95" t="s">
        <v>138</v>
      </c>
    </row>
    <row r="142" spans="1:14" x14ac:dyDescent="0.3">
      <c r="A142" s="115">
        <v>139</v>
      </c>
      <c r="B142" s="99">
        <v>44809</v>
      </c>
      <c r="C142" s="100" t="s">
        <v>111</v>
      </c>
      <c r="D142" s="93"/>
      <c r="E142" s="104"/>
      <c r="F142" s="119"/>
      <c r="G142" s="93"/>
      <c r="H142" s="93"/>
      <c r="I142" s="93"/>
      <c r="J142" s="93"/>
      <c r="K142" s="101">
        <v>200000</v>
      </c>
      <c r="L142" s="93"/>
      <c r="M142" s="93"/>
      <c r="N142" s="95" t="s">
        <v>138</v>
      </c>
    </row>
    <row r="143" spans="1:14" x14ac:dyDescent="0.3">
      <c r="A143" s="115">
        <v>140</v>
      </c>
      <c r="B143" s="99">
        <v>44809</v>
      </c>
      <c r="C143" s="100" t="s">
        <v>112</v>
      </c>
      <c r="D143" s="93"/>
      <c r="E143" s="103">
        <v>200000</v>
      </c>
      <c r="F143" s="119"/>
      <c r="G143" s="93"/>
      <c r="H143" s="93"/>
      <c r="I143" s="93"/>
      <c r="J143" s="93"/>
      <c r="K143" s="93"/>
      <c r="L143" s="93"/>
      <c r="M143" s="93"/>
      <c r="N143" s="94" t="s">
        <v>138</v>
      </c>
    </row>
    <row r="144" spans="1:14" x14ac:dyDescent="0.3">
      <c r="A144" s="115">
        <v>141</v>
      </c>
      <c r="B144" s="99">
        <v>44809</v>
      </c>
      <c r="C144" s="100" t="s">
        <v>113</v>
      </c>
      <c r="D144" s="93"/>
      <c r="E144" s="103">
        <v>300000</v>
      </c>
      <c r="F144" s="119"/>
      <c r="G144" s="93"/>
      <c r="H144" s="93"/>
      <c r="I144" s="93"/>
      <c r="J144" s="93"/>
      <c r="K144" s="93"/>
      <c r="L144" s="93"/>
      <c r="M144" s="93"/>
      <c r="N144" s="94" t="s">
        <v>138</v>
      </c>
    </row>
    <row r="145" spans="1:14" x14ac:dyDescent="0.3">
      <c r="A145" s="115">
        <v>142</v>
      </c>
      <c r="B145" s="99">
        <v>44809</v>
      </c>
      <c r="C145" s="100" t="s">
        <v>114</v>
      </c>
      <c r="D145" s="93"/>
      <c r="E145" s="103">
        <v>100000</v>
      </c>
      <c r="F145" s="119"/>
      <c r="G145" s="93"/>
      <c r="H145" s="93"/>
      <c r="I145" s="93"/>
      <c r="J145" s="93"/>
      <c r="K145" s="93"/>
      <c r="L145" s="93"/>
      <c r="M145" s="93"/>
      <c r="N145" s="94" t="s">
        <v>138</v>
      </c>
    </row>
    <row r="146" spans="1:14" x14ac:dyDescent="0.3">
      <c r="A146" s="115">
        <v>143</v>
      </c>
      <c r="B146" s="99">
        <v>44809</v>
      </c>
      <c r="C146" s="100" t="s">
        <v>81</v>
      </c>
      <c r="D146" s="93"/>
      <c r="E146" s="103">
        <v>90000</v>
      </c>
      <c r="F146" s="119"/>
      <c r="G146" s="93"/>
      <c r="H146" s="93"/>
      <c r="I146" s="93"/>
      <c r="J146" s="93"/>
      <c r="K146" s="93"/>
      <c r="L146" s="93"/>
      <c r="M146" s="93"/>
      <c r="N146" s="94" t="s">
        <v>138</v>
      </c>
    </row>
    <row r="147" spans="1:14" x14ac:dyDescent="0.3">
      <c r="A147" s="115">
        <v>144</v>
      </c>
      <c r="B147" s="99">
        <v>44809</v>
      </c>
      <c r="C147" s="100" t="s">
        <v>115</v>
      </c>
      <c r="D147" s="93"/>
      <c r="E147" s="103">
        <v>282000</v>
      </c>
      <c r="F147" s="119"/>
      <c r="G147" s="93"/>
      <c r="H147" s="93"/>
      <c r="I147" s="93"/>
      <c r="J147" s="93"/>
      <c r="K147" s="93"/>
      <c r="L147" s="93"/>
      <c r="M147" s="93"/>
      <c r="N147" s="94" t="s">
        <v>138</v>
      </c>
    </row>
    <row r="148" spans="1:14" x14ac:dyDescent="0.3">
      <c r="A148" s="115">
        <v>145</v>
      </c>
      <c r="B148" s="99">
        <v>44809</v>
      </c>
      <c r="C148" s="100" t="s">
        <v>59</v>
      </c>
      <c r="D148" s="93"/>
      <c r="E148" s="104"/>
      <c r="F148" s="119"/>
      <c r="G148" s="93"/>
      <c r="H148" s="101">
        <v>670000</v>
      </c>
      <c r="I148" s="93"/>
      <c r="J148" s="93"/>
      <c r="K148" s="93"/>
      <c r="L148" s="93"/>
      <c r="M148" s="93"/>
      <c r="N148" s="94"/>
    </row>
    <row r="149" spans="1:14" x14ac:dyDescent="0.3">
      <c r="A149" s="217">
        <v>146</v>
      </c>
      <c r="B149" s="218">
        <v>44809</v>
      </c>
      <c r="C149" s="219" t="s">
        <v>61</v>
      </c>
      <c r="D149" s="220"/>
      <c r="E149" s="221"/>
      <c r="F149" s="222"/>
      <c r="G149" s="220"/>
      <c r="H149" s="223">
        <v>4340000</v>
      </c>
      <c r="I149" s="220"/>
      <c r="J149" s="220"/>
      <c r="K149" s="220"/>
      <c r="L149" s="220"/>
      <c r="M149" s="220"/>
      <c r="N149" s="224"/>
    </row>
    <row r="150" spans="1:14" x14ac:dyDescent="0.3">
      <c r="A150" s="115">
        <v>147</v>
      </c>
      <c r="B150" s="99">
        <v>44809</v>
      </c>
      <c r="C150" s="100" t="s">
        <v>217</v>
      </c>
      <c r="D150" s="93"/>
      <c r="E150" s="104">
        <v>117000</v>
      </c>
      <c r="F150" s="119"/>
      <c r="G150" s="93"/>
      <c r="H150" s="101"/>
      <c r="I150" s="93"/>
      <c r="J150" s="93"/>
      <c r="K150" s="93"/>
      <c r="L150" s="93"/>
      <c r="M150" s="93"/>
      <c r="N150" s="94"/>
    </row>
    <row r="151" spans="1:14" x14ac:dyDescent="0.3">
      <c r="A151" s="115">
        <v>148</v>
      </c>
      <c r="B151" s="99">
        <v>44809</v>
      </c>
      <c r="C151" s="100" t="s">
        <v>218</v>
      </c>
      <c r="D151" s="93"/>
      <c r="E151" s="104"/>
      <c r="F151" s="119"/>
      <c r="G151" s="93"/>
      <c r="H151" s="101"/>
      <c r="I151" s="93"/>
      <c r="J151" s="93"/>
      <c r="K151" s="93">
        <v>100000</v>
      </c>
      <c r="L151" s="93"/>
      <c r="M151" s="93"/>
      <c r="N151" s="94"/>
    </row>
    <row r="152" spans="1:14" x14ac:dyDescent="0.3">
      <c r="A152" s="115">
        <v>149</v>
      </c>
      <c r="B152" s="99">
        <v>44809</v>
      </c>
      <c r="C152" s="100" t="s">
        <v>81</v>
      </c>
      <c r="D152" s="93"/>
      <c r="E152" s="104">
        <v>30000</v>
      </c>
      <c r="F152" s="119"/>
      <c r="G152" s="93"/>
      <c r="H152" s="101"/>
      <c r="I152" s="93"/>
      <c r="J152" s="93"/>
      <c r="K152" s="93"/>
      <c r="L152" s="93"/>
      <c r="M152" s="93"/>
      <c r="N152" s="94"/>
    </row>
    <row r="153" spans="1:14" x14ac:dyDescent="0.3">
      <c r="A153" s="115">
        <v>150</v>
      </c>
      <c r="B153" s="99">
        <v>44809</v>
      </c>
      <c r="C153" s="100" t="s">
        <v>219</v>
      </c>
      <c r="D153" s="93"/>
      <c r="E153" s="104">
        <v>101000</v>
      </c>
      <c r="F153" s="119"/>
      <c r="G153" s="93"/>
      <c r="H153" s="101"/>
      <c r="I153" s="93"/>
      <c r="J153" s="93"/>
      <c r="K153" s="93"/>
      <c r="L153" s="93"/>
      <c r="M153" s="93"/>
      <c r="N153" s="94"/>
    </row>
    <row r="154" spans="1:14" x14ac:dyDescent="0.3">
      <c r="A154" s="115">
        <v>151</v>
      </c>
      <c r="B154" s="99">
        <v>44810</v>
      </c>
      <c r="C154" s="100" t="s">
        <v>103</v>
      </c>
      <c r="D154" s="101">
        <v>50000</v>
      </c>
      <c r="E154" s="104"/>
      <c r="F154" s="119"/>
      <c r="G154" s="93"/>
      <c r="H154" s="93"/>
      <c r="I154" s="93"/>
      <c r="J154" s="93"/>
      <c r="K154" s="93"/>
      <c r="L154" s="93"/>
      <c r="M154" s="93"/>
      <c r="N154" s="95" t="s">
        <v>123</v>
      </c>
    </row>
    <row r="155" spans="1:14" x14ac:dyDescent="0.3">
      <c r="A155" s="115">
        <v>152</v>
      </c>
      <c r="B155" s="99">
        <v>44810</v>
      </c>
      <c r="C155" s="100" t="s">
        <v>127</v>
      </c>
      <c r="D155" s="93"/>
      <c r="E155" s="104"/>
      <c r="F155" s="119"/>
      <c r="G155" s="93"/>
      <c r="H155" s="93"/>
      <c r="I155" s="93"/>
      <c r="J155" s="101">
        <v>650000</v>
      </c>
      <c r="K155" s="93"/>
      <c r="L155" s="93"/>
      <c r="M155" s="93"/>
      <c r="N155" s="95" t="s">
        <v>123</v>
      </c>
    </row>
    <row r="156" spans="1:14" x14ac:dyDescent="0.3">
      <c r="A156" s="115">
        <v>153</v>
      </c>
      <c r="B156" s="99">
        <v>44810</v>
      </c>
      <c r="C156" s="100" t="s">
        <v>129</v>
      </c>
      <c r="D156" s="93"/>
      <c r="E156" s="104"/>
      <c r="F156" s="119"/>
      <c r="G156" s="93"/>
      <c r="H156" s="93"/>
      <c r="I156" s="93"/>
      <c r="J156" s="101">
        <v>200000</v>
      </c>
      <c r="K156" s="93"/>
      <c r="L156" s="93"/>
      <c r="M156" s="93"/>
      <c r="N156" s="95" t="s">
        <v>123</v>
      </c>
    </row>
    <row r="157" spans="1:14" x14ac:dyDescent="0.3">
      <c r="A157" s="115">
        <v>154</v>
      </c>
      <c r="B157" s="99">
        <v>44810</v>
      </c>
      <c r="C157" s="100" t="s">
        <v>81</v>
      </c>
      <c r="D157" s="93"/>
      <c r="E157" s="103">
        <v>115000</v>
      </c>
      <c r="F157" s="119"/>
      <c r="G157" s="93"/>
      <c r="H157" s="93"/>
      <c r="I157" s="93"/>
      <c r="J157" s="93"/>
      <c r="K157" s="93"/>
      <c r="L157" s="93"/>
      <c r="M157" s="93"/>
      <c r="N157" s="94" t="s">
        <v>138</v>
      </c>
    </row>
    <row r="158" spans="1:14" x14ac:dyDescent="0.3">
      <c r="A158" s="115">
        <v>155</v>
      </c>
      <c r="B158" s="99">
        <v>44810</v>
      </c>
      <c r="C158" s="100" t="s">
        <v>113</v>
      </c>
      <c r="D158" s="93"/>
      <c r="E158" s="103">
        <v>180000</v>
      </c>
      <c r="F158" s="119"/>
      <c r="G158" s="93"/>
      <c r="H158" s="93"/>
      <c r="I158" s="93"/>
      <c r="J158" s="93"/>
      <c r="K158" s="93"/>
      <c r="L158" s="93"/>
      <c r="M158" s="93"/>
      <c r="N158" s="94" t="s">
        <v>138</v>
      </c>
    </row>
    <row r="159" spans="1:14" x14ac:dyDescent="0.3">
      <c r="A159" s="115">
        <v>156</v>
      </c>
      <c r="B159" s="99">
        <v>44810</v>
      </c>
      <c r="C159" s="100" t="s">
        <v>116</v>
      </c>
      <c r="D159" s="93"/>
      <c r="E159" s="103">
        <v>100000</v>
      </c>
      <c r="F159" s="119"/>
      <c r="G159" s="93"/>
      <c r="H159" s="93"/>
      <c r="I159" s="93"/>
      <c r="J159" s="93"/>
      <c r="K159" s="93"/>
      <c r="L159" s="93"/>
      <c r="M159" s="93"/>
      <c r="N159" s="94" t="s">
        <v>138</v>
      </c>
    </row>
    <row r="160" spans="1:14" x14ac:dyDescent="0.3">
      <c r="A160" s="115">
        <v>157</v>
      </c>
      <c r="B160" s="99">
        <v>44810</v>
      </c>
      <c r="C160" s="100" t="s">
        <v>114</v>
      </c>
      <c r="D160" s="93"/>
      <c r="E160" s="103">
        <v>100000</v>
      </c>
      <c r="F160" s="119"/>
      <c r="G160" s="93"/>
      <c r="H160" s="93"/>
      <c r="I160" s="93"/>
      <c r="J160" s="93"/>
      <c r="K160" s="93"/>
      <c r="L160" s="93"/>
      <c r="M160" s="93"/>
      <c r="N160" s="94" t="s">
        <v>138</v>
      </c>
    </row>
    <row r="161" spans="1:14" x14ac:dyDescent="0.3">
      <c r="A161" s="115">
        <v>158</v>
      </c>
      <c r="B161" s="99">
        <v>44810</v>
      </c>
      <c r="C161" s="100" t="s">
        <v>117</v>
      </c>
      <c r="D161" s="93"/>
      <c r="E161" s="104"/>
      <c r="F161" s="119"/>
      <c r="G161" s="93"/>
      <c r="H161" s="93"/>
      <c r="I161" s="93"/>
      <c r="J161" s="93"/>
      <c r="K161" s="101">
        <v>200000</v>
      </c>
      <c r="L161" s="93"/>
      <c r="M161" s="93"/>
      <c r="N161" s="94" t="s">
        <v>138</v>
      </c>
    </row>
    <row r="162" spans="1:14" x14ac:dyDescent="0.3">
      <c r="A162" s="115">
        <v>159</v>
      </c>
      <c r="B162" s="99">
        <v>44810</v>
      </c>
      <c r="C162" s="100" t="s">
        <v>81</v>
      </c>
      <c r="D162" s="93"/>
      <c r="E162" s="103">
        <v>125000</v>
      </c>
      <c r="F162" s="119"/>
      <c r="G162" s="93"/>
      <c r="H162" s="93"/>
      <c r="I162" s="93"/>
      <c r="J162" s="93"/>
      <c r="K162" s="93"/>
      <c r="L162" s="93"/>
      <c r="M162" s="93"/>
      <c r="N162" s="94" t="s">
        <v>138</v>
      </c>
    </row>
    <row r="163" spans="1:14" x14ac:dyDescent="0.3">
      <c r="A163" s="115">
        <v>160</v>
      </c>
      <c r="B163" s="99">
        <v>44810</v>
      </c>
      <c r="C163" s="100" t="s">
        <v>220</v>
      </c>
      <c r="D163" s="93"/>
      <c r="E163" s="103">
        <v>66000</v>
      </c>
      <c r="F163" s="119"/>
      <c r="G163" s="93"/>
      <c r="H163" s="93"/>
      <c r="I163" s="93"/>
      <c r="J163" s="93"/>
      <c r="K163" s="93"/>
      <c r="L163" s="93"/>
      <c r="M163" s="93"/>
      <c r="N163" s="94"/>
    </row>
    <row r="164" spans="1:14" x14ac:dyDescent="0.3">
      <c r="A164" s="115">
        <v>161</v>
      </c>
      <c r="B164" s="99">
        <v>44810</v>
      </c>
      <c r="C164" s="100" t="s">
        <v>101</v>
      </c>
      <c r="D164" s="93"/>
      <c r="E164" s="103">
        <v>120000</v>
      </c>
      <c r="F164" s="119"/>
      <c r="G164" s="93"/>
      <c r="H164" s="93"/>
      <c r="I164" s="93"/>
      <c r="J164" s="93"/>
      <c r="K164" s="93"/>
      <c r="L164" s="93"/>
      <c r="M164" s="93"/>
      <c r="N164" s="94"/>
    </row>
    <row r="165" spans="1:14" x14ac:dyDescent="0.3">
      <c r="A165" s="115">
        <v>162</v>
      </c>
      <c r="B165" s="99">
        <v>44810</v>
      </c>
      <c r="C165" s="100" t="s">
        <v>221</v>
      </c>
      <c r="D165" s="93"/>
      <c r="E165" s="103"/>
      <c r="F165" s="119"/>
      <c r="G165" s="93"/>
      <c r="H165" s="93"/>
      <c r="I165" s="93"/>
      <c r="J165" s="93"/>
      <c r="K165" s="93">
        <v>50000</v>
      </c>
      <c r="L165" s="93"/>
      <c r="M165" s="93"/>
      <c r="N165" s="94"/>
    </row>
    <row r="166" spans="1:14" x14ac:dyDescent="0.3">
      <c r="A166" s="115">
        <v>163</v>
      </c>
      <c r="B166" s="99">
        <v>44810</v>
      </c>
      <c r="C166" s="100" t="s">
        <v>81</v>
      </c>
      <c r="D166" s="93"/>
      <c r="E166" s="103">
        <v>24000</v>
      </c>
      <c r="F166" s="119"/>
      <c r="G166" s="93"/>
      <c r="H166" s="93"/>
      <c r="I166" s="93"/>
      <c r="J166" s="93"/>
      <c r="K166" s="93"/>
      <c r="L166" s="93"/>
      <c r="M166" s="93"/>
      <c r="N166" s="94"/>
    </row>
    <row r="167" spans="1:14" x14ac:dyDescent="0.3">
      <c r="A167" s="115">
        <v>164</v>
      </c>
      <c r="B167" s="99">
        <v>44810</v>
      </c>
      <c r="C167" s="100" t="s">
        <v>91</v>
      </c>
      <c r="D167" s="101">
        <v>4000</v>
      </c>
      <c r="E167" s="104"/>
      <c r="F167" s="119"/>
      <c r="G167" s="93"/>
      <c r="H167" s="93"/>
      <c r="I167" s="93"/>
      <c r="J167" s="93"/>
      <c r="K167" s="93"/>
      <c r="L167" s="93"/>
      <c r="M167" s="93"/>
      <c r="N167" s="95"/>
    </row>
    <row r="168" spans="1:14" x14ac:dyDescent="0.3">
      <c r="A168" s="115">
        <v>165</v>
      </c>
      <c r="B168" s="99">
        <v>44810</v>
      </c>
      <c r="C168" s="100" t="s">
        <v>91</v>
      </c>
      <c r="D168" s="101">
        <v>6000</v>
      </c>
      <c r="E168" s="104"/>
      <c r="F168" s="119"/>
      <c r="G168" s="93"/>
      <c r="H168" s="93"/>
      <c r="I168" s="93"/>
      <c r="J168" s="93"/>
      <c r="K168" s="93"/>
      <c r="L168" s="93"/>
      <c r="M168" s="93"/>
      <c r="N168" s="95"/>
    </row>
    <row r="169" spans="1:14" x14ac:dyDescent="0.3">
      <c r="A169" s="115">
        <v>166</v>
      </c>
      <c r="B169" s="99">
        <v>44810</v>
      </c>
      <c r="C169" s="100" t="s">
        <v>92</v>
      </c>
      <c r="D169" s="101">
        <v>150000</v>
      </c>
      <c r="E169" s="104"/>
      <c r="F169" s="119"/>
      <c r="G169" s="93"/>
      <c r="H169" s="93"/>
      <c r="I169" s="93"/>
      <c r="J169" s="93"/>
      <c r="K169" s="93"/>
      <c r="L169" s="93"/>
      <c r="M169" s="93"/>
      <c r="N169" s="95"/>
    </row>
    <row r="170" spans="1:14" x14ac:dyDescent="0.3">
      <c r="A170" s="115">
        <v>167</v>
      </c>
      <c r="B170" s="99">
        <v>44810</v>
      </c>
      <c r="C170" s="100" t="s">
        <v>93</v>
      </c>
      <c r="D170" s="101">
        <f>100000+50000</f>
        <v>150000</v>
      </c>
      <c r="E170" s="104"/>
      <c r="F170" s="119"/>
      <c r="G170" s="93"/>
      <c r="H170" s="93"/>
      <c r="I170" s="93"/>
      <c r="J170" s="93"/>
      <c r="K170" s="93"/>
      <c r="L170" s="93"/>
      <c r="M170" s="93"/>
      <c r="N170" s="95"/>
    </row>
    <row r="171" spans="1:14" x14ac:dyDescent="0.3">
      <c r="A171" s="115">
        <v>168</v>
      </c>
      <c r="B171" s="99">
        <v>44810</v>
      </c>
      <c r="C171" s="100" t="s">
        <v>94</v>
      </c>
      <c r="D171" s="101">
        <v>106500</v>
      </c>
      <c r="E171" s="104"/>
      <c r="F171" s="119"/>
      <c r="G171" s="93"/>
      <c r="H171" s="93"/>
      <c r="I171" s="93"/>
      <c r="J171" s="93"/>
      <c r="K171" s="93"/>
      <c r="L171" s="93"/>
      <c r="M171" s="93"/>
      <c r="N171" s="95"/>
    </row>
    <row r="172" spans="1:14" x14ac:dyDescent="0.3">
      <c r="A172" s="115">
        <v>169</v>
      </c>
      <c r="B172" s="99">
        <v>44811</v>
      </c>
      <c r="C172" s="100" t="s">
        <v>124</v>
      </c>
      <c r="D172" s="93"/>
      <c r="E172" s="104"/>
      <c r="F172" s="121">
        <v>350000</v>
      </c>
      <c r="G172" s="93"/>
      <c r="H172" s="93"/>
      <c r="I172" s="93"/>
      <c r="J172" s="93"/>
      <c r="K172" s="93"/>
      <c r="L172" s="93"/>
      <c r="M172" s="93"/>
      <c r="N172" s="95" t="s">
        <v>123</v>
      </c>
    </row>
    <row r="173" spans="1:14" x14ac:dyDescent="0.3">
      <c r="A173" s="115">
        <v>170</v>
      </c>
      <c r="B173" s="99">
        <v>44811</v>
      </c>
      <c r="C173" s="100" t="s">
        <v>114</v>
      </c>
      <c r="D173" s="93"/>
      <c r="E173" s="103">
        <v>50000</v>
      </c>
      <c r="F173" s="119"/>
      <c r="G173" s="93"/>
      <c r="H173" s="93"/>
      <c r="I173" s="93"/>
      <c r="J173" s="93"/>
      <c r="K173" s="93"/>
      <c r="L173" s="93"/>
      <c r="M173" s="93"/>
      <c r="N173" s="94"/>
    </row>
    <row r="174" spans="1:14" x14ac:dyDescent="0.3">
      <c r="A174" s="115">
        <v>171</v>
      </c>
      <c r="B174" s="99">
        <v>44811</v>
      </c>
      <c r="C174" s="100" t="s">
        <v>118</v>
      </c>
      <c r="D174" s="93"/>
      <c r="E174" s="103">
        <v>100000</v>
      </c>
      <c r="F174" s="119"/>
      <c r="G174" s="93"/>
      <c r="H174" s="93"/>
      <c r="I174" s="93"/>
      <c r="J174" s="93"/>
      <c r="K174" s="93"/>
      <c r="L174" s="93"/>
      <c r="M174" s="93"/>
      <c r="N174" s="94" t="s">
        <v>138</v>
      </c>
    </row>
    <row r="175" spans="1:14" x14ac:dyDescent="0.3">
      <c r="A175" s="115">
        <v>172</v>
      </c>
      <c r="B175" s="99">
        <v>44811</v>
      </c>
      <c r="C175" s="100" t="s">
        <v>118</v>
      </c>
      <c r="D175" s="93"/>
      <c r="E175" s="103">
        <v>100000</v>
      </c>
      <c r="F175" s="106"/>
      <c r="G175" s="93"/>
      <c r="H175" s="93"/>
      <c r="I175" s="93"/>
      <c r="J175" s="93"/>
      <c r="K175" s="93"/>
      <c r="L175" s="93"/>
      <c r="M175" s="93"/>
      <c r="N175" s="94" t="s">
        <v>138</v>
      </c>
    </row>
    <row r="176" spans="1:14" x14ac:dyDescent="0.3">
      <c r="A176" s="115">
        <v>173</v>
      </c>
      <c r="B176" s="99">
        <v>44811</v>
      </c>
      <c r="C176" s="100" t="s">
        <v>81</v>
      </c>
      <c r="D176" s="93"/>
      <c r="E176" s="103">
        <v>54000</v>
      </c>
      <c r="F176" s="119"/>
      <c r="G176" s="93"/>
      <c r="H176" s="93"/>
      <c r="I176" s="93"/>
      <c r="J176" s="93"/>
      <c r="K176" s="93"/>
      <c r="L176" s="93"/>
      <c r="M176" s="93"/>
      <c r="N176" s="94"/>
    </row>
    <row r="177" spans="1:14" x14ac:dyDescent="0.3">
      <c r="A177" s="115">
        <v>174</v>
      </c>
      <c r="B177" s="99">
        <v>44811</v>
      </c>
      <c r="C177" s="100" t="s">
        <v>119</v>
      </c>
      <c r="D177" s="93"/>
      <c r="E177" s="104"/>
      <c r="F177" s="119"/>
      <c r="G177" s="93"/>
      <c r="H177" s="101">
        <v>58000</v>
      </c>
      <c r="I177" s="93"/>
      <c r="J177" s="93"/>
      <c r="K177" s="93"/>
      <c r="L177" s="93"/>
      <c r="M177" s="93"/>
      <c r="N177" s="94"/>
    </row>
    <row r="178" spans="1:14" x14ac:dyDescent="0.3">
      <c r="A178" s="115">
        <v>175</v>
      </c>
      <c r="B178" s="99">
        <v>44811</v>
      </c>
      <c r="C178" s="100" t="s">
        <v>120</v>
      </c>
      <c r="D178" s="93"/>
      <c r="E178" s="104"/>
      <c r="F178" s="119"/>
      <c r="G178" s="93"/>
      <c r="H178" s="101">
        <v>251000</v>
      </c>
      <c r="I178" s="93"/>
      <c r="J178" s="93"/>
      <c r="K178" s="93"/>
      <c r="L178" s="93"/>
      <c r="M178" s="93"/>
      <c r="N178" s="95" t="s">
        <v>138</v>
      </c>
    </row>
    <row r="179" spans="1:14" x14ac:dyDescent="0.3">
      <c r="A179" s="115">
        <v>176</v>
      </c>
      <c r="B179" s="99">
        <v>44811</v>
      </c>
      <c r="C179" s="100" t="s">
        <v>222</v>
      </c>
      <c r="D179" s="93"/>
      <c r="E179" s="104">
        <v>132000</v>
      </c>
      <c r="F179" s="119"/>
      <c r="G179" s="93"/>
      <c r="H179" s="101"/>
      <c r="I179" s="93"/>
      <c r="J179" s="93"/>
      <c r="K179" s="93"/>
      <c r="L179" s="93"/>
      <c r="M179" s="93"/>
      <c r="N179" s="95"/>
    </row>
    <row r="180" spans="1:14" x14ac:dyDescent="0.3">
      <c r="A180" s="115">
        <v>177</v>
      </c>
      <c r="B180" s="99">
        <v>44811</v>
      </c>
      <c r="C180" s="100" t="s">
        <v>219</v>
      </c>
      <c r="D180" s="93"/>
      <c r="E180" s="104">
        <v>67000</v>
      </c>
      <c r="F180" s="119"/>
      <c r="G180" s="93"/>
      <c r="H180" s="101"/>
      <c r="I180" s="93"/>
      <c r="J180" s="93"/>
      <c r="K180" s="93"/>
      <c r="L180" s="93"/>
      <c r="M180" s="93"/>
      <c r="N180" s="95"/>
    </row>
    <row r="181" spans="1:14" x14ac:dyDescent="0.3">
      <c r="A181" s="115">
        <v>178</v>
      </c>
      <c r="B181" s="99">
        <v>44811</v>
      </c>
      <c r="C181" s="100" t="s">
        <v>95</v>
      </c>
      <c r="D181" s="101">
        <v>59000</v>
      </c>
      <c r="E181" s="104"/>
      <c r="F181" s="119"/>
      <c r="G181" s="93"/>
      <c r="H181" s="93"/>
      <c r="I181" s="93"/>
      <c r="J181" s="93"/>
      <c r="K181" s="93"/>
      <c r="L181" s="93"/>
      <c r="M181" s="93"/>
      <c r="N181" s="95"/>
    </row>
    <row r="182" spans="1:14" x14ac:dyDescent="0.3">
      <c r="A182" s="115">
        <v>179</v>
      </c>
      <c r="B182" s="99">
        <v>44811</v>
      </c>
      <c r="C182" s="100" t="s">
        <v>96</v>
      </c>
      <c r="D182" s="101">
        <v>69000</v>
      </c>
      <c r="E182" s="104"/>
      <c r="F182" s="119"/>
      <c r="G182" s="93"/>
      <c r="H182" s="93"/>
      <c r="I182" s="93"/>
      <c r="J182" s="93"/>
      <c r="K182" s="93"/>
      <c r="L182" s="93"/>
      <c r="M182" s="93"/>
      <c r="N182" s="95"/>
    </row>
    <row r="183" spans="1:14" x14ac:dyDescent="0.3">
      <c r="A183" s="115">
        <v>180</v>
      </c>
      <c r="B183" s="99">
        <v>44811</v>
      </c>
      <c r="C183" s="100" t="s">
        <v>97</v>
      </c>
      <c r="D183" s="101">
        <v>6000</v>
      </c>
      <c r="E183" s="104"/>
      <c r="F183" s="119"/>
      <c r="G183" s="93"/>
      <c r="H183" s="93"/>
      <c r="I183" s="93"/>
      <c r="J183" s="93"/>
      <c r="K183" s="93"/>
      <c r="L183" s="93"/>
      <c r="M183" s="93"/>
      <c r="N183" s="95"/>
    </row>
    <row r="184" spans="1:14" x14ac:dyDescent="0.3">
      <c r="A184" s="115">
        <v>181</v>
      </c>
      <c r="B184" s="99">
        <v>44812</v>
      </c>
      <c r="C184" s="100" t="s">
        <v>128</v>
      </c>
      <c r="D184" s="93"/>
      <c r="E184" s="104"/>
      <c r="F184" s="119"/>
      <c r="G184" s="93"/>
      <c r="H184" s="93"/>
      <c r="I184" s="93"/>
      <c r="J184" s="101">
        <v>200000</v>
      </c>
      <c r="K184" s="93"/>
      <c r="L184" s="93"/>
      <c r="M184" s="93"/>
      <c r="N184" s="95" t="s">
        <v>123</v>
      </c>
    </row>
    <row r="185" spans="1:14" x14ac:dyDescent="0.3">
      <c r="A185" s="115">
        <v>182</v>
      </c>
      <c r="B185" s="99">
        <v>44812</v>
      </c>
      <c r="C185" s="100" t="s">
        <v>113</v>
      </c>
      <c r="D185" s="93"/>
      <c r="E185" s="103">
        <v>100000</v>
      </c>
      <c r="F185" s="119"/>
      <c r="G185" s="93"/>
      <c r="H185" s="93"/>
      <c r="I185" s="93"/>
      <c r="J185" s="93"/>
      <c r="K185" s="93"/>
      <c r="L185" s="93"/>
      <c r="M185" s="93"/>
      <c r="N185" s="95" t="s">
        <v>138</v>
      </c>
    </row>
    <row r="186" spans="1:14" x14ac:dyDescent="0.3">
      <c r="A186" s="115">
        <v>183</v>
      </c>
      <c r="B186" s="99">
        <v>44812</v>
      </c>
      <c r="C186" s="100" t="s">
        <v>114</v>
      </c>
      <c r="D186" s="93"/>
      <c r="E186" s="103">
        <v>50000</v>
      </c>
      <c r="F186" s="119"/>
      <c r="G186" s="93"/>
      <c r="H186" s="93"/>
      <c r="I186" s="93"/>
      <c r="J186" s="93"/>
      <c r="K186" s="93"/>
      <c r="L186" s="93"/>
      <c r="M186" s="93"/>
      <c r="N186" s="95" t="s">
        <v>138</v>
      </c>
    </row>
    <row r="187" spans="1:14" x14ac:dyDescent="0.3">
      <c r="A187" s="115">
        <v>184</v>
      </c>
      <c r="B187" s="99">
        <v>44812</v>
      </c>
      <c r="C187" s="100" t="s">
        <v>105</v>
      </c>
      <c r="D187" s="93"/>
      <c r="E187" s="104"/>
      <c r="F187" s="121">
        <v>200000</v>
      </c>
      <c r="G187" s="93"/>
      <c r="H187" s="93"/>
      <c r="I187" s="93"/>
      <c r="J187" s="93"/>
      <c r="K187" s="93"/>
      <c r="L187" s="93"/>
      <c r="M187" s="93"/>
      <c r="N187" s="94"/>
    </row>
    <row r="188" spans="1:14" x14ac:dyDescent="0.3">
      <c r="A188" s="115">
        <v>185</v>
      </c>
      <c r="B188" s="99">
        <v>44812</v>
      </c>
      <c r="C188" s="100" t="s">
        <v>106</v>
      </c>
      <c r="D188" s="93"/>
      <c r="E188" s="104"/>
      <c r="F188" s="121">
        <v>195000</v>
      </c>
      <c r="G188" s="93"/>
      <c r="H188" s="93"/>
      <c r="I188" s="93"/>
      <c r="J188" s="93"/>
      <c r="K188" s="93"/>
      <c r="L188" s="93"/>
      <c r="M188" s="93"/>
      <c r="N188" s="95"/>
    </row>
    <row r="189" spans="1:14" x14ac:dyDescent="0.3">
      <c r="A189" s="115">
        <v>186</v>
      </c>
      <c r="B189" s="99">
        <v>44812</v>
      </c>
      <c r="C189" s="100" t="s">
        <v>107</v>
      </c>
      <c r="D189" s="93"/>
      <c r="E189" s="104"/>
      <c r="F189" s="121">
        <v>9000</v>
      </c>
      <c r="G189" s="93"/>
      <c r="H189" s="93"/>
      <c r="I189" s="93"/>
      <c r="J189" s="93"/>
      <c r="K189" s="93"/>
      <c r="L189" s="93"/>
      <c r="M189" s="93"/>
      <c r="N189" s="95"/>
    </row>
    <row r="190" spans="1:14" x14ac:dyDescent="0.3">
      <c r="A190" s="115">
        <v>187</v>
      </c>
      <c r="B190" s="99">
        <v>44812</v>
      </c>
      <c r="C190" s="100" t="s">
        <v>108</v>
      </c>
      <c r="D190" s="93"/>
      <c r="E190" s="104"/>
      <c r="F190" s="121">
        <v>75000</v>
      </c>
      <c r="G190" s="93"/>
      <c r="H190" s="93"/>
      <c r="I190" s="93"/>
      <c r="J190" s="93"/>
      <c r="K190" s="93"/>
      <c r="L190" s="93"/>
      <c r="M190" s="93"/>
      <c r="N190" s="95"/>
    </row>
    <row r="191" spans="1:14" x14ac:dyDescent="0.3">
      <c r="A191" s="115">
        <v>188</v>
      </c>
      <c r="B191" s="99">
        <v>44812</v>
      </c>
      <c r="C191" s="100" t="s">
        <v>216</v>
      </c>
      <c r="D191" s="93"/>
      <c r="E191" s="104">
        <v>136500</v>
      </c>
      <c r="F191" s="121"/>
      <c r="G191" s="93"/>
      <c r="H191" s="93"/>
      <c r="I191" s="93"/>
      <c r="J191" s="93"/>
      <c r="K191" s="93"/>
      <c r="L191" s="93"/>
      <c r="M191" s="93"/>
      <c r="N191" s="95"/>
    </row>
    <row r="192" spans="1:14" x14ac:dyDescent="0.3">
      <c r="A192" s="115">
        <v>189</v>
      </c>
      <c r="B192" s="99">
        <v>44812</v>
      </c>
      <c r="C192" s="100" t="s">
        <v>223</v>
      </c>
      <c r="D192" s="93"/>
      <c r="E192" s="104"/>
      <c r="F192" s="121"/>
      <c r="G192" s="93"/>
      <c r="H192" s="93">
        <v>133000</v>
      </c>
      <c r="I192" s="93"/>
      <c r="J192" s="93"/>
      <c r="K192" s="93"/>
      <c r="L192" s="93"/>
      <c r="M192" s="93"/>
      <c r="N192" s="95"/>
    </row>
    <row r="193" spans="1:15" x14ac:dyDescent="0.3">
      <c r="A193" s="115">
        <v>190</v>
      </c>
      <c r="B193" s="99">
        <v>44812</v>
      </c>
      <c r="C193" s="100" t="s">
        <v>224</v>
      </c>
      <c r="D193" s="93"/>
      <c r="E193" s="104">
        <v>120000</v>
      </c>
      <c r="F193" s="121"/>
      <c r="G193" s="93"/>
      <c r="H193" s="93"/>
      <c r="I193" s="93"/>
      <c r="J193" s="93"/>
      <c r="K193" s="93"/>
      <c r="L193" s="93"/>
      <c r="M193" s="93"/>
      <c r="N193" s="95"/>
    </row>
    <row r="194" spans="1:15" x14ac:dyDescent="0.3">
      <c r="A194" s="115">
        <v>191</v>
      </c>
      <c r="B194" s="99">
        <v>44812</v>
      </c>
      <c r="C194" s="100" t="s">
        <v>225</v>
      </c>
      <c r="D194" s="93"/>
      <c r="E194" s="104">
        <v>30000</v>
      </c>
      <c r="F194" s="121"/>
      <c r="G194" s="93"/>
      <c r="H194" s="93"/>
      <c r="I194" s="93"/>
      <c r="J194" s="93"/>
      <c r="K194" s="93"/>
      <c r="L194" s="93"/>
      <c r="M194" s="93"/>
      <c r="N194" s="95"/>
    </row>
    <row r="195" spans="1:15" x14ac:dyDescent="0.3">
      <c r="A195" s="115">
        <v>192</v>
      </c>
      <c r="B195" s="99">
        <v>44812</v>
      </c>
      <c r="C195" s="100" t="s">
        <v>219</v>
      </c>
      <c r="D195" s="93"/>
      <c r="E195" s="104">
        <v>110500</v>
      </c>
      <c r="F195" s="121"/>
      <c r="G195" s="93"/>
      <c r="H195" s="93"/>
      <c r="I195" s="93"/>
      <c r="J195" s="93"/>
      <c r="K195" s="93"/>
      <c r="L195" s="93"/>
      <c r="M195" s="93"/>
      <c r="N195" s="95"/>
    </row>
    <row r="196" spans="1:15" x14ac:dyDescent="0.3">
      <c r="A196" s="115">
        <v>193</v>
      </c>
      <c r="B196" s="99">
        <v>44812</v>
      </c>
      <c r="C196" s="100" t="s">
        <v>221</v>
      </c>
      <c r="D196" s="93"/>
      <c r="E196" s="104"/>
      <c r="F196" s="121"/>
      <c r="G196" s="93"/>
      <c r="H196" s="93"/>
      <c r="I196" s="93"/>
      <c r="J196" s="93"/>
      <c r="K196" s="93">
        <v>100000</v>
      </c>
      <c r="L196" s="93"/>
      <c r="M196" s="93"/>
      <c r="N196" s="95"/>
    </row>
    <row r="197" spans="1:15" x14ac:dyDescent="0.3">
      <c r="A197" s="115">
        <v>194</v>
      </c>
      <c r="B197" s="99">
        <v>44812</v>
      </c>
      <c r="C197" s="100" t="s">
        <v>103</v>
      </c>
      <c r="D197" s="101">
        <v>25000</v>
      </c>
      <c r="E197" s="104"/>
      <c r="F197" s="119"/>
      <c r="G197" s="93"/>
      <c r="H197" s="93"/>
      <c r="I197" s="93"/>
      <c r="J197" s="93"/>
      <c r="K197" s="93"/>
      <c r="L197" s="93"/>
      <c r="M197" s="93"/>
      <c r="N197" s="95" t="s">
        <v>123</v>
      </c>
    </row>
    <row r="198" spans="1:15" x14ac:dyDescent="0.3">
      <c r="A198" s="115">
        <v>195</v>
      </c>
      <c r="B198" s="99">
        <v>44812</v>
      </c>
      <c r="C198" s="100" t="s">
        <v>132</v>
      </c>
      <c r="D198" s="93"/>
      <c r="E198" s="104"/>
      <c r="F198" s="121">
        <v>100000</v>
      </c>
      <c r="G198" s="93"/>
      <c r="H198" s="93"/>
      <c r="I198" s="93"/>
      <c r="J198" s="93"/>
      <c r="K198" s="93"/>
      <c r="L198" s="93"/>
      <c r="M198" s="93"/>
      <c r="N198" s="95"/>
      <c r="O198" t="s">
        <v>535</v>
      </c>
    </row>
    <row r="199" spans="1:15" x14ac:dyDescent="0.3">
      <c r="A199" s="115">
        <v>196</v>
      </c>
      <c r="B199" s="99">
        <v>44813</v>
      </c>
      <c r="C199" s="100" t="s">
        <v>133</v>
      </c>
      <c r="D199" s="101">
        <v>5000</v>
      </c>
      <c r="E199" s="104"/>
      <c r="F199" s="119"/>
      <c r="G199" s="93"/>
      <c r="H199" s="93"/>
      <c r="I199" s="93"/>
      <c r="J199" s="93"/>
      <c r="K199" s="93"/>
      <c r="L199" s="93"/>
      <c r="M199" s="93"/>
      <c r="N199" s="95"/>
    </row>
    <row r="200" spans="1:15" x14ac:dyDescent="0.3">
      <c r="A200" s="115">
        <v>197</v>
      </c>
      <c r="B200" s="99">
        <v>44813</v>
      </c>
      <c r="C200" s="100" t="s">
        <v>135</v>
      </c>
      <c r="D200" s="101">
        <v>150000</v>
      </c>
      <c r="E200" s="104"/>
      <c r="F200" s="119"/>
      <c r="G200" s="93"/>
      <c r="H200" s="93"/>
      <c r="I200" s="93"/>
      <c r="J200" s="93"/>
      <c r="K200" s="93"/>
      <c r="L200" s="93"/>
      <c r="M200" s="93"/>
      <c r="N200" s="95"/>
    </row>
    <row r="201" spans="1:15" x14ac:dyDescent="0.3">
      <c r="A201" s="115">
        <v>198</v>
      </c>
      <c r="B201" s="99">
        <v>44813</v>
      </c>
      <c r="C201" s="100" t="s">
        <v>222</v>
      </c>
      <c r="D201" s="93"/>
      <c r="E201" s="104">
        <v>200000</v>
      </c>
      <c r="F201" s="121"/>
      <c r="G201" s="93"/>
      <c r="H201" s="93"/>
      <c r="I201" s="93"/>
      <c r="J201" s="93"/>
      <c r="K201" s="93"/>
      <c r="L201" s="93"/>
      <c r="M201" s="93"/>
      <c r="N201" s="95"/>
    </row>
    <row r="202" spans="1:15" x14ac:dyDescent="0.3">
      <c r="A202" s="115">
        <v>199</v>
      </c>
      <c r="B202" s="99">
        <v>44813</v>
      </c>
      <c r="C202" s="100" t="s">
        <v>226</v>
      </c>
      <c r="D202" s="93"/>
      <c r="E202" s="104">
        <v>17000</v>
      </c>
      <c r="F202" s="121"/>
      <c r="G202" s="93"/>
      <c r="H202" s="93"/>
      <c r="I202" s="93"/>
      <c r="J202" s="93"/>
      <c r="K202" s="93"/>
      <c r="L202" s="93"/>
      <c r="M202" s="93"/>
      <c r="N202" s="95"/>
    </row>
    <row r="203" spans="1:15" x14ac:dyDescent="0.3">
      <c r="A203" s="115">
        <v>200</v>
      </c>
      <c r="B203" s="99">
        <v>44813</v>
      </c>
      <c r="C203" s="100" t="s">
        <v>221</v>
      </c>
      <c r="D203" s="93"/>
      <c r="E203" s="104"/>
      <c r="F203" s="121"/>
      <c r="G203" s="93"/>
      <c r="H203" s="93"/>
      <c r="I203" s="93"/>
      <c r="J203" s="93"/>
      <c r="K203" s="93">
        <v>100000</v>
      </c>
      <c r="L203" s="93"/>
      <c r="M203" s="93"/>
      <c r="N203" s="95"/>
    </row>
    <row r="204" spans="1:15" x14ac:dyDescent="0.3">
      <c r="A204" s="115">
        <v>201</v>
      </c>
      <c r="B204" s="99">
        <v>44813</v>
      </c>
      <c r="C204" s="100" t="s">
        <v>114</v>
      </c>
      <c r="D204" s="93"/>
      <c r="E204" s="104">
        <v>50000</v>
      </c>
      <c r="F204" s="121"/>
      <c r="G204" s="93"/>
      <c r="H204" s="93"/>
      <c r="I204" s="93"/>
      <c r="J204" s="93"/>
      <c r="K204" s="93"/>
      <c r="L204" s="93"/>
      <c r="M204" s="93"/>
      <c r="N204" s="95"/>
    </row>
    <row r="205" spans="1:15" x14ac:dyDescent="0.3">
      <c r="A205" s="115">
        <v>202</v>
      </c>
      <c r="B205" s="99">
        <v>44813</v>
      </c>
      <c r="C205" s="100" t="s">
        <v>81</v>
      </c>
      <c r="D205" s="93"/>
      <c r="E205" s="104">
        <v>75000</v>
      </c>
      <c r="F205" s="121"/>
      <c r="G205" s="93"/>
      <c r="H205" s="93"/>
      <c r="I205" s="93"/>
      <c r="J205" s="93"/>
      <c r="K205" s="93"/>
      <c r="L205" s="93"/>
      <c r="M205" s="93"/>
      <c r="N205" s="95"/>
    </row>
    <row r="206" spans="1:15" x14ac:dyDescent="0.3">
      <c r="A206" s="115">
        <v>203</v>
      </c>
      <c r="B206" s="99">
        <v>44813</v>
      </c>
      <c r="C206" s="100" t="s">
        <v>114</v>
      </c>
      <c r="D206" s="93"/>
      <c r="E206" s="104">
        <v>100000</v>
      </c>
      <c r="F206" s="121"/>
      <c r="G206" s="93"/>
      <c r="H206" s="93"/>
      <c r="I206" s="93"/>
      <c r="J206" s="93"/>
      <c r="K206" s="93"/>
      <c r="L206" s="93"/>
      <c r="M206" s="93"/>
      <c r="N206" s="95"/>
    </row>
    <row r="207" spans="1:15" x14ac:dyDescent="0.3">
      <c r="A207" s="115">
        <v>204</v>
      </c>
      <c r="B207" s="99">
        <v>44813</v>
      </c>
      <c r="C207" s="100" t="s">
        <v>236</v>
      </c>
      <c r="D207" s="93"/>
      <c r="E207" s="104"/>
      <c r="F207" s="121">
        <v>50000</v>
      </c>
      <c r="G207" s="93"/>
      <c r="H207" s="93"/>
      <c r="I207" s="93"/>
      <c r="J207" s="93"/>
      <c r="K207" s="93"/>
      <c r="L207" s="93"/>
      <c r="M207" s="93"/>
      <c r="N207" s="95" t="s">
        <v>138</v>
      </c>
    </row>
    <row r="208" spans="1:15" x14ac:dyDescent="0.3">
      <c r="A208" s="115">
        <v>205</v>
      </c>
      <c r="B208" s="99">
        <v>44813</v>
      </c>
      <c r="C208" s="100" t="s">
        <v>243</v>
      </c>
      <c r="D208" s="93">
        <v>102000</v>
      </c>
      <c r="E208" s="104"/>
      <c r="F208" s="121"/>
      <c r="G208" s="93"/>
      <c r="H208" s="93"/>
      <c r="I208" s="93"/>
      <c r="J208" s="93"/>
      <c r="K208" s="93"/>
      <c r="L208" s="93"/>
      <c r="M208" s="93"/>
      <c r="N208" s="95" t="s">
        <v>123</v>
      </c>
    </row>
    <row r="209" spans="1:14" x14ac:dyDescent="0.3">
      <c r="A209" s="115">
        <v>206</v>
      </c>
      <c r="B209" s="99">
        <v>44813</v>
      </c>
      <c r="C209" s="100" t="s">
        <v>245</v>
      </c>
      <c r="D209" s="93">
        <v>50000</v>
      </c>
      <c r="E209" s="104"/>
      <c r="F209" s="121"/>
      <c r="G209" s="93"/>
      <c r="H209" s="93"/>
      <c r="I209" s="93"/>
      <c r="J209" s="93"/>
      <c r="K209" s="93"/>
      <c r="L209" s="93"/>
      <c r="M209" s="93"/>
      <c r="N209" s="95" t="s">
        <v>123</v>
      </c>
    </row>
    <row r="210" spans="1:14" x14ac:dyDescent="0.3">
      <c r="A210" s="115">
        <v>207</v>
      </c>
      <c r="B210" s="99">
        <v>44814</v>
      </c>
      <c r="C210" s="100" t="s">
        <v>131</v>
      </c>
      <c r="D210" s="101">
        <v>20000</v>
      </c>
      <c r="E210" s="104"/>
      <c r="F210" s="119"/>
      <c r="G210" s="93"/>
      <c r="H210" s="93"/>
      <c r="I210" s="93"/>
      <c r="J210" s="93"/>
      <c r="K210" s="93"/>
      <c r="L210" s="93"/>
      <c r="M210" s="93"/>
      <c r="N210" s="95"/>
    </row>
    <row r="211" spans="1:14" x14ac:dyDescent="0.3">
      <c r="A211" s="115">
        <v>208</v>
      </c>
      <c r="B211" s="99">
        <v>44814</v>
      </c>
      <c r="C211" s="100" t="s">
        <v>134</v>
      </c>
      <c r="D211" s="101">
        <v>5000</v>
      </c>
      <c r="E211" s="104"/>
      <c r="F211" s="119"/>
      <c r="G211" s="93"/>
      <c r="H211" s="93"/>
      <c r="I211" s="93"/>
      <c r="J211" s="93"/>
      <c r="K211" s="93"/>
      <c r="L211" s="93"/>
      <c r="M211" s="93"/>
      <c r="N211" s="95"/>
    </row>
    <row r="212" spans="1:14" x14ac:dyDescent="0.3">
      <c r="A212" s="115">
        <v>209</v>
      </c>
      <c r="B212" s="99">
        <v>44814</v>
      </c>
      <c r="C212" s="100" t="s">
        <v>135</v>
      </c>
      <c r="D212" s="101">
        <v>100000</v>
      </c>
      <c r="E212" s="104"/>
      <c r="F212" s="119"/>
      <c r="G212" s="93"/>
      <c r="H212" s="93"/>
      <c r="I212" s="93"/>
      <c r="J212" s="93"/>
      <c r="K212" s="93"/>
      <c r="L212" s="93"/>
      <c r="M212" s="93"/>
      <c r="N212" s="95"/>
    </row>
    <row r="213" spans="1:14" x14ac:dyDescent="0.3">
      <c r="A213" s="115">
        <v>210</v>
      </c>
      <c r="B213" s="99">
        <v>44814</v>
      </c>
      <c r="C213" s="100" t="s">
        <v>114</v>
      </c>
      <c r="D213" s="93"/>
      <c r="E213" s="104">
        <v>50000</v>
      </c>
      <c r="F213" s="121"/>
      <c r="G213" s="93"/>
      <c r="H213" s="93"/>
      <c r="I213" s="93"/>
      <c r="J213" s="93"/>
      <c r="K213" s="93"/>
      <c r="L213" s="93"/>
      <c r="M213" s="93"/>
      <c r="N213" s="95"/>
    </row>
    <row r="214" spans="1:14" x14ac:dyDescent="0.3">
      <c r="A214" s="115">
        <v>211</v>
      </c>
      <c r="B214" s="99">
        <v>44814</v>
      </c>
      <c r="C214" s="100" t="s">
        <v>227</v>
      </c>
      <c r="D214" s="93"/>
      <c r="E214" s="104">
        <v>80000</v>
      </c>
      <c r="F214" s="121"/>
      <c r="G214" s="93"/>
      <c r="H214" s="93"/>
      <c r="I214" s="93"/>
      <c r="J214" s="93"/>
      <c r="K214" s="93"/>
      <c r="L214" s="93"/>
      <c r="M214" s="93"/>
      <c r="N214" s="95"/>
    </row>
    <row r="215" spans="1:14" x14ac:dyDescent="0.3">
      <c r="A215" s="115">
        <v>212</v>
      </c>
      <c r="B215" s="99">
        <v>44814</v>
      </c>
      <c r="C215" s="100" t="s">
        <v>228</v>
      </c>
      <c r="D215" s="93"/>
      <c r="E215" s="104"/>
      <c r="F215" s="121"/>
      <c r="G215" s="93"/>
      <c r="H215" s="93">
        <v>100000</v>
      </c>
      <c r="I215" s="93"/>
      <c r="J215" s="93"/>
      <c r="K215" s="93"/>
      <c r="L215" s="93"/>
      <c r="M215" s="93"/>
      <c r="N215" s="95"/>
    </row>
    <row r="216" spans="1:14" x14ac:dyDescent="0.3">
      <c r="A216" s="115">
        <v>213</v>
      </c>
      <c r="B216" s="99">
        <v>44814</v>
      </c>
      <c r="C216" s="100" t="s">
        <v>226</v>
      </c>
      <c r="D216" s="93"/>
      <c r="E216" s="104">
        <v>33000</v>
      </c>
      <c r="F216" s="121"/>
      <c r="G216" s="93"/>
      <c r="H216" s="93"/>
      <c r="I216" s="93"/>
      <c r="J216" s="93"/>
      <c r="K216" s="93"/>
      <c r="L216" s="93"/>
      <c r="M216" s="93"/>
      <c r="N216" s="95"/>
    </row>
    <row r="217" spans="1:14" x14ac:dyDescent="0.3">
      <c r="A217" s="115">
        <v>214</v>
      </c>
      <c r="B217" s="99">
        <v>44814</v>
      </c>
      <c r="C217" s="100" t="s">
        <v>237</v>
      </c>
      <c r="D217" s="93"/>
      <c r="E217" s="104"/>
      <c r="F217" s="121">
        <v>100000</v>
      </c>
      <c r="G217" s="93"/>
      <c r="H217" s="93"/>
      <c r="I217" s="93"/>
      <c r="J217" s="93"/>
      <c r="K217" s="93"/>
      <c r="L217" s="93"/>
      <c r="M217" s="93"/>
      <c r="N217" s="95" t="s">
        <v>138</v>
      </c>
    </row>
    <row r="218" spans="1:14" x14ac:dyDescent="0.3">
      <c r="A218" s="115">
        <v>215</v>
      </c>
      <c r="B218" s="99">
        <v>44814</v>
      </c>
      <c r="C218" s="100" t="s">
        <v>237</v>
      </c>
      <c r="D218" s="93"/>
      <c r="E218" s="104"/>
      <c r="F218" s="121">
        <v>100000</v>
      </c>
      <c r="G218" s="93"/>
      <c r="H218" s="93"/>
      <c r="I218" s="93"/>
      <c r="J218" s="93"/>
      <c r="K218" s="93"/>
      <c r="L218" s="93"/>
      <c r="M218" s="93"/>
      <c r="N218" s="95" t="s">
        <v>138</v>
      </c>
    </row>
    <row r="219" spans="1:14" x14ac:dyDescent="0.3">
      <c r="A219" s="115">
        <v>216</v>
      </c>
      <c r="B219" s="99">
        <v>44814</v>
      </c>
      <c r="C219" s="100" t="s">
        <v>238</v>
      </c>
      <c r="D219" s="93"/>
      <c r="E219" s="104"/>
      <c r="F219" s="121"/>
      <c r="G219" s="93"/>
      <c r="H219" s="93"/>
      <c r="I219" s="93">
        <v>300000</v>
      </c>
      <c r="J219" s="93"/>
      <c r="K219" s="93"/>
      <c r="L219" s="93"/>
      <c r="M219" s="93"/>
      <c r="N219" s="95" t="s">
        <v>138</v>
      </c>
    </row>
    <row r="220" spans="1:14" x14ac:dyDescent="0.3">
      <c r="A220" s="115">
        <v>217</v>
      </c>
      <c r="B220" s="99">
        <v>44814</v>
      </c>
      <c r="C220" s="100" t="s">
        <v>219</v>
      </c>
      <c r="D220" s="93"/>
      <c r="E220" s="104">
        <v>110500</v>
      </c>
      <c r="F220" s="121"/>
      <c r="G220" s="93"/>
      <c r="H220" s="93"/>
      <c r="I220" s="93"/>
      <c r="J220" s="93"/>
      <c r="K220" s="93"/>
      <c r="L220" s="93"/>
      <c r="M220" s="93"/>
      <c r="N220" s="95"/>
    </row>
    <row r="221" spans="1:14" x14ac:dyDescent="0.3">
      <c r="A221" s="115">
        <v>218</v>
      </c>
      <c r="B221" s="99">
        <v>44814</v>
      </c>
      <c r="C221" s="100" t="s">
        <v>259</v>
      </c>
      <c r="D221" s="93">
        <v>40000</v>
      </c>
      <c r="E221" s="104"/>
      <c r="F221" s="121"/>
      <c r="G221" s="93"/>
      <c r="H221" s="93"/>
      <c r="I221" s="93"/>
      <c r="J221" s="93"/>
      <c r="K221" s="93"/>
      <c r="L221" s="93"/>
      <c r="M221" s="93"/>
      <c r="N221" s="95" t="s">
        <v>123</v>
      </c>
    </row>
    <row r="222" spans="1:14" x14ac:dyDescent="0.3">
      <c r="A222" s="115">
        <v>219</v>
      </c>
      <c r="B222" s="99">
        <v>44815</v>
      </c>
      <c r="C222" s="100" t="s">
        <v>229</v>
      </c>
      <c r="D222" s="93"/>
      <c r="E222" s="104">
        <v>100000</v>
      </c>
      <c r="F222" s="121"/>
      <c r="G222" s="93"/>
      <c r="H222" s="93"/>
      <c r="I222" s="93"/>
      <c r="J222" s="93"/>
      <c r="K222" s="93"/>
      <c r="L222" s="93"/>
      <c r="M222" s="93"/>
      <c r="N222" s="95"/>
    </row>
    <row r="223" spans="1:14" x14ac:dyDescent="0.3">
      <c r="A223" s="115">
        <v>220</v>
      </c>
      <c r="B223" s="99">
        <v>44815</v>
      </c>
      <c r="C223" s="100" t="s">
        <v>130</v>
      </c>
      <c r="D223" s="101">
        <v>100000</v>
      </c>
      <c r="E223" s="104"/>
      <c r="F223" s="119"/>
      <c r="G223" s="93"/>
      <c r="H223" s="93"/>
      <c r="I223" s="93"/>
      <c r="J223" s="93"/>
      <c r="K223" s="93"/>
      <c r="L223" s="93"/>
      <c r="M223" s="93"/>
      <c r="N223" s="95"/>
    </row>
    <row r="224" spans="1:14" x14ac:dyDescent="0.3">
      <c r="A224" s="115">
        <v>221</v>
      </c>
      <c r="B224" s="99">
        <v>44815</v>
      </c>
      <c r="C224" s="100" t="s">
        <v>239</v>
      </c>
      <c r="D224" s="101"/>
      <c r="E224" s="104"/>
      <c r="F224" s="119">
        <v>180000</v>
      </c>
      <c r="G224" s="93"/>
      <c r="H224" s="93"/>
      <c r="I224" s="93"/>
      <c r="J224" s="93"/>
      <c r="K224" s="93"/>
      <c r="L224" s="93"/>
      <c r="M224" s="93"/>
      <c r="N224" s="95" t="s">
        <v>138</v>
      </c>
    </row>
    <row r="225" spans="1:14" x14ac:dyDescent="0.3">
      <c r="A225" s="115">
        <v>222</v>
      </c>
      <c r="B225" s="99">
        <v>44815</v>
      </c>
      <c r="C225" s="100" t="s">
        <v>240</v>
      </c>
      <c r="D225" s="101"/>
      <c r="E225" s="104"/>
      <c r="F225" s="119">
        <v>180000</v>
      </c>
      <c r="G225" s="93"/>
      <c r="H225" s="93"/>
      <c r="I225" s="93"/>
      <c r="J225" s="93"/>
      <c r="K225" s="93"/>
      <c r="L225" s="93"/>
      <c r="M225" s="93"/>
      <c r="N225" s="95" t="s">
        <v>138</v>
      </c>
    </row>
    <row r="226" spans="1:14" x14ac:dyDescent="0.3">
      <c r="A226" s="115">
        <v>223</v>
      </c>
      <c r="B226" s="99">
        <v>44815</v>
      </c>
      <c r="C226" s="100" t="s">
        <v>246</v>
      </c>
      <c r="D226" s="101">
        <v>100000</v>
      </c>
      <c r="E226" s="104"/>
      <c r="F226" s="119"/>
      <c r="G226" s="93"/>
      <c r="H226" s="93"/>
      <c r="I226" s="93"/>
      <c r="J226" s="93"/>
      <c r="K226" s="93"/>
      <c r="L226" s="93"/>
      <c r="M226" s="93"/>
      <c r="N226" s="95" t="s">
        <v>123</v>
      </c>
    </row>
    <row r="227" spans="1:14" x14ac:dyDescent="0.3">
      <c r="A227" s="115">
        <v>224</v>
      </c>
      <c r="B227" s="99">
        <v>44816</v>
      </c>
      <c r="C227" s="100" t="s">
        <v>230</v>
      </c>
      <c r="D227" s="93">
        <v>250000</v>
      </c>
      <c r="E227" s="104"/>
      <c r="F227" s="121"/>
      <c r="G227" s="93"/>
      <c r="H227" s="93"/>
      <c r="I227" s="93"/>
      <c r="J227" s="93"/>
      <c r="K227" s="93"/>
      <c r="L227" s="93"/>
      <c r="M227" s="93"/>
      <c r="N227" s="95"/>
    </row>
    <row r="228" spans="1:14" x14ac:dyDescent="0.3">
      <c r="A228" s="115">
        <v>225</v>
      </c>
      <c r="B228" s="99">
        <v>44816</v>
      </c>
      <c r="C228" s="100" t="s">
        <v>103</v>
      </c>
      <c r="D228" s="93">
        <v>44000</v>
      </c>
      <c r="E228" s="104"/>
      <c r="F228" s="121"/>
      <c r="G228" s="93"/>
      <c r="H228" s="93"/>
      <c r="I228" s="93"/>
      <c r="J228" s="93"/>
      <c r="K228" s="93"/>
      <c r="L228" s="93"/>
      <c r="M228" s="93"/>
      <c r="N228" s="95"/>
    </row>
    <row r="229" spans="1:14" x14ac:dyDescent="0.3">
      <c r="A229" s="115">
        <v>226</v>
      </c>
      <c r="B229" s="99">
        <v>44816</v>
      </c>
      <c r="C229" s="100" t="s">
        <v>96</v>
      </c>
      <c r="D229" s="93">
        <v>150000</v>
      </c>
      <c r="E229" s="104"/>
      <c r="F229" s="121"/>
      <c r="G229" s="93"/>
      <c r="H229" s="93"/>
      <c r="I229" s="93"/>
      <c r="J229" s="93"/>
      <c r="K229" s="93"/>
      <c r="L229" s="93"/>
      <c r="M229" s="93"/>
      <c r="N229" s="95" t="s">
        <v>123</v>
      </c>
    </row>
    <row r="230" spans="1:14" x14ac:dyDescent="0.3">
      <c r="A230" s="115">
        <v>227</v>
      </c>
      <c r="B230" s="99">
        <v>44816</v>
      </c>
      <c r="C230" s="100" t="s">
        <v>247</v>
      </c>
      <c r="D230"/>
      <c r="E230" s="104"/>
      <c r="F230" s="121"/>
      <c r="G230" s="93"/>
      <c r="H230" s="93"/>
      <c r="I230" s="93"/>
      <c r="J230" s="93">
        <v>100000</v>
      </c>
      <c r="K230" s="93"/>
      <c r="L230" s="93"/>
      <c r="M230" s="93"/>
      <c r="N230" s="95" t="s">
        <v>123</v>
      </c>
    </row>
    <row r="231" spans="1:14" x14ac:dyDescent="0.3">
      <c r="A231" s="115">
        <v>228</v>
      </c>
      <c r="B231" s="99">
        <v>44816</v>
      </c>
      <c r="C231" s="100" t="s">
        <v>222</v>
      </c>
      <c r="D231" s="93"/>
      <c r="E231" s="104">
        <v>120000</v>
      </c>
      <c r="F231" s="121"/>
      <c r="G231" s="93"/>
      <c r="H231" s="93"/>
      <c r="I231" s="93"/>
      <c r="J231" s="93"/>
      <c r="K231" s="93"/>
      <c r="L231" s="93"/>
      <c r="M231" s="93"/>
      <c r="N231" s="95" t="s">
        <v>248</v>
      </c>
    </row>
    <row r="232" spans="1:14" x14ac:dyDescent="0.3">
      <c r="A232" s="115">
        <v>229</v>
      </c>
      <c r="B232" s="99">
        <v>44816</v>
      </c>
      <c r="C232" s="100" t="s">
        <v>249</v>
      </c>
      <c r="D232" s="93"/>
      <c r="E232" s="104"/>
      <c r="F232" s="121"/>
      <c r="G232" s="93"/>
      <c r="H232" s="93"/>
      <c r="I232" s="93"/>
      <c r="J232" s="93"/>
      <c r="K232" s="93">
        <v>300000</v>
      </c>
      <c r="L232" s="93"/>
      <c r="M232" s="93"/>
      <c r="N232" s="95" t="s">
        <v>248</v>
      </c>
    </row>
    <row r="233" spans="1:14" x14ac:dyDescent="0.3">
      <c r="A233" s="115">
        <v>230</v>
      </c>
      <c r="B233" s="99">
        <v>44816</v>
      </c>
      <c r="C233" s="100" t="s">
        <v>250</v>
      </c>
      <c r="D233" s="93"/>
      <c r="E233" s="104">
        <v>100000</v>
      </c>
      <c r="F233" s="121"/>
      <c r="G233" s="93"/>
      <c r="H233" s="93"/>
      <c r="I233" s="93"/>
      <c r="J233" s="93"/>
      <c r="K233" s="93"/>
      <c r="L233" s="93"/>
      <c r="M233" s="93"/>
      <c r="N233" s="95" t="s">
        <v>248</v>
      </c>
    </row>
    <row r="234" spans="1:14" x14ac:dyDescent="0.3">
      <c r="A234" s="115">
        <v>231</v>
      </c>
      <c r="B234" s="99">
        <v>44816</v>
      </c>
      <c r="C234" s="100" t="s">
        <v>81</v>
      </c>
      <c r="D234" s="93"/>
      <c r="E234" s="104">
        <v>75000</v>
      </c>
      <c r="F234" s="121"/>
      <c r="G234" s="93"/>
      <c r="H234" s="93"/>
      <c r="I234" s="93"/>
      <c r="J234" s="93"/>
      <c r="K234" s="93"/>
      <c r="L234" s="93"/>
      <c r="M234" s="93"/>
      <c r="N234" s="95" t="s">
        <v>248</v>
      </c>
    </row>
    <row r="235" spans="1:14" x14ac:dyDescent="0.3">
      <c r="A235" s="115">
        <v>232</v>
      </c>
      <c r="B235" s="99">
        <v>44816</v>
      </c>
      <c r="C235" s="100" t="s">
        <v>251</v>
      </c>
      <c r="D235" s="93"/>
      <c r="E235" s="104">
        <v>36000</v>
      </c>
      <c r="F235" s="121"/>
      <c r="G235" s="93"/>
      <c r="H235" s="93"/>
      <c r="I235" s="93"/>
      <c r="J235" s="93"/>
      <c r="K235" s="93"/>
      <c r="L235" s="93"/>
      <c r="M235" s="93"/>
      <c r="N235" s="95" t="s">
        <v>248</v>
      </c>
    </row>
    <row r="236" spans="1:14" x14ac:dyDescent="0.3">
      <c r="A236" s="115">
        <v>233</v>
      </c>
      <c r="B236" s="99">
        <v>44816</v>
      </c>
      <c r="C236" s="100" t="s">
        <v>252</v>
      </c>
      <c r="D236" s="93"/>
      <c r="E236" s="104">
        <v>40000</v>
      </c>
      <c r="F236" s="121"/>
      <c r="G236" s="93"/>
      <c r="H236" s="93"/>
      <c r="I236" s="93"/>
      <c r="J236" s="93"/>
      <c r="K236" s="93"/>
      <c r="L236" s="93"/>
      <c r="M236" s="93"/>
      <c r="N236" s="95" t="s">
        <v>248</v>
      </c>
    </row>
    <row r="237" spans="1:14" x14ac:dyDescent="0.3">
      <c r="A237" s="115">
        <v>234</v>
      </c>
      <c r="B237" s="99">
        <v>44817</v>
      </c>
      <c r="C237" s="100" t="s">
        <v>237</v>
      </c>
      <c r="D237" s="93"/>
      <c r="E237" s="104"/>
      <c r="F237" s="121">
        <v>100000</v>
      </c>
      <c r="G237" s="93"/>
      <c r="H237" s="93"/>
      <c r="I237" s="93"/>
      <c r="J237" s="93"/>
      <c r="K237" s="93"/>
      <c r="L237" s="93"/>
      <c r="M237" s="93"/>
      <c r="N237" s="95" t="s">
        <v>138</v>
      </c>
    </row>
    <row r="238" spans="1:14" x14ac:dyDescent="0.3">
      <c r="A238" s="115">
        <v>235</v>
      </c>
      <c r="B238" s="99">
        <v>44817</v>
      </c>
      <c r="C238" s="100" t="s">
        <v>236</v>
      </c>
      <c r="D238" s="93"/>
      <c r="E238" s="104"/>
      <c r="F238" s="121">
        <v>100000</v>
      </c>
      <c r="G238" s="93"/>
      <c r="H238" s="93"/>
      <c r="I238" s="93"/>
      <c r="J238" s="93"/>
      <c r="K238" s="93"/>
      <c r="L238" s="93"/>
      <c r="M238" s="93"/>
      <c r="N238" s="95" t="s">
        <v>138</v>
      </c>
    </row>
    <row r="239" spans="1:14" x14ac:dyDescent="0.3">
      <c r="A239" s="115">
        <v>236</v>
      </c>
      <c r="B239" s="99">
        <v>44817</v>
      </c>
      <c r="C239" s="100" t="s">
        <v>241</v>
      </c>
      <c r="D239" s="93"/>
      <c r="E239" s="104"/>
      <c r="F239" s="121">
        <v>50000</v>
      </c>
      <c r="G239" s="93"/>
      <c r="H239" s="93"/>
      <c r="I239" s="93"/>
      <c r="J239" s="93"/>
      <c r="K239" s="93"/>
      <c r="L239" s="93"/>
      <c r="M239" s="93"/>
      <c r="N239" s="95" t="s">
        <v>138</v>
      </c>
    </row>
    <row r="240" spans="1:14" x14ac:dyDescent="0.3">
      <c r="A240" s="115">
        <v>237</v>
      </c>
      <c r="B240" s="99">
        <v>44817</v>
      </c>
      <c r="C240" s="100" t="s">
        <v>253</v>
      </c>
      <c r="D240" s="93"/>
      <c r="E240" s="104">
        <v>60000</v>
      </c>
      <c r="F240" s="121"/>
      <c r="G240" s="93"/>
      <c r="H240" s="93"/>
      <c r="I240" s="93"/>
      <c r="J240" s="93"/>
      <c r="K240" s="93"/>
      <c r="L240" s="93"/>
      <c r="M240" s="93"/>
      <c r="N240" s="95" t="s">
        <v>248</v>
      </c>
    </row>
    <row r="241" spans="1:17" x14ac:dyDescent="0.3">
      <c r="A241" s="115">
        <v>238</v>
      </c>
      <c r="B241" s="99">
        <v>44817</v>
      </c>
      <c r="C241" s="100" t="s">
        <v>246</v>
      </c>
      <c r="D241" s="93">
        <v>100000</v>
      </c>
      <c r="E241" s="104"/>
      <c r="F241" s="121"/>
      <c r="G241" s="93"/>
      <c r="H241" s="93"/>
      <c r="I241" s="93"/>
      <c r="J241" s="93"/>
      <c r="K241" s="93"/>
      <c r="L241" s="93"/>
      <c r="M241" s="93"/>
      <c r="N241" s="95" t="s">
        <v>123</v>
      </c>
    </row>
    <row r="242" spans="1:17" x14ac:dyDescent="0.3">
      <c r="A242" s="115">
        <v>239</v>
      </c>
      <c r="B242" s="99">
        <v>44817</v>
      </c>
      <c r="C242" s="100" t="s">
        <v>244</v>
      </c>
      <c r="D242" s="93">
        <v>100000</v>
      </c>
      <c r="E242" s="104"/>
      <c r="F242" s="121"/>
      <c r="G242" s="93"/>
      <c r="H242" s="93"/>
      <c r="I242" s="93"/>
      <c r="J242" s="93"/>
      <c r="K242" s="93"/>
      <c r="L242" s="93"/>
      <c r="M242" s="93"/>
      <c r="N242" s="95" t="s">
        <v>123</v>
      </c>
    </row>
    <row r="243" spans="1:17" x14ac:dyDescent="0.3">
      <c r="A243" s="115">
        <v>240</v>
      </c>
      <c r="B243" s="99">
        <v>44817</v>
      </c>
      <c r="C243" s="100" t="s">
        <v>130</v>
      </c>
      <c r="D243" s="93">
        <v>100000</v>
      </c>
      <c r="E243" s="104"/>
      <c r="F243" s="121"/>
      <c r="G243" s="93"/>
      <c r="H243" s="93"/>
      <c r="I243" s="93"/>
      <c r="J243" s="93"/>
      <c r="K243" s="93"/>
      <c r="L243" s="93"/>
      <c r="M243" s="93"/>
      <c r="N243" s="95" t="s">
        <v>123</v>
      </c>
    </row>
    <row r="244" spans="1:17" x14ac:dyDescent="0.3">
      <c r="A244" s="115">
        <v>241</v>
      </c>
      <c r="B244" s="99">
        <v>44817</v>
      </c>
      <c r="C244" s="100" t="s">
        <v>246</v>
      </c>
      <c r="D244" s="93">
        <v>100000</v>
      </c>
      <c r="E244" s="104"/>
      <c r="F244" s="121"/>
      <c r="G244" s="93"/>
      <c r="H244" s="93"/>
      <c r="I244" s="93"/>
      <c r="J244" s="93"/>
      <c r="K244" s="93"/>
      <c r="L244" s="93"/>
      <c r="M244" s="93"/>
      <c r="N244" s="95" t="s">
        <v>123</v>
      </c>
    </row>
    <row r="245" spans="1:17" x14ac:dyDescent="0.3">
      <c r="A245" s="115">
        <v>242</v>
      </c>
      <c r="B245" s="99">
        <v>44818</v>
      </c>
      <c r="C245" s="100" t="s">
        <v>234</v>
      </c>
      <c r="D245" s="93"/>
      <c r="E245" s="104">
        <v>11000</v>
      </c>
      <c r="F245" s="121"/>
      <c r="G245" s="93"/>
      <c r="H245" s="93"/>
      <c r="I245" s="93"/>
      <c r="J245" s="93"/>
      <c r="K245" s="93"/>
      <c r="L245" s="93"/>
      <c r="M245" s="93"/>
      <c r="N245" s="95"/>
    </row>
    <row r="246" spans="1:17" x14ac:dyDescent="0.3">
      <c r="A246" s="115">
        <v>243</v>
      </c>
      <c r="B246" s="99">
        <v>44818</v>
      </c>
      <c r="C246" s="100" t="s">
        <v>235</v>
      </c>
      <c r="D246" s="93"/>
      <c r="E246" s="104">
        <v>9000</v>
      </c>
      <c r="F246" s="121"/>
      <c r="G246" s="93"/>
      <c r="H246" s="93"/>
      <c r="I246" s="93"/>
      <c r="J246" s="93"/>
      <c r="K246" s="93"/>
      <c r="L246" s="93"/>
      <c r="M246" s="93"/>
      <c r="N246" s="95"/>
    </row>
    <row r="247" spans="1:17" x14ac:dyDescent="0.3">
      <c r="A247" s="115">
        <v>244</v>
      </c>
      <c r="B247" s="99">
        <v>44818</v>
      </c>
      <c r="C247" s="100" t="s">
        <v>242</v>
      </c>
      <c r="D247" s="93"/>
      <c r="E247" s="104"/>
      <c r="F247" s="121">
        <v>60000</v>
      </c>
      <c r="G247" s="93"/>
      <c r="H247" s="93"/>
      <c r="I247" s="93"/>
      <c r="J247" s="93"/>
      <c r="K247" s="93"/>
      <c r="L247" s="93"/>
      <c r="M247" s="93"/>
      <c r="N247" s="95" t="s">
        <v>138</v>
      </c>
    </row>
    <row r="248" spans="1:17" x14ac:dyDescent="0.3">
      <c r="A248" s="115">
        <v>245</v>
      </c>
      <c r="B248" s="99">
        <v>44818</v>
      </c>
      <c r="C248" s="100" t="s">
        <v>241</v>
      </c>
      <c r="D248" s="93"/>
      <c r="E248" s="104"/>
      <c r="F248" s="121">
        <v>70000</v>
      </c>
      <c r="G248" s="93"/>
      <c r="H248" s="93"/>
      <c r="I248" s="93"/>
      <c r="J248" s="93"/>
      <c r="K248" s="93"/>
      <c r="L248" s="93"/>
      <c r="M248" s="93"/>
      <c r="N248" s="95" t="s">
        <v>138</v>
      </c>
    </row>
    <row r="249" spans="1:17" x14ac:dyDescent="0.3">
      <c r="A249" s="115">
        <v>246</v>
      </c>
      <c r="B249" s="99">
        <v>44818</v>
      </c>
      <c r="C249" s="100" t="s">
        <v>101</v>
      </c>
      <c r="D249" s="93"/>
      <c r="E249" s="104">
        <v>60000</v>
      </c>
      <c r="F249" s="121"/>
      <c r="G249" s="93"/>
      <c r="H249" s="93"/>
      <c r="I249" s="93"/>
      <c r="J249" s="93"/>
      <c r="K249" s="93"/>
      <c r="L249" s="93"/>
      <c r="M249" s="93"/>
      <c r="N249" s="95" t="s">
        <v>248</v>
      </c>
    </row>
    <row r="250" spans="1:17" x14ac:dyDescent="0.3">
      <c r="A250" s="115">
        <v>247</v>
      </c>
      <c r="B250" s="99">
        <v>44818</v>
      </c>
      <c r="C250" s="100" t="s">
        <v>254</v>
      </c>
      <c r="D250" s="93"/>
      <c r="E250" s="104"/>
      <c r="F250" s="121"/>
      <c r="G250" s="93"/>
      <c r="H250" s="93"/>
      <c r="I250" s="93"/>
      <c r="J250" s="93"/>
      <c r="K250" s="93">
        <v>50000</v>
      </c>
      <c r="L250" s="93"/>
      <c r="M250" s="93"/>
      <c r="N250" s="95" t="s">
        <v>248</v>
      </c>
    </row>
    <row r="251" spans="1:17" x14ac:dyDescent="0.3">
      <c r="A251" s="115">
        <v>248</v>
      </c>
      <c r="B251" s="99">
        <v>44819</v>
      </c>
      <c r="C251" s="100" t="s">
        <v>237</v>
      </c>
      <c r="D251" s="93"/>
      <c r="E251" s="104"/>
      <c r="F251" s="121">
        <v>100000</v>
      </c>
      <c r="G251" s="93"/>
      <c r="H251" s="93"/>
      <c r="I251" s="93"/>
      <c r="J251" s="93"/>
      <c r="K251" s="93"/>
      <c r="L251" s="93"/>
      <c r="M251" s="93"/>
      <c r="N251" s="95" t="s">
        <v>138</v>
      </c>
    </row>
    <row r="252" spans="1:17" ht="18" x14ac:dyDescent="0.35">
      <c r="A252" s="115">
        <v>249</v>
      </c>
      <c r="B252" s="99">
        <v>44819</v>
      </c>
      <c r="C252" s="100" t="s">
        <v>236</v>
      </c>
      <c r="D252" s="93"/>
      <c r="E252" s="104"/>
      <c r="F252" s="121">
        <v>50000</v>
      </c>
      <c r="G252" s="93"/>
      <c r="H252" s="93"/>
      <c r="I252" s="93"/>
      <c r="J252" s="93"/>
      <c r="K252" s="93"/>
      <c r="L252" s="93"/>
      <c r="M252" s="93"/>
      <c r="N252" s="95" t="s">
        <v>138</v>
      </c>
      <c r="Q252" s="113"/>
    </row>
    <row r="253" spans="1:17" ht="18" x14ac:dyDescent="0.35">
      <c r="A253" s="115">
        <v>250</v>
      </c>
      <c r="B253" s="99">
        <v>44819</v>
      </c>
      <c r="C253" s="100" t="s">
        <v>243</v>
      </c>
      <c r="D253" s="93">
        <v>102000</v>
      </c>
      <c r="E253" s="104"/>
      <c r="F253" s="121"/>
      <c r="G253" s="93"/>
      <c r="H253" s="93"/>
      <c r="I253" s="93"/>
      <c r="J253" s="93"/>
      <c r="K253" s="93"/>
      <c r="L253" s="93"/>
      <c r="M253" s="93"/>
      <c r="N253" s="95" t="s">
        <v>123</v>
      </c>
      <c r="Q253" s="114"/>
    </row>
    <row r="254" spans="1:17" ht="18" x14ac:dyDescent="0.35">
      <c r="A254" s="115">
        <v>251</v>
      </c>
      <c r="B254" s="99">
        <v>44820</v>
      </c>
      <c r="C254" s="100" t="s">
        <v>101</v>
      </c>
      <c r="D254" s="93"/>
      <c r="E254" s="104">
        <v>60000</v>
      </c>
      <c r="F254" s="121"/>
      <c r="G254" s="93"/>
      <c r="H254" s="93"/>
      <c r="I254" s="93"/>
      <c r="J254" s="93"/>
      <c r="K254" s="93"/>
      <c r="L254" s="93"/>
      <c r="M254" s="93"/>
      <c r="N254" s="95" t="s">
        <v>248</v>
      </c>
      <c r="Q254" s="114"/>
    </row>
    <row r="255" spans="1:17" ht="18" x14ac:dyDescent="0.35">
      <c r="A255" s="115">
        <v>252</v>
      </c>
      <c r="B255" s="99">
        <v>44820</v>
      </c>
      <c r="C255" s="100" t="s">
        <v>246</v>
      </c>
      <c r="D255" s="93">
        <v>200000</v>
      </c>
      <c r="E255" s="104"/>
      <c r="F255" s="121"/>
      <c r="G255" s="93"/>
      <c r="H255" s="93"/>
      <c r="I255" s="93"/>
      <c r="J255" s="93"/>
      <c r="K255" s="93"/>
      <c r="L255" s="93"/>
      <c r="M255" s="93"/>
      <c r="N255" s="95" t="s">
        <v>123</v>
      </c>
      <c r="Q255" s="114"/>
    </row>
    <row r="256" spans="1:17" ht="18" x14ac:dyDescent="0.35">
      <c r="A256" s="115">
        <v>253</v>
      </c>
      <c r="B256" s="99">
        <v>44820</v>
      </c>
      <c r="C256" s="100" t="s">
        <v>255</v>
      </c>
      <c r="D256" s="93"/>
      <c r="E256" s="104"/>
      <c r="F256" s="121"/>
      <c r="G256" s="93"/>
      <c r="H256" s="93"/>
      <c r="I256" s="93"/>
      <c r="J256" s="93"/>
      <c r="K256" s="93">
        <v>200000</v>
      </c>
      <c r="L256" s="93"/>
      <c r="M256" s="93"/>
      <c r="N256" s="95"/>
      <c r="Q256" s="114"/>
    </row>
    <row r="257" spans="1:17" ht="18" x14ac:dyDescent="0.35">
      <c r="A257" s="115">
        <v>254</v>
      </c>
      <c r="B257" s="99">
        <v>44820</v>
      </c>
      <c r="C257" s="100" t="s">
        <v>256</v>
      </c>
      <c r="D257" s="93"/>
      <c r="E257" s="104"/>
      <c r="F257" s="121"/>
      <c r="G257" s="93"/>
      <c r="H257" s="93"/>
      <c r="I257" s="93"/>
      <c r="J257" s="93"/>
      <c r="K257" s="93">
        <v>200000</v>
      </c>
      <c r="L257" s="93"/>
      <c r="M257" s="93"/>
      <c r="N257" s="95"/>
      <c r="Q257" s="114"/>
    </row>
    <row r="258" spans="1:17" x14ac:dyDescent="0.3">
      <c r="A258" s="115">
        <v>255</v>
      </c>
      <c r="B258" s="99">
        <v>44820</v>
      </c>
      <c r="C258" s="100" t="s">
        <v>257</v>
      </c>
      <c r="D258" s="93">
        <v>150000</v>
      </c>
      <c r="E258" s="104"/>
      <c r="F258" s="121"/>
      <c r="G258" s="93"/>
      <c r="H258" s="93"/>
      <c r="I258" s="93"/>
      <c r="J258" s="93"/>
      <c r="K258" s="93"/>
      <c r="L258" s="93"/>
      <c r="M258" s="93"/>
      <c r="N258" s="95" t="s">
        <v>123</v>
      </c>
    </row>
    <row r="259" spans="1:17" x14ac:dyDescent="0.3">
      <c r="A259" s="115">
        <v>256</v>
      </c>
      <c r="B259" s="99">
        <v>44820</v>
      </c>
      <c r="C259" s="100" t="s">
        <v>237</v>
      </c>
      <c r="D259" s="93"/>
      <c r="E259" s="104"/>
      <c r="F259" s="121">
        <v>100000</v>
      </c>
      <c r="G259" s="93"/>
      <c r="H259" s="93"/>
      <c r="I259" s="93"/>
      <c r="J259" s="93"/>
      <c r="K259" s="93"/>
      <c r="L259" s="93"/>
      <c r="M259" s="93"/>
      <c r="N259" s="95" t="s">
        <v>138</v>
      </c>
    </row>
    <row r="260" spans="1:17" x14ac:dyDescent="0.3">
      <c r="A260" s="115">
        <v>257</v>
      </c>
      <c r="B260" s="99">
        <v>44820</v>
      </c>
      <c r="C260" s="100" t="s">
        <v>260</v>
      </c>
      <c r="D260" s="93"/>
      <c r="E260" s="104"/>
      <c r="F260" s="121">
        <v>46900</v>
      </c>
      <c r="G260" s="93"/>
      <c r="H260" s="93"/>
      <c r="I260" s="93"/>
      <c r="J260" s="93"/>
      <c r="K260" s="93"/>
      <c r="L260" s="93"/>
      <c r="M260" s="93"/>
      <c r="N260" s="95" t="s">
        <v>138</v>
      </c>
    </row>
    <row r="261" spans="1:17" x14ac:dyDescent="0.3">
      <c r="A261" s="115">
        <v>258</v>
      </c>
      <c r="B261" s="99">
        <v>44821</v>
      </c>
      <c r="C261" s="100" t="s">
        <v>130</v>
      </c>
      <c r="D261" s="93">
        <v>50000</v>
      </c>
      <c r="E261" s="104"/>
      <c r="F261" s="121"/>
      <c r="G261" s="93"/>
      <c r="H261" s="93"/>
      <c r="I261" s="93"/>
      <c r="J261" s="93"/>
      <c r="K261" s="93"/>
      <c r="L261" s="93"/>
      <c r="M261" s="93"/>
      <c r="N261" s="95" t="s">
        <v>123</v>
      </c>
    </row>
    <row r="262" spans="1:17" x14ac:dyDescent="0.3">
      <c r="A262" s="115">
        <v>259</v>
      </c>
      <c r="B262" s="99">
        <v>44821</v>
      </c>
      <c r="C262" s="100" t="s">
        <v>261</v>
      </c>
      <c r="D262" s="93"/>
      <c r="E262" s="104"/>
      <c r="F262" s="121">
        <v>132000</v>
      </c>
      <c r="G262" s="93"/>
      <c r="H262" s="93"/>
      <c r="I262" s="93"/>
      <c r="J262" s="93"/>
      <c r="K262" s="93"/>
      <c r="L262" s="93"/>
      <c r="M262" s="93"/>
      <c r="N262" s="95" t="s">
        <v>138</v>
      </c>
    </row>
    <row r="263" spans="1:17" x14ac:dyDescent="0.3">
      <c r="A263" s="115">
        <v>260</v>
      </c>
      <c r="B263" s="99">
        <v>44821</v>
      </c>
      <c r="C263" s="100" t="s">
        <v>237</v>
      </c>
      <c r="D263" s="93"/>
      <c r="E263" s="104"/>
      <c r="F263" s="121">
        <v>100000</v>
      </c>
      <c r="G263" s="93"/>
      <c r="H263" s="93"/>
      <c r="I263" s="93"/>
      <c r="J263" s="93"/>
      <c r="K263" s="93"/>
      <c r="L263" s="93"/>
      <c r="M263" s="93"/>
      <c r="N263" s="95" t="s">
        <v>138</v>
      </c>
    </row>
    <row r="264" spans="1:17" x14ac:dyDescent="0.3">
      <c r="A264" s="115">
        <v>261</v>
      </c>
      <c r="B264" s="99">
        <v>44821</v>
      </c>
      <c r="C264" s="100" t="s">
        <v>236</v>
      </c>
      <c r="D264" s="93"/>
      <c r="E264" s="104"/>
      <c r="F264" s="121">
        <v>50000</v>
      </c>
      <c r="G264" s="93"/>
      <c r="H264" s="93"/>
      <c r="I264" s="93"/>
      <c r="J264" s="93"/>
      <c r="K264" s="93"/>
      <c r="L264" s="93"/>
      <c r="M264" s="93"/>
      <c r="N264" s="95" t="s">
        <v>138</v>
      </c>
    </row>
    <row r="265" spans="1:17" x14ac:dyDescent="0.3">
      <c r="A265" s="115">
        <v>262</v>
      </c>
      <c r="B265" s="99">
        <v>44821</v>
      </c>
      <c r="C265" s="100" t="s">
        <v>236</v>
      </c>
      <c r="D265" s="93"/>
      <c r="E265" s="104"/>
      <c r="F265" s="121">
        <v>50000</v>
      </c>
      <c r="G265" s="93"/>
      <c r="H265" s="93"/>
      <c r="I265" s="93"/>
      <c r="J265" s="93"/>
      <c r="K265" s="93"/>
      <c r="L265" s="93"/>
      <c r="M265" s="93"/>
      <c r="N265" s="95" t="s">
        <v>138</v>
      </c>
    </row>
    <row r="266" spans="1:17" x14ac:dyDescent="0.3">
      <c r="A266" s="115">
        <v>263</v>
      </c>
      <c r="B266" s="99">
        <v>44821</v>
      </c>
      <c r="C266" s="100" t="s">
        <v>262</v>
      </c>
      <c r="D266" s="93"/>
      <c r="E266" s="104"/>
      <c r="F266" s="121"/>
      <c r="H266" s="93">
        <v>131000</v>
      </c>
      <c r="I266" s="93"/>
      <c r="J266" s="93"/>
      <c r="K266" s="93"/>
      <c r="L266" s="93"/>
      <c r="M266" s="93"/>
      <c r="N266" s="95" t="s">
        <v>138</v>
      </c>
    </row>
    <row r="267" spans="1:17" x14ac:dyDescent="0.3">
      <c r="A267" s="115">
        <v>264</v>
      </c>
      <c r="B267" s="99">
        <v>44821</v>
      </c>
      <c r="C267" s="100" t="s">
        <v>263</v>
      </c>
      <c r="D267" s="93"/>
      <c r="E267" s="93">
        <v>71500</v>
      </c>
      <c r="F267" s="121"/>
      <c r="G267" s="93"/>
      <c r="H267" s="93"/>
      <c r="I267" s="93"/>
      <c r="J267" s="93"/>
      <c r="K267" s="93"/>
      <c r="L267" s="93"/>
      <c r="M267" s="93"/>
      <c r="N267" s="95" t="s">
        <v>248</v>
      </c>
    </row>
    <row r="268" spans="1:17" x14ac:dyDescent="0.3">
      <c r="A268" s="115">
        <v>265</v>
      </c>
      <c r="B268" s="99">
        <v>44821</v>
      </c>
      <c r="C268" s="100" t="s">
        <v>267</v>
      </c>
      <c r="D268" s="93"/>
      <c r="E268" s="93">
        <v>120000</v>
      </c>
      <c r="F268" s="121"/>
      <c r="G268" s="93"/>
      <c r="H268" s="93"/>
      <c r="I268" s="93"/>
      <c r="J268" s="93"/>
      <c r="K268" s="93"/>
      <c r="L268" s="93"/>
      <c r="M268" s="93"/>
      <c r="N268" s="95" t="s">
        <v>248</v>
      </c>
    </row>
    <row r="269" spans="1:17" x14ac:dyDescent="0.3">
      <c r="A269" s="115">
        <v>266</v>
      </c>
      <c r="B269" s="99">
        <v>44821</v>
      </c>
      <c r="C269" s="100" t="s">
        <v>81</v>
      </c>
      <c r="D269" s="93"/>
      <c r="E269" s="93">
        <v>96000</v>
      </c>
      <c r="F269" s="121"/>
      <c r="G269" s="93"/>
      <c r="H269" s="93"/>
      <c r="I269" s="93"/>
      <c r="J269" s="93"/>
      <c r="K269" s="93"/>
      <c r="L269" s="93"/>
      <c r="M269" s="93"/>
      <c r="N269" s="95" t="s">
        <v>248</v>
      </c>
    </row>
    <row r="270" spans="1:17" x14ac:dyDescent="0.3">
      <c r="A270" s="115">
        <v>267</v>
      </c>
      <c r="B270" s="99">
        <v>44821</v>
      </c>
      <c r="C270" s="106" t="s">
        <v>264</v>
      </c>
      <c r="D270" s="93"/>
      <c r="E270" s="93">
        <v>100000</v>
      </c>
      <c r="F270" s="119"/>
      <c r="G270" s="93"/>
      <c r="H270" s="93"/>
      <c r="I270" s="93"/>
      <c r="J270" s="93"/>
      <c r="K270" s="93"/>
      <c r="L270" s="93"/>
      <c r="M270" s="93"/>
      <c r="N270" s="95" t="s">
        <v>248</v>
      </c>
    </row>
    <row r="271" spans="1:17" x14ac:dyDescent="0.3">
      <c r="A271" s="115">
        <v>268</v>
      </c>
      <c r="B271" s="99">
        <v>44821</v>
      </c>
      <c r="C271" s="100" t="s">
        <v>265</v>
      </c>
      <c r="D271" s="93"/>
      <c r="E271" s="93">
        <v>71500</v>
      </c>
      <c r="F271" s="121"/>
      <c r="G271" s="93"/>
      <c r="H271" s="93"/>
      <c r="I271" s="93"/>
      <c r="J271" s="93"/>
      <c r="K271" s="93"/>
      <c r="L271" s="93"/>
      <c r="M271" s="93"/>
      <c r="N271" s="95" t="s">
        <v>248</v>
      </c>
    </row>
    <row r="272" spans="1:17" x14ac:dyDescent="0.3">
      <c r="A272" s="115">
        <v>269</v>
      </c>
      <c r="B272" s="99">
        <v>44822</v>
      </c>
      <c r="C272" s="100" t="s">
        <v>81</v>
      </c>
      <c r="D272" s="93"/>
      <c r="E272" s="104">
        <v>40000</v>
      </c>
      <c r="F272" s="121"/>
      <c r="G272" s="93"/>
      <c r="H272" s="93"/>
      <c r="I272" s="93"/>
      <c r="J272" s="93"/>
      <c r="K272" s="93"/>
      <c r="L272" s="93"/>
      <c r="M272" s="93"/>
      <c r="N272" s="95" t="s">
        <v>248</v>
      </c>
    </row>
    <row r="273" spans="1:14" x14ac:dyDescent="0.3">
      <c r="A273" s="115">
        <v>270</v>
      </c>
      <c r="B273" s="99">
        <v>44822</v>
      </c>
      <c r="C273" s="100" t="s">
        <v>258</v>
      </c>
      <c r="D273" s="93"/>
      <c r="E273" s="104">
        <v>150000</v>
      </c>
      <c r="F273" s="121"/>
      <c r="G273" s="93"/>
      <c r="H273" s="93"/>
      <c r="I273" s="93"/>
      <c r="J273" s="93"/>
      <c r="K273" s="93"/>
      <c r="L273" s="93"/>
      <c r="M273" s="93"/>
      <c r="N273" s="95" t="s">
        <v>248</v>
      </c>
    </row>
    <row r="274" spans="1:14" x14ac:dyDescent="0.3">
      <c r="A274" s="115">
        <v>271</v>
      </c>
      <c r="B274" s="99">
        <v>44822</v>
      </c>
      <c r="C274" s="100" t="s">
        <v>266</v>
      </c>
      <c r="D274" s="93"/>
      <c r="E274" s="104">
        <v>100000</v>
      </c>
      <c r="F274" s="121"/>
      <c r="G274" s="93"/>
      <c r="H274" s="93"/>
      <c r="I274" s="93"/>
      <c r="J274" s="93"/>
      <c r="K274" s="93"/>
      <c r="L274" s="93"/>
      <c r="M274" s="93"/>
      <c r="N274" s="95" t="s">
        <v>248</v>
      </c>
    </row>
    <row r="275" spans="1:14" x14ac:dyDescent="0.3">
      <c r="A275" s="115">
        <v>272</v>
      </c>
      <c r="B275" s="99">
        <v>44822</v>
      </c>
      <c r="C275" s="100" t="s">
        <v>267</v>
      </c>
      <c r="D275" s="93"/>
      <c r="E275" s="104">
        <v>120000</v>
      </c>
      <c r="F275" s="121"/>
      <c r="G275" s="93"/>
      <c r="H275" s="93"/>
      <c r="I275" s="93"/>
      <c r="J275" s="93"/>
      <c r="K275" s="93"/>
      <c r="L275" s="93"/>
      <c r="M275" s="93"/>
      <c r="N275" s="95" t="s">
        <v>248</v>
      </c>
    </row>
    <row r="276" spans="1:14" x14ac:dyDescent="0.3">
      <c r="A276" s="115">
        <v>273</v>
      </c>
      <c r="B276" s="99">
        <v>44822</v>
      </c>
      <c r="C276" s="100" t="s">
        <v>81</v>
      </c>
      <c r="D276" s="93"/>
      <c r="E276" s="104">
        <v>96000</v>
      </c>
      <c r="F276" s="121"/>
      <c r="G276" s="93"/>
      <c r="H276" s="93"/>
      <c r="I276" s="93"/>
      <c r="J276" s="93"/>
      <c r="K276" s="93"/>
      <c r="L276" s="93"/>
      <c r="M276" s="93"/>
      <c r="N276" s="95" t="s">
        <v>248</v>
      </c>
    </row>
    <row r="277" spans="1:14" x14ac:dyDescent="0.3">
      <c r="A277" s="115">
        <v>274</v>
      </c>
      <c r="B277" s="99">
        <v>44822</v>
      </c>
      <c r="C277" s="100" t="s">
        <v>268</v>
      </c>
      <c r="D277" s="93"/>
      <c r="E277" s="104">
        <v>100000</v>
      </c>
      <c r="F277" s="121"/>
      <c r="G277" s="93"/>
      <c r="H277" s="93"/>
      <c r="I277" s="93"/>
      <c r="J277" s="93"/>
      <c r="K277" s="93"/>
      <c r="L277" s="93"/>
      <c r="M277" s="93"/>
      <c r="N277" s="95" t="s">
        <v>248</v>
      </c>
    </row>
    <row r="278" spans="1:14" x14ac:dyDescent="0.3">
      <c r="A278" s="115">
        <v>275</v>
      </c>
      <c r="B278" s="99">
        <v>44822</v>
      </c>
      <c r="C278" s="100" t="s">
        <v>274</v>
      </c>
      <c r="D278" s="93"/>
      <c r="E278" s="104"/>
      <c r="F278" s="121"/>
      <c r="G278" s="93"/>
      <c r="H278" s="93"/>
      <c r="I278" s="93"/>
      <c r="J278" s="93"/>
      <c r="K278" s="93">
        <v>350000</v>
      </c>
      <c r="L278" s="93"/>
      <c r="M278" s="93"/>
      <c r="N278" s="95" t="s">
        <v>248</v>
      </c>
    </row>
    <row r="279" spans="1:14" x14ac:dyDescent="0.3">
      <c r="A279" s="115">
        <v>276</v>
      </c>
      <c r="B279" s="99">
        <v>44822</v>
      </c>
      <c r="C279" s="100" t="s">
        <v>115</v>
      </c>
      <c r="D279" s="93"/>
      <c r="E279" s="104">
        <v>72000</v>
      </c>
      <c r="F279" s="121"/>
      <c r="G279" s="93"/>
      <c r="H279" s="93"/>
      <c r="I279" s="93"/>
      <c r="J279" s="93"/>
      <c r="K279" s="93"/>
      <c r="L279" s="93"/>
      <c r="M279" s="93"/>
      <c r="N279" s="95" t="s">
        <v>248</v>
      </c>
    </row>
    <row r="280" spans="1:14" x14ac:dyDescent="0.3">
      <c r="A280" s="115">
        <v>277</v>
      </c>
      <c r="B280" s="99">
        <v>44822</v>
      </c>
      <c r="C280" s="100" t="s">
        <v>269</v>
      </c>
      <c r="D280" s="93"/>
      <c r="E280" s="104"/>
      <c r="F280" s="121">
        <v>100000</v>
      </c>
      <c r="G280" s="93"/>
      <c r="H280" s="93"/>
      <c r="I280" s="93"/>
      <c r="J280" s="93"/>
      <c r="K280" s="93"/>
      <c r="L280" s="93"/>
      <c r="M280" s="93"/>
      <c r="N280" s="95" t="s">
        <v>138</v>
      </c>
    </row>
    <row r="281" spans="1:14" x14ac:dyDescent="0.3">
      <c r="A281" s="115">
        <v>278</v>
      </c>
      <c r="B281" s="99">
        <v>44822</v>
      </c>
      <c r="C281" s="100" t="s">
        <v>270</v>
      </c>
      <c r="D281" s="93"/>
      <c r="E281" s="104"/>
      <c r="F281" s="121">
        <v>51000</v>
      </c>
      <c r="G281" s="93"/>
      <c r="H281" s="93"/>
      <c r="I281" s="93"/>
      <c r="J281" s="93"/>
      <c r="K281" s="93"/>
      <c r="L281" s="93"/>
      <c r="M281" s="93"/>
      <c r="N281" s="95" t="s">
        <v>138</v>
      </c>
    </row>
    <row r="282" spans="1:14" x14ac:dyDescent="0.3">
      <c r="A282" s="115">
        <v>279</v>
      </c>
      <c r="B282" s="99">
        <v>44822</v>
      </c>
      <c r="C282" s="100" t="s">
        <v>246</v>
      </c>
      <c r="D282" s="93">
        <v>100000</v>
      </c>
      <c r="E282" s="104"/>
      <c r="F282" s="121"/>
      <c r="G282" s="93"/>
      <c r="H282" s="93"/>
      <c r="I282" s="93"/>
      <c r="J282" s="93"/>
      <c r="K282" s="93"/>
      <c r="L282" s="93"/>
      <c r="M282" s="93"/>
      <c r="N282" s="95" t="s">
        <v>123</v>
      </c>
    </row>
    <row r="283" spans="1:14" x14ac:dyDescent="0.3">
      <c r="A283" s="115">
        <v>280</v>
      </c>
      <c r="B283" s="99">
        <v>44822</v>
      </c>
      <c r="C283" s="100" t="s">
        <v>271</v>
      </c>
      <c r="D283" s="93">
        <v>50000</v>
      </c>
      <c r="E283" s="104"/>
      <c r="F283" s="121"/>
      <c r="G283" s="93"/>
      <c r="H283" s="93"/>
      <c r="I283" s="93"/>
      <c r="J283" s="93"/>
      <c r="K283" s="93"/>
      <c r="L283" s="93"/>
      <c r="M283" s="93"/>
      <c r="N283" s="95" t="s">
        <v>123</v>
      </c>
    </row>
    <row r="284" spans="1:14" x14ac:dyDescent="0.3">
      <c r="A284" s="115">
        <v>281</v>
      </c>
      <c r="B284" s="99">
        <v>44823</v>
      </c>
      <c r="C284" s="100" t="s">
        <v>272</v>
      </c>
      <c r="D284" s="93">
        <v>150000</v>
      </c>
      <c r="E284" s="104"/>
      <c r="F284" s="121"/>
      <c r="G284" s="93"/>
      <c r="H284" s="93"/>
      <c r="I284" s="93"/>
      <c r="J284" s="93"/>
      <c r="K284" s="93"/>
      <c r="L284" s="93"/>
      <c r="M284" s="93"/>
      <c r="N284" s="95" t="s">
        <v>123</v>
      </c>
    </row>
    <row r="285" spans="1:14" x14ac:dyDescent="0.3">
      <c r="A285" s="115">
        <v>282</v>
      </c>
      <c r="B285" s="99">
        <v>44823</v>
      </c>
      <c r="C285" s="100" t="s">
        <v>271</v>
      </c>
      <c r="D285" s="93">
        <v>50000</v>
      </c>
      <c r="E285" s="104"/>
      <c r="F285" s="121"/>
      <c r="G285" s="93"/>
      <c r="H285" s="93"/>
      <c r="I285" s="93"/>
      <c r="J285" s="93"/>
      <c r="K285" s="93"/>
      <c r="L285" s="93"/>
      <c r="M285" s="93"/>
      <c r="N285" s="95" t="s">
        <v>123</v>
      </c>
    </row>
    <row r="286" spans="1:14" x14ac:dyDescent="0.3">
      <c r="A286" s="115">
        <v>283</v>
      </c>
      <c r="B286" s="99">
        <v>44823</v>
      </c>
      <c r="C286" s="100" t="s">
        <v>273</v>
      </c>
      <c r="D286" s="93">
        <v>50000</v>
      </c>
      <c r="E286" s="104"/>
      <c r="F286" s="121"/>
      <c r="G286" s="93"/>
      <c r="H286" s="93"/>
      <c r="I286" s="93"/>
      <c r="J286" s="93"/>
      <c r="K286" s="93"/>
      <c r="L286" s="93"/>
      <c r="M286" s="93"/>
      <c r="N286" s="95" t="s">
        <v>123</v>
      </c>
    </row>
    <row r="287" spans="1:14" x14ac:dyDescent="0.3">
      <c r="A287" s="115">
        <v>284</v>
      </c>
      <c r="B287" s="99">
        <v>44823</v>
      </c>
      <c r="C287" s="100" t="s">
        <v>275</v>
      </c>
      <c r="D287" s="93">
        <v>200000</v>
      </c>
      <c r="E287" s="104"/>
      <c r="F287" s="121"/>
      <c r="G287" s="93"/>
      <c r="H287" s="93"/>
      <c r="I287" s="93"/>
      <c r="J287" s="93"/>
      <c r="K287" s="93"/>
      <c r="L287" s="93"/>
      <c r="M287" s="93"/>
      <c r="N287" s="95"/>
    </row>
    <row r="288" spans="1:14" x14ac:dyDescent="0.3">
      <c r="A288" s="115">
        <v>285</v>
      </c>
      <c r="B288" s="99">
        <v>44823</v>
      </c>
      <c r="C288" s="100" t="s">
        <v>276</v>
      </c>
      <c r="D288" s="93">
        <v>42000</v>
      </c>
      <c r="E288" s="104"/>
      <c r="F288" s="121"/>
      <c r="G288" s="93"/>
      <c r="H288" s="93"/>
      <c r="I288" s="93"/>
      <c r="J288" s="93"/>
      <c r="K288" s="93"/>
      <c r="L288" s="93"/>
      <c r="M288" s="93"/>
      <c r="N288" s="95"/>
    </row>
    <row r="289" spans="1:14" x14ac:dyDescent="0.3">
      <c r="A289" s="115">
        <v>286</v>
      </c>
      <c r="B289" s="99">
        <v>44823</v>
      </c>
      <c r="C289" s="100" t="s">
        <v>282</v>
      </c>
      <c r="D289" s="93">
        <v>200000</v>
      </c>
      <c r="E289" s="104"/>
      <c r="F289" s="121"/>
      <c r="G289" s="93"/>
      <c r="H289" s="93"/>
      <c r="I289" s="93"/>
      <c r="J289" s="93"/>
      <c r="K289" s="93"/>
      <c r="L289" s="93"/>
      <c r="M289" s="93"/>
      <c r="N289" s="95" t="s">
        <v>123</v>
      </c>
    </row>
    <row r="290" spans="1:14" x14ac:dyDescent="0.3">
      <c r="A290" s="115">
        <v>287</v>
      </c>
      <c r="B290" s="99">
        <v>44823</v>
      </c>
      <c r="C290" s="100" t="s">
        <v>283</v>
      </c>
      <c r="D290" s="93"/>
      <c r="E290" s="104"/>
      <c r="F290" s="121"/>
      <c r="G290" s="93"/>
      <c r="H290" s="93"/>
      <c r="I290" s="93"/>
      <c r="J290" s="93">
        <v>100000</v>
      </c>
      <c r="K290" s="93"/>
      <c r="L290" s="93"/>
      <c r="M290" s="93"/>
      <c r="N290" s="95" t="s">
        <v>123</v>
      </c>
    </row>
    <row r="291" spans="1:14" x14ac:dyDescent="0.3">
      <c r="A291" s="115">
        <v>288</v>
      </c>
      <c r="B291" s="99">
        <v>44823</v>
      </c>
      <c r="C291" s="100" t="s">
        <v>129</v>
      </c>
      <c r="D291" s="93"/>
      <c r="E291" s="104"/>
      <c r="F291" s="121"/>
      <c r="G291" s="93"/>
      <c r="H291" s="93"/>
      <c r="I291" s="93"/>
      <c r="J291" s="93">
        <v>150000</v>
      </c>
      <c r="K291" s="93"/>
      <c r="L291" s="93"/>
      <c r="M291" s="93"/>
      <c r="N291" s="95" t="s">
        <v>123</v>
      </c>
    </row>
    <row r="292" spans="1:14" x14ac:dyDescent="0.3">
      <c r="A292" s="115">
        <v>289</v>
      </c>
      <c r="B292" s="99">
        <v>44823</v>
      </c>
      <c r="C292" s="100" t="s">
        <v>284</v>
      </c>
      <c r="D292" s="93">
        <v>1000000</v>
      </c>
      <c r="E292" s="104"/>
      <c r="F292" s="121"/>
      <c r="G292" s="93"/>
      <c r="H292" s="93"/>
      <c r="I292" s="93"/>
      <c r="J292" s="93"/>
      <c r="K292" s="93"/>
      <c r="L292" s="93"/>
      <c r="M292" s="93"/>
      <c r="N292" s="95" t="s">
        <v>123</v>
      </c>
    </row>
    <row r="293" spans="1:14" x14ac:dyDescent="0.3">
      <c r="A293" s="115">
        <v>290</v>
      </c>
      <c r="B293" s="99">
        <v>44824</v>
      </c>
      <c r="C293" s="100" t="s">
        <v>103</v>
      </c>
      <c r="D293" s="93">
        <v>96300</v>
      </c>
      <c r="E293" s="104"/>
      <c r="F293" s="121"/>
      <c r="G293" s="93"/>
      <c r="H293" s="93"/>
      <c r="I293" s="93"/>
      <c r="J293" s="93"/>
      <c r="K293" s="93"/>
      <c r="L293" s="93"/>
      <c r="M293" s="93"/>
      <c r="N293" s="95"/>
    </row>
    <row r="294" spans="1:14" x14ac:dyDescent="0.3">
      <c r="A294" s="115">
        <v>291</v>
      </c>
      <c r="B294" s="99">
        <v>44824</v>
      </c>
      <c r="C294" s="100" t="s">
        <v>236</v>
      </c>
      <c r="D294" s="93"/>
      <c r="E294" s="104"/>
      <c r="F294" s="121">
        <v>50000</v>
      </c>
      <c r="G294" s="93"/>
      <c r="H294" s="93"/>
      <c r="I294" s="93"/>
      <c r="J294" s="93"/>
      <c r="K294" s="93"/>
      <c r="L294" s="93"/>
      <c r="M294" s="93"/>
      <c r="N294" s="95" t="s">
        <v>138</v>
      </c>
    </row>
    <row r="295" spans="1:14" x14ac:dyDescent="0.3">
      <c r="A295" s="115">
        <v>292</v>
      </c>
      <c r="B295" s="99">
        <v>44824</v>
      </c>
      <c r="C295" s="100" t="s">
        <v>277</v>
      </c>
      <c r="D295" s="93"/>
      <c r="E295" s="104"/>
      <c r="F295" s="121">
        <v>100000</v>
      </c>
      <c r="G295" s="93"/>
      <c r="H295" s="93"/>
      <c r="I295" s="93"/>
      <c r="J295" s="93"/>
      <c r="K295" s="93"/>
      <c r="L295" s="93"/>
      <c r="M295" s="93"/>
      <c r="N295" s="95" t="s">
        <v>138</v>
      </c>
    </row>
    <row r="296" spans="1:14" x14ac:dyDescent="0.3">
      <c r="A296" s="115">
        <v>293</v>
      </c>
      <c r="B296" s="99">
        <v>44824</v>
      </c>
      <c r="C296" s="100" t="s">
        <v>273</v>
      </c>
      <c r="D296" s="93">
        <v>50000</v>
      </c>
      <c r="E296" s="104"/>
      <c r="F296" s="121"/>
      <c r="G296" s="93"/>
      <c r="H296" s="93"/>
      <c r="I296" s="93"/>
      <c r="J296" s="93"/>
      <c r="K296" s="93"/>
      <c r="L296" s="93"/>
      <c r="M296" s="93"/>
      <c r="N296" s="95" t="s">
        <v>123</v>
      </c>
    </row>
    <row r="297" spans="1:14" x14ac:dyDescent="0.3">
      <c r="A297" s="115">
        <v>294</v>
      </c>
      <c r="B297" s="99">
        <v>44825</v>
      </c>
      <c r="C297" s="100" t="s">
        <v>103</v>
      </c>
      <c r="D297" s="93">
        <v>98000</v>
      </c>
      <c r="E297" s="104"/>
      <c r="F297" s="121"/>
      <c r="G297" s="93"/>
      <c r="H297" s="93"/>
      <c r="I297" s="93"/>
      <c r="J297" s="93"/>
      <c r="K297" s="93"/>
      <c r="L297" s="93"/>
      <c r="M297" s="93"/>
      <c r="N297" s="95"/>
    </row>
    <row r="298" spans="1:14" x14ac:dyDescent="0.3">
      <c r="A298" s="115">
        <v>295</v>
      </c>
      <c r="B298" s="99">
        <v>44825</v>
      </c>
      <c r="C298" s="100" t="s">
        <v>278</v>
      </c>
      <c r="D298" s="93">
        <v>20000</v>
      </c>
      <c r="E298" s="104"/>
      <c r="F298" s="121"/>
      <c r="G298" s="93"/>
      <c r="H298" s="93"/>
      <c r="I298" s="93"/>
      <c r="J298" s="93"/>
      <c r="K298" s="93"/>
      <c r="L298" s="93"/>
      <c r="M298" s="93"/>
      <c r="N298" s="95"/>
    </row>
    <row r="299" spans="1:14" x14ac:dyDescent="0.3">
      <c r="A299" s="115">
        <v>296</v>
      </c>
      <c r="B299" s="99">
        <v>44825</v>
      </c>
      <c r="C299" s="100" t="s">
        <v>285</v>
      </c>
      <c r="D299" s="93"/>
      <c r="E299" s="104"/>
      <c r="F299" s="121"/>
      <c r="G299" s="93"/>
      <c r="H299" s="93"/>
      <c r="I299" s="93"/>
      <c r="J299" s="93">
        <v>150000</v>
      </c>
      <c r="K299" s="93"/>
      <c r="L299" s="93"/>
      <c r="M299" s="93"/>
      <c r="N299" s="95" t="s">
        <v>123</v>
      </c>
    </row>
    <row r="300" spans="1:14" x14ac:dyDescent="0.3">
      <c r="A300" s="115">
        <v>297</v>
      </c>
      <c r="B300" s="99">
        <v>44825</v>
      </c>
      <c r="C300" s="100" t="s">
        <v>96</v>
      </c>
      <c r="D300" s="93">
        <v>50000</v>
      </c>
      <c r="E300" s="104"/>
      <c r="F300" s="121"/>
      <c r="G300" s="93"/>
      <c r="H300" s="93"/>
      <c r="I300" s="93"/>
      <c r="J300" s="93"/>
      <c r="K300" s="93"/>
      <c r="L300" s="93"/>
      <c r="M300" s="93"/>
      <c r="N300" s="95" t="s">
        <v>123</v>
      </c>
    </row>
    <row r="301" spans="1:14" x14ac:dyDescent="0.3">
      <c r="A301" s="115">
        <v>298</v>
      </c>
      <c r="B301" s="99">
        <v>44825</v>
      </c>
      <c r="C301" s="100" t="s">
        <v>286</v>
      </c>
      <c r="D301" s="93">
        <v>137300</v>
      </c>
      <c r="E301" s="104"/>
      <c r="F301" s="121"/>
      <c r="G301" s="93"/>
      <c r="H301" s="93"/>
      <c r="I301" s="93"/>
      <c r="J301" s="93"/>
      <c r="K301" s="93"/>
      <c r="L301" s="93"/>
      <c r="M301" s="93"/>
      <c r="N301" s="95" t="s">
        <v>123</v>
      </c>
    </row>
    <row r="302" spans="1:14" x14ac:dyDescent="0.3">
      <c r="A302" s="115">
        <v>299</v>
      </c>
      <c r="B302" s="99">
        <v>44825</v>
      </c>
      <c r="C302" s="100" t="s">
        <v>286</v>
      </c>
      <c r="D302" s="93">
        <v>100000</v>
      </c>
      <c r="E302" s="104"/>
      <c r="F302" s="121"/>
      <c r="G302" s="93"/>
      <c r="H302" s="93"/>
      <c r="I302" s="93"/>
      <c r="J302" s="93"/>
      <c r="K302" s="93"/>
      <c r="L302" s="93"/>
      <c r="M302" s="93"/>
      <c r="N302" s="95" t="s">
        <v>123</v>
      </c>
    </row>
    <row r="303" spans="1:14" x14ac:dyDescent="0.3">
      <c r="A303" s="115">
        <v>300</v>
      </c>
      <c r="B303" s="99">
        <v>44825</v>
      </c>
      <c r="C303" s="100" t="s">
        <v>287</v>
      </c>
      <c r="D303" s="191"/>
      <c r="E303" s="93">
        <v>100000</v>
      </c>
      <c r="F303" s="121"/>
      <c r="G303" s="93"/>
      <c r="H303" s="93"/>
      <c r="I303" s="93"/>
      <c r="J303" s="93"/>
      <c r="K303" s="93"/>
      <c r="L303" s="93"/>
      <c r="M303" s="93"/>
      <c r="N303" s="95" t="s">
        <v>248</v>
      </c>
    </row>
    <row r="304" spans="1:14" x14ac:dyDescent="0.3">
      <c r="A304" s="115">
        <v>301</v>
      </c>
      <c r="B304" s="99">
        <v>44825</v>
      </c>
      <c r="C304" s="100" t="s">
        <v>288</v>
      </c>
      <c r="D304"/>
      <c r="E304" s="104"/>
      <c r="F304" s="121"/>
      <c r="G304" s="93"/>
      <c r="H304" s="93"/>
      <c r="I304" s="93"/>
      <c r="J304" s="93"/>
      <c r="K304" s="93">
        <v>100000</v>
      </c>
      <c r="L304" s="93"/>
      <c r="M304" s="93"/>
      <c r="N304" s="95" t="s">
        <v>248</v>
      </c>
    </row>
    <row r="305" spans="1:14" x14ac:dyDescent="0.3">
      <c r="A305" s="115">
        <v>302</v>
      </c>
      <c r="B305" s="99">
        <v>44825</v>
      </c>
      <c r="C305" s="100" t="s">
        <v>289</v>
      </c>
      <c r="D305" s="93">
        <v>100000</v>
      </c>
      <c r="E305" s="104"/>
      <c r="F305" s="121"/>
      <c r="G305" s="93"/>
      <c r="H305" s="93"/>
      <c r="I305" s="93"/>
      <c r="J305" s="93"/>
      <c r="K305" s="93"/>
      <c r="L305" s="93"/>
      <c r="M305" s="93"/>
      <c r="N305" s="95" t="s">
        <v>248</v>
      </c>
    </row>
    <row r="306" spans="1:14" x14ac:dyDescent="0.3">
      <c r="A306" s="115">
        <v>303</v>
      </c>
      <c r="B306" s="99">
        <v>44825</v>
      </c>
      <c r="C306" s="100" t="s">
        <v>290</v>
      </c>
      <c r="D306" s="191"/>
      <c r="E306" s="93">
        <v>77000</v>
      </c>
      <c r="F306" s="121"/>
      <c r="G306" s="93"/>
      <c r="H306" s="93"/>
      <c r="I306" s="93"/>
      <c r="J306" s="93"/>
      <c r="K306" s="93"/>
      <c r="L306" s="93"/>
      <c r="M306" s="93"/>
      <c r="N306" s="95" t="s">
        <v>248</v>
      </c>
    </row>
    <row r="307" spans="1:14" x14ac:dyDescent="0.3">
      <c r="A307" s="115">
        <v>304</v>
      </c>
      <c r="B307" s="99">
        <v>44825</v>
      </c>
      <c r="C307" s="100" t="s">
        <v>291</v>
      </c>
      <c r="D307"/>
      <c r="E307" s="104"/>
      <c r="F307" s="119">
        <v>30000</v>
      </c>
      <c r="G307" s="93"/>
      <c r="H307" s="93"/>
      <c r="I307" s="93"/>
      <c r="J307" s="93"/>
      <c r="K307" s="93"/>
      <c r="L307" s="93"/>
      <c r="M307" s="93"/>
      <c r="N307" s="95" t="s">
        <v>138</v>
      </c>
    </row>
    <row r="308" spans="1:14" x14ac:dyDescent="0.3">
      <c r="A308" s="115">
        <v>305</v>
      </c>
      <c r="B308" s="99">
        <v>44825</v>
      </c>
      <c r="C308" s="100" t="s">
        <v>236</v>
      </c>
      <c r="D308" s="93"/>
      <c r="E308" s="104"/>
      <c r="F308" s="192">
        <v>51500</v>
      </c>
      <c r="G308" s="93"/>
      <c r="H308" s="93"/>
      <c r="I308" s="93"/>
      <c r="J308" s="93"/>
      <c r="K308" s="93"/>
      <c r="L308" s="93"/>
      <c r="M308" s="93"/>
      <c r="N308" s="95" t="s">
        <v>139</v>
      </c>
    </row>
    <row r="309" spans="1:14" x14ac:dyDescent="0.3">
      <c r="A309" s="115">
        <v>306</v>
      </c>
      <c r="B309" s="99">
        <v>44825</v>
      </c>
      <c r="C309" s="100" t="s">
        <v>292</v>
      </c>
      <c r="D309" s="93"/>
      <c r="E309" s="104"/>
      <c r="F309" s="121">
        <v>100000</v>
      </c>
      <c r="G309" s="93"/>
      <c r="H309" s="93"/>
      <c r="I309" s="93"/>
      <c r="J309" s="93"/>
      <c r="K309" s="93"/>
      <c r="L309" s="93"/>
      <c r="M309" s="93"/>
      <c r="N309" s="95" t="s">
        <v>139</v>
      </c>
    </row>
    <row r="310" spans="1:14" x14ac:dyDescent="0.3">
      <c r="A310" s="115">
        <v>307</v>
      </c>
      <c r="B310" s="99">
        <v>44825</v>
      </c>
      <c r="C310" s="100" t="s">
        <v>236</v>
      </c>
      <c r="D310" s="93"/>
      <c r="E310" s="104"/>
      <c r="F310" s="121">
        <v>50000</v>
      </c>
      <c r="G310" s="93"/>
      <c r="H310" s="93"/>
      <c r="I310" s="93"/>
      <c r="J310" s="93"/>
      <c r="K310" s="93"/>
      <c r="L310" s="93"/>
      <c r="M310" s="93"/>
      <c r="N310" s="95" t="s">
        <v>139</v>
      </c>
    </row>
    <row r="311" spans="1:14" x14ac:dyDescent="0.3">
      <c r="A311" s="115">
        <v>308</v>
      </c>
      <c r="B311" s="99">
        <v>44825</v>
      </c>
      <c r="C311" s="100" t="s">
        <v>236</v>
      </c>
      <c r="D311" s="93"/>
      <c r="E311" s="104"/>
      <c r="F311" s="121">
        <v>51000</v>
      </c>
      <c r="G311" s="93"/>
      <c r="H311" s="93"/>
      <c r="I311" s="93"/>
      <c r="J311" s="93"/>
      <c r="K311" s="93"/>
      <c r="L311" s="93"/>
      <c r="M311" s="93"/>
      <c r="N311" s="95" t="s">
        <v>139</v>
      </c>
    </row>
    <row r="312" spans="1:14" x14ac:dyDescent="0.3">
      <c r="A312" s="115">
        <v>309</v>
      </c>
      <c r="B312" s="99">
        <v>44825</v>
      </c>
      <c r="C312" s="100" t="s">
        <v>236</v>
      </c>
      <c r="D312" s="93"/>
      <c r="E312" s="104"/>
      <c r="F312" s="121">
        <v>27500</v>
      </c>
      <c r="G312" s="93"/>
      <c r="H312" s="93"/>
      <c r="I312" s="93"/>
      <c r="J312" s="93"/>
      <c r="K312" s="93"/>
      <c r="L312" s="93"/>
      <c r="M312" s="93"/>
      <c r="N312" s="95" t="s">
        <v>139</v>
      </c>
    </row>
    <row r="313" spans="1:14" x14ac:dyDescent="0.3">
      <c r="A313" s="115">
        <v>310</v>
      </c>
      <c r="B313" s="99">
        <v>44825</v>
      </c>
      <c r="C313" s="100" t="s">
        <v>236</v>
      </c>
      <c r="D313" s="93"/>
      <c r="E313" s="104"/>
      <c r="F313" s="121">
        <v>50000</v>
      </c>
      <c r="G313" s="93"/>
      <c r="H313" s="93"/>
      <c r="I313" s="93"/>
      <c r="J313" s="93"/>
      <c r="K313" s="93"/>
      <c r="L313" s="93"/>
      <c r="M313" s="93"/>
      <c r="N313" s="95" t="s">
        <v>139</v>
      </c>
    </row>
    <row r="314" spans="1:14" x14ac:dyDescent="0.3">
      <c r="A314" s="115">
        <v>311</v>
      </c>
      <c r="B314" s="99">
        <v>44826</v>
      </c>
      <c r="C314" s="100" t="s">
        <v>279</v>
      </c>
      <c r="D314" s="93">
        <v>365000</v>
      </c>
      <c r="E314" s="104"/>
      <c r="F314" s="121"/>
      <c r="G314" s="93"/>
      <c r="H314" s="93"/>
      <c r="I314" s="93"/>
      <c r="J314" s="93"/>
      <c r="K314" s="93"/>
      <c r="L314" s="93"/>
      <c r="M314" s="93"/>
      <c r="N314" s="95"/>
    </row>
    <row r="315" spans="1:14" x14ac:dyDescent="0.3">
      <c r="A315" s="115">
        <v>312</v>
      </c>
      <c r="B315" s="99">
        <v>44826</v>
      </c>
      <c r="C315" s="100" t="s">
        <v>282</v>
      </c>
      <c r="D315" s="93">
        <v>195000</v>
      </c>
      <c r="E315" s="104"/>
      <c r="F315" s="121"/>
      <c r="G315" s="93"/>
      <c r="H315" s="93"/>
      <c r="I315" s="93"/>
      <c r="J315" s="93"/>
      <c r="K315" s="93"/>
      <c r="L315" s="93"/>
      <c r="M315" s="93"/>
      <c r="N315" s="95" t="s">
        <v>123</v>
      </c>
    </row>
    <row r="316" spans="1:14" x14ac:dyDescent="0.3">
      <c r="A316" s="115">
        <v>313</v>
      </c>
      <c r="B316" s="99">
        <v>44826</v>
      </c>
      <c r="C316" s="100" t="s">
        <v>293</v>
      </c>
      <c r="D316" s="93">
        <v>60000</v>
      </c>
      <c r="E316" s="104"/>
      <c r="F316" s="121"/>
      <c r="G316" s="93"/>
      <c r="H316" s="93"/>
      <c r="I316" s="93"/>
      <c r="J316" s="93"/>
      <c r="K316" s="93"/>
      <c r="L316" s="93"/>
      <c r="M316" s="93"/>
      <c r="N316" s="95" t="s">
        <v>123</v>
      </c>
    </row>
    <row r="317" spans="1:14" x14ac:dyDescent="0.3">
      <c r="A317" s="115">
        <v>314</v>
      </c>
      <c r="B317" s="99">
        <v>44826</v>
      </c>
      <c r="C317" s="100" t="s">
        <v>294</v>
      </c>
      <c r="D317" s="93"/>
      <c r="E317" s="104"/>
      <c r="F317" s="121"/>
      <c r="G317" s="93"/>
      <c r="H317" s="93"/>
      <c r="I317" s="93"/>
      <c r="J317" s="93">
        <v>150000</v>
      </c>
      <c r="K317" s="93"/>
      <c r="L317" s="93"/>
      <c r="M317" s="93"/>
      <c r="N317" s="95" t="s">
        <v>123</v>
      </c>
    </row>
    <row r="318" spans="1:14" x14ac:dyDescent="0.3">
      <c r="A318" s="115">
        <v>315</v>
      </c>
      <c r="B318" s="99">
        <v>44826</v>
      </c>
      <c r="C318" s="100" t="s">
        <v>272</v>
      </c>
      <c r="D318" s="93">
        <v>50000</v>
      </c>
      <c r="E318" s="104"/>
      <c r="F318" s="121"/>
      <c r="G318" s="93"/>
      <c r="H318" s="93"/>
      <c r="I318" s="93"/>
      <c r="J318" s="93"/>
      <c r="K318" s="93"/>
      <c r="L318" s="93"/>
      <c r="M318" s="93"/>
      <c r="N318" s="95" t="s">
        <v>123</v>
      </c>
    </row>
    <row r="319" spans="1:14" x14ac:dyDescent="0.3">
      <c r="A319" s="115">
        <v>316</v>
      </c>
      <c r="B319" s="99">
        <v>44826</v>
      </c>
      <c r="C319" s="100" t="s">
        <v>283</v>
      </c>
      <c r="D319" s="93"/>
      <c r="E319" s="104"/>
      <c r="F319" s="121"/>
      <c r="G319" s="93"/>
      <c r="H319" s="93"/>
      <c r="I319" s="93"/>
      <c r="J319" s="93">
        <v>100000</v>
      </c>
      <c r="K319" s="93"/>
      <c r="L319" s="93"/>
      <c r="M319" s="93"/>
      <c r="N319" s="95" t="s">
        <v>123</v>
      </c>
    </row>
    <row r="320" spans="1:14" x14ac:dyDescent="0.3">
      <c r="A320" s="115">
        <v>317</v>
      </c>
      <c r="B320" s="99">
        <v>44826</v>
      </c>
      <c r="C320" s="100" t="s">
        <v>295</v>
      </c>
      <c r="D320" s="93">
        <v>104000</v>
      </c>
      <c r="E320" s="104"/>
      <c r="F320" s="121"/>
      <c r="G320" s="93"/>
      <c r="H320" s="93"/>
      <c r="I320" s="93"/>
      <c r="J320" s="93"/>
      <c r="K320" s="93"/>
      <c r="L320" s="93"/>
      <c r="M320" s="93"/>
      <c r="N320" s="95" t="s">
        <v>138</v>
      </c>
    </row>
    <row r="321" spans="1:16" x14ac:dyDescent="0.3">
      <c r="A321" s="115">
        <v>318</v>
      </c>
      <c r="B321" s="99">
        <v>44827</v>
      </c>
      <c r="C321" s="100" t="s">
        <v>280</v>
      </c>
      <c r="D321" s="93">
        <v>38000</v>
      </c>
      <c r="E321" s="104"/>
      <c r="F321" s="121"/>
      <c r="G321" s="93"/>
      <c r="H321" s="93"/>
      <c r="I321" s="93"/>
      <c r="J321" s="93"/>
      <c r="K321" s="93"/>
      <c r="L321" s="93"/>
      <c r="M321" s="93"/>
      <c r="N321" s="95"/>
    </row>
    <row r="322" spans="1:16" x14ac:dyDescent="0.3">
      <c r="A322" s="115">
        <v>319</v>
      </c>
      <c r="B322" s="99">
        <v>44827</v>
      </c>
      <c r="C322" s="100" t="s">
        <v>280</v>
      </c>
      <c r="D322" s="93">
        <v>52500</v>
      </c>
      <c r="E322" s="104"/>
      <c r="F322" s="121"/>
      <c r="G322" s="93"/>
      <c r="H322" s="93"/>
      <c r="I322" s="93"/>
      <c r="J322" s="93"/>
      <c r="K322" s="93"/>
      <c r="L322" s="93"/>
      <c r="M322" s="93"/>
      <c r="N322" s="95"/>
    </row>
    <row r="323" spans="1:16" x14ac:dyDescent="0.3">
      <c r="A323" s="115">
        <v>320</v>
      </c>
      <c r="B323" s="99">
        <v>44827</v>
      </c>
      <c r="C323" s="100" t="s">
        <v>281</v>
      </c>
      <c r="D323" s="93"/>
      <c r="E323" s="104"/>
      <c r="F323" s="121"/>
      <c r="G323" s="93"/>
      <c r="H323" s="93"/>
      <c r="I323" s="93"/>
      <c r="J323" s="93">
        <v>200000</v>
      </c>
      <c r="K323" s="93"/>
      <c r="L323" s="93"/>
      <c r="M323" s="93"/>
      <c r="N323" s="95"/>
    </row>
    <row r="324" spans="1:16" x14ac:dyDescent="0.3">
      <c r="A324" s="115">
        <v>321</v>
      </c>
      <c r="B324" s="99">
        <v>44827</v>
      </c>
      <c r="C324" s="100" t="s">
        <v>296</v>
      </c>
      <c r="D324" s="93">
        <v>102000</v>
      </c>
      <c r="E324" s="104"/>
      <c r="F324" s="121"/>
      <c r="G324" s="93"/>
      <c r="H324" s="93"/>
      <c r="I324" s="93"/>
      <c r="J324" s="93"/>
      <c r="K324" s="93"/>
      <c r="L324" s="93"/>
      <c r="M324" s="93"/>
      <c r="N324" s="95" t="s">
        <v>123</v>
      </c>
    </row>
    <row r="325" spans="1:16" x14ac:dyDescent="0.3">
      <c r="A325" s="115">
        <v>322</v>
      </c>
      <c r="B325" s="99">
        <v>44827</v>
      </c>
      <c r="C325" s="100" t="s">
        <v>297</v>
      </c>
      <c r="D325" s="93">
        <v>50000</v>
      </c>
      <c r="E325" s="104"/>
      <c r="F325" s="121"/>
      <c r="G325" s="93"/>
      <c r="H325" s="93"/>
      <c r="I325" s="93"/>
      <c r="J325" s="93"/>
      <c r="K325" s="93"/>
      <c r="L325" s="93"/>
      <c r="M325" s="93"/>
      <c r="N325" s="95" t="s">
        <v>123</v>
      </c>
    </row>
    <row r="326" spans="1:16" x14ac:dyDescent="0.3">
      <c r="A326" s="115">
        <v>323</v>
      </c>
      <c r="B326" s="99">
        <v>44827</v>
      </c>
      <c r="C326" s="100" t="s">
        <v>272</v>
      </c>
      <c r="D326" s="93">
        <v>100000</v>
      </c>
      <c r="E326" s="104"/>
      <c r="F326" s="121"/>
      <c r="G326" s="93"/>
      <c r="H326" s="93"/>
      <c r="I326" s="93"/>
      <c r="J326" s="93"/>
      <c r="K326" s="93"/>
      <c r="L326" s="93"/>
      <c r="M326" s="93"/>
      <c r="N326" s="95" t="s">
        <v>123</v>
      </c>
    </row>
    <row r="327" spans="1:16" x14ac:dyDescent="0.3">
      <c r="A327" s="115">
        <v>324</v>
      </c>
      <c r="B327" s="99">
        <v>44827</v>
      </c>
      <c r="C327" s="100" t="s">
        <v>273</v>
      </c>
      <c r="D327" s="93">
        <v>50000</v>
      </c>
      <c r="E327" s="104"/>
      <c r="F327" s="121"/>
      <c r="G327" s="93"/>
      <c r="H327" s="93"/>
      <c r="I327" s="93"/>
      <c r="J327" s="93"/>
      <c r="K327" s="93"/>
      <c r="L327" s="93"/>
      <c r="M327" s="93"/>
      <c r="N327" s="95" t="s">
        <v>123</v>
      </c>
    </row>
    <row r="328" spans="1:16" x14ac:dyDescent="0.3">
      <c r="A328" s="115">
        <v>325</v>
      </c>
      <c r="B328" s="99">
        <v>44828</v>
      </c>
      <c r="C328" s="100" t="s">
        <v>273</v>
      </c>
      <c r="D328" s="93">
        <v>50000</v>
      </c>
      <c r="E328" s="104"/>
      <c r="F328" s="121"/>
      <c r="G328" s="93"/>
      <c r="H328" s="93"/>
      <c r="I328" s="93"/>
      <c r="J328" s="93"/>
      <c r="K328" s="93"/>
      <c r="L328" s="93"/>
      <c r="M328" s="93"/>
      <c r="N328" s="95" t="s">
        <v>123</v>
      </c>
    </row>
    <row r="329" spans="1:16" x14ac:dyDescent="0.3">
      <c r="A329" s="115">
        <v>326</v>
      </c>
      <c r="B329" s="99">
        <v>44828</v>
      </c>
      <c r="C329" s="100" t="s">
        <v>298</v>
      </c>
      <c r="D329" s="93">
        <v>100000</v>
      </c>
      <c r="E329" s="104"/>
      <c r="F329" s="121"/>
      <c r="G329" s="93"/>
      <c r="H329" s="93"/>
      <c r="I329" s="93"/>
      <c r="J329" s="93"/>
      <c r="K329" s="93"/>
      <c r="L329" s="93"/>
      <c r="M329" s="93"/>
      <c r="N329" s="95" t="s">
        <v>138</v>
      </c>
    </row>
    <row r="330" spans="1:16" x14ac:dyDescent="0.3">
      <c r="A330" s="115">
        <v>327</v>
      </c>
      <c r="B330" s="99">
        <v>44828</v>
      </c>
      <c r="C330" s="100" t="s">
        <v>236</v>
      </c>
      <c r="D330" s="93"/>
      <c r="E330" s="104"/>
      <c r="F330" s="121">
        <v>50000</v>
      </c>
      <c r="G330" s="93"/>
      <c r="H330" s="93"/>
      <c r="I330" s="93"/>
      <c r="J330" s="93"/>
      <c r="K330" s="93"/>
      <c r="L330" s="93"/>
      <c r="M330" s="93"/>
      <c r="N330" s="95" t="s">
        <v>138</v>
      </c>
    </row>
    <row r="331" spans="1:16" x14ac:dyDescent="0.3">
      <c r="A331" s="115">
        <v>328</v>
      </c>
      <c r="B331" s="99"/>
      <c r="C331" s="100"/>
      <c r="D331" s="93"/>
      <c r="E331" s="104"/>
      <c r="F331" s="121"/>
      <c r="G331" s="93"/>
      <c r="H331" s="93"/>
      <c r="I331" s="93"/>
      <c r="J331" s="93"/>
      <c r="K331" s="93"/>
      <c r="L331" s="93"/>
      <c r="M331" s="93"/>
      <c r="N331" s="95"/>
    </row>
    <row r="332" spans="1:16" x14ac:dyDescent="0.3">
      <c r="A332" s="115"/>
      <c r="B332" s="99"/>
      <c r="C332" s="100"/>
      <c r="D332" s="93"/>
      <c r="E332" s="104"/>
      <c r="F332" s="121"/>
      <c r="G332" s="93"/>
      <c r="H332" s="93"/>
      <c r="I332" s="93"/>
      <c r="J332" s="93"/>
      <c r="K332" s="93"/>
      <c r="L332" s="93"/>
      <c r="M332" s="93"/>
      <c r="N332" s="95"/>
    </row>
    <row r="333" spans="1:16" ht="21" x14ac:dyDescent="0.4">
      <c r="A333" s="115"/>
      <c r="B333" s="99"/>
      <c r="C333" s="100"/>
      <c r="D333" s="93">
        <f t="shared" ref="D333:L333" si="0">SUM(D4:D332)</f>
        <v>8689600</v>
      </c>
      <c r="E333" s="104">
        <f t="shared" si="0"/>
        <v>14411600</v>
      </c>
      <c r="F333" s="121">
        <f t="shared" si="0"/>
        <v>3258900</v>
      </c>
      <c r="G333" s="93">
        <f t="shared" si="0"/>
        <v>743000</v>
      </c>
      <c r="H333" s="93">
        <f t="shared" si="0"/>
        <v>6603000</v>
      </c>
      <c r="I333" s="93">
        <f t="shared" si="0"/>
        <v>300000</v>
      </c>
      <c r="J333" s="93">
        <f t="shared" si="0"/>
        <v>2950000</v>
      </c>
      <c r="K333" s="93">
        <f t="shared" si="0"/>
        <v>4500000</v>
      </c>
      <c r="L333" s="93">
        <f t="shared" si="0"/>
        <v>0</v>
      </c>
      <c r="M333" s="93"/>
      <c r="N333" s="95"/>
      <c r="P333" s="117" t="s">
        <v>7</v>
      </c>
    </row>
    <row r="334" spans="1:16" ht="18" x14ac:dyDescent="0.35">
      <c r="A334" s="115"/>
      <c r="B334" s="99"/>
      <c r="C334" s="100" t="s">
        <v>231</v>
      </c>
      <c r="D334" s="93"/>
      <c r="E334" s="104"/>
      <c r="F334" s="119"/>
      <c r="G334" s="93"/>
      <c r="H334" s="93"/>
      <c r="I334" s="93"/>
      <c r="J334" s="93"/>
      <c r="K334" s="93"/>
      <c r="L334" s="93"/>
      <c r="M334" s="93"/>
      <c r="N334" s="94">
        <f>SUM(D333:L333)</f>
        <v>41456100</v>
      </c>
      <c r="P334" s="113">
        <f>38500000-N334</f>
        <v>-2956100</v>
      </c>
    </row>
    <row r="335" spans="1:16" x14ac:dyDescent="0.3">
      <c r="P335" t="s">
        <v>299</v>
      </c>
    </row>
    <row r="336" spans="1:16" x14ac:dyDescent="0.3">
      <c r="N336" s="96"/>
    </row>
    <row r="337" spans="1:15" x14ac:dyDescent="0.3">
      <c r="N337" s="97"/>
    </row>
    <row r="338" spans="1:15" ht="18.45" customHeight="1" x14ac:dyDescent="0.3">
      <c r="A338"/>
      <c r="B338" s="285" t="s">
        <v>210</v>
      </c>
      <c r="C338" s="285"/>
      <c r="D338" s="110"/>
      <c r="E338" s="284" t="s">
        <v>211</v>
      </c>
      <c r="F338" s="284"/>
      <c r="G338" s="284"/>
      <c r="H338" s="284"/>
      <c r="I338" s="284"/>
      <c r="J338" s="284" t="s">
        <v>212</v>
      </c>
      <c r="K338" s="284"/>
      <c r="L338" s="284"/>
      <c r="M338" s="284"/>
      <c r="N338" s="284"/>
      <c r="O338" s="284"/>
    </row>
    <row r="339" spans="1:15" ht="14.55" customHeight="1" x14ac:dyDescent="0.3">
      <c r="A339"/>
      <c r="B339" s="285"/>
      <c r="C339" s="285"/>
      <c r="D339" s="110"/>
      <c r="E339" s="284"/>
      <c r="F339" s="284"/>
      <c r="G339" s="284"/>
      <c r="H339" s="284"/>
      <c r="I339" s="284"/>
      <c r="J339" s="284"/>
      <c r="K339" s="284"/>
      <c r="L339" s="284"/>
      <c r="M339" s="284"/>
      <c r="N339" s="284"/>
      <c r="O339" s="284"/>
    </row>
    <row r="340" spans="1:15" ht="14.55" customHeight="1" x14ac:dyDescent="0.3">
      <c r="A340"/>
      <c r="B340" s="285"/>
      <c r="C340" s="285"/>
      <c r="D340" s="110"/>
      <c r="E340" s="284"/>
      <c r="F340" s="284"/>
      <c r="G340" s="284"/>
      <c r="H340" s="284"/>
      <c r="I340" s="284"/>
      <c r="J340" s="284"/>
      <c r="K340" s="284"/>
      <c r="L340" s="284"/>
      <c r="M340" s="284"/>
      <c r="N340" s="284"/>
      <c r="O340" s="284"/>
    </row>
    <row r="341" spans="1:15" ht="14.55" customHeight="1" x14ac:dyDescent="0.3">
      <c r="A341"/>
      <c r="B341" s="285"/>
      <c r="C341" s="285"/>
      <c r="D341" s="110"/>
      <c r="E341" s="284"/>
      <c r="F341" s="284"/>
      <c r="G341" s="284"/>
      <c r="H341" s="284"/>
      <c r="I341" s="284"/>
      <c r="J341" s="284"/>
      <c r="K341" s="284"/>
      <c r="L341" s="284"/>
      <c r="M341" s="284"/>
      <c r="N341" s="284"/>
      <c r="O341" s="284"/>
    </row>
    <row r="342" spans="1:15" ht="14.55" customHeight="1" x14ac:dyDescent="0.3">
      <c r="A342"/>
      <c r="B342" s="285"/>
      <c r="C342" s="285"/>
      <c r="D342" s="110"/>
      <c r="E342" s="284"/>
      <c r="F342" s="284"/>
      <c r="G342" s="284"/>
      <c r="H342" s="284"/>
      <c r="I342" s="284"/>
      <c r="J342" s="284"/>
      <c r="K342" s="284"/>
      <c r="L342" s="284"/>
      <c r="M342" s="284"/>
      <c r="N342" s="284"/>
      <c r="O342" s="284"/>
    </row>
    <row r="343" spans="1:15" ht="14.55" customHeight="1" x14ac:dyDescent="0.3">
      <c r="A343"/>
      <c r="B343" s="285"/>
      <c r="C343" s="285"/>
      <c r="D343" s="110"/>
      <c r="E343" s="284"/>
      <c r="F343" s="284"/>
      <c r="G343" s="284"/>
      <c r="H343" s="284"/>
      <c r="I343" s="284"/>
      <c r="J343" s="284"/>
      <c r="K343" s="284"/>
      <c r="L343" s="284"/>
      <c r="M343" s="284"/>
      <c r="N343" s="284"/>
      <c r="O343" s="284"/>
    </row>
    <row r="344" spans="1:15" ht="14.55" customHeight="1" x14ac:dyDescent="0.3">
      <c r="A344"/>
      <c r="B344" s="285"/>
      <c r="C344" s="285"/>
      <c r="D344" s="110"/>
      <c r="E344" s="284"/>
      <c r="F344" s="284"/>
      <c r="G344" s="284"/>
      <c r="H344" s="284"/>
      <c r="I344" s="284"/>
      <c r="J344" s="284"/>
      <c r="K344" s="284"/>
      <c r="L344" s="284"/>
      <c r="M344" s="284"/>
      <c r="N344" s="284"/>
      <c r="O344" s="284"/>
    </row>
    <row r="345" spans="1:15" ht="14.55" customHeight="1" x14ac:dyDescent="0.35">
      <c r="A345"/>
      <c r="B345" s="112"/>
      <c r="C345" s="112"/>
      <c r="D345" s="110"/>
      <c r="E345" s="111"/>
      <c r="F345" s="122"/>
      <c r="G345" s="111"/>
      <c r="H345" s="111"/>
      <c r="I345" s="111"/>
      <c r="J345" s="111"/>
      <c r="K345" s="111"/>
      <c r="L345" s="111"/>
      <c r="M345" s="111"/>
      <c r="N345" s="111"/>
      <c r="O345" s="111"/>
    </row>
    <row r="346" spans="1:15" ht="15.45" customHeight="1" x14ac:dyDescent="0.35">
      <c r="A346"/>
      <c r="B346" s="112"/>
      <c r="C346" s="112"/>
      <c r="D346" s="110"/>
      <c r="E346" s="111"/>
      <c r="F346" s="122"/>
      <c r="G346" s="111"/>
      <c r="H346" s="111"/>
      <c r="I346" s="111"/>
      <c r="J346" s="111"/>
      <c r="K346" s="111"/>
      <c r="L346" s="111"/>
      <c r="M346" s="111"/>
      <c r="N346" s="111"/>
      <c r="O346" s="111"/>
    </row>
    <row r="347" spans="1:15" x14ac:dyDescent="0.3">
      <c r="B347" s="108" t="s">
        <v>248</v>
      </c>
      <c r="D347" s="107">
        <v>2705000</v>
      </c>
    </row>
    <row r="348" spans="1:15" x14ac:dyDescent="0.3">
      <c r="B348" s="108" t="s">
        <v>123</v>
      </c>
      <c r="D348" s="107">
        <v>6233300</v>
      </c>
    </row>
    <row r="349" spans="1:15" x14ac:dyDescent="0.3">
      <c r="B349" s="108" t="s">
        <v>138</v>
      </c>
      <c r="D349" s="107">
        <v>5857900</v>
      </c>
    </row>
    <row r="350" spans="1:15" x14ac:dyDescent="0.3">
      <c r="B350" s="108" t="s">
        <v>231</v>
      </c>
      <c r="D350" s="107">
        <f>SUM(D347:D349)</f>
        <v>14796200</v>
      </c>
    </row>
  </sheetData>
  <mergeCells count="4">
    <mergeCell ref="A1:N1"/>
    <mergeCell ref="E338:I344"/>
    <mergeCell ref="B338:C344"/>
    <mergeCell ref="J338:O344"/>
  </mergeCells>
  <pageMargins left="0.7" right="0.7" top="0.75" bottom="0.75" header="0.3" footer="0.3"/>
  <pageSetup paperSize="9" scale="30" fitToHeight="0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"/>
  <sheetViews>
    <sheetView topLeftCell="C1" zoomScale="60" zoomScaleNormal="60" workbookViewId="0">
      <selection activeCell="A4" sqref="A4"/>
    </sheetView>
  </sheetViews>
  <sheetFormatPr defaultColWidth="8.77734375" defaultRowHeight="15.6" x14ac:dyDescent="0.3"/>
  <cols>
    <col min="1" max="1" width="5" style="116" customWidth="1"/>
    <col min="2" max="2" width="15.77734375" style="108" customWidth="1"/>
    <col min="3" max="3" width="64.109375" style="109" customWidth="1"/>
    <col min="4" max="4" width="16.21875" style="107" customWidth="1"/>
    <col min="5" max="5" width="15.5546875" style="105" customWidth="1"/>
    <col min="6" max="6" width="15.5546875" style="120" customWidth="1"/>
    <col min="7" max="7" width="17.5546875" style="107" customWidth="1"/>
    <col min="8" max="9" width="16.77734375" style="107" customWidth="1"/>
    <col min="10" max="10" width="16.33203125" style="107" customWidth="1"/>
    <col min="11" max="11" width="14.21875" style="107" customWidth="1"/>
    <col min="12" max="12" width="15.44140625" style="107" customWidth="1"/>
    <col min="13" max="13" width="20.21875" style="107" customWidth="1"/>
    <col min="14" max="14" width="15.21875" style="98" customWidth="1"/>
    <col min="15" max="15" width="14.77734375" customWidth="1"/>
    <col min="16" max="16" width="18" customWidth="1"/>
    <col min="17" max="17" width="15.88671875" bestFit="1" customWidth="1"/>
  </cols>
  <sheetData>
    <row r="1" spans="1:14" ht="22.8" x14ac:dyDescent="0.4">
      <c r="A1" s="283" t="s">
        <v>300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</row>
    <row r="3" spans="1:14" ht="34.5" customHeight="1" x14ac:dyDescent="0.3">
      <c r="A3" s="91" t="s">
        <v>201</v>
      </c>
      <c r="B3" s="91" t="s">
        <v>0</v>
      </c>
      <c r="C3" s="91" t="s">
        <v>202</v>
      </c>
      <c r="D3" s="92" t="s">
        <v>203</v>
      </c>
      <c r="E3" s="102" t="s">
        <v>204</v>
      </c>
      <c r="F3" s="118" t="s">
        <v>214</v>
      </c>
      <c r="G3" s="92" t="s">
        <v>205</v>
      </c>
      <c r="H3" s="92" t="s">
        <v>206</v>
      </c>
      <c r="I3" s="92" t="s">
        <v>215</v>
      </c>
      <c r="J3" s="92" t="s">
        <v>207</v>
      </c>
      <c r="K3" s="92" t="s">
        <v>208</v>
      </c>
      <c r="L3" s="92" t="s">
        <v>215</v>
      </c>
      <c r="M3" s="92" t="s">
        <v>209</v>
      </c>
      <c r="N3" s="91" t="s">
        <v>1</v>
      </c>
    </row>
    <row r="4" spans="1:14" x14ac:dyDescent="0.3">
      <c r="A4" s="115"/>
      <c r="B4" s="99">
        <v>44827</v>
      </c>
      <c r="C4" s="93" t="s">
        <v>301</v>
      </c>
      <c r="D4" s="93">
        <v>50000</v>
      </c>
      <c r="E4" s="103"/>
      <c r="F4" s="119"/>
      <c r="G4" s="93"/>
      <c r="H4" s="93"/>
      <c r="I4" s="93"/>
      <c r="J4" s="93"/>
      <c r="K4" s="93"/>
      <c r="L4" s="93"/>
      <c r="M4" s="93"/>
      <c r="N4" s="94" t="s">
        <v>123</v>
      </c>
    </row>
    <row r="5" spans="1:14" x14ac:dyDescent="0.3">
      <c r="A5" s="115"/>
      <c r="B5" s="99">
        <v>44828</v>
      </c>
      <c r="C5" s="100" t="s">
        <v>126</v>
      </c>
      <c r="D5" s="93">
        <v>50000</v>
      </c>
      <c r="E5" s="103"/>
      <c r="F5" s="119"/>
      <c r="G5" s="93"/>
      <c r="H5" s="93"/>
      <c r="I5" s="93"/>
      <c r="J5" s="93"/>
      <c r="K5" s="93"/>
      <c r="L5" s="93"/>
      <c r="M5" s="93"/>
      <c r="N5" s="94" t="s">
        <v>123</v>
      </c>
    </row>
    <row r="6" spans="1:14" x14ac:dyDescent="0.3">
      <c r="A6" s="115"/>
      <c r="B6" s="99">
        <v>44828</v>
      </c>
      <c r="C6" s="100" t="s">
        <v>302</v>
      </c>
      <c r="D6" s="93">
        <v>50000</v>
      </c>
      <c r="E6" s="103"/>
      <c r="F6" s="119"/>
      <c r="G6" s="93"/>
      <c r="H6" s="93"/>
      <c r="I6" s="93"/>
      <c r="J6" s="93"/>
      <c r="K6" s="93"/>
      <c r="L6" s="93"/>
      <c r="M6" s="93"/>
      <c r="N6" s="94" t="s">
        <v>123</v>
      </c>
    </row>
    <row r="7" spans="1:14" x14ac:dyDescent="0.3">
      <c r="A7" s="115"/>
      <c r="B7" s="99">
        <v>44828</v>
      </c>
      <c r="C7" s="100" t="s">
        <v>272</v>
      </c>
      <c r="D7" s="93">
        <v>90000</v>
      </c>
      <c r="E7" s="103"/>
      <c r="F7" s="119"/>
      <c r="G7" s="93"/>
      <c r="H7" s="93"/>
      <c r="I7" s="93"/>
      <c r="J7" s="93"/>
      <c r="K7" s="93"/>
      <c r="L7" s="93"/>
      <c r="M7" s="93"/>
      <c r="N7" s="94" t="s">
        <v>123</v>
      </c>
    </row>
    <row r="8" spans="1:14" x14ac:dyDescent="0.3">
      <c r="A8" s="115"/>
      <c r="B8" s="99">
        <v>44829</v>
      </c>
      <c r="C8" s="100" t="s">
        <v>304</v>
      </c>
      <c r="D8" s="93"/>
      <c r="E8" s="103">
        <v>795000</v>
      </c>
      <c r="F8" s="119"/>
      <c r="G8" s="93"/>
      <c r="H8" s="93"/>
      <c r="I8" s="93"/>
      <c r="J8" s="93"/>
      <c r="K8" s="93"/>
      <c r="L8" s="93"/>
      <c r="M8" s="93"/>
      <c r="N8" s="94" t="s">
        <v>303</v>
      </c>
    </row>
    <row r="9" spans="1:14" x14ac:dyDescent="0.3">
      <c r="A9" s="115"/>
      <c r="B9" s="99">
        <v>44829</v>
      </c>
      <c r="C9" s="100" t="s">
        <v>79</v>
      </c>
      <c r="D9" s="93"/>
      <c r="E9" s="103">
        <v>15000</v>
      </c>
      <c r="F9" s="119"/>
      <c r="G9" s="93"/>
      <c r="H9" s="93"/>
      <c r="I9" s="93"/>
      <c r="J9" s="93"/>
      <c r="K9" s="93"/>
      <c r="L9" s="93"/>
      <c r="M9" s="93"/>
      <c r="N9" s="95" t="s">
        <v>303</v>
      </c>
    </row>
    <row r="10" spans="1:14" x14ac:dyDescent="0.3">
      <c r="A10" s="115"/>
      <c r="B10" s="99">
        <v>44829</v>
      </c>
      <c r="C10" s="100" t="s">
        <v>305</v>
      </c>
      <c r="D10" s="93"/>
      <c r="E10" s="103">
        <v>100000</v>
      </c>
      <c r="F10" s="119"/>
      <c r="G10" s="93"/>
      <c r="H10" s="93"/>
      <c r="I10" s="93"/>
      <c r="J10" s="93"/>
      <c r="K10" s="93"/>
      <c r="L10" s="93"/>
      <c r="M10" s="93"/>
      <c r="N10" s="95" t="s">
        <v>303</v>
      </c>
    </row>
    <row r="11" spans="1:14" x14ac:dyDescent="0.3">
      <c r="A11" s="115"/>
      <c r="B11" s="99">
        <v>44830</v>
      </c>
      <c r="C11" s="100" t="s">
        <v>79</v>
      </c>
      <c r="D11" s="93"/>
      <c r="E11" s="103">
        <v>12000</v>
      </c>
      <c r="F11" s="119"/>
      <c r="G11" s="93"/>
      <c r="H11" s="93"/>
      <c r="I11" s="93"/>
      <c r="J11" s="93"/>
      <c r="K11" s="93"/>
      <c r="L11" s="93"/>
      <c r="M11" s="93"/>
      <c r="N11" s="95" t="s">
        <v>303</v>
      </c>
    </row>
    <row r="12" spans="1:14" x14ac:dyDescent="0.3">
      <c r="A12" s="115"/>
      <c r="B12" s="99">
        <v>44830</v>
      </c>
      <c r="C12" s="100" t="s">
        <v>96</v>
      </c>
      <c r="D12" s="93"/>
      <c r="E12" s="103">
        <v>65000</v>
      </c>
      <c r="F12" s="119"/>
      <c r="G12" s="93"/>
      <c r="H12" s="93"/>
      <c r="I12" s="93"/>
      <c r="J12" s="93"/>
      <c r="K12" s="93"/>
      <c r="L12" s="93"/>
      <c r="M12" s="93"/>
      <c r="N12" s="95" t="s">
        <v>9</v>
      </c>
    </row>
    <row r="13" spans="1:14" x14ac:dyDescent="0.3">
      <c r="A13" s="115"/>
      <c r="B13" s="99">
        <v>44830</v>
      </c>
      <c r="C13" s="100" t="s">
        <v>272</v>
      </c>
      <c r="D13" s="93">
        <v>100000</v>
      </c>
      <c r="E13" s="104"/>
      <c r="F13" s="119"/>
      <c r="G13" s="93"/>
      <c r="H13" s="101"/>
      <c r="I13" s="93"/>
      <c r="J13" s="93"/>
      <c r="K13" s="93"/>
      <c r="L13" s="93"/>
      <c r="M13" s="93"/>
      <c r="N13" s="94" t="s">
        <v>123</v>
      </c>
    </row>
    <row r="14" spans="1:14" x14ac:dyDescent="0.3">
      <c r="A14" s="115"/>
      <c r="B14" s="99">
        <v>44830</v>
      </c>
      <c r="C14" s="100" t="s">
        <v>306</v>
      </c>
      <c r="D14" s="93">
        <v>94800</v>
      </c>
      <c r="E14" s="103"/>
      <c r="F14" s="119"/>
      <c r="G14" s="93"/>
      <c r="H14" s="93"/>
      <c r="I14" s="93"/>
      <c r="J14" s="93"/>
      <c r="K14" s="93"/>
      <c r="L14" s="93"/>
      <c r="M14" s="93"/>
      <c r="N14" s="94" t="s">
        <v>123</v>
      </c>
    </row>
    <row r="15" spans="1:14" x14ac:dyDescent="0.3">
      <c r="A15" s="115"/>
      <c r="B15" s="99">
        <v>44830</v>
      </c>
      <c r="C15" s="100" t="s">
        <v>307</v>
      </c>
      <c r="D15" s="93">
        <v>15000</v>
      </c>
      <c r="E15" s="103"/>
      <c r="F15" s="119"/>
      <c r="G15" s="93"/>
      <c r="H15" s="93"/>
      <c r="I15" s="93"/>
      <c r="J15" s="93"/>
      <c r="K15" s="93"/>
      <c r="L15" s="93"/>
      <c r="M15" s="93"/>
      <c r="N15" s="94" t="s">
        <v>123</v>
      </c>
    </row>
    <row r="16" spans="1:14" x14ac:dyDescent="0.3">
      <c r="A16" s="115"/>
      <c r="B16" s="99">
        <v>44831</v>
      </c>
      <c r="C16" s="100" t="s">
        <v>308</v>
      </c>
      <c r="D16" s="93"/>
      <c r="E16" s="103"/>
      <c r="F16" s="119"/>
      <c r="G16" s="93"/>
      <c r="H16" s="93"/>
      <c r="I16" s="93"/>
      <c r="J16" s="93">
        <v>150000</v>
      </c>
      <c r="K16" s="93"/>
      <c r="L16" s="93"/>
      <c r="M16" s="93"/>
      <c r="N16" s="94" t="s">
        <v>9</v>
      </c>
    </row>
    <row r="17" spans="1:16" x14ac:dyDescent="0.3">
      <c r="A17" s="115"/>
      <c r="B17" s="99">
        <v>44831</v>
      </c>
      <c r="C17" s="100" t="s">
        <v>96</v>
      </c>
      <c r="D17" s="93">
        <v>32000</v>
      </c>
      <c r="E17" s="103"/>
      <c r="F17" s="119"/>
      <c r="G17" s="93"/>
      <c r="H17" s="93"/>
      <c r="I17" s="93"/>
      <c r="J17" s="93"/>
      <c r="K17" s="93"/>
      <c r="L17" s="93"/>
      <c r="M17" s="93"/>
      <c r="N17" s="94" t="s">
        <v>9</v>
      </c>
    </row>
    <row r="18" spans="1:16" x14ac:dyDescent="0.3">
      <c r="A18" s="115"/>
      <c r="B18" s="99">
        <v>44832</v>
      </c>
      <c r="C18" s="100" t="s">
        <v>135</v>
      </c>
      <c r="D18" s="93">
        <v>200000</v>
      </c>
      <c r="E18" s="103"/>
      <c r="F18" s="119"/>
      <c r="G18" s="93"/>
      <c r="H18" s="93"/>
      <c r="I18" s="93"/>
      <c r="J18" s="93"/>
      <c r="K18" s="93"/>
      <c r="L18" s="93"/>
      <c r="M18" s="93"/>
      <c r="N18" s="94" t="s">
        <v>9</v>
      </c>
    </row>
    <row r="19" spans="1:16" ht="21" x14ac:dyDescent="0.4">
      <c r="A19" s="115"/>
      <c r="B19" s="99"/>
      <c r="C19" s="100"/>
      <c r="D19" s="93"/>
      <c r="E19" s="104"/>
      <c r="F19" s="121"/>
      <c r="G19" s="93"/>
      <c r="H19" s="93"/>
      <c r="I19" s="93"/>
      <c r="J19" s="93"/>
      <c r="K19" s="93"/>
      <c r="L19" s="93"/>
      <c r="M19" s="93"/>
      <c r="N19" s="95"/>
      <c r="P19" s="117"/>
    </row>
    <row r="20" spans="1:16" ht="23.4" x14ac:dyDescent="0.45">
      <c r="A20" s="115"/>
      <c r="B20" s="99"/>
      <c r="C20" s="100"/>
      <c r="D20" s="93">
        <f>SUM(D4:D18)</f>
        <v>681800</v>
      </c>
      <c r="E20" s="104">
        <f>SUM(E8:E19)</f>
        <v>987000</v>
      </c>
      <c r="F20" s="119"/>
      <c r="G20" s="93"/>
      <c r="H20" s="93"/>
      <c r="I20" s="93"/>
      <c r="J20" s="93">
        <f>SUM(J16:J19)</f>
        <v>150000</v>
      </c>
      <c r="K20" s="93"/>
      <c r="L20" s="93"/>
      <c r="M20" s="134">
        <f>SUM(D20:L20)</f>
        <v>1818800</v>
      </c>
      <c r="N20" s="94"/>
      <c r="O20" s="114" t="s">
        <v>393</v>
      </c>
      <c r="P20" s="113"/>
    </row>
    <row r="22" spans="1:16" x14ac:dyDescent="0.3">
      <c r="N22" s="96"/>
    </row>
    <row r="23" spans="1:16" x14ac:dyDescent="0.3">
      <c r="N23" s="97"/>
    </row>
    <row r="24" spans="1:16" ht="18.45" customHeight="1" x14ac:dyDescent="0.3">
      <c r="A24"/>
      <c r="B24" s="285" t="s">
        <v>210</v>
      </c>
      <c r="C24" s="285"/>
      <c r="D24" s="110"/>
      <c r="E24" s="284" t="s">
        <v>211</v>
      </c>
      <c r="F24" s="284"/>
      <c r="G24" s="284"/>
      <c r="H24" s="284"/>
      <c r="I24" s="284"/>
      <c r="J24" s="284" t="s">
        <v>212</v>
      </c>
      <c r="K24" s="284"/>
      <c r="L24" s="284"/>
      <c r="M24" s="284"/>
      <c r="N24" s="284"/>
      <c r="O24" s="284"/>
    </row>
    <row r="25" spans="1:16" ht="14.55" customHeight="1" x14ac:dyDescent="0.3">
      <c r="A25"/>
      <c r="B25" s="285"/>
      <c r="C25" s="285"/>
      <c r="D25" s="110"/>
      <c r="E25" s="284"/>
      <c r="F25" s="284"/>
      <c r="G25" s="284"/>
      <c r="H25" s="284"/>
      <c r="I25" s="284"/>
      <c r="J25" s="284"/>
      <c r="K25" s="284"/>
      <c r="L25" s="284"/>
      <c r="M25" s="284"/>
      <c r="N25" s="284"/>
      <c r="O25" s="284"/>
    </row>
    <row r="26" spans="1:16" ht="14.55" customHeight="1" x14ac:dyDescent="0.3">
      <c r="A26"/>
      <c r="B26" s="285"/>
      <c r="C26" s="285"/>
      <c r="D26" s="110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284"/>
    </row>
    <row r="27" spans="1:16" ht="14.55" customHeight="1" x14ac:dyDescent="0.3">
      <c r="A27"/>
      <c r="B27" s="285"/>
      <c r="C27" s="285"/>
      <c r="D27" s="110"/>
      <c r="E27" s="284"/>
      <c r="F27" s="284"/>
      <c r="G27" s="284"/>
      <c r="H27" s="284"/>
      <c r="I27" s="284"/>
      <c r="J27" s="284"/>
      <c r="K27" s="284"/>
      <c r="L27" s="284"/>
      <c r="M27" s="284"/>
      <c r="N27" s="284"/>
      <c r="O27" s="284"/>
    </row>
    <row r="28" spans="1:16" ht="14.55" customHeight="1" x14ac:dyDescent="0.3">
      <c r="A28"/>
      <c r="B28" s="285"/>
      <c r="C28" s="285"/>
      <c r="D28" s="110"/>
      <c r="E28" s="284"/>
      <c r="F28" s="284"/>
      <c r="G28" s="284"/>
      <c r="H28" s="284"/>
      <c r="I28" s="284"/>
      <c r="J28" s="284"/>
      <c r="K28" s="284"/>
      <c r="L28" s="284"/>
      <c r="M28" s="284"/>
      <c r="N28" s="284"/>
      <c r="O28" s="284"/>
    </row>
    <row r="29" spans="1:16" ht="14.55" customHeight="1" x14ac:dyDescent="0.3">
      <c r="A29"/>
      <c r="B29" s="285"/>
      <c r="C29" s="285"/>
      <c r="D29" s="110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O29" s="284"/>
    </row>
    <row r="30" spans="1:16" ht="14.55" customHeight="1" x14ac:dyDescent="0.3">
      <c r="A30"/>
      <c r="B30" s="285"/>
      <c r="C30" s="285"/>
      <c r="D30" s="110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</row>
    <row r="31" spans="1:16" ht="14.55" customHeight="1" x14ac:dyDescent="0.35">
      <c r="A31"/>
      <c r="B31" s="112"/>
      <c r="C31" s="112"/>
      <c r="D31" s="110"/>
      <c r="E31" s="111"/>
      <c r="F31" s="122"/>
      <c r="G31" s="111"/>
      <c r="H31" s="111"/>
      <c r="I31" s="111"/>
      <c r="J31" s="111"/>
      <c r="K31" s="111"/>
      <c r="L31" s="111"/>
      <c r="M31" s="111"/>
      <c r="N31" s="111"/>
      <c r="O31" s="111"/>
    </row>
    <row r="32" spans="1:16" ht="15.45" customHeight="1" x14ac:dyDescent="0.35">
      <c r="A32"/>
      <c r="B32" s="112"/>
      <c r="C32" s="112"/>
      <c r="D32" s="110"/>
      <c r="E32" s="111"/>
      <c r="F32" s="122"/>
      <c r="G32" s="111"/>
      <c r="H32" s="111"/>
      <c r="I32" s="111"/>
      <c r="J32" s="111"/>
      <c r="K32" s="111"/>
      <c r="L32" s="111"/>
      <c r="M32" s="111"/>
      <c r="N32" s="111"/>
      <c r="O32" s="111"/>
    </row>
    <row r="33" spans="2:4" x14ac:dyDescent="0.3">
      <c r="B33" s="108" t="s">
        <v>248</v>
      </c>
      <c r="D33" s="107">
        <v>2705000</v>
      </c>
    </row>
    <row r="34" spans="2:4" x14ac:dyDescent="0.3">
      <c r="B34" s="108" t="s">
        <v>123</v>
      </c>
      <c r="D34" s="107">
        <v>6233300</v>
      </c>
    </row>
    <row r="35" spans="2:4" x14ac:dyDescent="0.3">
      <c r="B35" s="108" t="s">
        <v>138</v>
      </c>
      <c r="D35" s="107">
        <v>5857900</v>
      </c>
    </row>
    <row r="36" spans="2:4" x14ac:dyDescent="0.3">
      <c r="B36" s="108" t="s">
        <v>231</v>
      </c>
      <c r="D36" s="107">
        <f>SUM(D33:D35)</f>
        <v>14796200</v>
      </c>
    </row>
  </sheetData>
  <mergeCells count="4">
    <mergeCell ref="A1:N1"/>
    <mergeCell ref="B24:C30"/>
    <mergeCell ref="E24:I30"/>
    <mergeCell ref="J24:O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37"/>
  <sheetViews>
    <sheetView topLeftCell="D1" zoomScale="70" zoomScaleNormal="70" workbookViewId="0">
      <selection activeCell="O25" sqref="O25"/>
    </sheetView>
  </sheetViews>
  <sheetFormatPr defaultColWidth="8.77734375" defaultRowHeight="15.6" x14ac:dyDescent="0.3"/>
  <cols>
    <col min="1" max="1" width="5" style="116" customWidth="1"/>
    <col min="2" max="2" width="15.77734375" style="108" customWidth="1"/>
    <col min="3" max="3" width="64.109375" style="109" customWidth="1"/>
    <col min="4" max="4" width="16.21875" style="107" customWidth="1"/>
    <col min="5" max="5" width="15.5546875" style="105" customWidth="1"/>
    <col min="6" max="6" width="15.5546875" style="120" customWidth="1"/>
    <col min="7" max="7" width="17.5546875" style="107" customWidth="1"/>
    <col min="8" max="9" width="16.77734375" style="107" customWidth="1"/>
    <col min="10" max="10" width="16.33203125" style="107" customWidth="1"/>
    <col min="11" max="11" width="14.21875" style="107" customWidth="1"/>
    <col min="12" max="12" width="15.44140625" style="107" customWidth="1"/>
    <col min="13" max="13" width="13" style="107" customWidth="1"/>
    <col min="14" max="14" width="15.21875" style="98" customWidth="1"/>
    <col min="15" max="15" width="14.77734375" customWidth="1"/>
    <col min="16" max="16" width="18" customWidth="1"/>
    <col min="17" max="17" width="15.88671875" bestFit="1" customWidth="1"/>
  </cols>
  <sheetData>
    <row r="1" spans="1:14" ht="22.8" x14ac:dyDescent="0.4">
      <c r="A1" s="283" t="s">
        <v>300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</row>
    <row r="3" spans="1:14" ht="34.5" customHeight="1" x14ac:dyDescent="0.3">
      <c r="A3" s="91" t="s">
        <v>201</v>
      </c>
      <c r="B3" s="91" t="s">
        <v>0</v>
      </c>
      <c r="C3" s="91" t="s">
        <v>202</v>
      </c>
      <c r="D3" s="92" t="s">
        <v>203</v>
      </c>
      <c r="E3" s="102" t="s">
        <v>204</v>
      </c>
      <c r="F3" s="118" t="s">
        <v>214</v>
      </c>
      <c r="G3" s="92" t="s">
        <v>205</v>
      </c>
      <c r="H3" s="92" t="s">
        <v>206</v>
      </c>
      <c r="I3" s="92" t="s">
        <v>215</v>
      </c>
      <c r="J3" s="92" t="s">
        <v>207</v>
      </c>
      <c r="K3" s="92" t="s">
        <v>208</v>
      </c>
      <c r="L3" s="92" t="s">
        <v>215</v>
      </c>
      <c r="M3" s="92" t="s">
        <v>209</v>
      </c>
      <c r="N3" s="91" t="s">
        <v>1</v>
      </c>
    </row>
    <row r="4" spans="1:14" x14ac:dyDescent="0.3">
      <c r="A4" s="115">
        <v>1</v>
      </c>
      <c r="B4" s="99">
        <v>44830</v>
      </c>
      <c r="C4" s="93" t="s">
        <v>309</v>
      </c>
      <c r="D4" s="93">
        <v>50000</v>
      </c>
      <c r="E4" s="103"/>
      <c r="F4" s="119"/>
      <c r="G4" s="93"/>
      <c r="H4" s="93"/>
      <c r="I4" s="93"/>
      <c r="J4" s="93"/>
      <c r="K4" s="93"/>
      <c r="L4" s="93"/>
      <c r="M4" s="93"/>
      <c r="N4" s="94" t="s">
        <v>123</v>
      </c>
    </row>
    <row r="5" spans="1:14" x14ac:dyDescent="0.3">
      <c r="A5" s="115">
        <v>2</v>
      </c>
      <c r="B5" s="99">
        <v>44830</v>
      </c>
      <c r="C5" s="100" t="s">
        <v>246</v>
      </c>
      <c r="D5" s="93">
        <v>60000</v>
      </c>
      <c r="E5" s="103"/>
      <c r="F5" s="119"/>
      <c r="G5" s="93"/>
      <c r="H5" s="93"/>
      <c r="I5" s="93"/>
      <c r="J5" s="93"/>
      <c r="K5" s="93"/>
      <c r="L5" s="93"/>
      <c r="M5" s="93"/>
      <c r="N5" s="94" t="s">
        <v>123</v>
      </c>
    </row>
    <row r="6" spans="1:14" x14ac:dyDescent="0.3">
      <c r="A6" s="115">
        <v>3</v>
      </c>
      <c r="B6" s="99">
        <v>44830</v>
      </c>
      <c r="C6" s="100" t="s">
        <v>96</v>
      </c>
      <c r="D6" s="93">
        <v>85000</v>
      </c>
      <c r="E6" s="103"/>
      <c r="F6" s="119"/>
      <c r="G6" s="93"/>
      <c r="H6" s="93"/>
      <c r="I6" s="93"/>
      <c r="J6" s="93"/>
      <c r="K6" s="93"/>
      <c r="L6" s="93"/>
      <c r="M6" s="93"/>
      <c r="N6" s="94" t="s">
        <v>123</v>
      </c>
    </row>
    <row r="7" spans="1:14" x14ac:dyDescent="0.3">
      <c r="A7" s="115">
        <v>4</v>
      </c>
      <c r="B7" s="99">
        <v>27</v>
      </c>
      <c r="C7" s="100" t="s">
        <v>282</v>
      </c>
      <c r="D7" s="93">
        <v>205000</v>
      </c>
      <c r="E7" s="103"/>
      <c r="F7" s="119"/>
      <c r="G7" s="93"/>
      <c r="H7" s="93"/>
      <c r="I7" s="93"/>
      <c r="J7" s="93"/>
      <c r="K7" s="93"/>
      <c r="L7" s="93"/>
      <c r="M7" s="93"/>
      <c r="N7" s="94" t="s">
        <v>123</v>
      </c>
    </row>
    <row r="8" spans="1:14" x14ac:dyDescent="0.3">
      <c r="A8" s="115">
        <v>5</v>
      </c>
      <c r="B8" s="99">
        <v>27</v>
      </c>
      <c r="C8" s="100" t="s">
        <v>246</v>
      </c>
      <c r="D8" s="93">
        <v>60000</v>
      </c>
      <c r="E8" s="103"/>
      <c r="F8" s="119"/>
      <c r="G8" s="93"/>
      <c r="H8" s="93"/>
      <c r="I8" s="93"/>
      <c r="J8" s="93"/>
      <c r="K8" s="93"/>
      <c r="L8" s="93"/>
      <c r="M8" s="93"/>
      <c r="N8" s="94" t="s">
        <v>123</v>
      </c>
    </row>
    <row r="9" spans="1:14" x14ac:dyDescent="0.3">
      <c r="A9" s="115">
        <v>6</v>
      </c>
      <c r="B9" s="99">
        <v>27</v>
      </c>
      <c r="C9" s="100" t="s">
        <v>310</v>
      </c>
      <c r="D9" s="93"/>
      <c r="E9" s="103"/>
      <c r="F9" s="119"/>
      <c r="G9" s="93"/>
      <c r="H9" s="93"/>
      <c r="I9" s="93"/>
      <c r="J9" s="93">
        <v>100000</v>
      </c>
      <c r="K9" s="93"/>
      <c r="L9" s="93"/>
      <c r="M9" s="93"/>
      <c r="N9" s="95" t="s">
        <v>123</v>
      </c>
    </row>
    <row r="10" spans="1:14" x14ac:dyDescent="0.3">
      <c r="A10" s="115">
        <v>7</v>
      </c>
      <c r="B10" s="99">
        <v>27</v>
      </c>
      <c r="C10" s="100" t="s">
        <v>311</v>
      </c>
      <c r="D10" s="93"/>
      <c r="E10" s="103"/>
      <c r="F10" s="119"/>
      <c r="G10" s="93"/>
      <c r="H10" s="93"/>
      <c r="I10" s="93"/>
      <c r="J10" s="93">
        <v>200000</v>
      </c>
      <c r="K10" s="93"/>
      <c r="L10" s="93"/>
      <c r="M10" s="93"/>
      <c r="N10" s="95" t="s">
        <v>123</v>
      </c>
    </row>
    <row r="11" spans="1:14" x14ac:dyDescent="0.3">
      <c r="A11" s="115">
        <v>8</v>
      </c>
      <c r="B11" s="99">
        <v>27</v>
      </c>
      <c r="C11" s="100" t="s">
        <v>312</v>
      </c>
      <c r="D11" s="93">
        <v>50000</v>
      </c>
      <c r="E11" s="103"/>
      <c r="F11" s="119"/>
      <c r="G11" s="93"/>
      <c r="H11" s="93"/>
      <c r="I11" s="93"/>
      <c r="J11" s="93"/>
      <c r="K11" s="93"/>
      <c r="L11" s="93"/>
      <c r="M11" s="93"/>
      <c r="N11" s="95" t="s">
        <v>123</v>
      </c>
    </row>
    <row r="12" spans="1:14" x14ac:dyDescent="0.3">
      <c r="A12" s="115">
        <v>9</v>
      </c>
      <c r="B12" s="99">
        <v>27</v>
      </c>
      <c r="C12" s="100" t="s">
        <v>309</v>
      </c>
      <c r="D12" s="93">
        <v>50000</v>
      </c>
      <c r="E12" s="103"/>
      <c r="F12" s="119"/>
      <c r="G12" s="93"/>
      <c r="H12" s="93"/>
      <c r="I12" s="93"/>
      <c r="J12" s="93"/>
      <c r="K12" s="93"/>
      <c r="L12" s="93"/>
      <c r="M12" s="93"/>
      <c r="N12" s="95" t="s">
        <v>123</v>
      </c>
    </row>
    <row r="13" spans="1:14" x14ac:dyDescent="0.3">
      <c r="A13" s="115">
        <v>10</v>
      </c>
      <c r="B13" s="99">
        <v>27</v>
      </c>
      <c r="C13" s="100" t="s">
        <v>313</v>
      </c>
      <c r="E13" s="104"/>
      <c r="F13" s="93">
        <v>50000</v>
      </c>
      <c r="G13" s="93"/>
      <c r="H13" s="101"/>
      <c r="I13" s="93"/>
      <c r="J13" s="93"/>
      <c r="K13" s="93"/>
      <c r="L13" s="93"/>
      <c r="M13" s="93"/>
      <c r="N13" s="94" t="s">
        <v>248</v>
      </c>
    </row>
    <row r="14" spans="1:14" x14ac:dyDescent="0.3">
      <c r="A14" s="115">
        <v>11</v>
      </c>
      <c r="B14" s="99">
        <v>27</v>
      </c>
      <c r="C14" s="100" t="s">
        <v>314</v>
      </c>
      <c r="D14" s="93">
        <v>50000</v>
      </c>
      <c r="E14" s="103"/>
      <c r="F14" s="119"/>
      <c r="G14" s="93"/>
      <c r="H14" s="93"/>
      <c r="I14" s="93"/>
      <c r="J14" s="93"/>
      <c r="K14" s="93"/>
      <c r="L14" s="93"/>
      <c r="M14" s="93"/>
      <c r="N14" s="94" t="s">
        <v>248</v>
      </c>
    </row>
    <row r="15" spans="1:14" x14ac:dyDescent="0.3">
      <c r="A15" s="115">
        <v>12</v>
      </c>
      <c r="B15" s="99">
        <v>28</v>
      </c>
      <c r="C15" s="100" t="s">
        <v>315</v>
      </c>
      <c r="D15" s="93">
        <v>200000</v>
      </c>
      <c r="E15" s="103"/>
      <c r="F15" s="119"/>
      <c r="G15" s="93"/>
      <c r="H15" s="93"/>
      <c r="I15" s="93"/>
      <c r="J15" s="93"/>
      <c r="K15" s="93"/>
      <c r="L15" s="93"/>
      <c r="M15" s="93"/>
      <c r="N15" s="94" t="s">
        <v>9</v>
      </c>
    </row>
    <row r="16" spans="1:14" x14ac:dyDescent="0.3">
      <c r="A16" s="115">
        <v>13</v>
      </c>
      <c r="B16" s="99">
        <v>28</v>
      </c>
      <c r="C16" s="100" t="s">
        <v>316</v>
      </c>
      <c r="D16" s="93">
        <v>200000</v>
      </c>
      <c r="E16" s="103"/>
      <c r="F16" s="119"/>
      <c r="G16" s="93"/>
      <c r="H16" s="93"/>
      <c r="I16" s="93"/>
      <c r="J16" s="93"/>
      <c r="K16" s="93"/>
      <c r="L16" s="93"/>
      <c r="M16" s="93"/>
      <c r="N16" s="94" t="s">
        <v>9</v>
      </c>
    </row>
    <row r="17" spans="1:16" x14ac:dyDescent="0.3">
      <c r="A17" s="115">
        <v>14</v>
      </c>
      <c r="B17" s="99">
        <v>28</v>
      </c>
      <c r="C17" s="100" t="s">
        <v>317</v>
      </c>
      <c r="D17" s="93"/>
      <c r="E17" s="103">
        <v>50000</v>
      </c>
      <c r="F17" s="119"/>
      <c r="G17" s="93"/>
      <c r="H17" s="93"/>
      <c r="I17" s="93"/>
      <c r="J17" s="93"/>
      <c r="K17" s="93"/>
      <c r="L17" s="93"/>
      <c r="M17" s="93"/>
      <c r="N17" s="94" t="s">
        <v>248</v>
      </c>
    </row>
    <row r="18" spans="1:16" ht="14.55" customHeight="1" x14ac:dyDescent="0.3">
      <c r="A18" s="115">
        <v>15</v>
      </c>
      <c r="B18" s="99">
        <v>28</v>
      </c>
      <c r="C18" s="100" t="s">
        <v>318</v>
      </c>
      <c r="D18" s="93"/>
      <c r="E18" s="103"/>
      <c r="F18" s="119">
        <v>100000</v>
      </c>
      <c r="G18" s="93"/>
      <c r="H18" s="93"/>
      <c r="I18" s="93"/>
      <c r="J18" s="93"/>
      <c r="K18" s="93"/>
      <c r="L18" s="93"/>
      <c r="M18" s="93"/>
      <c r="N18" s="94" t="s">
        <v>248</v>
      </c>
    </row>
    <row r="19" spans="1:16" x14ac:dyDescent="0.3">
      <c r="A19" s="115">
        <v>16</v>
      </c>
      <c r="B19" s="99">
        <v>29</v>
      </c>
      <c r="C19" s="100" t="s">
        <v>81</v>
      </c>
      <c r="D19" s="93"/>
      <c r="E19" s="103">
        <v>210000</v>
      </c>
      <c r="F19" s="119"/>
      <c r="G19" s="93"/>
      <c r="H19" s="93"/>
      <c r="I19" s="93"/>
      <c r="J19" s="93"/>
      <c r="K19" s="93"/>
      <c r="L19" s="93"/>
      <c r="M19" s="93"/>
      <c r="N19" s="94" t="s">
        <v>248</v>
      </c>
    </row>
    <row r="20" spans="1:16" x14ac:dyDescent="0.3">
      <c r="A20" s="115">
        <v>17</v>
      </c>
      <c r="B20" s="99">
        <v>29</v>
      </c>
      <c r="C20" s="100" t="s">
        <v>319</v>
      </c>
      <c r="D20" s="93"/>
      <c r="E20" s="103">
        <v>20000</v>
      </c>
      <c r="F20" s="119"/>
      <c r="G20" s="93"/>
      <c r="H20" s="93"/>
      <c r="I20" s="93"/>
      <c r="J20" s="93"/>
      <c r="K20" s="93"/>
      <c r="L20" s="93"/>
      <c r="M20" s="93"/>
      <c r="N20" s="94" t="s">
        <v>248</v>
      </c>
    </row>
    <row r="21" spans="1:16" x14ac:dyDescent="0.3">
      <c r="A21" s="115">
        <v>18</v>
      </c>
      <c r="B21" s="99">
        <v>29</v>
      </c>
      <c r="C21" s="100" t="s">
        <v>320</v>
      </c>
      <c r="D21" s="93"/>
      <c r="E21" s="103">
        <v>60000</v>
      </c>
      <c r="F21" s="119"/>
      <c r="G21" s="93"/>
      <c r="H21" s="93"/>
      <c r="I21" s="93"/>
      <c r="J21" s="93"/>
      <c r="K21" s="93"/>
      <c r="L21" s="93"/>
      <c r="M21" s="93"/>
      <c r="N21" s="94" t="s">
        <v>248</v>
      </c>
    </row>
    <row r="22" spans="1:16" x14ac:dyDescent="0.3">
      <c r="A22" s="115">
        <v>19</v>
      </c>
      <c r="B22" s="99">
        <v>29</v>
      </c>
      <c r="C22" s="100" t="s">
        <v>321</v>
      </c>
      <c r="D22" s="93"/>
      <c r="E22" s="103"/>
      <c r="F22" s="119"/>
      <c r="G22" s="93"/>
      <c r="H22" s="93"/>
      <c r="I22" s="93"/>
      <c r="J22" s="93"/>
      <c r="K22" s="93">
        <v>200000</v>
      </c>
      <c r="L22" s="93"/>
      <c r="M22" s="93"/>
      <c r="N22" s="94" t="s">
        <v>248</v>
      </c>
    </row>
    <row r="23" spans="1:16" x14ac:dyDescent="0.3">
      <c r="A23" s="115">
        <v>20</v>
      </c>
      <c r="B23" s="99">
        <v>29</v>
      </c>
      <c r="C23" s="100" t="s">
        <v>81</v>
      </c>
      <c r="D23" s="93"/>
      <c r="E23" s="103">
        <v>60000</v>
      </c>
      <c r="F23" s="119"/>
      <c r="G23" s="93"/>
      <c r="H23" s="93"/>
      <c r="I23" s="93"/>
      <c r="J23" s="93"/>
      <c r="K23" s="93"/>
      <c r="L23" s="93"/>
      <c r="M23" s="93"/>
      <c r="N23" s="94" t="s">
        <v>248</v>
      </c>
    </row>
    <row r="24" spans="1:16" ht="21" x14ac:dyDescent="0.4">
      <c r="A24" s="115"/>
      <c r="B24" s="99"/>
      <c r="C24" s="100"/>
      <c r="D24" s="93"/>
      <c r="E24" s="104"/>
      <c r="F24" s="121"/>
      <c r="G24" s="93"/>
      <c r="H24" s="93"/>
      <c r="I24" s="93"/>
      <c r="J24" s="93"/>
      <c r="K24" s="93"/>
      <c r="L24" s="93"/>
      <c r="M24" s="93"/>
      <c r="N24" s="95"/>
      <c r="P24" s="117"/>
    </row>
    <row r="25" spans="1:16" ht="18" x14ac:dyDescent="0.35">
      <c r="A25" s="115"/>
      <c r="B25" s="99"/>
      <c r="C25" s="123" t="s">
        <v>231</v>
      </c>
      <c r="D25" s="93">
        <f>SUM(D4:D24)</f>
        <v>1010000</v>
      </c>
      <c r="E25" s="104">
        <f>SUM(E4:E24)</f>
        <v>400000</v>
      </c>
      <c r="F25" s="119">
        <f>SUM(F4:F24)</f>
        <v>150000</v>
      </c>
      <c r="G25" s="93"/>
      <c r="H25" s="93"/>
      <c r="I25" s="93"/>
      <c r="J25" s="93">
        <f>SUM(J4:J24)</f>
        <v>300000</v>
      </c>
      <c r="K25" s="93">
        <f>SUM(K4:K24)</f>
        <v>200000</v>
      </c>
      <c r="L25" s="93"/>
      <c r="M25" s="93">
        <f>SUM(D25:L25)</f>
        <v>2060000</v>
      </c>
      <c r="N25" s="94"/>
      <c r="O25" s="114" t="s">
        <v>322</v>
      </c>
      <c r="P25" s="113"/>
    </row>
    <row r="27" spans="1:16" x14ac:dyDescent="0.3">
      <c r="N27" s="96"/>
    </row>
    <row r="28" spans="1:16" x14ac:dyDescent="0.3">
      <c r="N28" s="97"/>
    </row>
    <row r="29" spans="1:16" ht="18.45" customHeight="1" x14ac:dyDescent="0.3">
      <c r="A29"/>
      <c r="B29" s="285" t="s">
        <v>210</v>
      </c>
      <c r="C29" s="285"/>
      <c r="D29" s="110"/>
      <c r="E29" s="284" t="s">
        <v>211</v>
      </c>
      <c r="F29" s="284"/>
      <c r="G29" s="284"/>
      <c r="H29" s="284"/>
      <c r="I29" s="284"/>
      <c r="J29" s="284" t="s">
        <v>212</v>
      </c>
      <c r="K29" s="284"/>
      <c r="L29" s="284"/>
      <c r="M29" s="284"/>
      <c r="N29" s="284"/>
      <c r="O29" s="284"/>
    </row>
    <row r="30" spans="1:16" ht="14.55" customHeight="1" x14ac:dyDescent="0.3">
      <c r="A30"/>
      <c r="B30" s="285"/>
      <c r="C30" s="285"/>
      <c r="D30" s="110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</row>
    <row r="31" spans="1:16" ht="14.55" customHeight="1" x14ac:dyDescent="0.3">
      <c r="A31"/>
      <c r="B31" s="285"/>
      <c r="C31" s="285"/>
      <c r="D31" s="110"/>
      <c r="E31" s="284"/>
      <c r="F31" s="284"/>
      <c r="G31" s="284"/>
      <c r="H31" s="284"/>
      <c r="I31" s="284"/>
      <c r="J31" s="284"/>
      <c r="K31" s="284"/>
      <c r="L31" s="284"/>
      <c r="M31" s="284"/>
      <c r="N31" s="284"/>
      <c r="O31" s="284"/>
    </row>
    <row r="32" spans="1:16" ht="14.55" customHeight="1" x14ac:dyDescent="0.3">
      <c r="A32"/>
      <c r="B32" s="285"/>
      <c r="C32" s="285"/>
      <c r="D32" s="110"/>
      <c r="E32" s="284"/>
      <c r="F32" s="284"/>
      <c r="G32" s="284"/>
      <c r="H32" s="284"/>
      <c r="I32" s="284"/>
      <c r="J32" s="284"/>
      <c r="K32" s="284"/>
      <c r="L32" s="284"/>
      <c r="M32" s="284"/>
      <c r="N32" s="284"/>
      <c r="O32" s="284"/>
    </row>
    <row r="33" spans="1:19" ht="14.55" customHeight="1" x14ac:dyDescent="0.3">
      <c r="A33"/>
      <c r="B33" s="285"/>
      <c r="C33" s="285"/>
      <c r="D33" s="110"/>
      <c r="E33" s="284"/>
      <c r="F33" s="284"/>
      <c r="G33" s="284"/>
      <c r="H33" s="284"/>
      <c r="I33" s="284"/>
      <c r="J33" s="284"/>
      <c r="K33" s="284"/>
      <c r="L33" s="284"/>
      <c r="M33" s="284"/>
      <c r="N33" s="284"/>
      <c r="O33" s="284"/>
    </row>
    <row r="34" spans="1:19" ht="14.55" customHeight="1" x14ac:dyDescent="0.35">
      <c r="A34"/>
      <c r="B34" s="285"/>
      <c r="C34" s="285"/>
      <c r="D34" s="110"/>
      <c r="E34" s="284"/>
      <c r="F34" s="284"/>
      <c r="G34" s="284"/>
      <c r="H34" s="284"/>
      <c r="I34" s="284"/>
      <c r="J34" s="284"/>
      <c r="K34" s="284"/>
      <c r="L34" s="284"/>
      <c r="M34" s="284"/>
      <c r="N34" s="284"/>
      <c r="O34" s="284"/>
      <c r="S34" s="124"/>
    </row>
    <row r="35" spans="1:19" ht="14.55" customHeight="1" x14ac:dyDescent="0.35">
      <c r="A35"/>
      <c r="B35" s="285"/>
      <c r="C35" s="285"/>
      <c r="D35" s="110"/>
      <c r="E35" s="284"/>
      <c r="F35" s="284"/>
      <c r="G35" s="284"/>
      <c r="H35" s="284"/>
      <c r="I35" s="284"/>
      <c r="J35" s="284"/>
      <c r="K35" s="284"/>
      <c r="L35" s="284"/>
      <c r="M35" s="284"/>
      <c r="N35" s="284"/>
      <c r="O35" s="284"/>
      <c r="S35" s="124"/>
    </row>
    <row r="36" spans="1:19" ht="14.55" customHeight="1" x14ac:dyDescent="0.35">
      <c r="A36"/>
      <c r="B36" s="112"/>
      <c r="C36" s="112"/>
      <c r="D36" s="110"/>
      <c r="E36" s="111"/>
      <c r="F36" s="122"/>
      <c r="G36" s="111"/>
      <c r="H36" s="111"/>
      <c r="I36" s="111"/>
      <c r="J36" s="111"/>
      <c r="K36" s="111"/>
      <c r="L36" s="111"/>
      <c r="M36" s="111"/>
      <c r="N36" s="111"/>
      <c r="O36" s="111"/>
      <c r="S36" s="124"/>
    </row>
    <row r="37" spans="1:19" ht="15.45" customHeight="1" x14ac:dyDescent="0.35">
      <c r="A37"/>
      <c r="B37" s="112"/>
      <c r="C37" s="112"/>
      <c r="D37" s="110"/>
      <c r="E37" s="111"/>
      <c r="F37" s="122"/>
      <c r="G37" s="111"/>
      <c r="H37" s="111"/>
      <c r="I37" s="111"/>
      <c r="J37" s="111"/>
      <c r="K37" s="111"/>
      <c r="L37" s="111"/>
      <c r="M37" s="111"/>
      <c r="N37" s="111"/>
      <c r="O37" s="111"/>
    </row>
  </sheetData>
  <mergeCells count="4">
    <mergeCell ref="A1:N1"/>
    <mergeCell ref="B29:C35"/>
    <mergeCell ref="E29:I35"/>
    <mergeCell ref="J29:O35"/>
  </mergeCells>
  <pageMargins left="0.7" right="0.7" top="0.75" bottom="0.75" header="0.3" footer="0.3"/>
  <pageSetup paperSize="9" scale="4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34"/>
  <sheetViews>
    <sheetView topLeftCell="E1" zoomScale="70" zoomScaleNormal="70" workbookViewId="0">
      <selection activeCell="B25" sqref="B25"/>
    </sheetView>
  </sheetViews>
  <sheetFormatPr defaultColWidth="8.77734375" defaultRowHeight="15.6" x14ac:dyDescent="0.3"/>
  <cols>
    <col min="1" max="1" width="5" style="116" customWidth="1"/>
    <col min="2" max="2" width="15.77734375" style="108" customWidth="1"/>
    <col min="3" max="3" width="64.109375" style="109" customWidth="1"/>
    <col min="4" max="4" width="16.21875" style="107" customWidth="1"/>
    <col min="5" max="5" width="15.5546875" style="105" customWidth="1"/>
    <col min="6" max="6" width="15.5546875" style="120" customWidth="1"/>
    <col min="7" max="7" width="17.5546875" style="107" customWidth="1"/>
    <col min="8" max="9" width="16.77734375" style="107" customWidth="1"/>
    <col min="10" max="10" width="16.33203125" style="107" customWidth="1"/>
    <col min="11" max="11" width="14.21875" style="107" customWidth="1"/>
    <col min="12" max="13" width="15.44140625" style="107" customWidth="1"/>
    <col min="14" max="14" width="13" style="107" customWidth="1"/>
    <col min="15" max="15" width="15.21875" style="98" customWidth="1"/>
    <col min="16" max="16" width="14.77734375" customWidth="1"/>
    <col min="17" max="17" width="18" customWidth="1"/>
    <col min="18" max="18" width="15.88671875" bestFit="1" customWidth="1"/>
  </cols>
  <sheetData>
    <row r="1" spans="1:15" ht="22.8" x14ac:dyDescent="0.4">
      <c r="A1" s="283" t="s">
        <v>330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</row>
    <row r="3" spans="1:15" ht="34.5" customHeight="1" x14ac:dyDescent="0.3">
      <c r="A3" s="91" t="s">
        <v>201</v>
      </c>
      <c r="B3" s="91" t="s">
        <v>0</v>
      </c>
      <c r="C3" s="91" t="s">
        <v>202</v>
      </c>
      <c r="D3" s="92" t="s">
        <v>203</v>
      </c>
      <c r="E3" s="102" t="s">
        <v>204</v>
      </c>
      <c r="F3" s="118" t="s">
        <v>214</v>
      </c>
      <c r="G3" s="92" t="s">
        <v>205</v>
      </c>
      <c r="H3" s="92" t="s">
        <v>206</v>
      </c>
      <c r="I3" s="92" t="s">
        <v>215</v>
      </c>
      <c r="J3" s="92" t="s">
        <v>207</v>
      </c>
      <c r="K3" s="92" t="s">
        <v>208</v>
      </c>
      <c r="L3" s="92" t="s">
        <v>215</v>
      </c>
      <c r="M3" s="92" t="s">
        <v>328</v>
      </c>
      <c r="N3" s="92" t="s">
        <v>209</v>
      </c>
      <c r="O3" s="91" t="s">
        <v>1</v>
      </c>
    </row>
    <row r="4" spans="1:15" x14ac:dyDescent="0.3">
      <c r="A4" s="115">
        <v>1</v>
      </c>
      <c r="B4" s="99">
        <v>44586</v>
      </c>
      <c r="C4" s="93" t="s">
        <v>126</v>
      </c>
      <c r="D4" s="93">
        <v>100000</v>
      </c>
      <c r="E4" s="103"/>
      <c r="F4" s="119"/>
      <c r="G4" s="93"/>
      <c r="H4" s="93"/>
      <c r="I4" s="93"/>
      <c r="J4" s="93"/>
      <c r="K4" s="93"/>
      <c r="L4" s="93"/>
      <c r="M4" s="93"/>
      <c r="N4" s="93"/>
      <c r="O4" s="94" t="s">
        <v>138</v>
      </c>
    </row>
    <row r="5" spans="1:15" x14ac:dyDescent="0.3">
      <c r="A5" s="115">
        <v>2</v>
      </c>
      <c r="B5" s="99">
        <v>44589</v>
      </c>
      <c r="C5" s="100" t="s">
        <v>323</v>
      </c>
      <c r="D5" s="93">
        <v>50000</v>
      </c>
      <c r="E5" s="103"/>
      <c r="F5" s="119"/>
      <c r="G5" s="93"/>
      <c r="H5" s="93"/>
      <c r="I5" s="93"/>
      <c r="J5" s="93"/>
      <c r="K5" s="93"/>
      <c r="L5" s="93"/>
      <c r="M5" s="93"/>
      <c r="N5" s="93"/>
      <c r="O5" s="94" t="s">
        <v>138</v>
      </c>
    </row>
    <row r="6" spans="1:15" x14ac:dyDescent="0.3">
      <c r="A6" s="115">
        <v>3</v>
      </c>
      <c r="B6" s="99">
        <v>44590</v>
      </c>
      <c r="C6" s="93" t="s">
        <v>126</v>
      </c>
      <c r="D6" s="93">
        <v>100000</v>
      </c>
      <c r="E6" s="103"/>
      <c r="F6" s="119"/>
      <c r="G6" s="93"/>
      <c r="H6" s="93"/>
      <c r="I6" s="93"/>
      <c r="J6" s="93"/>
      <c r="K6" s="93"/>
      <c r="L6" s="93"/>
      <c r="M6" s="93"/>
      <c r="N6" s="93"/>
      <c r="O6" s="94" t="s">
        <v>138</v>
      </c>
    </row>
    <row r="7" spans="1:15" x14ac:dyDescent="0.3">
      <c r="A7" s="115">
        <v>4</v>
      </c>
      <c r="B7" s="99">
        <v>44590</v>
      </c>
      <c r="C7" s="100" t="s">
        <v>323</v>
      </c>
      <c r="D7" s="93">
        <v>100000</v>
      </c>
      <c r="E7" s="103"/>
      <c r="F7" s="119"/>
      <c r="G7" s="93"/>
      <c r="H7" s="93"/>
      <c r="I7" s="93"/>
      <c r="J7" s="93"/>
      <c r="K7" s="93"/>
      <c r="L7" s="93"/>
      <c r="M7" s="93"/>
      <c r="N7" s="93"/>
      <c r="O7" s="94" t="s">
        <v>139</v>
      </c>
    </row>
    <row r="8" spans="1:15" x14ac:dyDescent="0.3">
      <c r="A8" s="115">
        <v>5</v>
      </c>
      <c r="B8" s="99">
        <v>44590</v>
      </c>
      <c r="C8" s="93" t="s">
        <v>126</v>
      </c>
      <c r="D8" s="93">
        <v>100000</v>
      </c>
      <c r="E8" s="103"/>
      <c r="F8" s="119"/>
      <c r="G8" s="93"/>
      <c r="H8" s="93"/>
      <c r="I8" s="93"/>
      <c r="J8" s="93"/>
      <c r="K8" s="93"/>
      <c r="L8" s="93"/>
      <c r="M8" s="93"/>
      <c r="N8" s="93"/>
      <c r="O8" s="94" t="s">
        <v>138</v>
      </c>
    </row>
    <row r="9" spans="1:15" x14ac:dyDescent="0.3">
      <c r="A9" s="115">
        <v>6</v>
      </c>
      <c r="B9" s="99">
        <v>44590</v>
      </c>
      <c r="C9" s="100" t="s">
        <v>323</v>
      </c>
      <c r="D9" s="93">
        <v>50000</v>
      </c>
      <c r="E9" s="103"/>
      <c r="F9" s="119"/>
      <c r="G9" s="93"/>
      <c r="H9" s="93"/>
      <c r="I9" s="93"/>
      <c r="J9" s="93"/>
      <c r="K9" s="93"/>
      <c r="L9" s="93"/>
      <c r="M9" s="93"/>
      <c r="N9" s="93"/>
      <c r="O9" s="95" t="s">
        <v>138</v>
      </c>
    </row>
    <row r="10" spans="1:15" x14ac:dyDescent="0.3">
      <c r="A10" s="115">
        <v>7</v>
      </c>
      <c r="B10" s="99">
        <v>44591</v>
      </c>
      <c r="C10" s="100" t="s">
        <v>324</v>
      </c>
      <c r="D10" s="93">
        <v>7000</v>
      </c>
      <c r="E10" s="103"/>
      <c r="F10" s="119"/>
      <c r="G10" s="93"/>
      <c r="H10" s="93"/>
      <c r="I10" s="93"/>
      <c r="J10" s="93"/>
      <c r="K10" s="93"/>
      <c r="L10" s="93"/>
      <c r="M10" s="93"/>
      <c r="N10" s="93"/>
      <c r="O10" s="95" t="s">
        <v>138</v>
      </c>
    </row>
    <row r="11" spans="1:15" x14ac:dyDescent="0.3">
      <c r="A11" s="115">
        <v>8</v>
      </c>
      <c r="B11" s="99">
        <v>44591</v>
      </c>
      <c r="C11" s="100" t="s">
        <v>325</v>
      </c>
      <c r="D11" s="93">
        <v>100000</v>
      </c>
      <c r="E11" s="103"/>
      <c r="F11" s="119"/>
      <c r="G11" s="93"/>
      <c r="H11" s="93"/>
      <c r="I11" s="93"/>
      <c r="J11" s="93"/>
      <c r="K11" s="93"/>
      <c r="L11" s="93"/>
      <c r="M11" s="93"/>
      <c r="N11" s="93"/>
      <c r="O11" s="95" t="s">
        <v>138</v>
      </c>
    </row>
    <row r="12" spans="1:15" x14ac:dyDescent="0.3">
      <c r="A12" s="115">
        <v>9</v>
      </c>
      <c r="B12" s="99">
        <v>44835</v>
      </c>
      <c r="C12" s="100" t="s">
        <v>323</v>
      </c>
      <c r="D12" s="107">
        <v>100000</v>
      </c>
      <c r="E12" s="104"/>
      <c r="F12" s="93"/>
      <c r="G12" s="93"/>
      <c r="H12" s="101"/>
      <c r="I12" s="93"/>
      <c r="J12" s="93"/>
      <c r="K12" s="93"/>
      <c r="L12" s="93"/>
      <c r="M12" s="93"/>
      <c r="N12" s="93"/>
      <c r="O12" s="95" t="s">
        <v>138</v>
      </c>
    </row>
    <row r="13" spans="1:15" x14ac:dyDescent="0.3">
      <c r="A13" s="115">
        <v>10</v>
      </c>
      <c r="B13" s="99">
        <v>44835</v>
      </c>
      <c r="C13" s="100" t="s">
        <v>323</v>
      </c>
      <c r="D13" s="93">
        <v>50000</v>
      </c>
      <c r="E13" s="103"/>
      <c r="F13" s="119"/>
      <c r="G13" s="93"/>
      <c r="H13" s="93"/>
      <c r="I13" s="93"/>
      <c r="J13" s="93"/>
      <c r="K13" s="93"/>
      <c r="L13" s="93"/>
      <c r="M13" s="93"/>
      <c r="N13" s="93"/>
      <c r="O13" s="95" t="s">
        <v>138</v>
      </c>
    </row>
    <row r="14" spans="1:15" x14ac:dyDescent="0.3">
      <c r="A14" s="115">
        <v>11</v>
      </c>
      <c r="B14" s="99">
        <v>44835</v>
      </c>
      <c r="C14" s="100" t="s">
        <v>326</v>
      </c>
      <c r="D14" s="93">
        <v>30000</v>
      </c>
      <c r="E14" s="103"/>
      <c r="F14" s="119"/>
      <c r="G14" s="93"/>
      <c r="H14" s="93"/>
      <c r="I14" s="93"/>
      <c r="J14" s="93"/>
      <c r="K14" s="93"/>
      <c r="L14" s="93"/>
      <c r="M14" s="93"/>
      <c r="N14" s="93"/>
      <c r="O14" s="95" t="s">
        <v>138</v>
      </c>
    </row>
    <row r="15" spans="1:15" x14ac:dyDescent="0.3">
      <c r="A15" s="115">
        <v>12</v>
      </c>
      <c r="B15" s="99">
        <v>44835</v>
      </c>
      <c r="C15" s="93" t="s">
        <v>126</v>
      </c>
      <c r="D15" s="93">
        <v>100000</v>
      </c>
      <c r="E15" s="103"/>
      <c r="F15" s="119"/>
      <c r="G15" s="93"/>
      <c r="H15" s="93"/>
      <c r="I15" s="93"/>
      <c r="J15" s="93"/>
      <c r="K15" s="93"/>
      <c r="L15" s="93"/>
      <c r="M15" s="93"/>
      <c r="N15" s="93"/>
      <c r="O15" s="95" t="s">
        <v>138</v>
      </c>
    </row>
    <row r="16" spans="1:15" x14ac:dyDescent="0.3">
      <c r="A16" s="115">
        <v>13</v>
      </c>
      <c r="B16" s="99">
        <v>44835</v>
      </c>
      <c r="C16" s="93" t="s">
        <v>327</v>
      </c>
      <c r="D16" s="93"/>
      <c r="E16" s="103"/>
      <c r="F16" s="119"/>
      <c r="G16" s="93"/>
      <c r="H16" s="93"/>
      <c r="I16" s="93"/>
      <c r="J16" s="93"/>
      <c r="K16" s="93"/>
      <c r="L16" s="93"/>
      <c r="M16" s="93">
        <v>590000</v>
      </c>
      <c r="N16" s="93"/>
      <c r="O16" s="95" t="s">
        <v>138</v>
      </c>
    </row>
    <row r="17" spans="1:20" x14ac:dyDescent="0.3">
      <c r="A17" s="115">
        <v>14</v>
      </c>
      <c r="B17" s="99">
        <v>44835</v>
      </c>
      <c r="C17" s="93" t="s">
        <v>329</v>
      </c>
      <c r="D17" s="93"/>
      <c r="E17" s="103"/>
      <c r="F17" s="119"/>
      <c r="G17" s="93"/>
      <c r="H17" s="93"/>
      <c r="I17" s="93"/>
      <c r="J17" s="93"/>
      <c r="K17" s="93"/>
      <c r="L17" s="93"/>
      <c r="M17" s="93">
        <v>274000</v>
      </c>
      <c r="N17" s="93"/>
      <c r="O17" s="95" t="s">
        <v>138</v>
      </c>
    </row>
    <row r="18" spans="1:20" x14ac:dyDescent="0.3">
      <c r="A18" s="115">
        <v>15</v>
      </c>
      <c r="B18" s="99">
        <v>44836</v>
      </c>
      <c r="C18" s="93" t="s">
        <v>126</v>
      </c>
      <c r="D18" s="93">
        <v>100000</v>
      </c>
      <c r="E18" s="103"/>
      <c r="F18" s="119"/>
      <c r="G18" s="93"/>
      <c r="H18" s="93"/>
      <c r="I18" s="93"/>
      <c r="J18" s="93"/>
      <c r="K18" s="93"/>
      <c r="L18" s="93"/>
      <c r="M18" s="93"/>
      <c r="N18" s="93"/>
      <c r="O18" s="95" t="s">
        <v>138</v>
      </c>
    </row>
    <row r="19" spans="1:20" ht="14.55" customHeight="1" x14ac:dyDescent="0.3">
      <c r="A19" s="115">
        <v>16</v>
      </c>
      <c r="B19" s="99">
        <v>44836</v>
      </c>
      <c r="C19" s="93" t="s">
        <v>126</v>
      </c>
      <c r="D19" s="93">
        <v>100000</v>
      </c>
      <c r="E19" s="103"/>
      <c r="F19" s="119"/>
      <c r="G19" s="93"/>
      <c r="H19" s="93"/>
      <c r="I19" s="93"/>
      <c r="J19" s="93"/>
      <c r="K19" s="93"/>
      <c r="L19" s="93"/>
      <c r="M19" s="93"/>
      <c r="N19" s="93"/>
      <c r="O19" s="95" t="s">
        <v>138</v>
      </c>
    </row>
    <row r="20" spans="1:20" ht="14.55" customHeight="1" x14ac:dyDescent="0.3">
      <c r="A20" s="115">
        <v>17</v>
      </c>
      <c r="B20" s="99">
        <v>44837</v>
      </c>
      <c r="C20" s="93" t="s">
        <v>339</v>
      </c>
      <c r="D20" s="93">
        <v>19000</v>
      </c>
      <c r="E20" s="103"/>
      <c r="F20" s="119"/>
      <c r="G20" s="93"/>
      <c r="H20" s="93"/>
      <c r="I20" s="93"/>
      <c r="J20" s="93"/>
      <c r="K20" s="93"/>
      <c r="L20" s="93"/>
      <c r="M20" s="93"/>
      <c r="N20" s="93"/>
      <c r="O20" s="95" t="s">
        <v>9</v>
      </c>
    </row>
    <row r="21" spans="1:20" ht="14.55" customHeight="1" x14ac:dyDescent="0.3">
      <c r="A21" s="115"/>
      <c r="B21" s="99"/>
      <c r="C21" s="93"/>
      <c r="D21" s="93"/>
      <c r="E21" s="103"/>
      <c r="F21" s="119"/>
      <c r="G21" s="93"/>
      <c r="H21" s="93"/>
      <c r="I21" s="93"/>
      <c r="J21" s="93"/>
      <c r="K21" s="93"/>
      <c r="L21" s="93"/>
      <c r="M21" s="93"/>
      <c r="N21" s="93"/>
      <c r="O21" s="95"/>
    </row>
    <row r="22" spans="1:20" ht="18" x14ac:dyDescent="0.35">
      <c r="A22" s="115"/>
      <c r="B22" s="99"/>
      <c r="C22" s="123" t="s">
        <v>231</v>
      </c>
      <c r="D22" s="93">
        <f>SUM(D4:D21)</f>
        <v>1106000</v>
      </c>
      <c r="E22" s="104">
        <f>SUM(E4:E21)</f>
        <v>0</v>
      </c>
      <c r="F22" s="119">
        <f>SUM(F4:F21)</f>
        <v>0</v>
      </c>
      <c r="G22" s="93"/>
      <c r="H22" s="93"/>
      <c r="I22" s="93"/>
      <c r="J22" s="93">
        <f>SUM(J4:J21)</f>
        <v>0</v>
      </c>
      <c r="K22" s="93">
        <f>SUM(K4:K21)</f>
        <v>0</v>
      </c>
      <c r="L22" s="93"/>
      <c r="M22" s="93">
        <f>SUM(M4:M21)</f>
        <v>864000</v>
      </c>
      <c r="N22" s="93">
        <f>SUM(D22:M22)</f>
        <v>1970000</v>
      </c>
      <c r="O22" s="94"/>
      <c r="P22" s="114" t="s">
        <v>340</v>
      </c>
      <c r="Q22" s="113"/>
    </row>
    <row r="24" spans="1:20" x14ac:dyDescent="0.3">
      <c r="O24" s="96"/>
    </row>
    <row r="25" spans="1:20" x14ac:dyDescent="0.3">
      <c r="O25" s="97"/>
    </row>
    <row r="26" spans="1:20" ht="18.45" customHeight="1" x14ac:dyDescent="0.3">
      <c r="A26"/>
      <c r="B26" s="285" t="s">
        <v>210</v>
      </c>
      <c r="C26" s="285"/>
      <c r="D26" s="110"/>
      <c r="E26" s="284" t="s">
        <v>211</v>
      </c>
      <c r="F26" s="284"/>
      <c r="G26" s="284"/>
      <c r="H26" s="284"/>
      <c r="I26" s="284"/>
      <c r="J26" s="284" t="s">
        <v>212</v>
      </c>
      <c r="K26" s="284"/>
      <c r="L26" s="284"/>
      <c r="M26" s="284"/>
      <c r="N26" s="284"/>
      <c r="O26" s="284"/>
      <c r="P26" s="284"/>
    </row>
    <row r="27" spans="1:20" ht="14.55" customHeight="1" x14ac:dyDescent="0.3">
      <c r="A27"/>
      <c r="B27" s="285"/>
      <c r="C27" s="285"/>
      <c r="D27" s="110"/>
      <c r="E27" s="284"/>
      <c r="F27" s="284"/>
      <c r="G27" s="284"/>
      <c r="H27" s="284"/>
      <c r="I27" s="284"/>
      <c r="J27" s="284"/>
      <c r="K27" s="284"/>
      <c r="L27" s="284"/>
      <c r="M27" s="284"/>
      <c r="N27" s="284"/>
      <c r="O27" s="284"/>
      <c r="P27" s="284"/>
    </row>
    <row r="28" spans="1:20" ht="14.55" customHeight="1" x14ac:dyDescent="0.3">
      <c r="A28"/>
      <c r="B28" s="285"/>
      <c r="C28" s="285"/>
      <c r="D28" s="110"/>
      <c r="E28" s="284"/>
      <c r="F28" s="284"/>
      <c r="G28" s="284"/>
      <c r="H28" s="284"/>
      <c r="I28" s="284"/>
      <c r="J28" s="284"/>
      <c r="K28" s="284"/>
      <c r="L28" s="284"/>
      <c r="M28" s="284"/>
      <c r="N28" s="284"/>
      <c r="O28" s="284"/>
      <c r="P28" s="284"/>
    </row>
    <row r="29" spans="1:20" ht="14.55" customHeight="1" x14ac:dyDescent="0.3">
      <c r="A29"/>
      <c r="B29" s="285"/>
      <c r="C29" s="285"/>
      <c r="D29" s="110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O29" s="284"/>
      <c r="P29" s="284"/>
    </row>
    <row r="30" spans="1:20" ht="14.55" customHeight="1" x14ac:dyDescent="0.3">
      <c r="A30"/>
      <c r="B30" s="285"/>
      <c r="C30" s="285"/>
      <c r="D30" s="110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  <c r="P30" s="284"/>
    </row>
    <row r="31" spans="1:20" ht="14.55" customHeight="1" x14ac:dyDescent="0.35">
      <c r="A31"/>
      <c r="B31" s="285"/>
      <c r="C31" s="285"/>
      <c r="D31" s="110"/>
      <c r="E31" s="284"/>
      <c r="F31" s="284"/>
      <c r="G31" s="284"/>
      <c r="H31" s="284"/>
      <c r="I31" s="284"/>
      <c r="J31" s="284"/>
      <c r="K31" s="284"/>
      <c r="L31" s="284"/>
      <c r="M31" s="284"/>
      <c r="N31" s="284"/>
      <c r="O31" s="284"/>
      <c r="P31" s="284"/>
      <c r="T31" s="124"/>
    </row>
    <row r="32" spans="1:20" ht="14.55" customHeight="1" x14ac:dyDescent="0.35">
      <c r="A32"/>
      <c r="B32" s="285"/>
      <c r="C32" s="285"/>
      <c r="D32" s="110"/>
      <c r="E32" s="284"/>
      <c r="F32" s="284"/>
      <c r="G32" s="284"/>
      <c r="H32" s="284"/>
      <c r="I32" s="284"/>
      <c r="J32" s="284"/>
      <c r="K32" s="284"/>
      <c r="L32" s="284"/>
      <c r="M32" s="284"/>
      <c r="N32" s="284"/>
      <c r="O32" s="284"/>
      <c r="P32" s="284"/>
      <c r="T32" s="124"/>
    </row>
    <row r="33" spans="1:20" ht="14.55" customHeight="1" x14ac:dyDescent="0.35">
      <c r="A33"/>
      <c r="B33" s="112"/>
      <c r="C33" s="112"/>
      <c r="D33" s="110"/>
      <c r="E33" s="111"/>
      <c r="F33" s="122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T33" s="124"/>
    </row>
    <row r="34" spans="1:20" ht="15.45" customHeight="1" x14ac:dyDescent="0.35">
      <c r="A34"/>
      <c r="B34" s="112"/>
      <c r="C34" s="112"/>
      <c r="D34" s="110"/>
      <c r="E34" s="111"/>
      <c r="F34" s="122"/>
      <c r="G34" s="111"/>
      <c r="H34" s="111"/>
      <c r="I34" s="111"/>
      <c r="J34" s="111"/>
      <c r="K34" s="111"/>
      <c r="L34" s="111"/>
      <c r="M34" s="111"/>
      <c r="N34" s="111"/>
      <c r="O34" s="111"/>
      <c r="P34" s="111"/>
    </row>
  </sheetData>
  <mergeCells count="4">
    <mergeCell ref="A1:O1"/>
    <mergeCell ref="B26:C32"/>
    <mergeCell ref="E26:I32"/>
    <mergeCell ref="J26:P32"/>
  </mergeCells>
  <pageMargins left="0.7" right="0.7" top="0.75" bottom="0.75" header="0.3" footer="0.3"/>
  <pageSetup paperSize="9" scale="45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26"/>
  <sheetViews>
    <sheetView zoomScale="80" zoomScaleNormal="80" workbookViewId="0">
      <selection activeCell="E18" sqref="E18:E24"/>
    </sheetView>
  </sheetViews>
  <sheetFormatPr defaultColWidth="8.77734375" defaultRowHeight="15.6" x14ac:dyDescent="0.3"/>
  <cols>
    <col min="1" max="1" width="5" style="116" customWidth="1"/>
    <col min="2" max="2" width="15.77734375" style="108" customWidth="1"/>
    <col min="3" max="3" width="64.109375" style="109" customWidth="1"/>
    <col min="4" max="4" width="16.21875" style="107" customWidth="1"/>
    <col min="5" max="5" width="15.5546875" style="105" customWidth="1"/>
    <col min="6" max="6" width="13" style="107" customWidth="1"/>
    <col min="7" max="7" width="15.21875" style="98" customWidth="1"/>
    <col min="8" max="8" width="14.77734375" customWidth="1"/>
    <col min="9" max="9" width="18" customWidth="1"/>
    <col min="10" max="10" width="15.88671875" bestFit="1" customWidth="1"/>
  </cols>
  <sheetData>
    <row r="1" spans="1:9" ht="22.8" x14ac:dyDescent="0.4">
      <c r="A1" s="283" t="s">
        <v>331</v>
      </c>
      <c r="B1" s="283"/>
      <c r="C1" s="283"/>
      <c r="D1" s="283"/>
      <c r="E1" s="283"/>
      <c r="F1" s="283"/>
      <c r="G1" s="283"/>
    </row>
    <row r="3" spans="1:9" ht="34.5" customHeight="1" x14ac:dyDescent="0.3">
      <c r="A3" s="91" t="s">
        <v>201</v>
      </c>
      <c r="B3" s="91" t="s">
        <v>0</v>
      </c>
      <c r="C3" s="91" t="s">
        <v>202</v>
      </c>
      <c r="D3" s="92" t="s">
        <v>6</v>
      </c>
      <c r="E3" s="102" t="s">
        <v>5</v>
      </c>
      <c r="F3" s="92" t="s">
        <v>338</v>
      </c>
      <c r="G3" s="91" t="s">
        <v>1</v>
      </c>
    </row>
    <row r="4" spans="1:9" x14ac:dyDescent="0.3">
      <c r="A4" s="115">
        <v>1</v>
      </c>
      <c r="B4" s="99">
        <v>44831</v>
      </c>
      <c r="C4" s="93" t="s">
        <v>332</v>
      </c>
      <c r="D4" s="93"/>
      <c r="E4" s="103">
        <v>6000000</v>
      </c>
      <c r="F4" s="93"/>
      <c r="G4" s="94"/>
    </row>
    <row r="5" spans="1:9" x14ac:dyDescent="0.3">
      <c r="A5" s="115">
        <v>2</v>
      </c>
      <c r="B5" s="99">
        <v>44831</v>
      </c>
      <c r="C5" s="100" t="s">
        <v>333</v>
      </c>
      <c r="D5" s="93">
        <v>2000000</v>
      </c>
      <c r="E5" s="103"/>
      <c r="F5" s="93"/>
      <c r="G5" s="94"/>
    </row>
    <row r="6" spans="1:9" x14ac:dyDescent="0.3">
      <c r="A6" s="115">
        <v>3</v>
      </c>
      <c r="B6" s="99">
        <v>44831</v>
      </c>
      <c r="C6" s="93" t="s">
        <v>334</v>
      </c>
      <c r="D6" s="93">
        <v>1000000</v>
      </c>
      <c r="E6" s="103"/>
      <c r="F6" s="93"/>
      <c r="G6" s="94"/>
    </row>
    <row r="7" spans="1:9" x14ac:dyDescent="0.3">
      <c r="A7" s="115">
        <v>4</v>
      </c>
      <c r="B7" s="99">
        <v>44831</v>
      </c>
      <c r="C7" s="93" t="s">
        <v>335</v>
      </c>
      <c r="D7" s="93">
        <v>1000000</v>
      </c>
      <c r="E7" s="103"/>
      <c r="F7" s="93"/>
      <c r="G7" s="94"/>
    </row>
    <row r="8" spans="1:9" x14ac:dyDescent="0.3">
      <c r="A8" s="115">
        <v>5</v>
      </c>
      <c r="B8" s="99">
        <v>44831</v>
      </c>
      <c r="C8" s="93" t="s">
        <v>336</v>
      </c>
      <c r="D8" s="93">
        <v>1000000</v>
      </c>
      <c r="E8" s="103"/>
      <c r="F8" s="93"/>
      <c r="G8" s="94"/>
    </row>
    <row r="9" spans="1:9" x14ac:dyDescent="0.3">
      <c r="A9" s="115">
        <v>6</v>
      </c>
      <c r="B9" s="99">
        <v>44831</v>
      </c>
      <c r="C9" s="93" t="s">
        <v>337</v>
      </c>
      <c r="D9" s="93">
        <v>1000000</v>
      </c>
      <c r="E9" s="103"/>
      <c r="F9" s="93"/>
      <c r="G9" s="95"/>
    </row>
    <row r="10" spans="1:9" x14ac:dyDescent="0.3">
      <c r="A10" s="115">
        <v>7</v>
      </c>
      <c r="B10" s="99"/>
      <c r="C10" s="100"/>
      <c r="D10" s="93"/>
      <c r="E10" s="103"/>
      <c r="F10" s="93"/>
      <c r="G10" s="95"/>
    </row>
    <row r="11" spans="1:9" x14ac:dyDescent="0.3">
      <c r="A11" s="115">
        <v>8</v>
      </c>
      <c r="B11" s="99"/>
      <c r="C11" s="100"/>
      <c r="D11" s="93"/>
      <c r="E11" s="103"/>
      <c r="F11" s="93"/>
      <c r="G11" s="95"/>
    </row>
    <row r="12" spans="1:9" x14ac:dyDescent="0.3">
      <c r="A12" s="115">
        <v>9</v>
      </c>
      <c r="B12" s="99"/>
      <c r="C12" s="100"/>
      <c r="E12" s="104"/>
      <c r="F12" s="93"/>
      <c r="G12" s="95"/>
    </row>
    <row r="13" spans="1:9" x14ac:dyDescent="0.3">
      <c r="A13" s="115">
        <v>10</v>
      </c>
      <c r="B13" s="99"/>
      <c r="C13" s="100"/>
      <c r="D13" s="93"/>
      <c r="E13" s="103"/>
      <c r="F13" s="93"/>
      <c r="G13" s="95"/>
    </row>
    <row r="14" spans="1:9" ht="18" x14ac:dyDescent="0.35">
      <c r="A14" s="115"/>
      <c r="B14" s="99"/>
      <c r="C14" s="125" t="s">
        <v>231</v>
      </c>
      <c r="D14" s="93">
        <f>SUM(D5:D13)</f>
        <v>6000000</v>
      </c>
      <c r="E14" s="104">
        <f>SUM(E4:E13)</f>
        <v>6000000</v>
      </c>
      <c r="F14" s="93">
        <f>E14-D14</f>
        <v>0</v>
      </c>
      <c r="G14" s="94"/>
      <c r="H14" s="114"/>
      <c r="I14" s="113"/>
    </row>
    <row r="16" spans="1:9" x14ac:dyDescent="0.3">
      <c r="G16" s="96"/>
    </row>
    <row r="17" spans="1:12" x14ac:dyDescent="0.3">
      <c r="G17" s="97"/>
    </row>
    <row r="18" spans="1:12" ht="18.45" customHeight="1" x14ac:dyDescent="0.3">
      <c r="A18"/>
      <c r="B18" s="285" t="s">
        <v>210</v>
      </c>
      <c r="C18" s="285"/>
      <c r="D18" s="110" t="s">
        <v>362</v>
      </c>
      <c r="E18" s="284" t="s">
        <v>211</v>
      </c>
      <c r="F18" s="284"/>
      <c r="G18" s="284"/>
      <c r="H18" s="284"/>
    </row>
    <row r="19" spans="1:12" ht="14.55" customHeight="1" x14ac:dyDescent="0.3">
      <c r="A19"/>
      <c r="B19" s="285"/>
      <c r="C19" s="285"/>
      <c r="D19" s="110"/>
      <c r="E19" s="284"/>
      <c r="F19" s="284"/>
      <c r="G19" s="284"/>
      <c r="H19" s="284"/>
    </row>
    <row r="20" spans="1:12" ht="14.55" customHeight="1" x14ac:dyDescent="0.3">
      <c r="A20"/>
      <c r="B20" s="285"/>
      <c r="C20" s="285"/>
      <c r="D20" s="110"/>
      <c r="E20" s="284"/>
      <c r="F20" s="284"/>
      <c r="G20" s="284"/>
      <c r="H20" s="284"/>
    </row>
    <row r="21" spans="1:12" ht="14.55" customHeight="1" x14ac:dyDescent="0.3">
      <c r="A21"/>
      <c r="B21" s="285"/>
      <c r="C21" s="285"/>
      <c r="D21" s="110"/>
      <c r="E21" s="284"/>
      <c r="F21" s="284"/>
      <c r="G21" s="284"/>
      <c r="H21" s="284"/>
    </row>
    <row r="22" spans="1:12" ht="14.55" customHeight="1" x14ac:dyDescent="0.3">
      <c r="A22"/>
      <c r="B22" s="285"/>
      <c r="C22" s="285"/>
      <c r="D22" s="110"/>
      <c r="E22" s="284"/>
      <c r="F22" s="284"/>
      <c r="G22" s="284"/>
      <c r="H22" s="284"/>
    </row>
    <row r="23" spans="1:12" ht="14.55" customHeight="1" x14ac:dyDescent="0.35">
      <c r="A23"/>
      <c r="B23" s="285"/>
      <c r="C23" s="285"/>
      <c r="D23" s="110"/>
      <c r="E23" s="284"/>
      <c r="F23" s="284"/>
      <c r="G23" s="284"/>
      <c r="H23" s="284"/>
      <c r="L23" s="124"/>
    </row>
    <row r="24" spans="1:12" ht="14.55" customHeight="1" x14ac:dyDescent="0.35">
      <c r="A24"/>
      <c r="B24" s="285"/>
      <c r="C24" s="285"/>
      <c r="D24" s="110"/>
      <c r="E24" s="284"/>
      <c r="F24" s="284"/>
      <c r="G24" s="284"/>
      <c r="H24" s="284"/>
      <c r="L24" s="124"/>
    </row>
    <row r="25" spans="1:12" ht="14.55" customHeight="1" x14ac:dyDescent="0.35">
      <c r="A25"/>
      <c r="B25" s="112"/>
      <c r="C25" s="112"/>
      <c r="D25" s="110"/>
      <c r="E25" s="111"/>
      <c r="F25" s="111"/>
      <c r="G25" s="111"/>
      <c r="H25" s="111"/>
      <c r="L25" s="124"/>
    </row>
    <row r="26" spans="1:12" ht="15.45" customHeight="1" x14ac:dyDescent="0.3">
      <c r="A26"/>
      <c r="B26" s="112"/>
      <c r="C26" s="112"/>
      <c r="D26" s="110"/>
      <c r="E26" s="111"/>
      <c r="F26" s="111"/>
      <c r="G26" s="111"/>
      <c r="H26" s="111"/>
    </row>
  </sheetData>
  <mergeCells count="4">
    <mergeCell ref="A1:G1"/>
    <mergeCell ref="B18:C24"/>
    <mergeCell ref="E18:E24"/>
    <mergeCell ref="F18:H24"/>
  </mergeCells>
  <pageMargins left="0.7" right="0.7" top="0.75" bottom="0.75" header="0.3" footer="0.3"/>
  <pageSetup paperSize="9" scale="8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65"/>
  <sheetViews>
    <sheetView topLeftCell="A19" zoomScale="50" zoomScaleNormal="50" workbookViewId="0">
      <selection activeCell="N54" sqref="N54"/>
    </sheetView>
  </sheetViews>
  <sheetFormatPr defaultColWidth="8.77734375" defaultRowHeight="15.6" x14ac:dyDescent="0.3"/>
  <cols>
    <col min="1" max="1" width="5" style="116" customWidth="1"/>
    <col min="2" max="2" width="15.77734375" style="108" customWidth="1"/>
    <col min="3" max="3" width="64.109375" style="109" customWidth="1"/>
    <col min="4" max="4" width="18.33203125" style="107" customWidth="1"/>
    <col min="5" max="5" width="20.88671875" style="105" customWidth="1"/>
    <col min="6" max="6" width="15.5546875" style="120" customWidth="1"/>
    <col min="7" max="7" width="17.5546875" style="107" customWidth="1"/>
    <col min="8" max="9" width="16.77734375" style="107" customWidth="1"/>
    <col min="10" max="10" width="16.33203125" style="107" customWidth="1"/>
    <col min="11" max="11" width="14.21875" style="107" customWidth="1"/>
    <col min="12" max="12" width="16.88671875" style="107" customWidth="1"/>
    <col min="13" max="13" width="15.44140625" style="107" customWidth="1"/>
    <col min="14" max="14" width="17.109375" style="107" customWidth="1"/>
    <col min="15" max="15" width="15.21875" style="98" customWidth="1"/>
    <col min="16" max="16" width="14.77734375" customWidth="1"/>
    <col min="17" max="17" width="18" customWidth="1"/>
    <col min="18" max="18" width="15.88671875" bestFit="1" customWidth="1"/>
  </cols>
  <sheetData>
    <row r="1" spans="1:18" ht="22.8" x14ac:dyDescent="0.4">
      <c r="A1" s="283" t="s">
        <v>330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</row>
    <row r="3" spans="1:18" ht="34.5" customHeight="1" x14ac:dyDescent="0.3">
      <c r="A3" s="91" t="s">
        <v>201</v>
      </c>
      <c r="B3" s="91" t="s">
        <v>0</v>
      </c>
      <c r="C3" s="91" t="s">
        <v>202</v>
      </c>
      <c r="D3" s="92" t="s">
        <v>203</v>
      </c>
      <c r="E3" s="102" t="s">
        <v>204</v>
      </c>
      <c r="F3" s="118" t="s">
        <v>214</v>
      </c>
      <c r="G3" s="92" t="s">
        <v>205</v>
      </c>
      <c r="H3" s="92" t="s">
        <v>206</v>
      </c>
      <c r="I3" s="92" t="s">
        <v>215</v>
      </c>
      <c r="J3" s="92" t="s">
        <v>207</v>
      </c>
      <c r="K3" s="92" t="s">
        <v>208</v>
      </c>
      <c r="L3" s="92" t="s">
        <v>215</v>
      </c>
      <c r="M3" s="92" t="s">
        <v>328</v>
      </c>
      <c r="N3" s="92" t="s">
        <v>209</v>
      </c>
      <c r="O3" s="91" t="s">
        <v>1</v>
      </c>
    </row>
    <row r="4" spans="1:18" x14ac:dyDescent="0.3">
      <c r="A4" s="115">
        <v>1</v>
      </c>
      <c r="B4" s="99">
        <v>44795</v>
      </c>
      <c r="C4" s="93" t="s">
        <v>341</v>
      </c>
      <c r="D4" s="93">
        <v>150000</v>
      </c>
      <c r="E4" s="103"/>
      <c r="F4" s="119"/>
      <c r="G4" s="93"/>
      <c r="H4" s="93"/>
      <c r="I4" s="93"/>
      <c r="J4" s="93"/>
      <c r="K4" s="93"/>
      <c r="L4" s="93"/>
      <c r="M4" s="93"/>
      <c r="N4" s="93"/>
      <c r="O4" s="94"/>
    </row>
    <row r="5" spans="1:18" x14ac:dyDescent="0.3">
      <c r="A5" s="115">
        <v>2</v>
      </c>
      <c r="B5" s="99">
        <v>44799</v>
      </c>
      <c r="C5" s="93" t="s">
        <v>351</v>
      </c>
      <c r="D5" s="93"/>
      <c r="E5" s="103"/>
      <c r="F5" s="119">
        <v>50000</v>
      </c>
      <c r="G5" s="93"/>
      <c r="H5" s="93"/>
      <c r="I5" s="93"/>
      <c r="J5" s="93"/>
      <c r="K5" s="93"/>
      <c r="L5" s="93"/>
      <c r="M5" s="93"/>
      <c r="N5" s="93"/>
      <c r="O5" s="94" t="s">
        <v>248</v>
      </c>
    </row>
    <row r="6" spans="1:18" x14ac:dyDescent="0.3">
      <c r="A6" s="115">
        <v>3</v>
      </c>
      <c r="B6" s="99">
        <v>44802</v>
      </c>
      <c r="C6" s="93" t="s">
        <v>352</v>
      </c>
      <c r="D6" s="93"/>
      <c r="E6" s="103"/>
      <c r="F6" s="119">
        <v>50000</v>
      </c>
      <c r="G6" s="93"/>
      <c r="H6" s="93"/>
      <c r="I6" s="93"/>
      <c r="J6" s="93"/>
      <c r="K6" s="93"/>
      <c r="L6" s="93"/>
      <c r="M6" s="93"/>
      <c r="N6" s="93"/>
      <c r="O6" s="94" t="s">
        <v>248</v>
      </c>
    </row>
    <row r="7" spans="1:18" x14ac:dyDescent="0.3">
      <c r="A7" s="115">
        <v>4</v>
      </c>
      <c r="B7" s="99">
        <v>44802</v>
      </c>
      <c r="C7" s="93" t="s">
        <v>353</v>
      </c>
      <c r="D7" s="93"/>
      <c r="E7" s="103">
        <v>240000</v>
      </c>
      <c r="F7" s="119"/>
      <c r="G7" s="93"/>
      <c r="H7" s="93"/>
      <c r="I7" s="93"/>
      <c r="J7" s="93"/>
      <c r="K7" s="93"/>
      <c r="L7" s="93"/>
      <c r="M7" s="93"/>
      <c r="N7" s="93"/>
      <c r="O7" s="94" t="s">
        <v>248</v>
      </c>
    </row>
    <row r="8" spans="1:18" x14ac:dyDescent="0.3">
      <c r="A8" s="115">
        <v>5</v>
      </c>
      <c r="B8" s="99">
        <v>44834</v>
      </c>
      <c r="C8" s="100" t="s">
        <v>342</v>
      </c>
      <c r="D8" s="93"/>
      <c r="E8" s="103"/>
      <c r="F8" s="119"/>
      <c r="G8" s="93"/>
      <c r="H8" s="93"/>
      <c r="I8" s="93"/>
      <c r="J8" s="93"/>
      <c r="K8" s="93"/>
      <c r="L8" s="93"/>
      <c r="M8" s="93">
        <v>8000</v>
      </c>
      <c r="N8" s="93"/>
      <c r="O8" s="94" t="s">
        <v>9</v>
      </c>
    </row>
    <row r="9" spans="1:18" x14ac:dyDescent="0.3">
      <c r="A9" s="115">
        <v>6</v>
      </c>
      <c r="B9" s="99">
        <v>44834</v>
      </c>
      <c r="C9" s="93" t="s">
        <v>343</v>
      </c>
      <c r="D9" s="93"/>
      <c r="E9" s="103"/>
      <c r="F9" s="119"/>
      <c r="G9" s="93"/>
      <c r="H9" s="93"/>
      <c r="I9" s="93"/>
      <c r="J9" s="93"/>
      <c r="K9" s="93"/>
      <c r="L9" s="93"/>
      <c r="M9" s="93">
        <v>15000</v>
      </c>
      <c r="N9" s="93"/>
      <c r="O9" s="94" t="s">
        <v>9</v>
      </c>
    </row>
    <row r="10" spans="1:18" x14ac:dyDescent="0.3">
      <c r="A10" s="115">
        <v>7</v>
      </c>
      <c r="B10" s="99">
        <v>44834</v>
      </c>
      <c r="C10" s="100" t="s">
        <v>344</v>
      </c>
      <c r="D10" s="93">
        <v>90000</v>
      </c>
      <c r="E10" s="103"/>
      <c r="F10" s="119"/>
      <c r="G10" s="93"/>
      <c r="H10" s="93"/>
      <c r="I10" s="93"/>
      <c r="J10" s="93"/>
      <c r="K10" s="93"/>
      <c r="L10" s="93"/>
      <c r="M10" s="93"/>
      <c r="N10" s="93"/>
      <c r="O10" s="94" t="s">
        <v>123</v>
      </c>
    </row>
    <row r="11" spans="1:18" x14ac:dyDescent="0.3">
      <c r="A11" s="115">
        <v>8</v>
      </c>
      <c r="B11" s="99">
        <v>44834</v>
      </c>
      <c r="C11" s="93" t="s">
        <v>130</v>
      </c>
      <c r="D11" s="93"/>
      <c r="E11" s="126">
        <v>150000</v>
      </c>
      <c r="F11" s="119"/>
      <c r="G11" s="93"/>
      <c r="H11" s="93"/>
      <c r="I11" s="93"/>
      <c r="J11" s="93"/>
      <c r="K11" s="93"/>
      <c r="L11" s="93"/>
      <c r="M11" s="93"/>
      <c r="N11" s="93"/>
      <c r="O11" s="94" t="s">
        <v>123</v>
      </c>
      <c r="Q11" s="131">
        <f>D23+M25+D35+D36+J37+D38+D39+D40+D41+D42+D43+D44+D45+D46+J47+D48</f>
        <v>1733100</v>
      </c>
      <c r="R11" t="s">
        <v>138</v>
      </c>
    </row>
    <row r="12" spans="1:18" x14ac:dyDescent="0.3">
      <c r="A12" s="115">
        <v>9</v>
      </c>
      <c r="B12" s="99">
        <v>44834</v>
      </c>
      <c r="C12" s="100" t="s">
        <v>345</v>
      </c>
      <c r="D12" s="93">
        <v>27500</v>
      </c>
      <c r="E12" s="103"/>
      <c r="F12" s="119"/>
      <c r="G12" s="93"/>
      <c r="H12" s="93"/>
      <c r="I12" s="93"/>
      <c r="J12" s="93"/>
      <c r="K12" s="93"/>
      <c r="L12" s="93"/>
      <c r="M12" s="93"/>
      <c r="N12" s="93"/>
      <c r="O12" s="95" t="s">
        <v>123</v>
      </c>
      <c r="Q12" s="131">
        <f>F5+F6+E7+F14+F15++M16+F17+F18+F19+E20+E21+F22+E24+F31</f>
        <v>1014600</v>
      </c>
      <c r="R12" t="s">
        <v>248</v>
      </c>
    </row>
    <row r="13" spans="1:18" x14ac:dyDescent="0.3">
      <c r="A13" s="115">
        <v>10</v>
      </c>
      <c r="B13" s="99">
        <v>44834</v>
      </c>
      <c r="C13" s="100" t="s">
        <v>126</v>
      </c>
      <c r="D13" s="93">
        <v>100000</v>
      </c>
      <c r="E13" s="103"/>
      <c r="F13" s="119"/>
      <c r="G13" s="93"/>
      <c r="H13" s="93"/>
      <c r="I13" s="93"/>
      <c r="J13" s="93"/>
      <c r="K13" s="93"/>
      <c r="L13" s="93"/>
      <c r="M13" s="93"/>
      <c r="N13" s="93"/>
      <c r="O13" s="95" t="s">
        <v>123</v>
      </c>
      <c r="Q13" s="131">
        <f>D10+E11+D12+D13+D26+D27+D32+D33+D28</f>
        <v>806500</v>
      </c>
      <c r="R13" t="s">
        <v>123</v>
      </c>
    </row>
    <row r="14" spans="1:18" x14ac:dyDescent="0.3">
      <c r="A14" s="115">
        <v>11</v>
      </c>
      <c r="B14" s="99">
        <v>44834</v>
      </c>
      <c r="C14" s="93" t="s">
        <v>351</v>
      </c>
      <c r="D14" s="93"/>
      <c r="E14" s="103"/>
      <c r="F14" s="119">
        <v>50000</v>
      </c>
      <c r="G14" s="93"/>
      <c r="H14" s="93"/>
      <c r="I14" s="93"/>
      <c r="J14" s="93"/>
      <c r="K14" s="93"/>
      <c r="L14" s="93"/>
      <c r="M14" s="93"/>
      <c r="N14" s="93"/>
      <c r="O14" s="95" t="s">
        <v>248</v>
      </c>
      <c r="Q14" s="131">
        <f>D4+M8+M9+D29+E30+M34</f>
        <v>523000</v>
      </c>
      <c r="R14" t="s">
        <v>9</v>
      </c>
    </row>
    <row r="15" spans="1:18" x14ac:dyDescent="0.3">
      <c r="A15" s="115">
        <v>12</v>
      </c>
      <c r="B15" s="99">
        <v>44834</v>
      </c>
      <c r="C15" s="93" t="s">
        <v>354</v>
      </c>
      <c r="D15" s="93"/>
      <c r="E15" s="103"/>
      <c r="F15" s="119">
        <v>100000</v>
      </c>
      <c r="G15" s="93"/>
      <c r="H15" s="93"/>
      <c r="I15" s="93"/>
      <c r="J15" s="93"/>
      <c r="K15" s="93"/>
      <c r="L15" s="93"/>
      <c r="M15" s="93"/>
      <c r="N15" s="93"/>
      <c r="O15" s="95" t="s">
        <v>248</v>
      </c>
      <c r="Q15" s="130">
        <f>SUM(Q12:Q14)</f>
        <v>2344100</v>
      </c>
    </row>
    <row r="16" spans="1:18" x14ac:dyDescent="0.3">
      <c r="A16" s="115">
        <v>13</v>
      </c>
      <c r="B16" s="99">
        <v>44834</v>
      </c>
      <c r="C16" s="93" t="s">
        <v>355</v>
      </c>
      <c r="D16" s="93"/>
      <c r="E16" s="103"/>
      <c r="F16" s="119"/>
      <c r="G16" s="93"/>
      <c r="H16" s="93"/>
      <c r="I16" s="93"/>
      <c r="J16" s="93"/>
      <c r="K16" s="93"/>
      <c r="L16" s="93"/>
      <c r="M16" s="93">
        <v>6000</v>
      </c>
      <c r="N16" s="93"/>
      <c r="O16" s="95" t="s">
        <v>248</v>
      </c>
    </row>
    <row r="17" spans="1:15" x14ac:dyDescent="0.3">
      <c r="A17" s="115">
        <v>14</v>
      </c>
      <c r="B17" s="99">
        <v>44834</v>
      </c>
      <c r="C17" s="93" t="s">
        <v>351</v>
      </c>
      <c r="D17" s="93"/>
      <c r="E17" s="103"/>
      <c r="F17" s="119">
        <v>50000</v>
      </c>
      <c r="G17" s="93"/>
      <c r="H17" s="93"/>
      <c r="I17" s="93"/>
      <c r="J17" s="93"/>
      <c r="K17" s="93"/>
      <c r="L17" s="93"/>
      <c r="M17" s="93"/>
      <c r="N17" s="93"/>
      <c r="O17" s="95" t="s">
        <v>248</v>
      </c>
    </row>
    <row r="18" spans="1:15" x14ac:dyDescent="0.3">
      <c r="A18" s="115">
        <v>15</v>
      </c>
      <c r="B18" s="99">
        <v>44835</v>
      </c>
      <c r="C18" s="93" t="s">
        <v>241</v>
      </c>
      <c r="D18" s="93"/>
      <c r="E18" s="103"/>
      <c r="F18" s="119">
        <v>72000</v>
      </c>
      <c r="G18" s="93"/>
      <c r="H18" s="93"/>
      <c r="I18" s="93"/>
      <c r="J18" s="93"/>
      <c r="K18" s="93"/>
      <c r="L18" s="93"/>
      <c r="M18" s="93"/>
      <c r="N18" s="93"/>
      <c r="O18" s="95" t="s">
        <v>248</v>
      </c>
    </row>
    <row r="19" spans="1:15" x14ac:dyDescent="0.3">
      <c r="A19" s="115">
        <v>16</v>
      </c>
      <c r="B19" s="99">
        <v>44835</v>
      </c>
      <c r="C19" s="93" t="s">
        <v>356</v>
      </c>
      <c r="D19" s="93"/>
      <c r="E19" s="103"/>
      <c r="F19" s="119">
        <v>50000</v>
      </c>
      <c r="G19" s="93"/>
      <c r="H19" s="93"/>
      <c r="I19" s="93"/>
      <c r="J19" s="93"/>
      <c r="K19" s="93"/>
      <c r="L19" s="93"/>
      <c r="M19" s="93"/>
      <c r="N19" s="93"/>
      <c r="O19" s="95" t="s">
        <v>248</v>
      </c>
    </row>
    <row r="20" spans="1:15" x14ac:dyDescent="0.3">
      <c r="A20" s="115">
        <v>17</v>
      </c>
      <c r="B20" s="99">
        <v>44835</v>
      </c>
      <c r="C20" s="93" t="s">
        <v>357</v>
      </c>
      <c r="D20" s="93"/>
      <c r="E20" s="103">
        <v>120000</v>
      </c>
      <c r="F20" s="119"/>
      <c r="G20" s="93"/>
      <c r="H20" s="93"/>
      <c r="I20" s="93"/>
      <c r="J20" s="93"/>
      <c r="K20" s="93"/>
      <c r="L20" s="93"/>
      <c r="M20" s="93"/>
      <c r="N20" s="93"/>
      <c r="O20" s="95" t="s">
        <v>248</v>
      </c>
    </row>
    <row r="21" spans="1:15" x14ac:dyDescent="0.3">
      <c r="A21" s="115">
        <v>18</v>
      </c>
      <c r="B21" s="99">
        <v>44835</v>
      </c>
      <c r="C21" s="93" t="s">
        <v>358</v>
      </c>
      <c r="D21" s="93"/>
      <c r="E21" s="103">
        <v>100000</v>
      </c>
      <c r="F21" s="119"/>
      <c r="G21" s="93"/>
      <c r="H21" s="93"/>
      <c r="I21" s="93"/>
      <c r="J21" s="93"/>
      <c r="K21" s="93"/>
      <c r="L21" s="93"/>
      <c r="M21" s="93"/>
      <c r="N21" s="93"/>
      <c r="O21" s="95" t="s">
        <v>248</v>
      </c>
    </row>
    <row r="22" spans="1:15" x14ac:dyDescent="0.3">
      <c r="A22" s="115">
        <v>19</v>
      </c>
      <c r="B22" s="99">
        <v>44835</v>
      </c>
      <c r="C22" s="93" t="s">
        <v>354</v>
      </c>
      <c r="D22" s="93"/>
      <c r="E22" s="103"/>
      <c r="F22" s="119">
        <v>50000</v>
      </c>
      <c r="G22" s="93"/>
      <c r="H22" s="93"/>
      <c r="I22" s="93"/>
      <c r="J22" s="93"/>
      <c r="K22" s="93"/>
      <c r="L22" s="93"/>
      <c r="M22" s="93"/>
      <c r="N22" s="93"/>
      <c r="O22" s="95" t="s">
        <v>248</v>
      </c>
    </row>
    <row r="23" spans="1:15" x14ac:dyDescent="0.3">
      <c r="A23" s="115">
        <v>20</v>
      </c>
      <c r="B23" s="99">
        <v>44835</v>
      </c>
      <c r="C23" s="93" t="s">
        <v>130</v>
      </c>
      <c r="D23" s="93">
        <v>50000</v>
      </c>
      <c r="E23" s="103"/>
      <c r="F23" s="119"/>
      <c r="G23" s="93"/>
      <c r="H23" s="93"/>
      <c r="I23" s="93"/>
      <c r="J23" s="93"/>
      <c r="K23" s="93"/>
      <c r="L23" s="93"/>
      <c r="M23" s="93"/>
      <c r="N23" s="93"/>
      <c r="O23" s="95" t="s">
        <v>138</v>
      </c>
    </row>
    <row r="24" spans="1:15" x14ac:dyDescent="0.3">
      <c r="A24" s="115">
        <v>21</v>
      </c>
      <c r="B24" s="99">
        <v>44836</v>
      </c>
      <c r="C24" s="93" t="s">
        <v>359</v>
      </c>
      <c r="D24" s="93"/>
      <c r="E24" s="103">
        <v>26200</v>
      </c>
      <c r="F24" s="119"/>
      <c r="G24" s="93"/>
      <c r="H24" s="93"/>
      <c r="I24" s="93"/>
      <c r="J24" s="93"/>
      <c r="K24" s="93"/>
      <c r="L24" s="93"/>
      <c r="M24" s="93"/>
      <c r="N24" s="93"/>
      <c r="O24" s="95" t="s">
        <v>248</v>
      </c>
    </row>
    <row r="25" spans="1:15" x14ac:dyDescent="0.3">
      <c r="A25" s="115">
        <v>22</v>
      </c>
      <c r="B25" s="99">
        <v>44836</v>
      </c>
      <c r="C25" s="93" t="s">
        <v>363</v>
      </c>
      <c r="D25" s="93"/>
      <c r="E25" s="103"/>
      <c r="F25" s="119"/>
      <c r="G25" s="93"/>
      <c r="H25" s="93"/>
      <c r="I25" s="93"/>
      <c r="J25" s="93"/>
      <c r="K25" s="93"/>
      <c r="L25" s="93"/>
      <c r="M25" s="93">
        <v>100000</v>
      </c>
      <c r="N25" s="93"/>
      <c r="O25" s="95" t="s">
        <v>138</v>
      </c>
    </row>
    <row r="26" spans="1:15" x14ac:dyDescent="0.3">
      <c r="A26" s="115">
        <v>23</v>
      </c>
      <c r="B26" s="99">
        <v>44837</v>
      </c>
      <c r="C26" s="100" t="s">
        <v>346</v>
      </c>
      <c r="D26" s="93">
        <v>50000</v>
      </c>
      <c r="E26" s="103"/>
      <c r="F26" s="119"/>
      <c r="G26" s="93"/>
      <c r="H26" s="93"/>
      <c r="I26" s="93"/>
      <c r="J26" s="93"/>
      <c r="K26" s="93"/>
      <c r="L26" s="93"/>
      <c r="M26" s="93"/>
      <c r="N26" s="93"/>
      <c r="O26" s="95" t="s">
        <v>123</v>
      </c>
    </row>
    <row r="27" spans="1:15" x14ac:dyDescent="0.3">
      <c r="A27" s="115">
        <v>24</v>
      </c>
      <c r="B27" s="99">
        <v>44837</v>
      </c>
      <c r="C27" s="100" t="s">
        <v>347</v>
      </c>
      <c r="D27" s="93">
        <v>100000</v>
      </c>
      <c r="E27" s="104"/>
      <c r="F27" s="93"/>
      <c r="G27" s="93"/>
      <c r="H27" s="101"/>
      <c r="I27" s="93"/>
      <c r="J27" s="93"/>
      <c r="K27" s="93"/>
      <c r="L27" s="93"/>
      <c r="M27" s="93"/>
      <c r="N27" s="93"/>
      <c r="O27" s="95" t="s">
        <v>123</v>
      </c>
    </row>
    <row r="28" spans="1:15" x14ac:dyDescent="0.3">
      <c r="A28" s="115">
        <v>25</v>
      </c>
      <c r="B28" s="99">
        <v>44837</v>
      </c>
      <c r="C28" s="100" t="s">
        <v>361</v>
      </c>
      <c r="D28" s="93">
        <v>110000</v>
      </c>
      <c r="E28" s="104"/>
      <c r="F28" s="93"/>
      <c r="G28" s="93"/>
      <c r="H28" s="101"/>
      <c r="I28" s="93"/>
      <c r="J28" s="93"/>
      <c r="K28" s="93"/>
      <c r="L28" s="93"/>
      <c r="M28" s="93"/>
      <c r="N28" s="93"/>
      <c r="O28" s="95" t="s">
        <v>123</v>
      </c>
    </row>
    <row r="29" spans="1:15" x14ac:dyDescent="0.3">
      <c r="A29" s="115">
        <v>26</v>
      </c>
      <c r="B29" s="99">
        <v>44838</v>
      </c>
      <c r="C29" s="100" t="s">
        <v>130</v>
      </c>
      <c r="D29" s="93">
        <v>200000</v>
      </c>
      <c r="E29" s="103"/>
      <c r="F29" s="119"/>
      <c r="G29" s="93"/>
      <c r="H29" s="93"/>
      <c r="I29" s="93"/>
      <c r="J29" s="93"/>
      <c r="K29" s="93"/>
      <c r="L29" s="93"/>
      <c r="M29" s="93"/>
      <c r="N29" s="93"/>
      <c r="O29" s="94" t="s">
        <v>9</v>
      </c>
    </row>
    <row r="30" spans="1:15" x14ac:dyDescent="0.3">
      <c r="A30" s="115">
        <v>27</v>
      </c>
      <c r="B30" s="99">
        <v>44838</v>
      </c>
      <c r="C30" s="100" t="s">
        <v>348</v>
      </c>
      <c r="D30" s="93"/>
      <c r="E30" s="93">
        <v>50000</v>
      </c>
      <c r="F30" s="119"/>
      <c r="G30" s="93"/>
      <c r="H30" s="93"/>
      <c r="I30" s="93"/>
      <c r="J30" s="93"/>
      <c r="K30" s="93"/>
      <c r="L30" s="93"/>
      <c r="M30" s="93"/>
      <c r="N30" s="93"/>
      <c r="O30" s="94" t="s">
        <v>9</v>
      </c>
    </row>
    <row r="31" spans="1:15" x14ac:dyDescent="0.3">
      <c r="A31" s="115">
        <v>28</v>
      </c>
      <c r="B31" s="99">
        <v>44838</v>
      </c>
      <c r="C31" s="100" t="s">
        <v>360</v>
      </c>
      <c r="D31" s="93"/>
      <c r="E31" s="93"/>
      <c r="F31" s="119">
        <v>50400</v>
      </c>
      <c r="G31" s="93"/>
      <c r="H31" s="93"/>
      <c r="I31" s="93"/>
      <c r="J31" s="93"/>
      <c r="K31" s="93"/>
      <c r="L31" s="93"/>
      <c r="M31" s="93"/>
      <c r="N31" s="93"/>
      <c r="O31" s="95" t="s">
        <v>248</v>
      </c>
    </row>
    <row r="32" spans="1:15" x14ac:dyDescent="0.3">
      <c r="A32" s="115">
        <v>29</v>
      </c>
      <c r="B32" s="99">
        <v>44839</v>
      </c>
      <c r="C32" s="93" t="s">
        <v>126</v>
      </c>
      <c r="D32" s="93">
        <v>100000</v>
      </c>
      <c r="E32" s="103"/>
      <c r="F32" s="119"/>
      <c r="G32" s="93"/>
      <c r="H32" s="93"/>
      <c r="I32" s="93"/>
      <c r="J32" s="93"/>
      <c r="K32" s="93"/>
      <c r="L32" s="93"/>
      <c r="M32" s="93"/>
      <c r="N32" s="93"/>
      <c r="O32" s="95" t="s">
        <v>123</v>
      </c>
    </row>
    <row r="33" spans="1:15" x14ac:dyDescent="0.3">
      <c r="A33" s="115">
        <v>30</v>
      </c>
      <c r="B33" s="99">
        <v>44839</v>
      </c>
      <c r="C33" s="93" t="s">
        <v>349</v>
      </c>
      <c r="D33" s="93">
        <v>79000</v>
      </c>
      <c r="E33" s="103"/>
      <c r="F33" s="119"/>
      <c r="G33" s="93"/>
      <c r="H33" s="93"/>
      <c r="I33" s="93"/>
      <c r="J33" s="93"/>
      <c r="K33" s="93"/>
      <c r="L33" s="93"/>
      <c r="M33" s="93"/>
      <c r="N33" s="93"/>
      <c r="O33" s="95" t="s">
        <v>123</v>
      </c>
    </row>
    <row r="34" spans="1:15" x14ac:dyDescent="0.3">
      <c r="A34" s="115">
        <v>31</v>
      </c>
      <c r="B34" s="99">
        <v>44839</v>
      </c>
      <c r="C34" s="93" t="s">
        <v>350</v>
      </c>
      <c r="D34" s="93"/>
      <c r="E34" s="103"/>
      <c r="F34" s="119"/>
      <c r="G34" s="93"/>
      <c r="H34" s="93"/>
      <c r="I34" s="93"/>
      <c r="J34" s="93"/>
      <c r="K34" s="93"/>
      <c r="L34" s="93"/>
      <c r="M34" s="93">
        <v>100000</v>
      </c>
      <c r="N34" s="93"/>
      <c r="O34" s="94" t="s">
        <v>9</v>
      </c>
    </row>
    <row r="35" spans="1:15" x14ac:dyDescent="0.3">
      <c r="A35" s="115">
        <v>32</v>
      </c>
      <c r="B35" s="99">
        <v>44840</v>
      </c>
      <c r="C35" s="93" t="s">
        <v>126</v>
      </c>
      <c r="D35" s="93">
        <v>100000</v>
      </c>
      <c r="E35" s="103"/>
      <c r="F35" s="119"/>
      <c r="G35" s="93"/>
      <c r="H35" s="93"/>
      <c r="I35" s="93"/>
      <c r="J35" s="93"/>
      <c r="K35" s="93"/>
      <c r="L35" s="93"/>
      <c r="M35" s="93"/>
      <c r="N35" s="93"/>
      <c r="O35" s="94" t="s">
        <v>138</v>
      </c>
    </row>
    <row r="36" spans="1:15" x14ac:dyDescent="0.3">
      <c r="A36" s="115">
        <v>33</v>
      </c>
      <c r="B36" s="99">
        <v>44840</v>
      </c>
      <c r="C36" s="93" t="s">
        <v>130</v>
      </c>
      <c r="D36" s="93">
        <v>50000</v>
      </c>
      <c r="E36" s="103"/>
      <c r="F36" s="119"/>
      <c r="G36" s="93"/>
      <c r="H36" s="93"/>
      <c r="I36" s="93"/>
      <c r="J36" s="93"/>
      <c r="K36" s="93"/>
      <c r="L36" s="93"/>
      <c r="M36" s="93"/>
      <c r="N36" s="93"/>
      <c r="O36" s="94" t="s">
        <v>138</v>
      </c>
    </row>
    <row r="37" spans="1:15" x14ac:dyDescent="0.3">
      <c r="A37" s="115">
        <v>34</v>
      </c>
      <c r="B37" s="99">
        <v>44841</v>
      </c>
      <c r="C37" s="93" t="s">
        <v>364</v>
      </c>
      <c r="D37" s="93"/>
      <c r="E37" s="103"/>
      <c r="F37" s="119"/>
      <c r="G37" s="93"/>
      <c r="H37" s="93"/>
      <c r="I37" s="93"/>
      <c r="J37" s="93">
        <v>200000</v>
      </c>
      <c r="K37" s="93"/>
      <c r="L37" s="93"/>
      <c r="M37" s="93"/>
      <c r="N37" s="93"/>
      <c r="O37" s="94" t="s">
        <v>138</v>
      </c>
    </row>
    <row r="38" spans="1:15" x14ac:dyDescent="0.3">
      <c r="A38" s="115">
        <v>35</v>
      </c>
      <c r="B38" s="99">
        <v>44841</v>
      </c>
      <c r="C38" s="93" t="s">
        <v>126</v>
      </c>
      <c r="D38" s="93">
        <v>200000</v>
      </c>
      <c r="E38" s="103"/>
      <c r="F38" s="119"/>
      <c r="G38" s="93"/>
      <c r="H38" s="93"/>
      <c r="I38" s="93"/>
      <c r="J38" s="93"/>
      <c r="K38" s="93"/>
      <c r="L38" s="93"/>
      <c r="M38" s="93"/>
      <c r="N38" s="93"/>
      <c r="O38" s="94" t="s">
        <v>138</v>
      </c>
    </row>
    <row r="39" spans="1:15" x14ac:dyDescent="0.3">
      <c r="A39" s="115">
        <v>36</v>
      </c>
      <c r="B39" s="99">
        <v>44841</v>
      </c>
      <c r="C39" s="93" t="s">
        <v>365</v>
      </c>
      <c r="D39" s="93">
        <v>82000</v>
      </c>
      <c r="E39" s="103"/>
      <c r="F39" s="119"/>
      <c r="G39" s="93"/>
      <c r="H39" s="93"/>
      <c r="I39" s="93"/>
      <c r="J39" s="93"/>
      <c r="K39" s="93"/>
      <c r="L39" s="93"/>
      <c r="M39" s="93"/>
      <c r="N39" s="93"/>
      <c r="O39" s="94" t="s">
        <v>138</v>
      </c>
    </row>
    <row r="40" spans="1:15" x14ac:dyDescent="0.3">
      <c r="A40" s="115">
        <v>37</v>
      </c>
      <c r="B40" s="99">
        <v>44841</v>
      </c>
      <c r="C40" s="93" t="s">
        <v>366</v>
      </c>
      <c r="D40" s="93">
        <v>111100</v>
      </c>
      <c r="E40" s="103"/>
      <c r="F40" s="119"/>
      <c r="G40" s="93"/>
      <c r="H40" s="93"/>
      <c r="I40" s="93"/>
      <c r="J40" s="93"/>
      <c r="K40" s="93"/>
      <c r="L40" s="93"/>
      <c r="M40" s="93"/>
      <c r="N40" s="93"/>
      <c r="O40" s="94" t="s">
        <v>138</v>
      </c>
    </row>
    <row r="41" spans="1:15" x14ac:dyDescent="0.3">
      <c r="A41" s="115">
        <v>38</v>
      </c>
      <c r="B41" s="99">
        <v>44842</v>
      </c>
      <c r="C41" s="93" t="s">
        <v>126</v>
      </c>
      <c r="D41" s="93">
        <v>100000</v>
      </c>
      <c r="E41" s="103"/>
      <c r="F41" s="119"/>
      <c r="G41" s="93"/>
      <c r="H41" s="93"/>
      <c r="I41" s="93"/>
      <c r="J41" s="93"/>
      <c r="K41" s="93"/>
      <c r="L41" s="93"/>
      <c r="M41" s="93"/>
      <c r="N41" s="93"/>
      <c r="O41" s="94" t="s">
        <v>138</v>
      </c>
    </row>
    <row r="42" spans="1:15" x14ac:dyDescent="0.3">
      <c r="A42" s="115">
        <v>39</v>
      </c>
      <c r="B42" s="99">
        <v>44842</v>
      </c>
      <c r="C42" s="93" t="s">
        <v>367</v>
      </c>
      <c r="D42" s="93">
        <v>23500</v>
      </c>
      <c r="E42" s="103"/>
      <c r="F42" s="119"/>
      <c r="G42" s="93"/>
      <c r="H42" s="93"/>
      <c r="I42" s="93"/>
      <c r="J42" s="93"/>
      <c r="K42" s="93"/>
      <c r="L42" s="93"/>
      <c r="M42" s="93"/>
      <c r="N42" s="93"/>
      <c r="O42" s="94" t="s">
        <v>138</v>
      </c>
    </row>
    <row r="43" spans="1:15" x14ac:dyDescent="0.3">
      <c r="A43" s="115">
        <v>40</v>
      </c>
      <c r="B43" s="99">
        <v>44843</v>
      </c>
      <c r="C43" s="93" t="s">
        <v>368</v>
      </c>
      <c r="D43" s="93">
        <v>100000</v>
      </c>
      <c r="E43" s="103"/>
      <c r="F43" s="119"/>
      <c r="G43" s="93"/>
      <c r="H43" s="93"/>
      <c r="I43" s="93"/>
      <c r="J43" s="93"/>
      <c r="K43" s="93"/>
      <c r="L43" s="93"/>
      <c r="M43" s="93"/>
      <c r="N43" s="93"/>
      <c r="O43" s="94" t="s">
        <v>138</v>
      </c>
    </row>
    <row r="44" spans="1:15" x14ac:dyDescent="0.3">
      <c r="A44" s="115">
        <v>41</v>
      </c>
      <c r="B44" s="99">
        <v>44844</v>
      </c>
      <c r="C44" s="93" t="s">
        <v>369</v>
      </c>
      <c r="D44" s="93">
        <v>200000</v>
      </c>
      <c r="E44" s="103"/>
      <c r="F44" s="119"/>
      <c r="G44" s="93"/>
      <c r="H44" s="93"/>
      <c r="I44" s="93"/>
      <c r="J44" s="93"/>
      <c r="K44" s="93"/>
      <c r="L44" s="93"/>
      <c r="M44" s="93"/>
      <c r="N44" s="93"/>
      <c r="O44" s="94" t="s">
        <v>138</v>
      </c>
    </row>
    <row r="45" spans="1:15" x14ac:dyDescent="0.3">
      <c r="A45" s="115">
        <v>42</v>
      </c>
      <c r="B45" s="99">
        <v>44844</v>
      </c>
      <c r="C45" s="93" t="s">
        <v>370</v>
      </c>
      <c r="D45" s="93">
        <v>131500</v>
      </c>
      <c r="E45" s="103"/>
      <c r="F45" s="119"/>
      <c r="G45" s="93"/>
      <c r="H45" s="93"/>
      <c r="I45" s="93"/>
      <c r="J45" s="93"/>
      <c r="K45" s="93"/>
      <c r="L45" s="93"/>
      <c r="M45" s="93"/>
      <c r="N45" s="93"/>
      <c r="O45" s="94" t="s">
        <v>138</v>
      </c>
    </row>
    <row r="46" spans="1:15" x14ac:dyDescent="0.3">
      <c r="A46" s="115">
        <v>43</v>
      </c>
      <c r="B46" s="99">
        <v>44844</v>
      </c>
      <c r="C46" s="93" t="s">
        <v>373</v>
      </c>
      <c r="D46" s="93">
        <v>35000</v>
      </c>
      <c r="E46" s="103"/>
      <c r="F46" s="119"/>
      <c r="G46" s="93"/>
      <c r="H46" s="93"/>
      <c r="I46" s="93"/>
      <c r="J46" s="93"/>
      <c r="K46" s="93"/>
      <c r="L46" s="93"/>
      <c r="M46" s="93"/>
      <c r="N46" s="93"/>
      <c r="O46" s="94" t="s">
        <v>138</v>
      </c>
    </row>
    <row r="47" spans="1:15" x14ac:dyDescent="0.3">
      <c r="A47" s="115">
        <v>44</v>
      </c>
      <c r="B47" s="99">
        <v>44844</v>
      </c>
      <c r="C47" s="93" t="s">
        <v>371</v>
      </c>
      <c r="D47" s="93"/>
      <c r="E47" s="103"/>
      <c r="F47" s="119"/>
      <c r="G47" s="93"/>
      <c r="H47" s="93"/>
      <c r="I47" s="93"/>
      <c r="J47" s="93">
        <v>200000</v>
      </c>
      <c r="K47" s="93"/>
      <c r="L47" s="93"/>
      <c r="M47" s="93"/>
      <c r="N47" s="93"/>
      <c r="O47" s="94" t="s">
        <v>138</v>
      </c>
    </row>
    <row r="48" spans="1:15" x14ac:dyDescent="0.3">
      <c r="A48" s="115">
        <v>45</v>
      </c>
      <c r="B48" s="99">
        <v>44845</v>
      </c>
      <c r="C48" s="93" t="s">
        <v>372</v>
      </c>
      <c r="D48" s="93">
        <v>50000</v>
      </c>
      <c r="E48" s="103"/>
      <c r="F48" s="119"/>
      <c r="G48" s="93"/>
      <c r="H48" s="93"/>
      <c r="I48" s="93"/>
      <c r="J48" s="93"/>
      <c r="K48" s="93"/>
      <c r="L48" s="93"/>
      <c r="M48" s="93"/>
      <c r="N48" s="93"/>
      <c r="O48" s="94" t="s">
        <v>138</v>
      </c>
    </row>
    <row r="49" spans="1:20" ht="14.55" customHeight="1" x14ac:dyDescent="0.3">
      <c r="A49" s="115"/>
      <c r="B49" s="99"/>
      <c r="C49" s="106"/>
      <c r="D49" s="93"/>
      <c r="E49" s="103"/>
      <c r="F49" s="119"/>
      <c r="G49" s="93"/>
      <c r="H49" s="93"/>
      <c r="I49" s="93"/>
      <c r="J49" s="93"/>
      <c r="K49" s="93"/>
      <c r="L49" s="93"/>
      <c r="M49" s="93"/>
      <c r="N49" s="93"/>
      <c r="O49" s="95" t="s">
        <v>248</v>
      </c>
    </row>
    <row r="50" spans="1:20" ht="14.55" customHeight="1" x14ac:dyDescent="0.3">
      <c r="A50" s="115"/>
      <c r="B50" s="99"/>
      <c r="C50" s="106"/>
      <c r="D50" s="93"/>
      <c r="E50" s="103"/>
      <c r="F50" s="119"/>
      <c r="G50" s="93"/>
      <c r="H50" s="93"/>
      <c r="I50" s="93"/>
      <c r="J50" s="93"/>
      <c r="K50" s="93"/>
      <c r="L50" s="93"/>
      <c r="M50" s="93"/>
      <c r="N50" s="93"/>
      <c r="O50" s="95" t="s">
        <v>248</v>
      </c>
    </row>
    <row r="51" spans="1:20" ht="14.55" customHeight="1" x14ac:dyDescent="0.3">
      <c r="A51" s="115"/>
      <c r="B51" s="99"/>
      <c r="C51" s="106"/>
      <c r="D51" s="93"/>
      <c r="E51" s="103"/>
      <c r="F51" s="119"/>
      <c r="G51" s="93"/>
      <c r="H51" s="93"/>
      <c r="I51" s="93"/>
      <c r="J51" s="93"/>
      <c r="K51" s="93"/>
      <c r="L51" s="93"/>
      <c r="M51" s="93"/>
      <c r="N51" s="93"/>
      <c r="O51" s="95"/>
    </row>
    <row r="52" spans="1:20" ht="14.55" customHeight="1" x14ac:dyDescent="0.3">
      <c r="A52" s="115"/>
      <c r="B52" s="99"/>
      <c r="C52" s="93"/>
      <c r="D52" s="93"/>
      <c r="E52" s="103"/>
      <c r="F52" s="119"/>
      <c r="G52" s="93"/>
      <c r="H52" s="93"/>
      <c r="I52" s="93"/>
      <c r="J52" s="93"/>
      <c r="K52" s="93"/>
      <c r="L52" s="93"/>
      <c r="M52" s="93"/>
      <c r="N52" s="93"/>
      <c r="O52" s="95"/>
    </row>
    <row r="53" spans="1:20" ht="21" x14ac:dyDescent="0.4">
      <c r="A53" s="115"/>
      <c r="B53" s="99"/>
      <c r="C53" s="125" t="s">
        <v>231</v>
      </c>
      <c r="D53" s="127">
        <f t="shared" ref="D53:M53" si="0">SUM(D4:D52)</f>
        <v>2239600</v>
      </c>
      <c r="E53" s="128">
        <f t="shared" si="0"/>
        <v>686200</v>
      </c>
      <c r="F53" s="129">
        <f t="shared" si="0"/>
        <v>522400</v>
      </c>
      <c r="G53" s="127">
        <f t="shared" si="0"/>
        <v>0</v>
      </c>
      <c r="H53" s="127">
        <f t="shared" si="0"/>
        <v>0</v>
      </c>
      <c r="I53" s="127">
        <f t="shared" si="0"/>
        <v>0</v>
      </c>
      <c r="J53" s="127">
        <f t="shared" si="0"/>
        <v>400000</v>
      </c>
      <c r="K53" s="127">
        <f t="shared" si="0"/>
        <v>0</v>
      </c>
      <c r="L53" s="127">
        <f t="shared" si="0"/>
        <v>0</v>
      </c>
      <c r="M53" s="127">
        <f t="shared" si="0"/>
        <v>229000</v>
      </c>
      <c r="N53" s="132">
        <f>SUM(D53:M53)</f>
        <v>4077200</v>
      </c>
      <c r="O53" s="94"/>
      <c r="P53" s="114" t="s">
        <v>394</v>
      </c>
      <c r="Q53" s="113"/>
    </row>
    <row r="55" spans="1:20" x14ac:dyDescent="0.3">
      <c r="O55" s="96"/>
    </row>
    <row r="56" spans="1:20" x14ac:dyDescent="0.3">
      <c r="O56" s="97"/>
    </row>
    <row r="57" spans="1:20" ht="18.45" customHeight="1" x14ac:dyDescent="0.3">
      <c r="A57"/>
      <c r="B57" s="285" t="s">
        <v>210</v>
      </c>
      <c r="C57" s="285"/>
      <c r="D57" s="110"/>
      <c r="E57" s="284" t="s">
        <v>211</v>
      </c>
      <c r="F57" s="284"/>
      <c r="G57" s="284"/>
      <c r="H57" s="284"/>
      <c r="I57" s="284"/>
      <c r="J57" s="284" t="s">
        <v>212</v>
      </c>
      <c r="K57" s="284"/>
      <c r="L57" s="284"/>
      <c r="M57" s="284"/>
      <c r="N57" s="284"/>
      <c r="O57" s="284"/>
      <c r="P57" s="284"/>
    </row>
    <row r="58" spans="1:20" ht="14.55" customHeight="1" x14ac:dyDescent="0.3">
      <c r="A58"/>
      <c r="B58" s="285"/>
      <c r="C58" s="285"/>
      <c r="D58" s="110"/>
      <c r="E58" s="284"/>
      <c r="F58" s="284"/>
      <c r="G58" s="284"/>
      <c r="H58" s="284"/>
      <c r="I58" s="284"/>
      <c r="J58" s="284"/>
      <c r="K58" s="284"/>
      <c r="L58" s="284"/>
      <c r="M58" s="284"/>
      <c r="N58" s="284"/>
      <c r="O58" s="284"/>
      <c r="P58" s="284"/>
    </row>
    <row r="59" spans="1:20" ht="14.55" customHeight="1" x14ac:dyDescent="0.3">
      <c r="A59"/>
      <c r="B59" s="285"/>
      <c r="C59" s="285"/>
      <c r="D59" s="110"/>
      <c r="E59" s="284"/>
      <c r="F59" s="284"/>
      <c r="G59" s="284"/>
      <c r="H59" s="284"/>
      <c r="I59" s="284"/>
      <c r="J59" s="284"/>
      <c r="K59" s="284"/>
      <c r="L59" s="284"/>
      <c r="M59" s="284"/>
      <c r="N59" s="284"/>
      <c r="O59" s="284"/>
      <c r="P59" s="284"/>
    </row>
    <row r="60" spans="1:20" ht="14.55" customHeight="1" x14ac:dyDescent="0.3">
      <c r="A60"/>
      <c r="B60" s="285"/>
      <c r="C60" s="285"/>
      <c r="D60" s="110"/>
      <c r="E60" s="284"/>
      <c r="F60" s="284"/>
      <c r="G60" s="284"/>
      <c r="H60" s="284"/>
      <c r="I60" s="284"/>
      <c r="J60" s="284"/>
      <c r="K60" s="284"/>
      <c r="L60" s="284"/>
      <c r="M60" s="284"/>
      <c r="N60" s="284"/>
      <c r="O60" s="284"/>
      <c r="P60" s="284"/>
    </row>
    <row r="61" spans="1:20" ht="14.55" customHeight="1" x14ac:dyDescent="0.3">
      <c r="A61"/>
      <c r="B61" s="285"/>
      <c r="C61" s="285"/>
      <c r="D61" s="110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  <c r="P61" s="284"/>
    </row>
    <row r="62" spans="1:20" ht="14.55" customHeight="1" x14ac:dyDescent="0.35">
      <c r="A62"/>
      <c r="B62" s="285"/>
      <c r="C62" s="285"/>
      <c r="D62" s="110"/>
      <c r="E62" s="284"/>
      <c r="F62" s="284"/>
      <c r="G62" s="284"/>
      <c r="H62" s="284"/>
      <c r="I62" s="284"/>
      <c r="J62" s="284"/>
      <c r="K62" s="284"/>
      <c r="L62" s="284"/>
      <c r="M62" s="284"/>
      <c r="N62" s="284"/>
      <c r="O62" s="284"/>
      <c r="P62" s="284"/>
      <c r="T62" s="124"/>
    </row>
    <row r="63" spans="1:20" ht="14.55" customHeight="1" x14ac:dyDescent="0.35">
      <c r="A63"/>
      <c r="B63" s="285"/>
      <c r="C63" s="285"/>
      <c r="D63" s="110"/>
      <c r="E63" s="284"/>
      <c r="F63" s="284"/>
      <c r="G63" s="284"/>
      <c r="H63" s="284"/>
      <c r="I63" s="284"/>
      <c r="J63" s="284"/>
      <c r="K63" s="284"/>
      <c r="L63" s="284"/>
      <c r="M63" s="284"/>
      <c r="N63" s="284"/>
      <c r="O63" s="284"/>
      <c r="P63" s="284"/>
      <c r="T63" s="124"/>
    </row>
    <row r="64" spans="1:20" ht="14.55" customHeight="1" x14ac:dyDescent="0.35">
      <c r="A64"/>
      <c r="B64" s="112"/>
      <c r="C64" s="112"/>
      <c r="D64" s="110"/>
      <c r="E64" s="111"/>
      <c r="F64" s="122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T64" s="124"/>
    </row>
    <row r="65" spans="1:16" ht="15.45" customHeight="1" x14ac:dyDescent="0.35">
      <c r="A65"/>
      <c r="B65" s="112"/>
      <c r="C65" s="112"/>
      <c r="D65" s="110"/>
      <c r="E65" s="111"/>
      <c r="F65" s="122"/>
      <c r="G65" s="111"/>
      <c r="H65" s="111"/>
      <c r="I65" s="111"/>
      <c r="J65" s="111"/>
      <c r="K65" s="111"/>
      <c r="L65" s="111"/>
      <c r="M65" s="111"/>
      <c r="N65" s="111"/>
      <c r="O65" s="111"/>
      <c r="P65" s="111"/>
    </row>
  </sheetData>
  <mergeCells count="4">
    <mergeCell ref="A1:O1"/>
    <mergeCell ref="B57:C63"/>
    <mergeCell ref="E57:I63"/>
    <mergeCell ref="J57:P63"/>
  </mergeCells>
  <pageMargins left="0.25" right="0.25" top="0.75" bottom="0.75" header="0.3" footer="0.3"/>
  <pageSetup paperSize="9" scale="42" fitToHeight="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78"/>
  <sheetViews>
    <sheetView topLeftCell="A34" zoomScale="50" zoomScaleNormal="50" workbookViewId="0">
      <selection activeCell="N28" sqref="N28"/>
    </sheetView>
  </sheetViews>
  <sheetFormatPr defaultRowHeight="14.4" x14ac:dyDescent="0.3"/>
  <cols>
    <col min="1" max="1" width="5.21875" customWidth="1"/>
    <col min="2" max="2" width="14.88671875" customWidth="1"/>
    <col min="3" max="3" width="72.77734375" customWidth="1"/>
    <col min="4" max="4" width="31.33203125" hidden="1" customWidth="1"/>
    <col min="5" max="5" width="15.21875" style="116" customWidth="1"/>
    <col min="6" max="6" width="19.44140625" style="154" customWidth="1"/>
    <col min="7" max="7" width="14" customWidth="1"/>
    <col min="8" max="8" width="13.33203125" customWidth="1"/>
    <col min="9" max="9" width="13.44140625" customWidth="1"/>
    <col min="10" max="10" width="13.21875" customWidth="1"/>
    <col min="11" max="11" width="12.33203125" style="154" customWidth="1"/>
    <col min="12" max="12" width="12" customWidth="1"/>
    <col min="13" max="13" width="23.77734375" customWidth="1"/>
    <col min="14" max="14" width="25.88671875" style="116" customWidth="1"/>
    <col min="15" max="15" width="25.77734375" customWidth="1"/>
    <col min="16" max="16" width="21.77734375" style="116" customWidth="1"/>
    <col min="19" max="19" width="16.21875" customWidth="1"/>
  </cols>
  <sheetData>
    <row r="1" spans="1:19" ht="22.8" x14ac:dyDescent="0.4">
      <c r="A1" s="283" t="s">
        <v>374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</row>
    <row r="2" spans="1:19" ht="22.8" x14ac:dyDescent="0.4">
      <c r="A2" s="135"/>
      <c r="B2" s="135"/>
      <c r="C2" s="135"/>
      <c r="D2" s="135"/>
      <c r="E2" s="135"/>
      <c r="F2" s="151"/>
      <c r="G2" s="135"/>
      <c r="H2" s="135"/>
      <c r="I2" s="135"/>
      <c r="J2" s="135"/>
      <c r="K2" s="151"/>
      <c r="L2" s="135"/>
      <c r="M2" s="135"/>
      <c r="N2" s="135"/>
      <c r="O2" s="135"/>
      <c r="P2" s="135"/>
    </row>
    <row r="3" spans="1:19" ht="18" x14ac:dyDescent="0.35">
      <c r="A3" s="288" t="s">
        <v>201</v>
      </c>
      <c r="B3" s="286" t="s">
        <v>0</v>
      </c>
      <c r="C3" s="286" t="s">
        <v>202</v>
      </c>
      <c r="D3" s="286" t="s">
        <v>399</v>
      </c>
      <c r="E3" s="290" t="s">
        <v>400</v>
      </c>
      <c r="F3" s="291"/>
      <c r="G3" s="291"/>
      <c r="H3" s="291"/>
      <c r="I3" s="291"/>
      <c r="J3" s="291"/>
      <c r="K3" s="291"/>
      <c r="L3" s="291"/>
      <c r="M3" s="291"/>
      <c r="N3" s="292"/>
      <c r="O3" s="93"/>
      <c r="P3" s="140"/>
    </row>
    <row r="4" spans="1:19" ht="15.6" x14ac:dyDescent="0.3">
      <c r="A4" s="289"/>
      <c r="B4" s="287"/>
      <c r="C4" s="287"/>
      <c r="D4" s="287"/>
      <c r="E4" s="137" t="s">
        <v>203</v>
      </c>
      <c r="F4" s="137" t="s">
        <v>204</v>
      </c>
      <c r="G4" s="138" t="s">
        <v>214</v>
      </c>
      <c r="H4" s="137" t="s">
        <v>205</v>
      </c>
      <c r="I4" s="137" t="s">
        <v>206</v>
      </c>
      <c r="J4" s="137" t="s">
        <v>215</v>
      </c>
      <c r="K4" s="137" t="s">
        <v>207</v>
      </c>
      <c r="L4" s="137" t="s">
        <v>208</v>
      </c>
      <c r="M4" s="137" t="s">
        <v>412</v>
      </c>
      <c r="N4" s="137" t="s">
        <v>328</v>
      </c>
      <c r="O4" s="137" t="s">
        <v>209</v>
      </c>
      <c r="P4" s="139" t="s">
        <v>1</v>
      </c>
    </row>
    <row r="5" spans="1:19" ht="15.6" x14ac:dyDescent="0.3">
      <c r="A5" s="115">
        <v>1</v>
      </c>
      <c r="B5" s="99">
        <v>44840</v>
      </c>
      <c r="C5" s="93" t="s">
        <v>375</v>
      </c>
      <c r="D5" s="93"/>
      <c r="E5" s="146"/>
      <c r="F5" s="152"/>
      <c r="G5" s="119"/>
      <c r="H5" s="93"/>
      <c r="I5" s="93"/>
      <c r="J5" s="93"/>
      <c r="K5" s="146"/>
      <c r="L5" s="93"/>
      <c r="M5" s="93">
        <v>100000</v>
      </c>
      <c r="N5" s="146"/>
      <c r="O5" s="93"/>
      <c r="P5" s="141" t="s">
        <v>9</v>
      </c>
    </row>
    <row r="6" spans="1:19" ht="15.6" x14ac:dyDescent="0.3">
      <c r="A6" s="115">
        <v>2</v>
      </c>
      <c r="B6" s="99">
        <v>44842</v>
      </c>
      <c r="C6" s="93" t="s">
        <v>377</v>
      </c>
      <c r="D6" s="93"/>
      <c r="E6" s="146">
        <v>100000</v>
      </c>
      <c r="F6" s="150"/>
      <c r="G6" s="119"/>
      <c r="H6" s="93"/>
      <c r="I6" s="93"/>
      <c r="J6" s="93"/>
      <c r="K6" s="146"/>
      <c r="L6" s="93"/>
      <c r="M6" s="93"/>
      <c r="N6" s="146"/>
      <c r="O6" s="93"/>
      <c r="P6" s="141" t="s">
        <v>248</v>
      </c>
    </row>
    <row r="7" spans="1:19" ht="15.6" x14ac:dyDescent="0.3">
      <c r="A7" s="115">
        <v>3</v>
      </c>
      <c r="B7" s="99">
        <v>44843</v>
      </c>
      <c r="C7" s="93" t="s">
        <v>126</v>
      </c>
      <c r="D7" s="93"/>
      <c r="E7" s="146">
        <v>50000</v>
      </c>
      <c r="F7" s="150"/>
      <c r="G7" s="119"/>
      <c r="H7" s="93"/>
      <c r="I7" s="93"/>
      <c r="J7" s="93"/>
      <c r="K7" s="146"/>
      <c r="L7" s="93"/>
      <c r="M7" s="93"/>
      <c r="N7" s="146"/>
      <c r="O7" s="93"/>
      <c r="P7" s="141" t="s">
        <v>123</v>
      </c>
    </row>
    <row r="8" spans="1:19" ht="15.6" x14ac:dyDescent="0.3">
      <c r="A8" s="115">
        <v>4</v>
      </c>
      <c r="B8" s="99">
        <v>44845</v>
      </c>
      <c r="C8" s="93" t="s">
        <v>376</v>
      </c>
      <c r="D8" s="93"/>
      <c r="E8" s="146">
        <v>80000</v>
      </c>
      <c r="F8" s="150"/>
      <c r="G8" s="119"/>
      <c r="H8" s="93"/>
      <c r="I8" s="93"/>
      <c r="J8" s="93"/>
      <c r="K8" s="146"/>
      <c r="L8" s="93"/>
      <c r="M8" s="93"/>
      <c r="N8" s="146"/>
      <c r="O8" s="93"/>
      <c r="P8" s="141" t="s">
        <v>123</v>
      </c>
    </row>
    <row r="9" spans="1:19" ht="15.6" x14ac:dyDescent="0.3">
      <c r="A9" s="115">
        <v>5</v>
      </c>
      <c r="B9" s="99">
        <v>44845</v>
      </c>
      <c r="C9" s="93" t="s">
        <v>379</v>
      </c>
      <c r="D9" s="93"/>
      <c r="E9" s="146"/>
      <c r="F9" s="150"/>
      <c r="G9" s="119"/>
      <c r="H9" s="93"/>
      <c r="I9" s="93"/>
      <c r="J9" s="93"/>
      <c r="K9" s="146"/>
      <c r="L9" s="93"/>
      <c r="M9" s="93"/>
      <c r="N9" s="146">
        <v>100000</v>
      </c>
      <c r="O9" s="93"/>
      <c r="P9" s="141" t="s">
        <v>138</v>
      </c>
    </row>
    <row r="10" spans="1:19" ht="15.6" x14ac:dyDescent="0.3">
      <c r="A10" s="115">
        <v>6</v>
      </c>
      <c r="B10" s="99">
        <v>44845</v>
      </c>
      <c r="C10" s="93" t="s">
        <v>380</v>
      </c>
      <c r="D10" s="93"/>
      <c r="E10" s="146"/>
      <c r="F10" s="150"/>
      <c r="G10" s="119"/>
      <c r="H10" s="93"/>
      <c r="I10" s="93"/>
      <c r="J10" s="93"/>
      <c r="K10" s="146"/>
      <c r="L10" s="93"/>
      <c r="M10" s="93"/>
      <c r="N10" s="146">
        <v>100000</v>
      </c>
      <c r="O10" s="93"/>
      <c r="P10" s="141" t="s">
        <v>138</v>
      </c>
    </row>
    <row r="11" spans="1:19" ht="15.6" x14ac:dyDescent="0.3">
      <c r="A11" s="115">
        <v>7</v>
      </c>
      <c r="B11" s="99">
        <v>44846</v>
      </c>
      <c r="C11" s="93" t="s">
        <v>381</v>
      </c>
      <c r="D11" s="93"/>
      <c r="E11" s="146"/>
      <c r="F11" s="150"/>
      <c r="G11" s="119"/>
      <c r="H11" s="93"/>
      <c r="I11" s="93"/>
      <c r="J11" s="93"/>
      <c r="K11" s="146"/>
      <c r="L11" s="93"/>
      <c r="M11" s="93"/>
      <c r="N11" s="146">
        <v>100000</v>
      </c>
      <c r="O11" s="93"/>
      <c r="P11" s="141" t="s">
        <v>138</v>
      </c>
      <c r="R11" t="s">
        <v>9</v>
      </c>
      <c r="S11" s="130">
        <f>M5+N12+N17+F27+N34+F44+N45+N46+N47+N48+N54+N55+N56</f>
        <v>1808000</v>
      </c>
    </row>
    <row r="12" spans="1:19" ht="15.6" x14ac:dyDescent="0.3">
      <c r="A12" s="115">
        <v>8</v>
      </c>
      <c r="B12" s="99">
        <v>44846</v>
      </c>
      <c r="C12" s="93" t="s">
        <v>378</v>
      </c>
      <c r="D12" s="93"/>
      <c r="E12" s="146"/>
      <c r="F12" s="150"/>
      <c r="G12" s="119"/>
      <c r="H12" s="93"/>
      <c r="I12" s="93"/>
      <c r="J12" s="93"/>
      <c r="K12" s="146"/>
      <c r="L12" s="93"/>
      <c r="M12" s="93"/>
      <c r="N12" s="146">
        <v>150000</v>
      </c>
      <c r="O12" s="93"/>
      <c r="P12" s="141" t="s">
        <v>9</v>
      </c>
      <c r="R12" t="s">
        <v>248</v>
      </c>
      <c r="S12" s="130">
        <f>E6+N21+N22+N23+N24+N25+N39+F40+N41+F42+F43+F53</f>
        <v>662000</v>
      </c>
    </row>
    <row r="13" spans="1:19" ht="15.6" x14ac:dyDescent="0.3">
      <c r="A13" s="115">
        <v>9</v>
      </c>
      <c r="B13" s="99">
        <v>44846</v>
      </c>
      <c r="C13" s="100" t="s">
        <v>382</v>
      </c>
      <c r="D13" s="100"/>
      <c r="E13" s="146"/>
      <c r="F13" s="150"/>
      <c r="G13" s="119"/>
      <c r="H13" s="93"/>
      <c r="I13" s="93"/>
      <c r="J13" s="93"/>
      <c r="K13" s="146"/>
      <c r="L13" s="93"/>
      <c r="M13" s="93"/>
      <c r="N13" s="146">
        <v>100000</v>
      </c>
      <c r="O13" s="93"/>
      <c r="P13" s="141" t="s">
        <v>138</v>
      </c>
      <c r="R13" t="s">
        <v>138</v>
      </c>
      <c r="S13" s="130">
        <f>N9+N10+N11+N13+N14+N15+N16+N18+N19+N20+N26+E35+E36+E37+E38+K49+E50+K51+E52+F57</f>
        <v>1722000</v>
      </c>
    </row>
    <row r="14" spans="1:19" ht="15.6" x14ac:dyDescent="0.3">
      <c r="A14" s="115">
        <v>10</v>
      </c>
      <c r="B14" s="99">
        <v>44846</v>
      </c>
      <c r="C14" s="93" t="s">
        <v>384</v>
      </c>
      <c r="D14" s="93"/>
      <c r="E14" s="146"/>
      <c r="F14" s="150"/>
      <c r="G14" s="119"/>
      <c r="H14" s="93"/>
      <c r="I14" s="93"/>
      <c r="J14" s="93"/>
      <c r="K14" s="146"/>
      <c r="L14" s="93"/>
      <c r="M14" s="93"/>
      <c r="N14" s="146">
        <v>50000</v>
      </c>
      <c r="O14" s="93"/>
      <c r="P14" s="141" t="s">
        <v>138</v>
      </c>
      <c r="R14" t="s">
        <v>123</v>
      </c>
      <c r="S14" s="130">
        <f>E7+E8+E28+E29+E30+E31+F32+F33</f>
        <v>630000</v>
      </c>
    </row>
    <row r="15" spans="1:19" ht="15.6" x14ac:dyDescent="0.3">
      <c r="A15" s="115">
        <v>11</v>
      </c>
      <c r="B15" s="99">
        <v>44846</v>
      </c>
      <c r="C15" s="100" t="s">
        <v>383</v>
      </c>
      <c r="D15" s="100"/>
      <c r="E15" s="146"/>
      <c r="F15" s="150"/>
      <c r="G15" s="119"/>
      <c r="H15" s="93"/>
      <c r="I15" s="93"/>
      <c r="J15" s="93"/>
      <c r="K15" s="146"/>
      <c r="L15" s="93"/>
      <c r="M15" s="93"/>
      <c r="N15" s="146">
        <v>87000</v>
      </c>
      <c r="O15" s="93"/>
      <c r="P15" s="141" t="s">
        <v>138</v>
      </c>
      <c r="S15" s="130">
        <f>SUM(S11:S14)</f>
        <v>4822000</v>
      </c>
    </row>
    <row r="16" spans="1:19" ht="15.6" x14ac:dyDescent="0.3">
      <c r="A16" s="115">
        <v>12</v>
      </c>
      <c r="B16" s="99">
        <v>44846</v>
      </c>
      <c r="C16" s="93" t="s">
        <v>385</v>
      </c>
      <c r="D16" s="93"/>
      <c r="E16" s="146"/>
      <c r="F16" s="150"/>
      <c r="G16" s="119"/>
      <c r="H16" s="93"/>
      <c r="I16" s="93"/>
      <c r="J16" s="93"/>
      <c r="K16" s="146"/>
      <c r="L16" s="93"/>
      <c r="M16" s="93"/>
      <c r="N16" s="146">
        <v>100000</v>
      </c>
      <c r="O16" s="93"/>
      <c r="P16" s="141" t="s">
        <v>138</v>
      </c>
    </row>
    <row r="17" spans="1:16" ht="15.6" x14ac:dyDescent="0.3">
      <c r="A17" s="115">
        <v>13</v>
      </c>
      <c r="B17" s="99">
        <v>44846</v>
      </c>
      <c r="C17" s="93" t="s">
        <v>420</v>
      </c>
      <c r="D17" s="93"/>
      <c r="E17" s="146"/>
      <c r="F17" s="150"/>
      <c r="G17" s="119"/>
      <c r="H17" s="93"/>
      <c r="I17" s="93"/>
      <c r="J17" s="93"/>
      <c r="K17" s="146"/>
      <c r="L17" s="93"/>
      <c r="M17" s="93"/>
      <c r="N17" s="146">
        <v>112000</v>
      </c>
      <c r="O17" s="93"/>
      <c r="P17" s="141" t="s">
        <v>9</v>
      </c>
    </row>
    <row r="18" spans="1:16" ht="15.6" x14ac:dyDescent="0.3">
      <c r="A18" s="115">
        <v>14</v>
      </c>
      <c r="B18" s="99">
        <v>44847</v>
      </c>
      <c r="C18" s="100" t="s">
        <v>386</v>
      </c>
      <c r="D18" s="100"/>
      <c r="E18" s="146"/>
      <c r="F18" s="150"/>
      <c r="G18" s="119"/>
      <c r="H18" s="93"/>
      <c r="I18" s="93"/>
      <c r="J18" s="93"/>
      <c r="K18" s="146"/>
      <c r="L18" s="93"/>
      <c r="M18" s="93"/>
      <c r="N18" s="146">
        <v>50000</v>
      </c>
      <c r="O18" s="93"/>
      <c r="P18" s="141" t="s">
        <v>138</v>
      </c>
    </row>
    <row r="19" spans="1:16" ht="15.6" x14ac:dyDescent="0.3">
      <c r="A19" s="115">
        <v>15</v>
      </c>
      <c r="B19" s="99">
        <v>44847</v>
      </c>
      <c r="C19" s="100" t="s">
        <v>381</v>
      </c>
      <c r="D19" s="100"/>
      <c r="E19" s="146"/>
      <c r="F19" s="150"/>
      <c r="G19" s="119"/>
      <c r="H19" s="93"/>
      <c r="I19" s="93"/>
      <c r="J19" s="93"/>
      <c r="K19" s="146"/>
      <c r="L19" s="93"/>
      <c r="M19" s="93"/>
      <c r="N19" s="146">
        <v>50000</v>
      </c>
      <c r="O19" s="93"/>
      <c r="P19" s="141" t="s">
        <v>138</v>
      </c>
    </row>
    <row r="20" spans="1:16" ht="15.6" x14ac:dyDescent="0.3">
      <c r="A20" s="115">
        <v>16</v>
      </c>
      <c r="B20" s="99">
        <v>44847</v>
      </c>
      <c r="C20" s="93" t="s">
        <v>387</v>
      </c>
      <c r="D20" s="93"/>
      <c r="E20" s="146"/>
      <c r="F20" s="150"/>
      <c r="G20" s="119"/>
      <c r="H20" s="93"/>
      <c r="I20" s="93"/>
      <c r="J20" s="93"/>
      <c r="K20" s="146"/>
      <c r="L20" s="93"/>
      <c r="M20" s="93"/>
      <c r="N20" s="146">
        <v>50000</v>
      </c>
      <c r="O20" s="93"/>
      <c r="P20" s="142" t="s">
        <v>138</v>
      </c>
    </row>
    <row r="21" spans="1:16" ht="15.6" x14ac:dyDescent="0.3">
      <c r="A21" s="115">
        <v>17</v>
      </c>
      <c r="B21" s="99">
        <v>44847</v>
      </c>
      <c r="C21" s="93" t="s">
        <v>389</v>
      </c>
      <c r="D21" s="93"/>
      <c r="E21" s="146"/>
      <c r="F21" s="150"/>
      <c r="G21" s="119"/>
      <c r="H21" s="93"/>
      <c r="I21" s="93"/>
      <c r="J21" s="93"/>
      <c r="K21" s="146"/>
      <c r="L21" s="93"/>
      <c r="M21" s="93"/>
      <c r="N21" s="146">
        <v>50000</v>
      </c>
      <c r="O21" s="93"/>
      <c r="P21" s="142" t="s">
        <v>248</v>
      </c>
    </row>
    <row r="22" spans="1:16" ht="15.6" x14ac:dyDescent="0.3">
      <c r="A22" s="115">
        <v>18</v>
      </c>
      <c r="B22" s="99">
        <v>44847</v>
      </c>
      <c r="C22" s="93" t="s">
        <v>390</v>
      </c>
      <c r="D22" s="93"/>
      <c r="E22" s="146"/>
      <c r="F22" s="150"/>
      <c r="G22" s="119"/>
      <c r="H22" s="93"/>
      <c r="I22" s="93"/>
      <c r="J22" s="93"/>
      <c r="K22" s="146"/>
      <c r="L22" s="93"/>
      <c r="M22" s="93"/>
      <c r="N22" s="146">
        <v>51500</v>
      </c>
      <c r="O22" s="93"/>
      <c r="P22" s="142" t="s">
        <v>248</v>
      </c>
    </row>
    <row r="23" spans="1:16" ht="15.6" x14ac:dyDescent="0.3">
      <c r="A23" s="115">
        <v>19</v>
      </c>
      <c r="B23" s="99">
        <v>44847</v>
      </c>
      <c r="C23" s="93" t="s">
        <v>392</v>
      </c>
      <c r="D23" s="93"/>
      <c r="E23" s="146"/>
      <c r="F23" s="150"/>
      <c r="G23" s="119"/>
      <c r="H23" s="93"/>
      <c r="I23" s="93"/>
      <c r="J23" s="93"/>
      <c r="K23" s="146"/>
      <c r="L23" s="93"/>
      <c r="M23" s="93"/>
      <c r="N23" s="146">
        <v>50000</v>
      </c>
      <c r="O23" s="93"/>
      <c r="P23" s="142" t="s">
        <v>248</v>
      </c>
    </row>
    <row r="24" spans="1:16" ht="15.6" x14ac:dyDescent="0.3">
      <c r="A24" s="115">
        <v>20</v>
      </c>
      <c r="B24" s="99">
        <v>44847</v>
      </c>
      <c r="C24" s="93" t="s">
        <v>391</v>
      </c>
      <c r="D24" s="93"/>
      <c r="E24" s="146"/>
      <c r="F24" s="150"/>
      <c r="G24" s="119"/>
      <c r="H24" s="93"/>
      <c r="I24" s="93"/>
      <c r="J24" s="93"/>
      <c r="K24" s="146"/>
      <c r="L24" s="93"/>
      <c r="M24" s="93"/>
      <c r="N24" s="146">
        <v>51500</v>
      </c>
      <c r="O24" s="93"/>
      <c r="P24" s="142" t="s">
        <v>248</v>
      </c>
    </row>
    <row r="25" spans="1:16" ht="15.6" x14ac:dyDescent="0.3">
      <c r="A25" s="115">
        <v>21</v>
      </c>
      <c r="B25" s="99">
        <v>44847</v>
      </c>
      <c r="C25" s="93" t="s">
        <v>392</v>
      </c>
      <c r="D25" s="93"/>
      <c r="E25" s="146"/>
      <c r="F25" s="150"/>
      <c r="G25" s="119"/>
      <c r="H25" s="93"/>
      <c r="I25" s="93"/>
      <c r="J25" s="93"/>
      <c r="K25" s="146"/>
      <c r="L25" s="93"/>
      <c r="M25" s="93"/>
      <c r="N25" s="146">
        <v>50000</v>
      </c>
      <c r="O25" s="93"/>
      <c r="P25" s="142" t="s">
        <v>248</v>
      </c>
    </row>
    <row r="26" spans="1:16" ht="15.6" x14ac:dyDescent="0.3">
      <c r="A26" s="115">
        <v>22</v>
      </c>
      <c r="B26" s="99">
        <v>44847</v>
      </c>
      <c r="C26" s="93" t="s">
        <v>401</v>
      </c>
      <c r="D26" s="93"/>
      <c r="E26" s="146"/>
      <c r="F26" s="150"/>
      <c r="G26" s="119"/>
      <c r="H26" s="93"/>
      <c r="I26" s="93"/>
      <c r="J26" s="93"/>
      <c r="K26" s="146"/>
      <c r="L26" s="93"/>
      <c r="M26" s="93"/>
      <c r="N26" s="146">
        <v>102000</v>
      </c>
      <c r="O26" s="93"/>
      <c r="P26" s="142" t="s">
        <v>138</v>
      </c>
    </row>
    <row r="27" spans="1:16" ht="15.6" x14ac:dyDescent="0.3">
      <c r="A27" s="115">
        <v>23</v>
      </c>
      <c r="B27" s="99">
        <v>44847</v>
      </c>
      <c r="C27" s="93" t="s">
        <v>421</v>
      </c>
      <c r="D27" s="93"/>
      <c r="E27" s="146"/>
      <c r="F27" s="150">
        <v>250000</v>
      </c>
      <c r="G27" s="119"/>
      <c r="H27" s="93"/>
      <c r="I27" s="93"/>
      <c r="J27" s="93"/>
      <c r="K27" s="146"/>
      <c r="L27" s="93"/>
      <c r="M27" s="93"/>
      <c r="N27" s="146"/>
      <c r="O27" s="93"/>
      <c r="P27" s="142" t="s">
        <v>9</v>
      </c>
    </row>
    <row r="28" spans="1:16" ht="15.6" x14ac:dyDescent="0.3">
      <c r="A28" s="115">
        <v>24</v>
      </c>
      <c r="B28" s="99">
        <v>44848</v>
      </c>
      <c r="C28" s="93" t="s">
        <v>395</v>
      </c>
      <c r="D28" s="93"/>
      <c r="E28" s="146">
        <v>100000</v>
      </c>
      <c r="F28" s="150"/>
      <c r="G28" s="119"/>
      <c r="H28" s="93"/>
      <c r="I28" s="93"/>
      <c r="J28" s="93"/>
      <c r="K28" s="146"/>
      <c r="L28" s="93"/>
      <c r="M28" s="93"/>
      <c r="N28" s="146"/>
      <c r="O28" s="93"/>
      <c r="P28" s="142" t="s">
        <v>123</v>
      </c>
    </row>
    <row r="29" spans="1:16" ht="15.6" x14ac:dyDescent="0.3">
      <c r="A29" s="115">
        <v>25</v>
      </c>
      <c r="B29" s="99">
        <v>44848</v>
      </c>
      <c r="C29" s="93" t="s">
        <v>397</v>
      </c>
      <c r="D29" s="93"/>
      <c r="E29" s="146">
        <v>50000</v>
      </c>
      <c r="F29" s="150"/>
      <c r="G29" s="119"/>
      <c r="H29" s="93"/>
      <c r="I29" s="93"/>
      <c r="J29" s="93"/>
      <c r="K29" s="146"/>
      <c r="L29" s="93"/>
      <c r="M29" s="93"/>
      <c r="N29" s="146"/>
      <c r="O29" s="93"/>
      <c r="P29" s="142" t="s">
        <v>123</v>
      </c>
    </row>
    <row r="30" spans="1:16" ht="15.6" x14ac:dyDescent="0.3">
      <c r="A30" s="115">
        <v>26</v>
      </c>
      <c r="B30" s="99">
        <v>44848</v>
      </c>
      <c r="C30" s="93" t="s">
        <v>398</v>
      </c>
      <c r="D30" s="93"/>
      <c r="E30" s="146">
        <v>200000</v>
      </c>
      <c r="F30" s="150"/>
      <c r="G30" s="119"/>
      <c r="H30" s="93"/>
      <c r="I30" s="93"/>
      <c r="J30" s="93"/>
      <c r="K30" s="146"/>
      <c r="L30" s="93"/>
      <c r="M30" s="93"/>
      <c r="N30" s="146"/>
      <c r="O30" s="93"/>
      <c r="P30" s="142" t="s">
        <v>123</v>
      </c>
    </row>
    <row r="31" spans="1:16" ht="15.6" x14ac:dyDescent="0.3">
      <c r="A31" s="115">
        <v>27</v>
      </c>
      <c r="B31" s="99">
        <v>44848</v>
      </c>
      <c r="C31" s="93" t="s">
        <v>396</v>
      </c>
      <c r="D31" s="93"/>
      <c r="E31" s="146">
        <v>50000</v>
      </c>
      <c r="F31" s="150"/>
      <c r="G31" s="119"/>
      <c r="H31" s="93"/>
      <c r="I31" s="93"/>
      <c r="J31" s="93"/>
      <c r="K31" s="146"/>
      <c r="L31" s="93"/>
      <c r="M31" s="93"/>
      <c r="N31" s="146"/>
      <c r="O31" s="93"/>
      <c r="P31" s="142" t="s">
        <v>123</v>
      </c>
    </row>
    <row r="32" spans="1:16" ht="15.6" x14ac:dyDescent="0.3">
      <c r="A32" s="115">
        <v>28</v>
      </c>
      <c r="B32" s="99">
        <v>44848</v>
      </c>
      <c r="C32" s="93" t="s">
        <v>419</v>
      </c>
      <c r="D32" s="93"/>
      <c r="E32" s="146"/>
      <c r="F32" s="150">
        <v>50000</v>
      </c>
      <c r="G32" s="119"/>
      <c r="H32" s="93"/>
      <c r="I32" s="93"/>
      <c r="J32" s="93"/>
      <c r="K32" s="146"/>
      <c r="L32" s="93"/>
      <c r="M32" s="93"/>
      <c r="N32" s="146"/>
      <c r="O32" s="93"/>
      <c r="P32" s="142" t="s">
        <v>123</v>
      </c>
    </row>
    <row r="33" spans="1:16" ht="15.6" x14ac:dyDescent="0.3">
      <c r="A33" s="115">
        <v>29</v>
      </c>
      <c r="B33" s="99">
        <v>44848</v>
      </c>
      <c r="C33" s="93" t="s">
        <v>419</v>
      </c>
      <c r="D33" s="93"/>
      <c r="E33" s="146"/>
      <c r="F33" s="150">
        <v>50000</v>
      </c>
      <c r="G33" s="119"/>
      <c r="H33" s="93"/>
      <c r="I33" s="93"/>
      <c r="J33" s="93"/>
      <c r="K33" s="146"/>
      <c r="L33" s="93"/>
      <c r="M33" s="93"/>
      <c r="N33" s="146"/>
      <c r="O33" s="93"/>
      <c r="P33" s="142" t="s">
        <v>123</v>
      </c>
    </row>
    <row r="34" spans="1:16" ht="15.6" x14ac:dyDescent="0.3">
      <c r="A34" s="115">
        <v>30</v>
      </c>
      <c r="B34" s="99">
        <v>44848</v>
      </c>
      <c r="C34" s="93" t="s">
        <v>422</v>
      </c>
      <c r="D34" s="93"/>
      <c r="E34" s="146"/>
      <c r="F34" s="150"/>
      <c r="G34" s="119"/>
      <c r="H34" s="93"/>
      <c r="I34" s="93"/>
      <c r="J34" s="93"/>
      <c r="K34" s="146"/>
      <c r="L34" s="93"/>
      <c r="M34" s="93"/>
      <c r="N34" s="146">
        <v>75000</v>
      </c>
      <c r="O34" s="93"/>
      <c r="P34" s="142" t="s">
        <v>9</v>
      </c>
    </row>
    <row r="35" spans="1:16" ht="15.6" x14ac:dyDescent="0.3">
      <c r="A35" s="115">
        <v>31</v>
      </c>
      <c r="B35" s="99">
        <v>44849</v>
      </c>
      <c r="C35" s="93" t="s">
        <v>402</v>
      </c>
      <c r="D35" s="93"/>
      <c r="E35" s="146">
        <v>100000</v>
      </c>
      <c r="F35" s="150"/>
      <c r="G35" s="119"/>
      <c r="H35" s="93"/>
      <c r="I35" s="93"/>
      <c r="J35" s="93"/>
      <c r="K35" s="146"/>
      <c r="L35" s="93"/>
      <c r="M35" s="93"/>
      <c r="N35" s="146"/>
      <c r="O35" s="93"/>
      <c r="P35" s="142" t="s">
        <v>138</v>
      </c>
    </row>
    <row r="36" spans="1:16" ht="15.6" x14ac:dyDescent="0.3">
      <c r="A36" s="115">
        <v>32</v>
      </c>
      <c r="B36" s="99">
        <v>44849</v>
      </c>
      <c r="C36" s="93" t="s">
        <v>403</v>
      </c>
      <c r="D36" s="93"/>
      <c r="E36" s="146">
        <v>150000</v>
      </c>
      <c r="F36" s="150"/>
      <c r="G36" s="119"/>
      <c r="H36" s="93"/>
      <c r="I36" s="93"/>
      <c r="J36" s="93"/>
      <c r="K36" s="146"/>
      <c r="L36" s="93"/>
      <c r="M36" s="93"/>
      <c r="N36" s="146"/>
      <c r="O36" s="93"/>
      <c r="P36" s="142" t="s">
        <v>138</v>
      </c>
    </row>
    <row r="37" spans="1:16" ht="15.6" x14ac:dyDescent="0.3">
      <c r="A37" s="115">
        <v>33</v>
      </c>
      <c r="B37" s="99">
        <v>44849</v>
      </c>
      <c r="C37" s="93" t="s">
        <v>404</v>
      </c>
      <c r="D37" s="93"/>
      <c r="E37" s="146">
        <v>20000</v>
      </c>
      <c r="F37" s="150"/>
      <c r="G37" s="119"/>
      <c r="H37" s="93"/>
      <c r="I37" s="93"/>
      <c r="J37" s="93"/>
      <c r="K37" s="146"/>
      <c r="L37" s="93"/>
      <c r="M37" s="93"/>
      <c r="N37" s="146"/>
      <c r="O37" s="93"/>
      <c r="P37" s="142" t="s">
        <v>138</v>
      </c>
    </row>
    <row r="38" spans="1:16" ht="15.6" x14ac:dyDescent="0.3">
      <c r="A38" s="115">
        <v>34</v>
      </c>
      <c r="B38" s="99">
        <v>44849</v>
      </c>
      <c r="C38" s="93" t="s">
        <v>405</v>
      </c>
      <c r="D38" s="93"/>
      <c r="E38" s="146">
        <v>88000</v>
      </c>
      <c r="F38" s="150"/>
      <c r="G38" s="119"/>
      <c r="H38" s="93"/>
      <c r="I38" s="93"/>
      <c r="J38" s="93"/>
      <c r="K38" s="146"/>
      <c r="L38" s="93"/>
      <c r="M38" s="93"/>
      <c r="N38" s="146"/>
      <c r="O38" s="93"/>
      <c r="P38" s="142" t="s">
        <v>138</v>
      </c>
    </row>
    <row r="39" spans="1:16" ht="15.6" x14ac:dyDescent="0.3">
      <c r="A39" s="115">
        <v>35</v>
      </c>
      <c r="B39" s="99">
        <v>44849</v>
      </c>
      <c r="C39" s="93" t="s">
        <v>413</v>
      </c>
      <c r="D39" s="93"/>
      <c r="E39" s="146"/>
      <c r="F39" s="150"/>
      <c r="G39" s="119"/>
      <c r="H39" s="93"/>
      <c r="I39" s="93"/>
      <c r="J39" s="93"/>
      <c r="K39" s="146"/>
      <c r="L39" s="93"/>
      <c r="M39" s="93"/>
      <c r="N39" s="146">
        <v>50000</v>
      </c>
      <c r="O39" s="93"/>
      <c r="P39" s="142" t="s">
        <v>248</v>
      </c>
    </row>
    <row r="40" spans="1:16" ht="15.6" x14ac:dyDescent="0.3">
      <c r="A40" s="115">
        <v>36</v>
      </c>
      <c r="B40" s="99">
        <v>44849</v>
      </c>
      <c r="C40" s="93" t="s">
        <v>414</v>
      </c>
      <c r="D40" s="93"/>
      <c r="E40" s="146"/>
      <c r="F40" s="150">
        <v>95000</v>
      </c>
      <c r="G40" s="119"/>
      <c r="H40" s="93"/>
      <c r="I40" s="93"/>
      <c r="J40" s="93"/>
      <c r="K40" s="146"/>
      <c r="L40" s="93"/>
      <c r="M40" s="93"/>
      <c r="N40" s="146"/>
      <c r="O40" s="93"/>
      <c r="P40" s="142" t="s">
        <v>248</v>
      </c>
    </row>
    <row r="41" spans="1:16" ht="15.6" x14ac:dyDescent="0.3">
      <c r="A41" s="115">
        <v>37</v>
      </c>
      <c r="B41" s="99">
        <v>44849</v>
      </c>
      <c r="C41" s="93" t="s">
        <v>415</v>
      </c>
      <c r="D41" s="93"/>
      <c r="E41" s="146"/>
      <c r="F41" s="150"/>
      <c r="G41" s="119"/>
      <c r="H41" s="93"/>
      <c r="I41" s="93"/>
      <c r="J41" s="93"/>
      <c r="K41" s="146"/>
      <c r="L41" s="93"/>
      <c r="M41" s="93"/>
      <c r="N41" s="146">
        <v>6000</v>
      </c>
      <c r="O41" s="93"/>
      <c r="P41" s="142" t="s">
        <v>248</v>
      </c>
    </row>
    <row r="42" spans="1:16" ht="15.6" x14ac:dyDescent="0.3">
      <c r="A42" s="115">
        <v>38</v>
      </c>
      <c r="B42" s="99">
        <v>44849</v>
      </c>
      <c r="C42" s="93" t="s">
        <v>416</v>
      </c>
      <c r="D42" s="93"/>
      <c r="E42" s="146"/>
      <c r="F42" s="150">
        <v>25000</v>
      </c>
      <c r="G42" s="119"/>
      <c r="H42" s="93"/>
      <c r="I42" s="93"/>
      <c r="J42" s="93"/>
      <c r="K42" s="146"/>
      <c r="L42" s="93"/>
      <c r="M42" s="93"/>
      <c r="N42" s="146"/>
      <c r="O42" s="93"/>
      <c r="P42" s="142" t="s">
        <v>248</v>
      </c>
    </row>
    <row r="43" spans="1:16" ht="15.6" x14ac:dyDescent="0.3">
      <c r="A43" s="115">
        <v>39</v>
      </c>
      <c r="B43" s="99">
        <v>44849</v>
      </c>
      <c r="C43" s="93" t="s">
        <v>417</v>
      </c>
      <c r="D43" s="93"/>
      <c r="E43" s="146"/>
      <c r="F43" s="150">
        <v>33000</v>
      </c>
      <c r="G43" s="119"/>
      <c r="H43" s="93"/>
      <c r="I43" s="93"/>
      <c r="J43" s="93"/>
      <c r="K43" s="146"/>
      <c r="L43" s="93"/>
      <c r="M43" s="93"/>
      <c r="N43" s="146"/>
      <c r="O43" s="93"/>
      <c r="P43" s="142" t="s">
        <v>248</v>
      </c>
    </row>
    <row r="44" spans="1:16" ht="15.6" x14ac:dyDescent="0.3">
      <c r="A44" s="115">
        <v>40</v>
      </c>
      <c r="B44" s="99">
        <v>44849</v>
      </c>
      <c r="C44" s="93" t="s">
        <v>423</v>
      </c>
      <c r="D44" s="93"/>
      <c r="E44" s="146"/>
      <c r="F44" s="150">
        <v>190000</v>
      </c>
      <c r="G44" s="119"/>
      <c r="H44" s="93"/>
      <c r="I44" s="93"/>
      <c r="J44" s="93"/>
      <c r="K44" s="146"/>
      <c r="L44" s="93"/>
      <c r="M44" s="93"/>
      <c r="N44" s="146"/>
      <c r="O44" s="93"/>
      <c r="P44" s="142" t="s">
        <v>9</v>
      </c>
    </row>
    <row r="45" spans="1:16" ht="15.6" x14ac:dyDescent="0.3">
      <c r="A45" s="115">
        <v>41</v>
      </c>
      <c r="B45" s="99">
        <v>44849</v>
      </c>
      <c r="C45" s="93" t="s">
        <v>424</v>
      </c>
      <c r="D45" s="93"/>
      <c r="E45" s="146"/>
      <c r="F45" s="150"/>
      <c r="G45" s="119"/>
      <c r="H45" s="93"/>
      <c r="I45" s="93"/>
      <c r="J45" s="93"/>
      <c r="K45" s="146"/>
      <c r="L45" s="93"/>
      <c r="M45" s="93"/>
      <c r="N45" s="146">
        <v>25000</v>
      </c>
      <c r="O45" s="93"/>
      <c r="P45" s="142" t="s">
        <v>9</v>
      </c>
    </row>
    <row r="46" spans="1:16" ht="15.6" x14ac:dyDescent="0.3">
      <c r="A46" s="115">
        <v>42</v>
      </c>
      <c r="B46" s="99">
        <v>44849</v>
      </c>
      <c r="C46" s="93" t="s">
        <v>425</v>
      </c>
      <c r="D46" s="93"/>
      <c r="E46" s="146"/>
      <c r="F46" s="150"/>
      <c r="G46" s="119"/>
      <c r="H46" s="93"/>
      <c r="I46" s="93"/>
      <c r="J46" s="93"/>
      <c r="K46" s="146"/>
      <c r="L46" s="93"/>
      <c r="M46" s="93"/>
      <c r="N46" s="146">
        <v>80000</v>
      </c>
      <c r="O46" s="93"/>
      <c r="P46" s="142" t="s">
        <v>9</v>
      </c>
    </row>
    <row r="47" spans="1:16" ht="15.6" x14ac:dyDescent="0.3">
      <c r="A47" s="115">
        <v>43</v>
      </c>
      <c r="B47" s="99">
        <v>44849</v>
      </c>
      <c r="C47" s="93" t="s">
        <v>426</v>
      </c>
      <c r="D47" s="93"/>
      <c r="E47" s="146"/>
      <c r="F47" s="150"/>
      <c r="G47" s="119"/>
      <c r="H47" s="93"/>
      <c r="I47" s="93"/>
      <c r="J47" s="93"/>
      <c r="K47" s="146"/>
      <c r="L47" s="93"/>
      <c r="M47" s="93"/>
      <c r="N47" s="146">
        <v>500000</v>
      </c>
      <c r="O47" s="93"/>
      <c r="P47" s="142" t="s">
        <v>9</v>
      </c>
    </row>
    <row r="48" spans="1:16" ht="15.6" x14ac:dyDescent="0.3">
      <c r="A48" s="115">
        <v>44</v>
      </c>
      <c r="B48" s="99">
        <v>44849</v>
      </c>
      <c r="C48" s="93" t="s">
        <v>427</v>
      </c>
      <c r="D48" s="93"/>
      <c r="E48" s="146"/>
      <c r="F48" s="150"/>
      <c r="G48" s="119"/>
      <c r="H48" s="93"/>
      <c r="I48" s="93"/>
      <c r="J48" s="93"/>
      <c r="K48" s="146"/>
      <c r="L48" s="93"/>
      <c r="M48" s="93"/>
      <c r="N48" s="146">
        <v>200000</v>
      </c>
      <c r="O48" s="93"/>
      <c r="P48" s="142" t="s">
        <v>9</v>
      </c>
    </row>
    <row r="49" spans="1:16" ht="15.6" x14ac:dyDescent="0.3">
      <c r="A49" s="115">
        <v>45</v>
      </c>
      <c r="B49" s="99">
        <v>44850</v>
      </c>
      <c r="C49" s="93" t="s">
        <v>406</v>
      </c>
      <c r="D49" s="93"/>
      <c r="E49" s="146"/>
      <c r="F49" s="150"/>
      <c r="G49" s="119"/>
      <c r="H49" s="93"/>
      <c r="I49" s="93"/>
      <c r="J49" s="93"/>
      <c r="K49" s="146">
        <v>200000</v>
      </c>
      <c r="L49" s="93"/>
      <c r="M49" s="93"/>
      <c r="N49" s="146"/>
      <c r="O49" s="93"/>
      <c r="P49" s="142" t="s">
        <v>138</v>
      </c>
    </row>
    <row r="50" spans="1:16" ht="15.6" x14ac:dyDescent="0.3">
      <c r="A50" s="115">
        <v>46</v>
      </c>
      <c r="B50" s="99">
        <v>44850</v>
      </c>
      <c r="C50" s="93" t="s">
        <v>407</v>
      </c>
      <c r="D50" s="93"/>
      <c r="E50" s="146">
        <v>90000</v>
      </c>
      <c r="F50" s="150"/>
      <c r="G50" s="119"/>
      <c r="H50" s="93"/>
      <c r="I50" s="93"/>
      <c r="J50" s="93"/>
      <c r="K50" s="146"/>
      <c r="L50" s="93"/>
      <c r="M50" s="93"/>
      <c r="N50" s="146"/>
      <c r="O50" s="93"/>
      <c r="P50" s="142" t="s">
        <v>138</v>
      </c>
    </row>
    <row r="51" spans="1:16" ht="15.6" x14ac:dyDescent="0.3">
      <c r="A51" s="115">
        <v>47</v>
      </c>
      <c r="B51" s="99">
        <v>44850</v>
      </c>
      <c r="C51" s="93" t="s">
        <v>408</v>
      </c>
      <c r="D51" s="93"/>
      <c r="E51" s="146"/>
      <c r="F51" s="150"/>
      <c r="G51" s="119"/>
      <c r="H51" s="93"/>
      <c r="I51" s="93"/>
      <c r="J51" s="93"/>
      <c r="K51" s="146">
        <v>50000</v>
      </c>
      <c r="L51" s="93"/>
      <c r="M51" s="93"/>
      <c r="N51" s="146"/>
      <c r="O51" s="93"/>
      <c r="P51" s="142" t="s">
        <v>138</v>
      </c>
    </row>
    <row r="52" spans="1:16" ht="15.6" x14ac:dyDescent="0.3">
      <c r="A52" s="115">
        <v>48</v>
      </c>
      <c r="B52" s="99">
        <v>44850</v>
      </c>
      <c r="C52" s="93" t="s">
        <v>409</v>
      </c>
      <c r="D52" s="93"/>
      <c r="E52" s="146">
        <v>35000</v>
      </c>
      <c r="F52" s="150"/>
      <c r="G52" s="119"/>
      <c r="H52" s="93"/>
      <c r="I52" s="93"/>
      <c r="J52" s="93"/>
      <c r="K52" s="146"/>
      <c r="L52" s="93"/>
      <c r="M52" s="93"/>
      <c r="N52" s="146"/>
      <c r="O52" s="93"/>
      <c r="P52" s="142" t="s">
        <v>138</v>
      </c>
    </row>
    <row r="53" spans="1:16" ht="15.6" x14ac:dyDescent="0.3">
      <c r="A53" s="115">
        <v>49</v>
      </c>
      <c r="B53" s="99">
        <v>44850</v>
      </c>
      <c r="C53" s="93" t="s">
        <v>418</v>
      </c>
      <c r="D53" s="93"/>
      <c r="E53" s="146"/>
      <c r="F53" s="150">
        <v>100000</v>
      </c>
      <c r="G53" s="119"/>
      <c r="H53" s="93"/>
      <c r="I53" s="93"/>
      <c r="J53" s="93"/>
      <c r="K53" s="146"/>
      <c r="L53" s="93"/>
      <c r="M53" s="93"/>
      <c r="N53" s="146"/>
      <c r="O53" s="93"/>
      <c r="P53" s="142" t="s">
        <v>248</v>
      </c>
    </row>
    <row r="54" spans="1:16" ht="15.6" x14ac:dyDescent="0.3">
      <c r="A54" s="115">
        <v>50</v>
      </c>
      <c r="B54" s="99">
        <v>44851</v>
      </c>
      <c r="C54" s="93" t="s">
        <v>411</v>
      </c>
      <c r="D54" s="93"/>
      <c r="E54" s="146"/>
      <c r="F54" s="150"/>
      <c r="G54" s="119"/>
      <c r="H54" s="93"/>
      <c r="I54" s="93"/>
      <c r="J54" s="93"/>
      <c r="K54" s="146"/>
      <c r="L54" s="93"/>
      <c r="M54" s="93"/>
      <c r="N54" s="146">
        <v>21000</v>
      </c>
      <c r="O54" s="93"/>
      <c r="P54" s="142" t="s">
        <v>9</v>
      </c>
    </row>
    <row r="55" spans="1:16" ht="15.6" x14ac:dyDescent="0.3">
      <c r="A55" s="115">
        <v>51</v>
      </c>
      <c r="B55" s="99">
        <v>44851</v>
      </c>
      <c r="C55" s="93" t="s">
        <v>428</v>
      </c>
      <c r="D55" s="93"/>
      <c r="E55" s="146"/>
      <c r="F55" s="150"/>
      <c r="G55" s="119"/>
      <c r="H55" s="93"/>
      <c r="I55" s="93"/>
      <c r="J55" s="93"/>
      <c r="K55" s="146"/>
      <c r="L55" s="93"/>
      <c r="M55" s="93"/>
      <c r="N55" s="146">
        <v>5000</v>
      </c>
      <c r="O55" s="93"/>
      <c r="P55" s="142" t="s">
        <v>9</v>
      </c>
    </row>
    <row r="56" spans="1:16" ht="15.6" x14ac:dyDescent="0.3">
      <c r="A56" s="115">
        <v>52</v>
      </c>
      <c r="B56" s="99">
        <v>44851</v>
      </c>
      <c r="C56" s="93" t="s">
        <v>429</v>
      </c>
      <c r="D56" s="93"/>
      <c r="E56" s="146"/>
      <c r="F56" s="150"/>
      <c r="G56" s="119"/>
      <c r="H56" s="93"/>
      <c r="I56" s="93"/>
      <c r="J56" s="93"/>
      <c r="K56" s="146"/>
      <c r="L56" s="93"/>
      <c r="M56" s="93"/>
      <c r="N56" s="146">
        <v>100000</v>
      </c>
      <c r="O56" s="93"/>
      <c r="P56" s="142" t="s">
        <v>9</v>
      </c>
    </row>
    <row r="57" spans="1:16" ht="15.6" x14ac:dyDescent="0.3">
      <c r="A57" s="115">
        <v>53</v>
      </c>
      <c r="B57" s="99">
        <v>44852</v>
      </c>
      <c r="C57" s="93" t="s">
        <v>410</v>
      </c>
      <c r="D57" s="93"/>
      <c r="E57" s="146"/>
      <c r="F57" s="150">
        <v>100000</v>
      </c>
      <c r="G57" s="119"/>
      <c r="H57" s="93"/>
      <c r="I57" s="93"/>
      <c r="J57" s="93"/>
      <c r="K57" s="146"/>
      <c r="L57" s="93"/>
      <c r="M57" s="93"/>
      <c r="N57" s="146"/>
      <c r="O57" s="93"/>
      <c r="P57" s="142" t="s">
        <v>138</v>
      </c>
    </row>
    <row r="58" spans="1:16" ht="15.6" x14ac:dyDescent="0.3">
      <c r="A58" s="115"/>
      <c r="B58" s="99"/>
      <c r="C58" s="93"/>
      <c r="D58" s="93"/>
      <c r="E58" s="146"/>
      <c r="F58" s="150"/>
      <c r="G58" s="119"/>
      <c r="H58" s="93"/>
      <c r="I58" s="93"/>
      <c r="J58" s="93"/>
      <c r="K58" s="146"/>
      <c r="L58" s="93"/>
      <c r="M58" s="93"/>
      <c r="N58" s="146"/>
      <c r="O58" s="93"/>
      <c r="P58" s="142"/>
    </row>
    <row r="59" spans="1:16" ht="15.6" x14ac:dyDescent="0.3">
      <c r="A59" s="115"/>
      <c r="B59" s="99"/>
      <c r="C59" s="93"/>
      <c r="D59" s="93"/>
      <c r="E59" s="146"/>
      <c r="F59" s="150"/>
      <c r="G59" s="119"/>
      <c r="H59" s="93"/>
      <c r="I59" s="93"/>
      <c r="J59" s="93"/>
      <c r="K59" s="146"/>
      <c r="L59" s="93"/>
      <c r="M59" s="93"/>
      <c r="N59" s="146"/>
      <c r="O59" s="93"/>
      <c r="P59" s="142"/>
    </row>
    <row r="60" spans="1:16" ht="15.6" x14ac:dyDescent="0.3">
      <c r="A60" s="115"/>
      <c r="B60" s="99"/>
      <c r="C60" s="93"/>
      <c r="D60" s="93"/>
      <c r="E60" s="146"/>
      <c r="F60" s="150"/>
      <c r="G60" s="119"/>
      <c r="H60" s="93"/>
      <c r="I60" s="93"/>
      <c r="J60" s="93"/>
      <c r="K60" s="146"/>
      <c r="L60" s="93"/>
      <c r="M60" s="93"/>
      <c r="N60" s="146"/>
      <c r="O60" s="93"/>
      <c r="P60" s="142"/>
    </row>
    <row r="61" spans="1:16" ht="15.6" x14ac:dyDescent="0.3">
      <c r="A61" s="115"/>
      <c r="B61" s="99"/>
      <c r="C61" s="93"/>
      <c r="D61" s="93"/>
      <c r="E61" s="146"/>
      <c r="F61" s="150"/>
      <c r="G61" s="119"/>
      <c r="H61" s="93"/>
      <c r="I61" s="93"/>
      <c r="J61" s="93"/>
      <c r="K61" s="146"/>
      <c r="L61" s="93"/>
      <c r="M61" s="93"/>
      <c r="N61" s="146"/>
      <c r="O61" s="93"/>
      <c r="P61" s="142"/>
    </row>
    <row r="62" spans="1:16" ht="15.6" x14ac:dyDescent="0.3">
      <c r="A62" s="115"/>
      <c r="B62" s="99"/>
      <c r="C62" s="93"/>
      <c r="D62" s="93"/>
      <c r="E62" s="146"/>
      <c r="F62" s="150"/>
      <c r="G62" s="119"/>
      <c r="H62" s="93"/>
      <c r="I62" s="93"/>
      <c r="J62" s="93"/>
      <c r="K62" s="146"/>
      <c r="L62" s="93"/>
      <c r="M62" s="93"/>
      <c r="N62" s="146"/>
      <c r="O62" s="93"/>
      <c r="P62" s="142"/>
    </row>
    <row r="63" spans="1:16" ht="15.6" x14ac:dyDescent="0.3">
      <c r="A63" s="115"/>
      <c r="B63" s="99"/>
      <c r="C63" s="93"/>
      <c r="D63" s="93"/>
      <c r="E63" s="146"/>
      <c r="F63" s="150"/>
      <c r="G63" s="119"/>
      <c r="H63" s="93"/>
      <c r="I63" s="93"/>
      <c r="J63" s="93"/>
      <c r="K63" s="146"/>
      <c r="L63" s="93"/>
      <c r="M63" s="93"/>
      <c r="N63" s="146"/>
      <c r="O63" s="93"/>
      <c r="P63" s="142"/>
    </row>
    <row r="64" spans="1:16" ht="15.6" x14ac:dyDescent="0.3">
      <c r="A64" s="115"/>
      <c r="B64" s="99"/>
      <c r="C64" s="93"/>
      <c r="D64" s="93"/>
      <c r="E64" s="146"/>
      <c r="F64" s="150"/>
      <c r="G64" s="119"/>
      <c r="H64" s="93"/>
      <c r="I64" s="93"/>
      <c r="J64" s="93"/>
      <c r="K64" s="146"/>
      <c r="L64" s="93"/>
      <c r="M64" s="93"/>
      <c r="N64" s="146"/>
      <c r="O64" s="93"/>
      <c r="P64" s="142"/>
    </row>
    <row r="65" spans="1:17" ht="15.6" x14ac:dyDescent="0.3">
      <c r="A65" s="115"/>
      <c r="B65" s="99"/>
      <c r="C65" s="93"/>
      <c r="D65" s="93"/>
      <c r="E65" s="146"/>
      <c r="F65" s="150"/>
      <c r="G65" s="119"/>
      <c r="H65" s="93"/>
      <c r="I65" s="93"/>
      <c r="J65" s="93"/>
      <c r="K65" s="146"/>
      <c r="L65" s="93"/>
      <c r="M65" s="93"/>
      <c r="N65" s="146"/>
      <c r="O65" s="93"/>
      <c r="P65" s="142"/>
    </row>
    <row r="66" spans="1:17" ht="15.6" x14ac:dyDescent="0.3">
      <c r="A66" s="115"/>
      <c r="B66" s="99"/>
      <c r="C66" s="93"/>
      <c r="D66" s="93"/>
      <c r="E66" s="146"/>
      <c r="F66" s="150"/>
      <c r="G66" s="119"/>
      <c r="H66" s="93"/>
      <c r="I66" s="93"/>
      <c r="J66" s="93"/>
      <c r="K66" s="146"/>
      <c r="L66" s="93"/>
      <c r="M66" s="93"/>
      <c r="N66" s="146"/>
      <c r="O66" s="93"/>
      <c r="P66" s="142"/>
    </row>
    <row r="67" spans="1:17" ht="15.6" x14ac:dyDescent="0.3">
      <c r="A67" s="115"/>
      <c r="B67" s="133"/>
      <c r="C67" s="93"/>
      <c r="D67" s="93"/>
      <c r="E67" s="146"/>
      <c r="F67" s="150"/>
      <c r="G67" s="119"/>
      <c r="H67" s="93"/>
      <c r="I67" s="93"/>
      <c r="J67" s="93"/>
      <c r="K67" s="146"/>
      <c r="L67" s="93"/>
      <c r="M67" s="93"/>
      <c r="N67" s="146"/>
      <c r="O67" s="93"/>
      <c r="P67" s="142"/>
    </row>
    <row r="68" spans="1:17" ht="21" x14ac:dyDescent="0.4">
      <c r="A68" s="115"/>
      <c r="B68" s="99"/>
      <c r="C68" s="132" t="s">
        <v>388</v>
      </c>
      <c r="D68" s="132">
        <f>SUM(D5:D67)</f>
        <v>0</v>
      </c>
      <c r="E68" s="147">
        <f>SUM(E5:E67)</f>
        <v>1113000</v>
      </c>
      <c r="F68" s="153">
        <f>SUM(F5:F67)</f>
        <v>893000</v>
      </c>
      <c r="G68" s="129">
        <f>SUM(G5:G67)</f>
        <v>0</v>
      </c>
      <c r="H68" s="127"/>
      <c r="I68" s="127"/>
      <c r="J68" s="127"/>
      <c r="K68" s="147">
        <f>SUM(K5:K67)</f>
        <v>250000</v>
      </c>
      <c r="L68" s="127"/>
      <c r="M68" s="127">
        <f>SUM(M5:M67)</f>
        <v>100000</v>
      </c>
      <c r="N68" s="147">
        <f>SUM(N5:N67)</f>
        <v>2466000</v>
      </c>
      <c r="O68" s="127">
        <f>D68-E68-F68-G68-H68-I68-J68-K68-L68-M68-N68</f>
        <v>-4822000</v>
      </c>
      <c r="P68" s="143"/>
      <c r="Q68" s="114" t="s">
        <v>446</v>
      </c>
    </row>
    <row r="69" spans="1:17" ht="15.6" x14ac:dyDescent="0.3">
      <c r="A69" s="116"/>
      <c r="B69" s="108"/>
      <c r="C69" s="109"/>
      <c r="D69" s="109"/>
      <c r="E69" s="148"/>
      <c r="F69" s="148"/>
      <c r="G69" s="120"/>
      <c r="H69" s="107"/>
      <c r="I69" s="107"/>
      <c r="J69" s="107"/>
      <c r="K69" s="148"/>
      <c r="L69" s="107"/>
      <c r="M69" s="107"/>
      <c r="N69" s="148"/>
      <c r="O69" s="107"/>
      <c r="P69" s="108"/>
    </row>
    <row r="70" spans="1:17" ht="15.6" x14ac:dyDescent="0.3">
      <c r="A70" s="116"/>
      <c r="B70" s="108"/>
      <c r="C70" s="109"/>
      <c r="D70" s="109"/>
      <c r="E70" s="148"/>
      <c r="F70" s="148"/>
      <c r="G70" s="120"/>
      <c r="H70" s="107"/>
      <c r="I70" s="107"/>
      <c r="J70" s="107"/>
      <c r="K70" s="148"/>
      <c r="L70" s="107"/>
      <c r="M70" s="107"/>
      <c r="N70" s="148"/>
      <c r="O70" s="107"/>
      <c r="P70" s="144"/>
    </row>
    <row r="71" spans="1:17" ht="15.6" x14ac:dyDescent="0.3">
      <c r="A71" s="116"/>
      <c r="B71" s="108"/>
      <c r="C71" s="109"/>
      <c r="D71" s="109"/>
      <c r="E71" s="148"/>
      <c r="F71" s="148"/>
      <c r="G71" s="120"/>
      <c r="H71" s="107"/>
      <c r="I71" s="107"/>
      <c r="J71" s="107"/>
      <c r="K71" s="148"/>
      <c r="L71" s="107"/>
      <c r="M71" s="107"/>
      <c r="N71" s="148"/>
      <c r="O71" s="107"/>
      <c r="P71" s="145"/>
    </row>
    <row r="72" spans="1:17" ht="18" x14ac:dyDescent="0.3">
      <c r="B72" s="285" t="s">
        <v>210</v>
      </c>
      <c r="C72" s="285"/>
      <c r="D72" s="136"/>
      <c r="E72" s="149"/>
      <c r="F72" s="284" t="s">
        <v>211</v>
      </c>
      <c r="G72" s="284"/>
      <c r="H72" s="284"/>
      <c r="I72" s="284"/>
      <c r="J72" s="284"/>
      <c r="K72" s="284" t="s">
        <v>212</v>
      </c>
      <c r="L72" s="284"/>
      <c r="M72" s="284"/>
      <c r="N72" s="284"/>
      <c r="O72" s="284"/>
      <c r="P72" s="284"/>
      <c r="Q72" s="284"/>
    </row>
    <row r="73" spans="1:17" ht="18" x14ac:dyDescent="0.3">
      <c r="B73" s="285"/>
      <c r="C73" s="285"/>
      <c r="D73" s="136"/>
      <c r="E73" s="149"/>
      <c r="F73" s="284"/>
      <c r="G73" s="284"/>
      <c r="H73" s="284"/>
      <c r="I73" s="284"/>
      <c r="J73" s="284"/>
      <c r="K73" s="284"/>
      <c r="L73" s="284"/>
      <c r="M73" s="284"/>
      <c r="N73" s="284"/>
      <c r="O73" s="284"/>
      <c r="P73" s="284"/>
      <c r="Q73" s="284"/>
    </row>
    <row r="74" spans="1:17" ht="18" x14ac:dyDescent="0.3">
      <c r="B74" s="285"/>
      <c r="C74" s="285"/>
      <c r="D74" s="136"/>
      <c r="E74" s="149"/>
      <c r="F74" s="284"/>
      <c r="G74" s="284"/>
      <c r="H74" s="284"/>
      <c r="I74" s="284"/>
      <c r="J74" s="284"/>
      <c r="K74" s="284"/>
      <c r="L74" s="284"/>
      <c r="M74" s="284"/>
      <c r="N74" s="284"/>
      <c r="O74" s="284"/>
      <c r="P74" s="284"/>
      <c r="Q74" s="284"/>
    </row>
    <row r="75" spans="1:17" ht="18" x14ac:dyDescent="0.3">
      <c r="B75" s="285"/>
      <c r="C75" s="285"/>
      <c r="D75" s="136"/>
      <c r="E75" s="149"/>
      <c r="F75" s="284"/>
      <c r="G75" s="284"/>
      <c r="H75" s="284"/>
      <c r="I75" s="284"/>
      <c r="J75" s="284"/>
      <c r="K75" s="284"/>
      <c r="L75" s="284"/>
      <c r="M75" s="284"/>
      <c r="N75" s="284"/>
      <c r="O75" s="284"/>
      <c r="P75" s="284"/>
      <c r="Q75" s="284"/>
    </row>
    <row r="76" spans="1:17" ht="18" x14ac:dyDescent="0.3">
      <c r="B76" s="285"/>
      <c r="C76" s="285"/>
      <c r="D76" s="136"/>
      <c r="E76" s="149"/>
      <c r="F76" s="284"/>
      <c r="G76" s="284"/>
      <c r="H76" s="284"/>
      <c r="I76" s="284"/>
      <c r="J76" s="284"/>
      <c r="K76" s="284"/>
      <c r="L76" s="284"/>
      <c r="M76" s="284"/>
      <c r="N76" s="284"/>
      <c r="O76" s="284"/>
      <c r="P76" s="284"/>
      <c r="Q76" s="284"/>
    </row>
    <row r="77" spans="1:17" ht="18" x14ac:dyDescent="0.3">
      <c r="B77" s="285"/>
      <c r="C77" s="285"/>
      <c r="D77" s="136"/>
      <c r="E77" s="149"/>
      <c r="F77" s="284"/>
      <c r="G77" s="284"/>
      <c r="H77" s="284"/>
      <c r="I77" s="284"/>
      <c r="J77" s="284"/>
      <c r="K77" s="284"/>
      <c r="L77" s="284"/>
      <c r="M77" s="284"/>
      <c r="N77" s="284"/>
      <c r="O77" s="284"/>
      <c r="P77" s="284"/>
      <c r="Q77" s="284"/>
    </row>
    <row r="78" spans="1:17" ht="18" x14ac:dyDescent="0.3">
      <c r="B78" s="285"/>
      <c r="C78" s="285"/>
      <c r="D78" s="136"/>
      <c r="E78" s="149"/>
      <c r="F78" s="284"/>
      <c r="G78" s="284"/>
      <c r="H78" s="284"/>
      <c r="I78" s="284"/>
      <c r="J78" s="284"/>
      <c r="K78" s="284"/>
      <c r="L78" s="284"/>
      <c r="M78" s="284"/>
      <c r="N78" s="284"/>
      <c r="O78" s="284"/>
      <c r="P78" s="284"/>
      <c r="Q78" s="284"/>
    </row>
  </sheetData>
  <mergeCells count="9">
    <mergeCell ref="A1:P1"/>
    <mergeCell ref="B72:C78"/>
    <mergeCell ref="F72:J78"/>
    <mergeCell ref="K72:Q78"/>
    <mergeCell ref="C3:C4"/>
    <mergeCell ref="B3:B4"/>
    <mergeCell ref="A3:A4"/>
    <mergeCell ref="D3:D4"/>
    <mergeCell ref="E3:N3"/>
  </mergeCells>
  <pageMargins left="0.26" right="0.24" top="0.44" bottom="0.23" header="0.3" footer="0.12"/>
  <pageSetup paperSize="9" scale="42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S38"/>
  <sheetViews>
    <sheetView topLeftCell="D1" zoomScale="80" zoomScaleNormal="80" workbookViewId="0">
      <selection activeCell="I12" sqref="I12"/>
    </sheetView>
  </sheetViews>
  <sheetFormatPr defaultRowHeight="14.4" x14ac:dyDescent="0.3"/>
  <cols>
    <col min="1" max="1" width="5.21875" customWidth="1"/>
    <col min="2" max="2" width="14.88671875" customWidth="1"/>
    <col min="3" max="3" width="59.77734375" customWidth="1"/>
    <col min="4" max="4" width="25" customWidth="1"/>
    <col min="5" max="5" width="14.5546875" customWidth="1"/>
    <col min="6" max="6" width="17.33203125" style="158" customWidth="1"/>
    <col min="7" max="7" width="14" customWidth="1"/>
    <col min="8" max="8" width="13.33203125" customWidth="1"/>
    <col min="9" max="9" width="13.44140625" customWidth="1"/>
    <col min="10" max="10" width="13.21875" customWidth="1"/>
    <col min="11" max="11" width="15.21875" customWidth="1"/>
    <col min="12" max="12" width="16.77734375" customWidth="1"/>
    <col min="13" max="13" width="14.21875" customWidth="1"/>
    <col min="14" max="14" width="14" customWidth="1"/>
    <col min="15" max="15" width="18.77734375" customWidth="1"/>
    <col min="16" max="16" width="19" style="116" customWidth="1"/>
    <col min="17" max="17" width="11.21875" customWidth="1"/>
    <col min="18" max="18" width="9.88671875" bestFit="1" customWidth="1"/>
    <col min="19" max="19" width="11" bestFit="1" customWidth="1"/>
  </cols>
  <sheetData>
    <row r="1" spans="1:19" ht="22.8" x14ac:dyDescent="0.4">
      <c r="A1" s="283" t="s">
        <v>374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</row>
    <row r="2" spans="1:19" ht="22.8" x14ac:dyDescent="0.4">
      <c r="A2" s="135"/>
      <c r="B2" s="135"/>
      <c r="C2" s="135"/>
      <c r="D2" s="135"/>
      <c r="E2" s="135"/>
      <c r="F2" s="155"/>
      <c r="G2" s="135"/>
      <c r="H2" s="135"/>
      <c r="I2" s="135"/>
      <c r="J2" s="135"/>
      <c r="K2" s="135"/>
      <c r="L2" s="135"/>
      <c r="M2" s="135"/>
      <c r="N2" s="135"/>
      <c r="O2" s="135"/>
      <c r="P2" s="135"/>
    </row>
    <row r="3" spans="1:19" ht="18" x14ac:dyDescent="0.35">
      <c r="A3" s="288" t="s">
        <v>201</v>
      </c>
      <c r="B3" s="286" t="s">
        <v>0</v>
      </c>
      <c r="C3" s="286" t="s">
        <v>202</v>
      </c>
      <c r="D3" s="286" t="s">
        <v>399</v>
      </c>
      <c r="E3" s="290" t="s">
        <v>400</v>
      </c>
      <c r="F3" s="291"/>
      <c r="G3" s="291"/>
      <c r="H3" s="291"/>
      <c r="I3" s="291"/>
      <c r="J3" s="291"/>
      <c r="K3" s="291"/>
      <c r="L3" s="291"/>
      <c r="M3" s="291"/>
      <c r="N3" s="292"/>
      <c r="O3" s="93"/>
      <c r="P3" s="140"/>
    </row>
    <row r="4" spans="1:19" ht="15.6" x14ac:dyDescent="0.3">
      <c r="A4" s="289"/>
      <c r="B4" s="287"/>
      <c r="C4" s="287"/>
      <c r="D4" s="287"/>
      <c r="E4" s="137" t="s">
        <v>203</v>
      </c>
      <c r="F4" s="156" t="s">
        <v>204</v>
      </c>
      <c r="G4" s="138" t="s">
        <v>214</v>
      </c>
      <c r="H4" s="137" t="s">
        <v>205</v>
      </c>
      <c r="I4" s="137" t="s">
        <v>206</v>
      </c>
      <c r="J4" s="137" t="s">
        <v>215</v>
      </c>
      <c r="K4" s="137" t="s">
        <v>207</v>
      </c>
      <c r="L4" s="137" t="s">
        <v>208</v>
      </c>
      <c r="M4" s="137" t="s">
        <v>215</v>
      </c>
      <c r="N4" s="137" t="s">
        <v>328</v>
      </c>
      <c r="O4" s="137" t="s">
        <v>209</v>
      </c>
      <c r="P4" s="139" t="s">
        <v>1</v>
      </c>
    </row>
    <row r="5" spans="1:19" ht="15.6" x14ac:dyDescent="0.3">
      <c r="A5" s="115">
        <v>1</v>
      </c>
      <c r="B5" s="99">
        <v>44848</v>
      </c>
      <c r="C5" s="93" t="s">
        <v>332</v>
      </c>
      <c r="D5" s="93">
        <v>10000000</v>
      </c>
      <c r="E5" s="93"/>
      <c r="F5" s="152"/>
      <c r="G5" s="119"/>
      <c r="H5" s="93"/>
      <c r="I5" s="93"/>
      <c r="J5" s="93"/>
      <c r="K5" s="93"/>
      <c r="L5" s="93"/>
      <c r="M5" s="93"/>
      <c r="N5" s="93"/>
      <c r="O5" s="93"/>
      <c r="P5" s="141"/>
    </row>
    <row r="6" spans="1:19" ht="15.6" x14ac:dyDescent="0.3">
      <c r="A6" s="115">
        <v>2</v>
      </c>
      <c r="B6" s="99">
        <v>44849</v>
      </c>
      <c r="C6" s="93" t="s">
        <v>430</v>
      </c>
      <c r="D6" s="93"/>
      <c r="E6" s="93"/>
      <c r="F6" s="150">
        <v>156000</v>
      </c>
      <c r="G6" s="119"/>
      <c r="H6" s="93"/>
      <c r="I6" s="93"/>
      <c r="J6" s="93"/>
      <c r="K6" s="93"/>
      <c r="L6" s="93"/>
      <c r="M6" s="93"/>
      <c r="N6" s="93"/>
      <c r="O6" s="93"/>
      <c r="P6" s="141" t="s">
        <v>9</v>
      </c>
    </row>
    <row r="7" spans="1:19" ht="15.6" x14ac:dyDescent="0.3">
      <c r="A7" s="115">
        <v>3</v>
      </c>
      <c r="B7" s="99">
        <v>44849</v>
      </c>
      <c r="C7" s="93" t="s">
        <v>431</v>
      </c>
      <c r="D7" s="93"/>
      <c r="E7" s="93"/>
      <c r="F7" s="150">
        <v>40000</v>
      </c>
      <c r="G7" s="119"/>
      <c r="H7" s="93"/>
      <c r="I7" s="93"/>
      <c r="J7" s="93"/>
      <c r="K7" s="93"/>
      <c r="L7" s="93"/>
      <c r="M7" s="93"/>
      <c r="N7" s="93"/>
      <c r="O7" s="93"/>
      <c r="P7" s="141" t="s">
        <v>9</v>
      </c>
    </row>
    <row r="8" spans="1:19" ht="15.6" x14ac:dyDescent="0.3">
      <c r="A8" s="115">
        <v>4</v>
      </c>
      <c r="B8" s="99">
        <v>44849</v>
      </c>
      <c r="C8" s="93" t="s">
        <v>432</v>
      </c>
      <c r="D8" s="93"/>
      <c r="E8" s="93"/>
      <c r="F8" s="150">
        <v>80000</v>
      </c>
      <c r="G8" s="119"/>
      <c r="H8" s="93"/>
      <c r="I8" s="93"/>
      <c r="J8" s="93"/>
      <c r="K8" s="93"/>
      <c r="L8" s="93"/>
      <c r="M8" s="93"/>
      <c r="N8" s="93"/>
      <c r="O8" s="93"/>
      <c r="P8" s="141" t="s">
        <v>9</v>
      </c>
    </row>
    <row r="9" spans="1:19" ht="15.6" x14ac:dyDescent="0.3">
      <c r="A9" s="115">
        <v>5</v>
      </c>
      <c r="B9" s="99">
        <v>44849</v>
      </c>
      <c r="C9" s="93" t="s">
        <v>433</v>
      </c>
      <c r="D9" s="93"/>
      <c r="E9" s="93"/>
      <c r="F9" s="150"/>
      <c r="G9" s="119"/>
      <c r="H9" s="93"/>
      <c r="I9" s="93"/>
      <c r="J9" s="93"/>
      <c r="K9" s="93"/>
      <c r="L9" s="93">
        <v>500000</v>
      </c>
      <c r="M9" s="93"/>
      <c r="N9" s="93"/>
      <c r="O9" s="93"/>
      <c r="P9" s="141" t="s">
        <v>9</v>
      </c>
    </row>
    <row r="10" spans="1:19" ht="15.6" x14ac:dyDescent="0.3">
      <c r="A10" s="115">
        <v>6</v>
      </c>
      <c r="B10" s="99">
        <v>44849</v>
      </c>
      <c r="C10" s="93" t="s">
        <v>434</v>
      </c>
      <c r="D10" s="93"/>
      <c r="E10" s="93"/>
      <c r="F10" s="150"/>
      <c r="G10" s="119"/>
      <c r="H10" s="93"/>
      <c r="I10" s="93"/>
      <c r="J10" s="93"/>
      <c r="K10" s="93"/>
      <c r="L10" s="93">
        <v>1000000</v>
      </c>
      <c r="M10" s="93"/>
      <c r="N10" s="93"/>
      <c r="O10" s="93"/>
      <c r="P10" s="141" t="s">
        <v>9</v>
      </c>
    </row>
    <row r="11" spans="1:19" ht="15.6" x14ac:dyDescent="0.3">
      <c r="A11" s="115">
        <v>7</v>
      </c>
      <c r="B11" s="99">
        <v>44849</v>
      </c>
      <c r="C11" s="93" t="s">
        <v>435</v>
      </c>
      <c r="D11" s="93"/>
      <c r="E11" s="93"/>
      <c r="F11" s="150"/>
      <c r="G11" s="119"/>
      <c r="H11" s="93"/>
      <c r="I11" s="93"/>
      <c r="J11" s="93"/>
      <c r="K11" s="93"/>
      <c r="L11" s="93">
        <v>500000</v>
      </c>
      <c r="M11" s="93"/>
      <c r="N11" s="93"/>
      <c r="O11" s="93"/>
      <c r="P11" s="141" t="s">
        <v>9</v>
      </c>
    </row>
    <row r="12" spans="1:19" ht="15.6" x14ac:dyDescent="0.3">
      <c r="A12" s="115">
        <v>8</v>
      </c>
      <c r="B12" s="99">
        <v>44849</v>
      </c>
      <c r="C12" s="93" t="s">
        <v>436</v>
      </c>
      <c r="D12" s="93"/>
      <c r="E12" s="93"/>
      <c r="F12" s="150"/>
      <c r="G12" s="119"/>
      <c r="H12" s="93"/>
      <c r="I12" s="93"/>
      <c r="J12" s="93"/>
      <c r="K12" s="93"/>
      <c r="L12" s="93">
        <v>500000</v>
      </c>
      <c r="M12" s="93"/>
      <c r="N12" s="93"/>
      <c r="O12" s="93"/>
      <c r="P12" s="141" t="s">
        <v>9</v>
      </c>
      <c r="S12" s="130"/>
    </row>
    <row r="13" spans="1:19" ht="15.6" x14ac:dyDescent="0.3">
      <c r="A13" s="115">
        <v>9</v>
      </c>
      <c r="B13" s="99">
        <v>44849</v>
      </c>
      <c r="C13" s="93" t="s">
        <v>437</v>
      </c>
      <c r="D13" s="93"/>
      <c r="E13" s="93"/>
      <c r="F13" s="150"/>
      <c r="G13" s="119"/>
      <c r="H13" s="93"/>
      <c r="I13" s="93"/>
      <c r="J13" s="93"/>
      <c r="K13" s="93"/>
      <c r="L13" s="93">
        <v>500000</v>
      </c>
      <c r="M13" s="93"/>
      <c r="N13" s="93"/>
      <c r="O13" s="93"/>
      <c r="P13" s="141" t="s">
        <v>9</v>
      </c>
      <c r="S13" s="130"/>
    </row>
    <row r="14" spans="1:19" ht="15.6" x14ac:dyDescent="0.3">
      <c r="A14" s="115">
        <v>10</v>
      </c>
      <c r="B14" s="99">
        <v>44849</v>
      </c>
      <c r="C14" s="100" t="s">
        <v>438</v>
      </c>
      <c r="D14" s="100"/>
      <c r="E14" s="93"/>
      <c r="F14" s="150"/>
      <c r="G14" s="119"/>
      <c r="H14" s="93"/>
      <c r="I14" s="93"/>
      <c r="J14" s="93"/>
      <c r="K14" s="93"/>
      <c r="L14" s="93">
        <v>1000000</v>
      </c>
      <c r="M14" s="93"/>
      <c r="N14" s="93"/>
      <c r="O14" s="93"/>
      <c r="P14" s="141" t="s">
        <v>9</v>
      </c>
      <c r="S14" s="130"/>
    </row>
    <row r="15" spans="1:19" ht="15.6" x14ac:dyDescent="0.3">
      <c r="A15" s="115">
        <v>11</v>
      </c>
      <c r="B15" s="99">
        <v>44849</v>
      </c>
      <c r="C15" s="93" t="s">
        <v>439</v>
      </c>
      <c r="D15" s="93"/>
      <c r="E15" s="93"/>
      <c r="F15" s="150"/>
      <c r="G15" s="119"/>
      <c r="H15" s="93"/>
      <c r="I15" s="93"/>
      <c r="J15" s="93"/>
      <c r="K15" s="93"/>
      <c r="L15" s="93">
        <v>500000</v>
      </c>
      <c r="M15" s="93"/>
      <c r="N15" s="93"/>
      <c r="O15" s="93"/>
      <c r="P15" s="141" t="s">
        <v>9</v>
      </c>
      <c r="S15" s="130"/>
    </row>
    <row r="16" spans="1:19" ht="15.6" x14ac:dyDescent="0.3">
      <c r="A16" s="115">
        <v>12</v>
      </c>
      <c r="B16" s="99">
        <v>44850</v>
      </c>
      <c r="C16" s="100" t="s">
        <v>432</v>
      </c>
      <c r="D16" s="100"/>
      <c r="E16" s="93"/>
      <c r="F16" s="150">
        <v>416000</v>
      </c>
      <c r="G16" s="119"/>
      <c r="H16" s="93"/>
      <c r="I16" s="93"/>
      <c r="J16" s="93"/>
      <c r="K16" s="93"/>
      <c r="L16" s="93"/>
      <c r="M16" s="93"/>
      <c r="N16" s="93"/>
      <c r="O16" s="93"/>
      <c r="P16" s="141" t="s">
        <v>9</v>
      </c>
    </row>
    <row r="17" spans="1:18" ht="15.6" x14ac:dyDescent="0.3">
      <c r="A17" s="115">
        <v>13</v>
      </c>
      <c r="B17" s="99">
        <v>44852</v>
      </c>
      <c r="C17" s="93" t="s">
        <v>440</v>
      </c>
      <c r="D17" s="93"/>
      <c r="E17" s="93"/>
      <c r="F17" s="126"/>
      <c r="G17" s="119"/>
      <c r="H17" s="93"/>
      <c r="I17" s="93"/>
      <c r="J17" s="93"/>
      <c r="K17" s="93"/>
      <c r="L17" s="93"/>
      <c r="M17" s="93"/>
      <c r="N17" s="93">
        <v>88000</v>
      </c>
      <c r="O17" s="93"/>
      <c r="P17" s="141" t="s">
        <v>9</v>
      </c>
    </row>
    <row r="18" spans="1:18" ht="15.6" x14ac:dyDescent="0.3">
      <c r="A18" s="115">
        <v>14</v>
      </c>
      <c r="B18" s="99">
        <v>44852</v>
      </c>
      <c r="C18" s="100" t="s">
        <v>441</v>
      </c>
      <c r="D18" s="100"/>
      <c r="E18" s="93"/>
      <c r="F18" s="150"/>
      <c r="G18" s="119"/>
      <c r="H18" s="93"/>
      <c r="I18" s="93"/>
      <c r="J18" s="93"/>
      <c r="K18" s="93">
        <v>1000000</v>
      </c>
      <c r="L18" s="93"/>
      <c r="M18" s="93"/>
      <c r="N18" s="93"/>
      <c r="O18" s="93"/>
      <c r="P18" s="141" t="s">
        <v>9</v>
      </c>
    </row>
    <row r="19" spans="1:18" ht="15.6" x14ac:dyDescent="0.3">
      <c r="A19" s="115">
        <v>15</v>
      </c>
      <c r="B19" s="99">
        <v>44852</v>
      </c>
      <c r="C19" s="100" t="s">
        <v>442</v>
      </c>
      <c r="D19" s="100"/>
      <c r="E19" s="93"/>
      <c r="F19" s="150"/>
      <c r="G19" s="119"/>
      <c r="H19" s="93"/>
      <c r="I19" s="93"/>
      <c r="J19" s="93"/>
      <c r="K19" s="93">
        <v>500000</v>
      </c>
      <c r="L19" s="93"/>
      <c r="M19" s="93"/>
      <c r="N19" s="93"/>
      <c r="O19" s="93"/>
      <c r="P19" s="141" t="s">
        <v>9</v>
      </c>
    </row>
    <row r="20" spans="1:18" ht="15.6" x14ac:dyDescent="0.3">
      <c r="A20" s="115">
        <v>16</v>
      </c>
      <c r="B20" s="99">
        <v>44852</v>
      </c>
      <c r="C20" s="100" t="s">
        <v>443</v>
      </c>
      <c r="D20" s="93"/>
      <c r="E20" s="93"/>
      <c r="F20" s="150"/>
      <c r="G20" s="119"/>
      <c r="H20" s="93"/>
      <c r="I20" s="93"/>
      <c r="J20" s="93"/>
      <c r="K20" s="93">
        <v>500000</v>
      </c>
      <c r="L20" s="93"/>
      <c r="M20" s="93"/>
      <c r="N20" s="93"/>
      <c r="O20" s="93"/>
      <c r="P20" s="141" t="s">
        <v>9</v>
      </c>
    </row>
    <row r="21" spans="1:18" ht="15.6" x14ac:dyDescent="0.3">
      <c r="A21" s="115">
        <v>17</v>
      </c>
      <c r="B21" s="99">
        <v>44852</v>
      </c>
      <c r="C21" s="93" t="s">
        <v>444</v>
      </c>
      <c r="D21" s="93"/>
      <c r="E21" s="93"/>
      <c r="F21" s="150"/>
      <c r="G21" s="119"/>
      <c r="H21" s="93"/>
      <c r="I21" s="93"/>
      <c r="J21" s="93"/>
      <c r="K21" s="93">
        <v>1000000</v>
      </c>
      <c r="L21" s="93"/>
      <c r="M21" s="93"/>
      <c r="N21" s="93"/>
      <c r="O21" s="93"/>
      <c r="P21" s="141" t="s">
        <v>9</v>
      </c>
    </row>
    <row r="22" spans="1:18" ht="15.6" x14ac:dyDescent="0.3">
      <c r="A22" s="115">
        <v>18</v>
      </c>
      <c r="B22" s="99">
        <v>44852</v>
      </c>
      <c r="C22" s="93" t="s">
        <v>445</v>
      </c>
      <c r="D22" s="93"/>
      <c r="E22" s="93"/>
      <c r="F22" s="150"/>
      <c r="G22" s="119"/>
      <c r="H22" s="93"/>
      <c r="I22" s="93"/>
      <c r="J22" s="93"/>
      <c r="K22" s="93">
        <v>1000000</v>
      </c>
      <c r="L22" s="93"/>
      <c r="M22" s="93"/>
      <c r="N22" s="93"/>
      <c r="O22" s="93"/>
      <c r="P22" s="141" t="s">
        <v>9</v>
      </c>
    </row>
    <row r="23" spans="1:18" ht="15.6" x14ac:dyDescent="0.3">
      <c r="A23" s="115">
        <v>19</v>
      </c>
      <c r="B23" s="99">
        <v>44852</v>
      </c>
      <c r="C23" s="93" t="s">
        <v>447</v>
      </c>
      <c r="D23" s="93"/>
      <c r="E23" s="93">
        <v>168000</v>
      </c>
      <c r="F23" s="150"/>
      <c r="G23" s="119"/>
      <c r="H23" s="93"/>
      <c r="I23" s="93"/>
      <c r="J23" s="93"/>
      <c r="K23" s="93"/>
      <c r="L23" s="93"/>
      <c r="M23" s="93"/>
      <c r="N23" s="93"/>
      <c r="O23" s="93"/>
      <c r="P23" s="141" t="s">
        <v>9</v>
      </c>
    </row>
    <row r="24" spans="1:18" ht="15.6" x14ac:dyDescent="0.3">
      <c r="A24" s="115">
        <v>20</v>
      </c>
      <c r="B24" s="99">
        <v>44853</v>
      </c>
      <c r="C24" s="93" t="s">
        <v>448</v>
      </c>
      <c r="D24" s="93"/>
      <c r="E24" s="93"/>
      <c r="F24" s="150"/>
      <c r="G24" s="119"/>
      <c r="H24" s="93"/>
      <c r="I24" s="93"/>
      <c r="J24" s="93"/>
      <c r="K24" s="93">
        <v>500000</v>
      </c>
      <c r="L24" s="93"/>
      <c r="M24" s="93"/>
      <c r="N24" s="93"/>
      <c r="O24" s="93"/>
      <c r="P24" s="142" t="s">
        <v>9</v>
      </c>
    </row>
    <row r="25" spans="1:18" ht="15.6" x14ac:dyDescent="0.3">
      <c r="A25" s="115">
        <v>21</v>
      </c>
      <c r="B25" s="99">
        <v>44853</v>
      </c>
      <c r="C25" s="93" t="s">
        <v>449</v>
      </c>
      <c r="D25" s="93"/>
      <c r="E25" s="93">
        <v>500000</v>
      </c>
      <c r="F25" s="150"/>
      <c r="G25" s="119"/>
      <c r="H25" s="93"/>
      <c r="I25" s="93"/>
      <c r="J25" s="93"/>
      <c r="K25" s="93"/>
      <c r="L25" s="93"/>
      <c r="M25" s="93"/>
      <c r="N25" s="93"/>
      <c r="O25" s="93"/>
      <c r="P25" s="142" t="s">
        <v>9</v>
      </c>
    </row>
    <row r="26" spans="1:18" ht="15.6" x14ac:dyDescent="0.3">
      <c r="A26" s="115"/>
      <c r="B26" s="99"/>
      <c r="C26" s="93"/>
      <c r="D26" s="93"/>
      <c r="E26" s="93"/>
      <c r="F26" s="150"/>
      <c r="G26" s="119"/>
      <c r="H26" s="93"/>
      <c r="I26" s="93"/>
      <c r="J26" s="93"/>
      <c r="K26" s="93"/>
      <c r="L26" s="93"/>
      <c r="M26" s="93"/>
      <c r="N26" s="93"/>
      <c r="O26" s="93"/>
      <c r="P26" s="142"/>
    </row>
    <row r="27" spans="1:18" ht="15.6" x14ac:dyDescent="0.3">
      <c r="A27" s="115"/>
      <c r="B27" s="99"/>
      <c r="C27" s="93"/>
      <c r="D27" s="93"/>
      <c r="E27" s="93"/>
      <c r="F27" s="150"/>
      <c r="G27" s="119"/>
      <c r="H27" s="93"/>
      <c r="I27" s="93"/>
      <c r="J27" s="93"/>
      <c r="K27" s="93"/>
      <c r="L27" s="93"/>
      <c r="M27" s="93"/>
      <c r="N27" s="93"/>
      <c r="O27" s="93"/>
      <c r="P27" s="142"/>
    </row>
    <row r="28" spans="1:18" ht="21" x14ac:dyDescent="0.4">
      <c r="A28" s="115"/>
      <c r="B28" s="99"/>
      <c r="C28" s="132" t="s">
        <v>388</v>
      </c>
      <c r="D28" s="132">
        <f>SUM(D5:D27)</f>
        <v>10000000</v>
      </c>
      <c r="E28" s="127">
        <f>SUM(E5:E27)</f>
        <v>668000</v>
      </c>
      <c r="F28" s="153">
        <f>SUM(F5:F27)</f>
        <v>692000</v>
      </c>
      <c r="G28" s="129">
        <f>SUM(G5:G27)</f>
        <v>0</v>
      </c>
      <c r="H28" s="127"/>
      <c r="I28" s="127"/>
      <c r="J28" s="127"/>
      <c r="K28" s="127">
        <f>SUM(K5:K27)</f>
        <v>4500000</v>
      </c>
      <c r="L28" s="127">
        <f>SUM(L5:L27)</f>
        <v>4500000</v>
      </c>
      <c r="M28" s="127"/>
      <c r="N28" s="127">
        <f>SUM(N5:N27)</f>
        <v>88000</v>
      </c>
      <c r="O28" s="127">
        <f>SUM(E28:N28)</f>
        <v>10448000</v>
      </c>
      <c r="P28" s="143"/>
      <c r="Q28" s="130" t="s">
        <v>450</v>
      </c>
      <c r="R28" s="130"/>
    </row>
    <row r="29" spans="1:18" ht="15.6" x14ac:dyDescent="0.3">
      <c r="A29" s="116"/>
      <c r="B29" s="108"/>
      <c r="C29" s="109"/>
      <c r="D29" s="109"/>
      <c r="E29" s="107"/>
      <c r="F29" s="157"/>
      <c r="G29" s="120"/>
      <c r="H29" s="107"/>
      <c r="I29" s="107"/>
      <c r="J29" s="107"/>
      <c r="K29" s="107"/>
      <c r="L29" s="107"/>
      <c r="M29" s="107"/>
      <c r="N29" s="107"/>
      <c r="O29" s="107"/>
      <c r="P29" s="108"/>
    </row>
    <row r="30" spans="1:18" ht="15.6" x14ac:dyDescent="0.3">
      <c r="A30" s="116"/>
      <c r="B30" s="108"/>
      <c r="C30" s="109"/>
      <c r="D30" s="109"/>
      <c r="E30" s="107"/>
      <c r="F30" s="157"/>
      <c r="G30" s="120"/>
      <c r="H30" s="107"/>
      <c r="I30" s="107"/>
      <c r="J30" s="107"/>
      <c r="K30" s="107"/>
      <c r="L30" s="107"/>
      <c r="M30" s="107"/>
      <c r="N30" s="107"/>
      <c r="O30" s="107"/>
      <c r="P30" s="144"/>
    </row>
    <row r="31" spans="1:18" ht="15.6" x14ac:dyDescent="0.3">
      <c r="A31" s="116"/>
      <c r="B31" s="108"/>
      <c r="C31" s="109"/>
      <c r="D31" s="109"/>
      <c r="E31" s="107"/>
      <c r="F31" s="157"/>
      <c r="G31" s="120"/>
      <c r="H31" s="107"/>
      <c r="I31" s="107"/>
      <c r="J31" s="107"/>
      <c r="K31" s="107"/>
      <c r="L31" s="107"/>
      <c r="M31" s="107"/>
      <c r="N31" s="107"/>
      <c r="O31" s="107"/>
      <c r="P31" s="145"/>
    </row>
    <row r="32" spans="1:18" ht="18" x14ac:dyDescent="0.3">
      <c r="B32" s="285" t="s">
        <v>210</v>
      </c>
      <c r="C32" s="285"/>
      <c r="D32" s="136"/>
      <c r="E32" s="110"/>
      <c r="F32" s="284" t="s">
        <v>211</v>
      </c>
      <c r="G32" s="284"/>
      <c r="H32" s="284"/>
      <c r="I32" s="284"/>
      <c r="J32" s="284"/>
      <c r="K32" s="284" t="s">
        <v>212</v>
      </c>
      <c r="L32" s="284"/>
      <c r="M32" s="284"/>
      <c r="N32" s="284"/>
      <c r="O32" s="284"/>
      <c r="P32" s="284"/>
      <c r="Q32" s="284"/>
    </row>
    <row r="33" spans="2:17" ht="18" x14ac:dyDescent="0.3">
      <c r="B33" s="285"/>
      <c r="C33" s="285"/>
      <c r="D33" s="136"/>
      <c r="E33" s="110"/>
      <c r="F33" s="284"/>
      <c r="G33" s="284"/>
      <c r="H33" s="284"/>
      <c r="I33" s="284"/>
      <c r="J33" s="284"/>
      <c r="K33" s="284"/>
      <c r="L33" s="284"/>
      <c r="M33" s="284"/>
      <c r="N33" s="284"/>
      <c r="O33" s="284"/>
      <c r="P33" s="284"/>
      <c r="Q33" s="284"/>
    </row>
    <row r="34" spans="2:17" ht="18" x14ac:dyDescent="0.3">
      <c r="B34" s="285"/>
      <c r="C34" s="285"/>
      <c r="D34" s="136"/>
      <c r="E34" s="110"/>
      <c r="F34" s="284"/>
      <c r="G34" s="284"/>
      <c r="H34" s="284"/>
      <c r="I34" s="284"/>
      <c r="J34" s="284"/>
      <c r="K34" s="284"/>
      <c r="L34" s="284"/>
      <c r="M34" s="284"/>
      <c r="N34" s="284"/>
      <c r="O34" s="284"/>
      <c r="P34" s="284"/>
      <c r="Q34" s="284"/>
    </row>
    <row r="35" spans="2:17" ht="18" x14ac:dyDescent="0.3">
      <c r="B35" s="285"/>
      <c r="C35" s="285"/>
      <c r="D35" s="136"/>
      <c r="E35" s="110"/>
      <c r="F35" s="284"/>
      <c r="G35" s="284"/>
      <c r="H35" s="284"/>
      <c r="I35" s="284"/>
      <c r="J35" s="284"/>
      <c r="K35" s="284"/>
      <c r="L35" s="284"/>
      <c r="M35" s="284"/>
      <c r="N35" s="284"/>
      <c r="O35" s="284"/>
      <c r="P35" s="284"/>
      <c r="Q35" s="284"/>
    </row>
    <row r="36" spans="2:17" ht="18" x14ac:dyDescent="0.3">
      <c r="B36" s="285"/>
      <c r="C36" s="285"/>
      <c r="D36" s="136"/>
      <c r="E36" s="110"/>
      <c r="F36" s="284"/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Q36" s="284"/>
    </row>
    <row r="37" spans="2:17" ht="18" x14ac:dyDescent="0.3">
      <c r="B37" s="285"/>
      <c r="C37" s="285"/>
      <c r="D37" s="136"/>
      <c r="E37" s="110"/>
      <c r="F37" s="284"/>
      <c r="G37" s="284"/>
      <c r="H37" s="284"/>
      <c r="I37" s="284"/>
      <c r="J37" s="284"/>
      <c r="K37" s="284"/>
      <c r="L37" s="284"/>
      <c r="M37" s="284"/>
      <c r="N37" s="284"/>
      <c r="O37" s="284"/>
      <c r="P37" s="284"/>
      <c r="Q37" s="284"/>
    </row>
    <row r="38" spans="2:17" ht="18" x14ac:dyDescent="0.3">
      <c r="B38" s="285"/>
      <c r="C38" s="285"/>
      <c r="D38" s="136"/>
      <c r="E38" s="110"/>
      <c r="F38" s="284"/>
      <c r="G38" s="284"/>
      <c r="H38" s="284"/>
      <c r="I38" s="284"/>
      <c r="J38" s="284"/>
      <c r="K38" s="284"/>
      <c r="L38" s="284"/>
      <c r="M38" s="284"/>
      <c r="N38" s="284"/>
      <c r="O38" s="284"/>
      <c r="P38" s="284"/>
      <c r="Q38" s="284"/>
    </row>
  </sheetData>
  <mergeCells count="9">
    <mergeCell ref="B32:C38"/>
    <mergeCell ref="F32:J38"/>
    <mergeCell ref="K32:Q38"/>
    <mergeCell ref="A1:P1"/>
    <mergeCell ref="A3:A4"/>
    <mergeCell ref="B3:B4"/>
    <mergeCell ref="C3:C4"/>
    <mergeCell ref="D3:D4"/>
    <mergeCell ref="E3:N3"/>
  </mergeCells>
  <pageMargins left="0.25" right="0.25" top="0.75" bottom="0.75" header="0.3" footer="0.3"/>
  <pageSetup paperSize="9" scale="47" fitToHeight="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88"/>
  <sheetViews>
    <sheetView topLeftCell="D52" zoomScale="60" zoomScaleNormal="60" workbookViewId="0">
      <selection activeCell="H9" sqref="H9"/>
    </sheetView>
  </sheetViews>
  <sheetFormatPr defaultRowHeight="14.4" x14ac:dyDescent="0.3"/>
  <cols>
    <col min="1" max="1" width="5.21875" customWidth="1"/>
    <col min="2" max="2" width="14.88671875" customWidth="1"/>
    <col min="3" max="3" width="72.44140625" customWidth="1"/>
    <col min="4" max="4" width="25" customWidth="1"/>
    <col min="5" max="5" width="17.21875" customWidth="1"/>
    <col min="6" max="6" width="17.33203125" style="158" customWidth="1"/>
    <col min="7" max="7" width="14" customWidth="1"/>
    <col min="8" max="8" width="13.33203125" customWidth="1"/>
    <col min="9" max="9" width="13.44140625" customWidth="1"/>
    <col min="10" max="10" width="13.21875" customWidth="1"/>
    <col min="11" max="11" width="15.21875" customWidth="1"/>
    <col min="12" max="12" width="16.77734375" customWidth="1"/>
    <col min="13" max="13" width="14.21875" customWidth="1"/>
    <col min="14" max="14" width="16.109375" customWidth="1"/>
    <col min="15" max="15" width="18.77734375" customWidth="1"/>
    <col min="16" max="16" width="19" style="116" customWidth="1"/>
    <col min="17" max="17" width="11.21875" customWidth="1"/>
    <col min="18" max="18" width="16.77734375" customWidth="1"/>
    <col min="19" max="19" width="13.88671875" customWidth="1"/>
  </cols>
  <sheetData>
    <row r="1" spans="1:18" ht="22.8" x14ac:dyDescent="0.4">
      <c r="A1" s="283" t="s">
        <v>374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</row>
    <row r="2" spans="1:18" ht="22.8" x14ac:dyDescent="0.4">
      <c r="A2" s="135"/>
      <c r="B2" s="135"/>
      <c r="C2" s="135"/>
      <c r="D2" s="135"/>
      <c r="E2" s="135"/>
      <c r="F2" s="155"/>
      <c r="G2" s="135"/>
      <c r="H2" s="135"/>
      <c r="I2" s="135"/>
      <c r="J2" s="135"/>
      <c r="K2" s="135"/>
      <c r="L2" s="135"/>
      <c r="M2" s="135"/>
      <c r="N2" s="135"/>
      <c r="O2" s="135"/>
      <c r="P2" s="135"/>
    </row>
    <row r="3" spans="1:18" ht="18" x14ac:dyDescent="0.35">
      <c r="A3" s="288" t="s">
        <v>201</v>
      </c>
      <c r="B3" s="286" t="s">
        <v>0</v>
      </c>
      <c r="C3" s="286" t="s">
        <v>202</v>
      </c>
      <c r="D3" s="286" t="s">
        <v>399</v>
      </c>
      <c r="E3" s="290" t="s">
        <v>400</v>
      </c>
      <c r="F3" s="291"/>
      <c r="G3" s="291"/>
      <c r="H3" s="291"/>
      <c r="I3" s="291"/>
      <c r="J3" s="291"/>
      <c r="K3" s="291"/>
      <c r="L3" s="291"/>
      <c r="M3" s="291"/>
      <c r="N3" s="292"/>
      <c r="O3" s="93"/>
      <c r="P3" s="140"/>
    </row>
    <row r="4" spans="1:18" ht="15.6" x14ac:dyDescent="0.3">
      <c r="A4" s="289"/>
      <c r="B4" s="287"/>
      <c r="C4" s="287"/>
      <c r="D4" s="287"/>
      <c r="E4" s="137" t="s">
        <v>203</v>
      </c>
      <c r="F4" s="156" t="s">
        <v>204</v>
      </c>
      <c r="G4" s="138" t="s">
        <v>214</v>
      </c>
      <c r="H4" s="137" t="s">
        <v>205</v>
      </c>
      <c r="I4" s="137" t="s">
        <v>206</v>
      </c>
      <c r="J4" s="137" t="s">
        <v>215</v>
      </c>
      <c r="K4" s="137" t="s">
        <v>207</v>
      </c>
      <c r="L4" s="137" t="s">
        <v>208</v>
      </c>
      <c r="M4" s="137" t="s">
        <v>215</v>
      </c>
      <c r="N4" s="137" t="s">
        <v>328</v>
      </c>
      <c r="O4" s="137" t="s">
        <v>209</v>
      </c>
      <c r="P4" s="139" t="s">
        <v>1</v>
      </c>
    </row>
    <row r="5" spans="1:18" ht="15.6" x14ac:dyDescent="0.3">
      <c r="A5" s="115">
        <v>1</v>
      </c>
      <c r="B5" s="99">
        <v>44849</v>
      </c>
      <c r="C5" s="93" t="s">
        <v>460</v>
      </c>
      <c r="D5" s="93"/>
      <c r="E5" s="93"/>
      <c r="F5" s="152"/>
      <c r="G5" s="119"/>
      <c r="H5" s="93"/>
      <c r="I5" s="93"/>
      <c r="J5" s="93"/>
      <c r="K5" s="93"/>
      <c r="L5" s="93"/>
      <c r="M5" s="93"/>
      <c r="N5" s="93">
        <v>100000</v>
      </c>
      <c r="O5" s="93"/>
      <c r="P5" s="141" t="s">
        <v>123</v>
      </c>
    </row>
    <row r="6" spans="1:18" ht="15.6" x14ac:dyDescent="0.3">
      <c r="A6" s="115">
        <v>2</v>
      </c>
      <c r="B6" s="99">
        <v>44849</v>
      </c>
      <c r="C6" s="93" t="s">
        <v>461</v>
      </c>
      <c r="D6" s="93"/>
      <c r="E6" s="93"/>
      <c r="F6" s="152"/>
      <c r="G6" s="119"/>
      <c r="H6" s="93"/>
      <c r="I6" s="93"/>
      <c r="J6" s="93"/>
      <c r="K6" s="93"/>
      <c r="L6" s="93"/>
      <c r="M6" s="93"/>
      <c r="N6" s="93">
        <v>50000</v>
      </c>
      <c r="O6" s="93"/>
      <c r="P6" s="141" t="s">
        <v>123</v>
      </c>
    </row>
    <row r="7" spans="1:18" ht="15.6" x14ac:dyDescent="0.3">
      <c r="A7" s="115">
        <v>3</v>
      </c>
      <c r="B7" s="99">
        <v>44852</v>
      </c>
      <c r="C7" s="93" t="s">
        <v>451</v>
      </c>
      <c r="D7" s="93"/>
      <c r="E7" s="93">
        <v>50000</v>
      </c>
      <c r="F7" s="150"/>
      <c r="G7" s="119"/>
      <c r="H7" s="93"/>
      <c r="I7" s="93"/>
      <c r="J7" s="93"/>
      <c r="K7" s="93"/>
      <c r="L7" s="93"/>
      <c r="M7" s="93"/>
      <c r="N7" s="93"/>
      <c r="O7" s="93"/>
      <c r="P7" s="141" t="s">
        <v>248</v>
      </c>
      <c r="Q7" s="130"/>
    </row>
    <row r="8" spans="1:18" ht="15.6" x14ac:dyDescent="0.3">
      <c r="A8" s="115">
        <v>4</v>
      </c>
      <c r="B8" s="99">
        <v>44852</v>
      </c>
      <c r="C8" s="93" t="s">
        <v>452</v>
      </c>
      <c r="D8" s="93"/>
      <c r="E8" s="93">
        <v>26000</v>
      </c>
      <c r="F8" s="150"/>
      <c r="G8" s="119"/>
      <c r="H8" s="93"/>
      <c r="I8" s="93"/>
      <c r="J8" s="93"/>
      <c r="K8" s="93"/>
      <c r="L8" s="93"/>
      <c r="M8" s="93"/>
      <c r="N8" s="93"/>
      <c r="O8" s="93"/>
      <c r="P8" s="141" t="s">
        <v>248</v>
      </c>
    </row>
    <row r="9" spans="1:18" ht="15.6" x14ac:dyDescent="0.3">
      <c r="A9" s="115">
        <v>5</v>
      </c>
      <c r="B9" s="99">
        <v>44852</v>
      </c>
      <c r="C9" s="93" t="s">
        <v>454</v>
      </c>
      <c r="D9" s="93"/>
      <c r="E9" s="93"/>
      <c r="F9" s="150"/>
      <c r="G9" s="119"/>
      <c r="H9" s="93">
        <v>14000</v>
      </c>
      <c r="I9" s="93"/>
      <c r="J9" s="93"/>
      <c r="K9" s="93"/>
      <c r="L9" s="93"/>
      <c r="M9" s="93"/>
      <c r="N9" s="93"/>
      <c r="O9" s="93"/>
      <c r="P9" s="141" t="s">
        <v>248</v>
      </c>
      <c r="Q9" s="130"/>
    </row>
    <row r="10" spans="1:18" ht="15.6" x14ac:dyDescent="0.3">
      <c r="A10" s="115">
        <v>6</v>
      </c>
      <c r="B10" s="99">
        <v>44852</v>
      </c>
      <c r="C10" s="93" t="s">
        <v>462</v>
      </c>
      <c r="D10" s="93"/>
      <c r="E10" s="93"/>
      <c r="F10" s="150"/>
      <c r="G10" s="119"/>
      <c r="H10" s="93"/>
      <c r="I10" s="93"/>
      <c r="J10" s="93"/>
      <c r="K10" s="93"/>
      <c r="L10" s="93"/>
      <c r="M10" s="93"/>
      <c r="N10" s="93">
        <v>31000</v>
      </c>
      <c r="O10" s="93"/>
      <c r="P10" s="141" t="s">
        <v>123</v>
      </c>
      <c r="R10" s="130"/>
    </row>
    <row r="11" spans="1:18" ht="15.6" x14ac:dyDescent="0.3">
      <c r="A11" s="115">
        <v>7</v>
      </c>
      <c r="B11" s="99">
        <v>44852</v>
      </c>
      <c r="C11" s="93" t="s">
        <v>463</v>
      </c>
      <c r="D11" s="93"/>
      <c r="E11" s="93">
        <v>100000</v>
      </c>
      <c r="F11" s="150"/>
      <c r="G11" s="119"/>
      <c r="H11" s="93"/>
      <c r="I11" s="93"/>
      <c r="J11" s="93"/>
      <c r="K11" s="93"/>
      <c r="L11" s="93"/>
      <c r="M11" s="93"/>
      <c r="N11" s="93"/>
      <c r="O11" s="93"/>
      <c r="P11" s="141" t="s">
        <v>123</v>
      </c>
      <c r="R11" s="130"/>
    </row>
    <row r="12" spans="1:18" ht="15.6" x14ac:dyDescent="0.3">
      <c r="A12" s="115">
        <v>8</v>
      </c>
      <c r="B12" s="99">
        <v>44853</v>
      </c>
      <c r="C12" s="93" t="s">
        <v>464</v>
      </c>
      <c r="D12" s="93"/>
      <c r="E12" s="93">
        <v>100000</v>
      </c>
      <c r="F12" s="150"/>
      <c r="G12" s="119"/>
      <c r="H12" s="93"/>
      <c r="I12" s="93"/>
      <c r="J12" s="93"/>
      <c r="K12" s="93"/>
      <c r="L12" s="93"/>
      <c r="M12" s="93"/>
      <c r="N12" s="93"/>
      <c r="O12" s="93"/>
      <c r="P12" s="141" t="s">
        <v>123</v>
      </c>
      <c r="Q12" s="130"/>
      <c r="R12" s="130"/>
    </row>
    <row r="13" spans="1:18" ht="15.6" x14ac:dyDescent="0.3">
      <c r="A13" s="115">
        <v>9</v>
      </c>
      <c r="B13" s="99">
        <v>44853</v>
      </c>
      <c r="C13" s="93" t="s">
        <v>465</v>
      </c>
      <c r="D13" s="93"/>
      <c r="E13" s="93"/>
      <c r="F13" s="150"/>
      <c r="G13" s="119"/>
      <c r="H13" s="93"/>
      <c r="I13" s="93"/>
      <c r="J13" s="93"/>
      <c r="K13" s="93"/>
      <c r="L13" s="93"/>
      <c r="M13" s="93"/>
      <c r="N13" s="93">
        <v>50000</v>
      </c>
      <c r="O13" s="93"/>
      <c r="P13" s="141" t="s">
        <v>123</v>
      </c>
      <c r="R13" s="130"/>
    </row>
    <row r="14" spans="1:18" ht="15.6" x14ac:dyDescent="0.3">
      <c r="A14" s="115">
        <v>10</v>
      </c>
      <c r="B14" s="99">
        <v>44853</v>
      </c>
      <c r="C14" s="93" t="s">
        <v>466</v>
      </c>
      <c r="D14" s="93"/>
      <c r="E14" s="93"/>
      <c r="F14" s="150"/>
      <c r="G14" s="119"/>
      <c r="H14" s="93"/>
      <c r="I14" s="93"/>
      <c r="J14" s="93"/>
      <c r="K14" s="93"/>
      <c r="L14" s="93"/>
      <c r="M14" s="93"/>
      <c r="N14" s="93">
        <v>100000</v>
      </c>
      <c r="O14" s="93"/>
      <c r="P14" s="141" t="s">
        <v>123</v>
      </c>
      <c r="Q14" s="130"/>
      <c r="R14" s="130"/>
    </row>
    <row r="15" spans="1:18" ht="15.6" x14ac:dyDescent="0.3">
      <c r="A15" s="115">
        <v>11</v>
      </c>
      <c r="B15" s="99">
        <v>44853</v>
      </c>
      <c r="C15" s="93" t="s">
        <v>453</v>
      </c>
      <c r="D15" s="93"/>
      <c r="E15" s="93"/>
      <c r="F15" s="150"/>
      <c r="G15" s="119"/>
      <c r="H15" s="93">
        <v>35000</v>
      </c>
      <c r="I15" s="93"/>
      <c r="J15" s="93"/>
      <c r="K15" s="93"/>
      <c r="L15" s="93"/>
      <c r="M15" s="93"/>
      <c r="N15" s="93"/>
      <c r="O15" s="93"/>
      <c r="P15" s="141" t="s">
        <v>248</v>
      </c>
    </row>
    <row r="16" spans="1:18" ht="15.6" x14ac:dyDescent="0.3">
      <c r="A16" s="115">
        <v>12</v>
      </c>
      <c r="B16" s="99">
        <v>44853</v>
      </c>
      <c r="C16" s="93" t="s">
        <v>455</v>
      </c>
      <c r="D16" s="93"/>
      <c r="E16" s="93">
        <v>30000</v>
      </c>
      <c r="F16" s="150"/>
      <c r="G16" s="119"/>
      <c r="H16" s="93"/>
      <c r="I16" s="93"/>
      <c r="J16" s="93"/>
      <c r="K16" s="93"/>
      <c r="L16" s="93"/>
      <c r="M16" s="93"/>
      <c r="N16" s="93"/>
      <c r="O16" s="93"/>
      <c r="P16" s="141" t="s">
        <v>248</v>
      </c>
    </row>
    <row r="17" spans="1:19" ht="15.6" x14ac:dyDescent="0.3">
      <c r="A17" s="115">
        <v>13</v>
      </c>
      <c r="B17" s="99">
        <v>44853</v>
      </c>
      <c r="C17" s="93" t="s">
        <v>456</v>
      </c>
      <c r="D17" s="93"/>
      <c r="E17" s="93"/>
      <c r="F17" s="150"/>
      <c r="G17" s="119"/>
      <c r="H17" s="93"/>
      <c r="I17" s="93"/>
      <c r="J17" s="93"/>
      <c r="K17" s="93">
        <v>300000</v>
      </c>
      <c r="L17" s="93"/>
      <c r="M17" s="93"/>
      <c r="N17" s="93"/>
      <c r="O17" s="93"/>
      <c r="P17" s="141" t="s">
        <v>248</v>
      </c>
      <c r="S17" s="130"/>
    </row>
    <row r="18" spans="1:19" ht="15.6" x14ac:dyDescent="0.3">
      <c r="A18" s="115">
        <v>14</v>
      </c>
      <c r="B18" s="99">
        <v>44853</v>
      </c>
      <c r="C18" s="100" t="s">
        <v>457</v>
      </c>
      <c r="D18" s="100"/>
      <c r="E18" s="93">
        <v>60000</v>
      </c>
      <c r="F18" s="150"/>
      <c r="G18" s="119"/>
      <c r="H18" s="93"/>
      <c r="I18" s="93"/>
      <c r="J18" s="93"/>
      <c r="K18" s="93"/>
      <c r="L18" s="93"/>
      <c r="M18" s="93"/>
      <c r="N18" s="93"/>
      <c r="O18" s="93"/>
      <c r="P18" s="141" t="s">
        <v>248</v>
      </c>
      <c r="S18" s="130"/>
    </row>
    <row r="19" spans="1:19" ht="15.6" x14ac:dyDescent="0.3">
      <c r="A19" s="115">
        <v>15</v>
      </c>
      <c r="B19" s="99">
        <v>44853</v>
      </c>
      <c r="C19" s="93" t="s">
        <v>458</v>
      </c>
      <c r="D19" s="93"/>
      <c r="E19" s="93">
        <v>53000</v>
      </c>
      <c r="F19" s="150"/>
      <c r="G19" s="119"/>
      <c r="H19" s="93"/>
      <c r="I19" s="93"/>
      <c r="J19" s="93"/>
      <c r="K19" s="93"/>
      <c r="L19" s="93"/>
      <c r="M19" s="93"/>
      <c r="N19" s="93"/>
      <c r="O19" s="93"/>
      <c r="P19" s="141" t="s">
        <v>248</v>
      </c>
      <c r="S19" s="130"/>
    </row>
    <row r="20" spans="1:19" ht="15.6" x14ac:dyDescent="0.3">
      <c r="A20" s="115">
        <v>16</v>
      </c>
      <c r="B20" s="99">
        <v>44853</v>
      </c>
      <c r="C20" s="93" t="s">
        <v>533</v>
      </c>
      <c r="D20" s="93"/>
      <c r="E20" s="93"/>
      <c r="F20" s="150"/>
      <c r="G20" s="119"/>
      <c r="H20" s="93"/>
      <c r="I20" s="93"/>
      <c r="J20" s="93"/>
      <c r="K20" s="93"/>
      <c r="L20" s="93"/>
      <c r="M20" s="93"/>
      <c r="N20" s="93">
        <v>30000</v>
      </c>
      <c r="O20" s="93"/>
      <c r="P20" s="141" t="s">
        <v>123</v>
      </c>
      <c r="S20" s="130"/>
    </row>
    <row r="21" spans="1:19" ht="15.6" x14ac:dyDescent="0.3">
      <c r="A21" s="115">
        <v>17</v>
      </c>
      <c r="B21" s="99">
        <v>44853</v>
      </c>
      <c r="C21" s="93" t="s">
        <v>485</v>
      </c>
      <c r="D21" s="93"/>
      <c r="E21" s="93"/>
      <c r="F21" s="150"/>
      <c r="G21" s="119"/>
      <c r="H21" s="93"/>
      <c r="I21" s="93"/>
      <c r="J21" s="93"/>
      <c r="K21" s="93"/>
      <c r="L21" s="93"/>
      <c r="M21" s="93"/>
      <c r="N21" s="93">
        <v>50000</v>
      </c>
      <c r="O21" s="93"/>
      <c r="P21" s="141" t="s">
        <v>486</v>
      </c>
      <c r="S21" s="130"/>
    </row>
    <row r="22" spans="1:19" ht="15.6" x14ac:dyDescent="0.3">
      <c r="A22" s="115">
        <v>18</v>
      </c>
      <c r="B22" s="99">
        <v>44853</v>
      </c>
      <c r="C22" s="93" t="s">
        <v>487</v>
      </c>
      <c r="D22" s="93"/>
      <c r="E22" s="93"/>
      <c r="F22" s="150"/>
      <c r="G22" s="119" t="s">
        <v>362</v>
      </c>
      <c r="H22" s="93"/>
      <c r="I22" s="93"/>
      <c r="J22" s="93"/>
      <c r="K22" s="93"/>
      <c r="L22" s="93"/>
      <c r="M22" s="93"/>
      <c r="N22" s="93">
        <v>200000</v>
      </c>
      <c r="O22" s="93"/>
      <c r="P22" s="141" t="s">
        <v>486</v>
      </c>
      <c r="S22" s="130"/>
    </row>
    <row r="23" spans="1:19" ht="15.6" x14ac:dyDescent="0.3">
      <c r="A23" s="115">
        <v>19</v>
      </c>
      <c r="B23" s="99">
        <v>44853</v>
      </c>
      <c r="C23" s="93" t="s">
        <v>488</v>
      </c>
      <c r="D23" s="93"/>
      <c r="E23" s="93"/>
      <c r="F23" s="150"/>
      <c r="G23" s="119"/>
      <c r="H23" s="93"/>
      <c r="I23" s="93"/>
      <c r="J23" s="93"/>
      <c r="K23" s="93"/>
      <c r="L23" s="93"/>
      <c r="M23" s="93"/>
      <c r="N23" s="93">
        <v>57000</v>
      </c>
      <c r="O23" s="93"/>
      <c r="P23" s="141" t="s">
        <v>486</v>
      </c>
      <c r="S23" s="130"/>
    </row>
    <row r="24" spans="1:19" ht="15.6" x14ac:dyDescent="0.3">
      <c r="A24" s="115">
        <v>20</v>
      </c>
      <c r="B24" s="99">
        <v>44854</v>
      </c>
      <c r="C24" s="93" t="s">
        <v>489</v>
      </c>
      <c r="D24" s="93"/>
      <c r="E24" s="93"/>
      <c r="F24" s="150"/>
      <c r="G24" s="119"/>
      <c r="H24" s="93"/>
      <c r="I24" s="93"/>
      <c r="J24" s="93"/>
      <c r="K24" s="93"/>
      <c r="L24" s="93"/>
      <c r="M24" s="93"/>
      <c r="N24" s="93">
        <v>150000</v>
      </c>
      <c r="O24" s="93"/>
      <c r="P24" s="141" t="s">
        <v>486</v>
      </c>
      <c r="S24" s="130"/>
    </row>
    <row r="25" spans="1:19" ht="15.6" x14ac:dyDescent="0.3">
      <c r="A25" s="115">
        <v>21</v>
      </c>
      <c r="B25" s="99">
        <v>44854</v>
      </c>
      <c r="C25" s="93" t="s">
        <v>490</v>
      </c>
      <c r="D25" s="93"/>
      <c r="E25" s="93"/>
      <c r="F25" s="150"/>
      <c r="G25" s="119"/>
      <c r="H25" s="93"/>
      <c r="I25" s="93"/>
      <c r="J25" s="93"/>
      <c r="K25" s="93"/>
      <c r="L25" s="93"/>
      <c r="M25" s="93"/>
      <c r="N25" s="93">
        <v>260000</v>
      </c>
      <c r="O25" s="93"/>
      <c r="P25" s="141" t="s">
        <v>486</v>
      </c>
      <c r="S25" s="130"/>
    </row>
    <row r="26" spans="1:19" ht="15.6" x14ac:dyDescent="0.3">
      <c r="A26" s="115">
        <v>22</v>
      </c>
      <c r="B26" s="99">
        <v>44854</v>
      </c>
      <c r="C26" s="93" t="s">
        <v>476</v>
      </c>
      <c r="D26" s="93"/>
      <c r="E26" s="93"/>
      <c r="F26" s="150"/>
      <c r="G26" s="119"/>
      <c r="H26" s="93"/>
      <c r="I26" s="93"/>
      <c r="J26" s="93"/>
      <c r="K26" s="93"/>
      <c r="L26" s="93"/>
      <c r="M26" s="93"/>
      <c r="N26" s="93">
        <v>51500</v>
      </c>
      <c r="O26" s="93"/>
      <c r="P26" s="141" t="s">
        <v>123</v>
      </c>
      <c r="S26" s="130"/>
    </row>
    <row r="27" spans="1:19" ht="15.6" x14ac:dyDescent="0.3">
      <c r="A27" s="115">
        <v>23</v>
      </c>
      <c r="B27" s="99">
        <v>44854</v>
      </c>
      <c r="C27" s="93" t="s">
        <v>467</v>
      </c>
      <c r="D27" s="93"/>
      <c r="E27" s="93">
        <v>180000</v>
      </c>
      <c r="F27" s="150"/>
      <c r="G27" s="119"/>
      <c r="H27" s="93"/>
      <c r="I27" s="93"/>
      <c r="J27" s="93"/>
      <c r="K27" s="93"/>
      <c r="L27" s="93"/>
      <c r="M27" s="93"/>
      <c r="N27" s="93"/>
      <c r="O27" s="93"/>
      <c r="P27" s="141" t="s">
        <v>123</v>
      </c>
      <c r="S27" s="130"/>
    </row>
    <row r="28" spans="1:19" ht="15.6" x14ac:dyDescent="0.3">
      <c r="A28" s="115">
        <v>24</v>
      </c>
      <c r="B28" s="99">
        <v>44854</v>
      </c>
      <c r="C28" s="100" t="s">
        <v>459</v>
      </c>
      <c r="D28" s="100"/>
      <c r="E28" s="93"/>
      <c r="F28" s="150"/>
      <c r="G28" s="119"/>
      <c r="H28" s="93">
        <v>82000</v>
      </c>
      <c r="I28" s="93"/>
      <c r="J28" s="93"/>
      <c r="K28" s="93"/>
      <c r="L28" s="93"/>
      <c r="M28" s="93"/>
      <c r="N28" s="93"/>
      <c r="O28" s="93"/>
      <c r="P28" s="141" t="s">
        <v>248</v>
      </c>
    </row>
    <row r="29" spans="1:19" ht="15.6" x14ac:dyDescent="0.3">
      <c r="A29" s="115">
        <v>25</v>
      </c>
      <c r="B29" s="99">
        <v>44854</v>
      </c>
      <c r="C29" s="100" t="s">
        <v>505</v>
      </c>
      <c r="D29" s="100"/>
      <c r="E29" s="93">
        <v>21000</v>
      </c>
      <c r="F29" s="150"/>
      <c r="G29" s="119"/>
      <c r="H29" s="93"/>
      <c r="I29" s="93"/>
      <c r="J29" s="93"/>
      <c r="K29" s="93"/>
      <c r="L29" s="93"/>
      <c r="M29" s="93"/>
      <c r="N29" s="93"/>
      <c r="O29" s="93"/>
      <c r="P29" s="141" t="s">
        <v>248</v>
      </c>
    </row>
    <row r="30" spans="1:19" ht="15.6" x14ac:dyDescent="0.3">
      <c r="A30" s="115">
        <v>26</v>
      </c>
      <c r="B30" s="99">
        <v>44854</v>
      </c>
      <c r="C30" s="100" t="s">
        <v>520</v>
      </c>
      <c r="D30" s="100"/>
      <c r="E30" s="93"/>
      <c r="F30" s="150">
        <v>100000</v>
      </c>
      <c r="G30" s="119"/>
      <c r="H30" s="93"/>
      <c r="I30" s="93"/>
      <c r="J30" s="93"/>
      <c r="K30" s="93"/>
      <c r="L30" s="93"/>
      <c r="M30" s="93"/>
      <c r="N30" s="93"/>
      <c r="O30" s="93"/>
      <c r="P30" s="141" t="s">
        <v>138</v>
      </c>
    </row>
    <row r="31" spans="1:19" ht="15.6" x14ac:dyDescent="0.3">
      <c r="A31" s="115">
        <v>27</v>
      </c>
      <c r="B31" s="99">
        <v>44854</v>
      </c>
      <c r="C31" s="100" t="s">
        <v>491</v>
      </c>
      <c r="D31" s="100"/>
      <c r="E31" s="93">
        <v>520000</v>
      </c>
      <c r="F31" s="150"/>
      <c r="G31" s="119"/>
      <c r="H31" s="93"/>
      <c r="I31" s="93"/>
      <c r="J31" s="93"/>
      <c r="K31" s="93"/>
      <c r="L31" s="93"/>
      <c r="M31" s="93"/>
      <c r="N31" s="93"/>
      <c r="O31" s="93"/>
      <c r="P31" s="141"/>
    </row>
    <row r="32" spans="1:19" ht="15.6" x14ac:dyDescent="0.3">
      <c r="A32" s="115">
        <v>28</v>
      </c>
      <c r="B32" s="99">
        <v>44856</v>
      </c>
      <c r="C32" s="100" t="s">
        <v>492</v>
      </c>
      <c r="D32" s="100"/>
      <c r="E32" s="93"/>
      <c r="F32" s="150"/>
      <c r="G32" s="119"/>
      <c r="H32" s="93"/>
      <c r="I32" s="93"/>
      <c r="J32" s="93"/>
      <c r="K32" s="93"/>
      <c r="L32" s="93"/>
      <c r="M32" s="93"/>
      <c r="N32" s="93">
        <v>500000</v>
      </c>
      <c r="O32" s="93"/>
      <c r="P32" s="141" t="s">
        <v>486</v>
      </c>
    </row>
    <row r="33" spans="1:16" ht="15.6" x14ac:dyDescent="0.3">
      <c r="A33" s="115">
        <v>29</v>
      </c>
      <c r="B33" s="99">
        <v>44856</v>
      </c>
      <c r="C33" s="100" t="s">
        <v>493</v>
      </c>
      <c r="D33" s="100"/>
      <c r="E33" s="93"/>
      <c r="F33" s="150"/>
      <c r="G33" s="119"/>
      <c r="H33" s="93"/>
      <c r="I33" s="93"/>
      <c r="J33" s="93"/>
      <c r="K33" s="93"/>
      <c r="L33" s="93"/>
      <c r="M33" s="93"/>
      <c r="N33" s="93">
        <v>250000</v>
      </c>
      <c r="O33" s="93"/>
      <c r="P33" s="141" t="s">
        <v>486</v>
      </c>
    </row>
    <row r="34" spans="1:16" ht="15.6" x14ac:dyDescent="0.3">
      <c r="A34" s="115">
        <v>30</v>
      </c>
      <c r="B34" s="99">
        <v>44856</v>
      </c>
      <c r="C34" s="100" t="s">
        <v>494</v>
      </c>
      <c r="D34" s="100"/>
      <c r="E34" s="93"/>
      <c r="F34" s="150"/>
      <c r="G34" s="119"/>
      <c r="H34" s="93"/>
      <c r="I34" s="93"/>
      <c r="J34" s="93"/>
      <c r="K34" s="93"/>
      <c r="L34" s="93"/>
      <c r="M34" s="93"/>
      <c r="N34" s="93">
        <v>41000</v>
      </c>
      <c r="O34" s="93"/>
      <c r="P34" s="141" t="s">
        <v>486</v>
      </c>
    </row>
    <row r="35" spans="1:16" ht="15.6" x14ac:dyDescent="0.3">
      <c r="A35" s="115">
        <v>31</v>
      </c>
      <c r="B35" s="99">
        <v>44856</v>
      </c>
      <c r="C35" s="100" t="s">
        <v>491</v>
      </c>
      <c r="D35" s="100"/>
      <c r="E35" s="93">
        <v>520000</v>
      </c>
      <c r="F35" s="150"/>
      <c r="G35" s="119"/>
      <c r="H35" s="93"/>
      <c r="I35" s="93"/>
      <c r="J35" s="93"/>
      <c r="K35" s="93"/>
      <c r="L35" s="93"/>
      <c r="M35" s="93"/>
      <c r="N35" s="93"/>
      <c r="O35" s="93"/>
      <c r="P35" s="141" t="s">
        <v>486</v>
      </c>
    </row>
    <row r="36" spans="1:16" ht="15.6" x14ac:dyDescent="0.3">
      <c r="A36" s="115">
        <v>32</v>
      </c>
      <c r="B36" s="99">
        <v>44856</v>
      </c>
      <c r="C36" s="100" t="s">
        <v>501</v>
      </c>
      <c r="D36" s="100"/>
      <c r="E36" s="93"/>
      <c r="F36" s="150">
        <v>10000</v>
      </c>
      <c r="G36" s="119"/>
      <c r="H36" s="93"/>
      <c r="I36" s="93"/>
      <c r="J36" s="93"/>
      <c r="K36" s="93"/>
      <c r="L36" s="93"/>
      <c r="M36" s="93"/>
      <c r="N36" s="93"/>
      <c r="O36" s="93"/>
      <c r="P36" s="141" t="s">
        <v>248</v>
      </c>
    </row>
    <row r="37" spans="1:16" ht="15.6" x14ac:dyDescent="0.3">
      <c r="A37" s="115">
        <v>33</v>
      </c>
      <c r="B37" s="99">
        <v>44856</v>
      </c>
      <c r="C37" s="100" t="s">
        <v>502</v>
      </c>
      <c r="D37" s="100"/>
      <c r="E37" s="93"/>
      <c r="F37" s="150">
        <v>200000</v>
      </c>
      <c r="G37" s="119"/>
      <c r="H37" s="93"/>
      <c r="I37" s="93"/>
      <c r="J37" s="93"/>
      <c r="K37" s="93"/>
      <c r="L37" s="93"/>
      <c r="M37" s="93"/>
      <c r="N37" s="93"/>
      <c r="O37" s="93"/>
      <c r="P37" s="141" t="s">
        <v>248</v>
      </c>
    </row>
    <row r="38" spans="1:16" ht="15.6" x14ac:dyDescent="0.3">
      <c r="A38" s="115">
        <v>34</v>
      </c>
      <c r="B38" s="99">
        <v>44856</v>
      </c>
      <c r="C38" s="100" t="s">
        <v>503</v>
      </c>
      <c r="D38" s="100"/>
      <c r="E38" s="93"/>
      <c r="F38" s="150">
        <v>100000</v>
      </c>
      <c r="G38" s="119"/>
      <c r="H38" s="93"/>
      <c r="I38" s="93"/>
      <c r="J38" s="93"/>
      <c r="K38" s="93"/>
      <c r="L38" s="93"/>
      <c r="M38" s="93"/>
      <c r="N38" s="93"/>
      <c r="O38" s="93"/>
      <c r="P38" s="141" t="s">
        <v>248</v>
      </c>
    </row>
    <row r="39" spans="1:16" ht="15.6" x14ac:dyDescent="0.3">
      <c r="A39" s="115">
        <v>35</v>
      </c>
      <c r="B39" s="99">
        <v>44856</v>
      </c>
      <c r="C39" s="100" t="s">
        <v>504</v>
      </c>
      <c r="D39" s="100"/>
      <c r="E39" s="93"/>
      <c r="F39" s="150">
        <v>50000</v>
      </c>
      <c r="G39" s="119"/>
      <c r="H39" s="93"/>
      <c r="I39" s="93"/>
      <c r="J39" s="93"/>
      <c r="K39" s="93"/>
      <c r="L39" s="93"/>
      <c r="M39" s="93"/>
      <c r="N39" s="93"/>
      <c r="O39" s="93"/>
      <c r="P39" s="141" t="s">
        <v>248</v>
      </c>
    </row>
    <row r="40" spans="1:16" ht="15.6" x14ac:dyDescent="0.3">
      <c r="A40" s="115">
        <v>36</v>
      </c>
      <c r="B40" s="99">
        <v>44857</v>
      </c>
      <c r="C40" s="93" t="s">
        <v>473</v>
      </c>
      <c r="D40" s="93"/>
      <c r="E40" s="93">
        <v>100000</v>
      </c>
      <c r="F40" s="126"/>
      <c r="G40" s="119"/>
      <c r="H40" s="93"/>
      <c r="I40" s="93"/>
      <c r="J40" s="93"/>
      <c r="K40" s="93"/>
      <c r="L40" s="93"/>
      <c r="M40" s="93"/>
      <c r="N40" s="93"/>
      <c r="O40" s="93"/>
      <c r="P40" s="141" t="s">
        <v>138</v>
      </c>
    </row>
    <row r="41" spans="1:16" ht="15.6" x14ac:dyDescent="0.3">
      <c r="A41" s="115">
        <v>37</v>
      </c>
      <c r="B41" s="99">
        <v>44857</v>
      </c>
      <c r="C41" s="93" t="s">
        <v>507</v>
      </c>
      <c r="D41" s="93"/>
      <c r="E41" s="93"/>
      <c r="F41" s="126">
        <v>100000</v>
      </c>
      <c r="G41" s="119"/>
      <c r="H41" s="93"/>
      <c r="I41" s="93"/>
      <c r="J41" s="93"/>
      <c r="K41" s="93"/>
      <c r="L41" s="93"/>
      <c r="M41" s="93"/>
      <c r="N41" s="93"/>
      <c r="O41" s="93"/>
      <c r="P41" s="141" t="s">
        <v>248</v>
      </c>
    </row>
    <row r="42" spans="1:16" ht="15.6" x14ac:dyDescent="0.3">
      <c r="A42" s="115">
        <v>38</v>
      </c>
      <c r="B42" s="99">
        <v>44857</v>
      </c>
      <c r="C42" s="93" t="s">
        <v>508</v>
      </c>
      <c r="D42" s="93"/>
      <c r="E42" s="93"/>
      <c r="F42" s="126">
        <v>13000</v>
      </c>
      <c r="G42" s="119"/>
      <c r="H42" s="93"/>
      <c r="I42" s="93"/>
      <c r="J42" s="93"/>
      <c r="K42" s="93"/>
      <c r="L42" s="93"/>
      <c r="M42" s="93"/>
      <c r="N42" s="93"/>
      <c r="O42" s="93"/>
      <c r="P42" s="141" t="s">
        <v>248</v>
      </c>
    </row>
    <row r="43" spans="1:16" ht="15.6" x14ac:dyDescent="0.3">
      <c r="A43" s="115">
        <v>39</v>
      </c>
      <c r="B43" s="99">
        <v>44857</v>
      </c>
      <c r="C43" s="93" t="s">
        <v>509</v>
      </c>
      <c r="D43" s="93"/>
      <c r="E43" s="93"/>
      <c r="F43" s="126">
        <v>100000</v>
      </c>
      <c r="G43" s="119"/>
      <c r="H43" s="93"/>
      <c r="I43" s="93"/>
      <c r="J43" s="93"/>
      <c r="K43" s="93"/>
      <c r="L43" s="93"/>
      <c r="M43" s="93"/>
      <c r="N43" s="93"/>
      <c r="O43" s="93"/>
      <c r="P43" s="141" t="s">
        <v>248</v>
      </c>
    </row>
    <row r="44" spans="1:16" ht="15.6" x14ac:dyDescent="0.3">
      <c r="A44" s="115">
        <v>40</v>
      </c>
      <c r="B44" s="99">
        <v>44857</v>
      </c>
      <c r="C44" s="93" t="s">
        <v>510</v>
      </c>
      <c r="D44" s="93"/>
      <c r="E44" s="93"/>
      <c r="F44" s="126">
        <v>100000</v>
      </c>
      <c r="G44" s="119"/>
      <c r="H44" s="93"/>
      <c r="I44" s="93"/>
      <c r="J44" s="93"/>
      <c r="K44" s="93"/>
      <c r="L44" s="93"/>
      <c r="M44" s="93"/>
      <c r="N44" s="93"/>
      <c r="O44" s="93"/>
      <c r="P44" s="141" t="s">
        <v>248</v>
      </c>
    </row>
    <row r="45" spans="1:16" ht="15.6" x14ac:dyDescent="0.3">
      <c r="A45" s="115">
        <v>41</v>
      </c>
      <c r="B45" s="99">
        <v>44857</v>
      </c>
      <c r="C45" s="93" t="s">
        <v>511</v>
      </c>
      <c r="D45" s="93"/>
      <c r="E45" s="93"/>
      <c r="F45" s="126">
        <v>50000</v>
      </c>
      <c r="G45" s="119"/>
      <c r="H45" s="93"/>
      <c r="I45" s="93"/>
      <c r="J45" s="93"/>
      <c r="K45" s="93"/>
      <c r="L45" s="93"/>
      <c r="M45" s="93"/>
      <c r="N45" s="93"/>
      <c r="O45" s="93"/>
      <c r="P45" s="141" t="s">
        <v>248</v>
      </c>
    </row>
    <row r="46" spans="1:16" ht="15.6" x14ac:dyDescent="0.3">
      <c r="A46" s="115">
        <v>42</v>
      </c>
      <c r="B46" s="99">
        <v>44857</v>
      </c>
      <c r="C46" s="93" t="s">
        <v>512</v>
      </c>
      <c r="D46" s="93"/>
      <c r="E46" s="93"/>
      <c r="F46" s="126">
        <v>50000</v>
      </c>
      <c r="G46" s="119"/>
      <c r="H46" s="93"/>
      <c r="I46" s="93"/>
      <c r="J46" s="93"/>
      <c r="K46" s="93"/>
      <c r="L46" s="93"/>
      <c r="M46" s="93"/>
      <c r="N46" s="93"/>
      <c r="O46" s="93"/>
      <c r="P46" s="141" t="s">
        <v>248</v>
      </c>
    </row>
    <row r="47" spans="1:16" ht="15.6" x14ac:dyDescent="0.3">
      <c r="A47" s="115">
        <v>43</v>
      </c>
      <c r="B47" s="99">
        <v>44858</v>
      </c>
      <c r="C47" s="100" t="s">
        <v>474</v>
      </c>
      <c r="D47" s="100"/>
      <c r="E47" s="93">
        <v>50000</v>
      </c>
      <c r="F47" s="150"/>
      <c r="G47" s="119"/>
      <c r="H47" s="93"/>
      <c r="I47" s="93"/>
      <c r="J47" s="93"/>
      <c r="K47" s="93"/>
      <c r="L47" s="93"/>
      <c r="M47" s="93"/>
      <c r="N47" s="93"/>
      <c r="O47" s="93"/>
      <c r="P47" s="141" t="s">
        <v>138</v>
      </c>
    </row>
    <row r="48" spans="1:16" ht="16.5" customHeight="1" x14ac:dyDescent="0.3">
      <c r="A48" s="115">
        <v>44</v>
      </c>
      <c r="B48" s="99">
        <v>44858</v>
      </c>
      <c r="C48" s="100" t="s">
        <v>475</v>
      </c>
      <c r="D48" s="100"/>
      <c r="E48" s="93">
        <v>100000</v>
      </c>
      <c r="F48" s="150"/>
      <c r="G48" s="119"/>
      <c r="H48" s="93"/>
      <c r="I48" s="93"/>
      <c r="J48" s="93"/>
      <c r="K48" s="93"/>
      <c r="L48" s="93"/>
      <c r="M48" s="93"/>
      <c r="N48" s="93"/>
      <c r="O48" s="93"/>
      <c r="P48" s="141" t="s">
        <v>138</v>
      </c>
    </row>
    <row r="49" spans="1:16" ht="15.6" x14ac:dyDescent="0.3">
      <c r="A49" s="115">
        <v>45</v>
      </c>
      <c r="B49" s="99">
        <v>44858</v>
      </c>
      <c r="C49" s="100" t="s">
        <v>513</v>
      </c>
      <c r="D49" s="100"/>
      <c r="E49" s="93"/>
      <c r="F49" s="150">
        <v>51000</v>
      </c>
      <c r="G49" s="119"/>
      <c r="H49" s="93"/>
      <c r="I49" s="93"/>
      <c r="J49" s="93"/>
      <c r="K49" s="93"/>
      <c r="L49" s="93"/>
      <c r="M49" s="93"/>
      <c r="N49" s="93"/>
      <c r="O49" s="93"/>
      <c r="P49" s="141" t="s">
        <v>248</v>
      </c>
    </row>
    <row r="50" spans="1:16" ht="15.6" x14ac:dyDescent="0.3">
      <c r="A50" s="115">
        <v>46</v>
      </c>
      <c r="B50" s="99">
        <v>44858</v>
      </c>
      <c r="C50" s="100" t="s">
        <v>514</v>
      </c>
      <c r="D50" s="100"/>
      <c r="E50" s="93"/>
      <c r="F50" s="150">
        <v>100000</v>
      </c>
      <c r="G50" s="119"/>
      <c r="H50" s="93"/>
      <c r="I50" s="93"/>
      <c r="J50" s="93"/>
      <c r="K50" s="93"/>
      <c r="L50" s="93"/>
      <c r="M50" s="93"/>
      <c r="N50" s="93"/>
      <c r="O50" s="93"/>
      <c r="P50" s="141" t="s">
        <v>248</v>
      </c>
    </row>
    <row r="51" spans="1:16" ht="15.6" x14ac:dyDescent="0.3">
      <c r="A51" s="115">
        <v>47</v>
      </c>
      <c r="B51" s="99">
        <v>44858</v>
      </c>
      <c r="C51" s="100" t="s">
        <v>515</v>
      </c>
      <c r="D51" s="100"/>
      <c r="E51" s="93"/>
      <c r="F51" s="150">
        <v>80000</v>
      </c>
      <c r="G51" s="119"/>
      <c r="H51" s="93"/>
      <c r="I51" s="93"/>
      <c r="J51" s="93"/>
      <c r="K51" s="93"/>
      <c r="L51" s="93"/>
      <c r="M51" s="93"/>
      <c r="N51" s="93"/>
      <c r="O51" s="93"/>
      <c r="P51" s="141" t="s">
        <v>248</v>
      </c>
    </row>
    <row r="52" spans="1:16" ht="15.6" x14ac:dyDescent="0.3">
      <c r="A52" s="115">
        <v>48</v>
      </c>
      <c r="B52" s="99">
        <v>44859</v>
      </c>
      <c r="C52" s="100" t="s">
        <v>499</v>
      </c>
      <c r="D52" s="93"/>
      <c r="E52" s="93">
        <v>100000</v>
      </c>
      <c r="F52" s="150"/>
      <c r="G52" s="119"/>
      <c r="H52" s="93"/>
      <c r="I52" s="93"/>
      <c r="J52" s="93"/>
      <c r="K52" s="93"/>
      <c r="L52" s="93"/>
      <c r="M52" s="93"/>
      <c r="N52" s="93"/>
      <c r="O52" s="93"/>
      <c r="P52" s="141" t="s">
        <v>9</v>
      </c>
    </row>
    <row r="53" spans="1:16" ht="15.6" x14ac:dyDescent="0.3">
      <c r="A53" s="115">
        <v>49</v>
      </c>
      <c r="B53" s="99">
        <v>44859</v>
      </c>
      <c r="C53" s="93" t="s">
        <v>500</v>
      </c>
      <c r="D53" s="93"/>
      <c r="E53" s="93">
        <v>45000</v>
      </c>
      <c r="F53" s="150"/>
      <c r="G53" s="119"/>
      <c r="H53" s="93"/>
      <c r="I53" s="93"/>
      <c r="J53" s="93"/>
      <c r="K53" s="93"/>
      <c r="L53" s="93"/>
      <c r="M53" s="93"/>
      <c r="N53" s="93"/>
      <c r="O53" s="93"/>
      <c r="P53" s="141" t="s">
        <v>9</v>
      </c>
    </row>
    <row r="54" spans="1:16" ht="15.6" x14ac:dyDescent="0.3">
      <c r="A54" s="115">
        <v>50</v>
      </c>
      <c r="B54" s="99">
        <v>44859</v>
      </c>
      <c r="C54" s="93" t="s">
        <v>516</v>
      </c>
      <c r="D54" s="93"/>
      <c r="E54" s="93"/>
      <c r="F54" s="150">
        <v>50000</v>
      </c>
      <c r="G54" s="119"/>
      <c r="H54" s="93"/>
      <c r="I54" s="93"/>
      <c r="J54" s="93"/>
      <c r="K54" s="93"/>
      <c r="L54" s="93"/>
      <c r="M54" s="93"/>
      <c r="N54" s="93"/>
      <c r="O54" s="93"/>
      <c r="P54" s="141" t="s">
        <v>248</v>
      </c>
    </row>
    <row r="55" spans="1:16" ht="15.6" x14ac:dyDescent="0.3">
      <c r="A55" s="115">
        <v>51</v>
      </c>
      <c r="B55" s="99">
        <v>44859</v>
      </c>
      <c r="C55" s="93" t="s">
        <v>517</v>
      </c>
      <c r="D55" s="93"/>
      <c r="E55" s="93"/>
      <c r="F55" s="150"/>
      <c r="G55" s="119"/>
      <c r="H55" s="93"/>
      <c r="I55" s="93"/>
      <c r="J55" s="93"/>
      <c r="K55" s="93"/>
      <c r="L55" s="93"/>
      <c r="M55" s="93"/>
      <c r="N55" s="93">
        <v>2000000</v>
      </c>
      <c r="O55" s="93"/>
      <c r="P55" s="141" t="s">
        <v>9</v>
      </c>
    </row>
    <row r="56" spans="1:16" ht="15.6" x14ac:dyDescent="0.3">
      <c r="A56" s="115">
        <v>52</v>
      </c>
      <c r="B56" s="99">
        <v>44860</v>
      </c>
      <c r="C56" s="93" t="s">
        <v>506</v>
      </c>
      <c r="D56" s="93">
        <v>2000000</v>
      </c>
      <c r="E56" s="93"/>
      <c r="F56" s="150"/>
      <c r="G56" s="119"/>
      <c r="H56" s="93"/>
      <c r="I56" s="93"/>
      <c r="J56" s="93"/>
      <c r="K56" s="93"/>
      <c r="L56" s="93"/>
      <c r="M56" s="93"/>
      <c r="N56" s="93"/>
      <c r="O56" s="93"/>
      <c r="P56" s="141" t="s">
        <v>9</v>
      </c>
    </row>
    <row r="57" spans="1:16" ht="15.6" x14ac:dyDescent="0.3">
      <c r="A57" s="115">
        <v>53</v>
      </c>
      <c r="B57" s="99">
        <v>44860</v>
      </c>
      <c r="C57" s="93" t="s">
        <v>521</v>
      </c>
      <c r="D57" s="93"/>
      <c r="E57" s="93"/>
      <c r="F57" s="150">
        <v>50000</v>
      </c>
      <c r="G57" s="119"/>
      <c r="H57" s="93"/>
      <c r="I57" s="93"/>
      <c r="J57" s="93"/>
      <c r="K57" s="93"/>
      <c r="L57" s="93"/>
      <c r="M57" s="93"/>
      <c r="N57" s="93"/>
      <c r="O57" s="93"/>
      <c r="P57" s="141" t="s">
        <v>138</v>
      </c>
    </row>
    <row r="58" spans="1:16" ht="15.6" x14ac:dyDescent="0.3">
      <c r="A58" s="115">
        <v>54</v>
      </c>
      <c r="B58" s="99">
        <v>44860</v>
      </c>
      <c r="C58" s="93" t="s">
        <v>522</v>
      </c>
      <c r="D58" s="93"/>
      <c r="E58" s="93"/>
      <c r="F58" s="150">
        <v>100000</v>
      </c>
      <c r="G58" s="119"/>
      <c r="H58" s="93"/>
      <c r="I58" s="93"/>
      <c r="J58" s="93"/>
      <c r="K58" s="93"/>
      <c r="L58" s="93"/>
      <c r="M58" s="93"/>
      <c r="N58" s="93"/>
      <c r="O58" s="93"/>
      <c r="P58" s="141" t="s">
        <v>138</v>
      </c>
    </row>
    <row r="59" spans="1:16" ht="15.6" x14ac:dyDescent="0.3">
      <c r="A59" s="115">
        <v>55</v>
      </c>
      <c r="B59" s="99">
        <v>44860</v>
      </c>
      <c r="C59" s="93" t="s">
        <v>523</v>
      </c>
      <c r="D59" s="93"/>
      <c r="E59" s="93"/>
      <c r="F59" s="150">
        <v>100000</v>
      </c>
      <c r="G59" s="119"/>
      <c r="H59" s="93"/>
      <c r="I59" s="93"/>
      <c r="J59" s="93"/>
      <c r="K59" s="93"/>
      <c r="L59" s="93"/>
      <c r="M59" s="93"/>
      <c r="N59" s="93"/>
      <c r="O59" s="93"/>
      <c r="P59" s="141" t="s">
        <v>138</v>
      </c>
    </row>
    <row r="60" spans="1:16" ht="15.6" x14ac:dyDescent="0.3">
      <c r="A60" s="115">
        <v>56</v>
      </c>
      <c r="B60" s="99">
        <v>44860</v>
      </c>
      <c r="C60" s="93" t="s">
        <v>524</v>
      </c>
      <c r="D60" s="93"/>
      <c r="E60" s="93"/>
      <c r="F60" s="150">
        <v>100000</v>
      </c>
      <c r="G60" s="119"/>
      <c r="H60" s="93"/>
      <c r="I60" s="93"/>
      <c r="J60" s="93"/>
      <c r="K60" s="93"/>
      <c r="L60" s="93"/>
      <c r="M60" s="93"/>
      <c r="N60" s="93"/>
      <c r="O60" s="93"/>
      <c r="P60" s="141" t="s">
        <v>138</v>
      </c>
    </row>
    <row r="61" spans="1:16" ht="15.6" x14ac:dyDescent="0.3">
      <c r="A61" s="115">
        <v>57</v>
      </c>
      <c r="B61" s="99">
        <v>44863</v>
      </c>
      <c r="C61" s="93" t="s">
        <v>525</v>
      </c>
      <c r="D61" s="93"/>
      <c r="E61" s="93">
        <v>100000</v>
      </c>
      <c r="F61" s="150"/>
      <c r="G61" s="119"/>
      <c r="H61" s="93"/>
      <c r="I61" s="93"/>
      <c r="J61" s="93"/>
      <c r="K61" s="93"/>
      <c r="L61" s="93"/>
      <c r="M61" s="93"/>
      <c r="N61" s="93"/>
      <c r="O61" s="93"/>
      <c r="P61" s="141" t="s">
        <v>138</v>
      </c>
    </row>
    <row r="62" spans="1:16" ht="15.6" x14ac:dyDescent="0.3">
      <c r="A62" s="115">
        <v>58</v>
      </c>
      <c r="B62" s="99">
        <v>44863</v>
      </c>
      <c r="C62" s="93" t="s">
        <v>525</v>
      </c>
      <c r="D62" s="93"/>
      <c r="E62" s="93">
        <v>50000</v>
      </c>
      <c r="F62" s="150"/>
      <c r="G62" s="119"/>
      <c r="H62" s="93"/>
      <c r="I62" s="93"/>
      <c r="J62" s="93"/>
      <c r="K62" s="93"/>
      <c r="L62" s="93"/>
      <c r="M62" s="93"/>
      <c r="N62" s="93"/>
      <c r="O62" s="93"/>
      <c r="P62" s="141" t="s">
        <v>138</v>
      </c>
    </row>
    <row r="63" spans="1:16" ht="15.6" x14ac:dyDescent="0.3">
      <c r="A63" s="115">
        <v>59</v>
      </c>
      <c r="B63" s="99">
        <v>44863</v>
      </c>
      <c r="C63" s="93" t="s">
        <v>526</v>
      </c>
      <c r="D63" s="93"/>
      <c r="E63" s="93"/>
      <c r="F63" s="150">
        <v>50000</v>
      </c>
      <c r="G63" s="119"/>
      <c r="H63" s="93"/>
      <c r="I63" s="93"/>
      <c r="J63" s="93"/>
      <c r="K63" s="93"/>
      <c r="L63" s="93"/>
      <c r="M63" s="93"/>
      <c r="N63" s="93"/>
      <c r="O63" s="93"/>
      <c r="P63" s="141" t="s">
        <v>138</v>
      </c>
    </row>
    <row r="64" spans="1:16" ht="15.6" x14ac:dyDescent="0.3">
      <c r="A64" s="115">
        <v>60</v>
      </c>
      <c r="B64" s="99">
        <v>44863</v>
      </c>
      <c r="C64" s="93" t="s">
        <v>527</v>
      </c>
      <c r="D64" s="93"/>
      <c r="E64" s="93"/>
      <c r="F64" s="150"/>
      <c r="G64" s="119"/>
      <c r="H64" s="93"/>
      <c r="I64" s="93"/>
      <c r="J64" s="93"/>
      <c r="K64" s="93"/>
      <c r="L64" s="93"/>
      <c r="M64" s="93"/>
      <c r="N64" s="93">
        <v>35000</v>
      </c>
      <c r="O64" s="93"/>
      <c r="P64" s="141" t="s">
        <v>138</v>
      </c>
    </row>
    <row r="65" spans="1:19" ht="15.6" x14ac:dyDescent="0.3">
      <c r="A65" s="115">
        <v>61</v>
      </c>
      <c r="B65" s="99">
        <v>44864</v>
      </c>
      <c r="C65" s="93" t="s">
        <v>528</v>
      </c>
      <c r="D65" s="93"/>
      <c r="E65" s="93"/>
      <c r="F65" s="150"/>
      <c r="G65" s="119"/>
      <c r="H65" s="93"/>
      <c r="I65" s="93"/>
      <c r="J65" s="93"/>
      <c r="K65" s="93"/>
      <c r="L65" s="93"/>
      <c r="M65" s="93"/>
      <c r="N65" s="93">
        <v>100000</v>
      </c>
      <c r="O65" s="93"/>
      <c r="P65" s="141" t="s">
        <v>138</v>
      </c>
    </row>
    <row r="66" spans="1:19" ht="15.6" x14ac:dyDescent="0.3">
      <c r="A66" s="115">
        <v>62</v>
      </c>
      <c r="B66" s="99">
        <v>44864</v>
      </c>
      <c r="C66" s="93" t="s">
        <v>529</v>
      </c>
      <c r="D66" s="93"/>
      <c r="E66" s="93"/>
      <c r="F66" s="150"/>
      <c r="G66" s="119"/>
      <c r="H66" s="93"/>
      <c r="I66" s="93"/>
      <c r="J66" s="93"/>
      <c r="K66" s="93"/>
      <c r="L66" s="93"/>
      <c r="M66" s="93"/>
      <c r="N66" s="93">
        <v>50000</v>
      </c>
      <c r="O66" s="93"/>
      <c r="P66" s="141" t="s">
        <v>138</v>
      </c>
    </row>
    <row r="67" spans="1:19" ht="15.6" x14ac:dyDescent="0.3">
      <c r="A67" s="115">
        <v>63</v>
      </c>
      <c r="B67" s="99">
        <v>44866</v>
      </c>
      <c r="C67" s="93" t="s">
        <v>530</v>
      </c>
      <c r="D67" s="93"/>
      <c r="E67" s="93"/>
      <c r="F67" s="150"/>
      <c r="G67" s="119"/>
      <c r="H67" s="93"/>
      <c r="I67" s="93"/>
      <c r="J67" s="93"/>
      <c r="K67" s="93"/>
      <c r="L67" s="93"/>
      <c r="M67" s="93"/>
      <c r="N67" s="93">
        <v>100000</v>
      </c>
      <c r="O67" s="93"/>
      <c r="P67" s="141" t="s">
        <v>138</v>
      </c>
    </row>
    <row r="68" spans="1:19" ht="15.6" x14ac:dyDescent="0.3">
      <c r="A68" s="115">
        <v>64</v>
      </c>
      <c r="B68" s="99">
        <v>44866</v>
      </c>
      <c r="C68" s="93" t="s">
        <v>531</v>
      </c>
      <c r="D68" s="93"/>
      <c r="E68" s="93"/>
      <c r="F68" s="150"/>
      <c r="G68" s="119"/>
      <c r="H68" s="93"/>
      <c r="I68" s="93"/>
      <c r="J68" s="93"/>
      <c r="K68" s="93"/>
      <c r="L68" s="93"/>
      <c r="M68" s="93"/>
      <c r="N68" s="93">
        <v>101500</v>
      </c>
      <c r="O68" s="93"/>
      <c r="P68" s="141" t="s">
        <v>138</v>
      </c>
    </row>
    <row r="69" spans="1:19" ht="15.6" x14ac:dyDescent="0.3">
      <c r="A69" s="115">
        <v>65</v>
      </c>
      <c r="B69" s="99">
        <v>44866</v>
      </c>
      <c r="C69" s="93" t="s">
        <v>532</v>
      </c>
      <c r="D69" s="93"/>
      <c r="E69" s="93"/>
      <c r="F69" s="150"/>
      <c r="G69" s="119"/>
      <c r="H69" s="93"/>
      <c r="I69" s="93"/>
      <c r="J69" s="93"/>
      <c r="K69" s="93"/>
      <c r="L69" s="93"/>
      <c r="M69" s="93"/>
      <c r="N69" s="93">
        <v>102000</v>
      </c>
      <c r="O69" s="93"/>
      <c r="P69" s="141" t="s">
        <v>138</v>
      </c>
    </row>
    <row r="70" spans="1:19" ht="15.6" x14ac:dyDescent="0.3">
      <c r="A70" s="115"/>
      <c r="B70" s="99"/>
      <c r="C70" s="93"/>
      <c r="D70" s="93"/>
      <c r="E70" s="93"/>
      <c r="F70" s="150"/>
      <c r="G70" s="119"/>
      <c r="H70" s="93"/>
      <c r="I70" s="93"/>
      <c r="J70" s="93"/>
      <c r="K70" s="93"/>
      <c r="L70" s="93"/>
      <c r="M70" s="93"/>
      <c r="N70" s="93"/>
      <c r="O70" s="93"/>
      <c r="P70" s="141"/>
    </row>
    <row r="71" spans="1:19" ht="15.6" x14ac:dyDescent="0.3">
      <c r="A71" s="115"/>
      <c r="B71" s="99"/>
      <c r="C71" s="93"/>
      <c r="D71" s="93"/>
      <c r="E71" s="93"/>
      <c r="F71" s="150"/>
      <c r="G71" s="119"/>
      <c r="H71" s="93"/>
      <c r="I71" s="93"/>
      <c r="J71" s="93"/>
      <c r="K71" s="93"/>
      <c r="L71" s="93"/>
      <c r="M71" s="93"/>
      <c r="N71" s="93"/>
      <c r="O71" s="93"/>
      <c r="P71" s="141"/>
    </row>
    <row r="72" spans="1:19" ht="21" x14ac:dyDescent="0.4">
      <c r="A72" s="115"/>
      <c r="B72" s="99"/>
      <c r="C72" s="132" t="s">
        <v>388</v>
      </c>
      <c r="D72" s="132">
        <f t="shared" ref="D72:N72" si="0">SUM(D5:D71)</f>
        <v>2000000</v>
      </c>
      <c r="E72" s="127">
        <f t="shared" si="0"/>
        <v>2205000</v>
      </c>
      <c r="F72" s="153">
        <f t="shared" si="0"/>
        <v>1554000</v>
      </c>
      <c r="G72" s="129">
        <f t="shared" si="0"/>
        <v>0</v>
      </c>
      <c r="H72" s="129">
        <f t="shared" si="0"/>
        <v>131000</v>
      </c>
      <c r="I72" s="127">
        <f t="shared" si="0"/>
        <v>0</v>
      </c>
      <c r="J72" s="127">
        <f t="shared" si="0"/>
        <v>0</v>
      </c>
      <c r="K72" s="127">
        <f t="shared" si="0"/>
        <v>300000</v>
      </c>
      <c r="L72" s="127">
        <f t="shared" si="0"/>
        <v>0</v>
      </c>
      <c r="M72" s="127">
        <f t="shared" si="0"/>
        <v>0</v>
      </c>
      <c r="N72" s="127">
        <f t="shared" si="0"/>
        <v>4409000</v>
      </c>
      <c r="O72" s="127">
        <f>SUM(E72:N72)</f>
        <v>8599000</v>
      </c>
      <c r="P72" s="159">
        <f>D72-O72</f>
        <v>-6599000</v>
      </c>
      <c r="Q72" s="130" t="s">
        <v>536</v>
      </c>
      <c r="R72" s="130"/>
    </row>
    <row r="73" spans="1:19" ht="15.6" x14ac:dyDescent="0.3">
      <c r="A73" s="116"/>
      <c r="B73" s="108"/>
      <c r="C73" s="109"/>
      <c r="D73" s="109"/>
      <c r="E73" s="107"/>
      <c r="F73" s="157"/>
      <c r="G73" s="120"/>
      <c r="H73" s="107"/>
      <c r="I73" s="107"/>
      <c r="J73" s="107"/>
      <c r="K73" s="107"/>
      <c r="L73" s="107"/>
      <c r="M73" s="107"/>
      <c r="N73" s="107"/>
      <c r="O73" s="107"/>
      <c r="P73" s="108"/>
    </row>
    <row r="74" spans="1:19" ht="15.6" x14ac:dyDescent="0.3">
      <c r="A74" s="116"/>
      <c r="B74" s="108"/>
      <c r="C74" s="109"/>
      <c r="D74" s="109"/>
      <c r="E74" s="107"/>
      <c r="F74" s="157"/>
      <c r="G74" s="120"/>
      <c r="H74" s="107"/>
      <c r="I74" s="107"/>
      <c r="J74" s="107"/>
      <c r="K74" s="107"/>
      <c r="L74" s="107"/>
      <c r="M74" s="107"/>
      <c r="N74" s="107"/>
      <c r="O74" s="107"/>
      <c r="P74" s="144"/>
      <c r="S74" s="130"/>
    </row>
    <row r="75" spans="1:19" ht="15.6" x14ac:dyDescent="0.3">
      <c r="A75" s="116"/>
      <c r="B75" s="108"/>
      <c r="C75" s="109"/>
      <c r="D75" s="109"/>
      <c r="E75" s="107"/>
      <c r="F75" s="157"/>
      <c r="G75" s="120"/>
      <c r="H75" s="107"/>
      <c r="I75" s="107"/>
      <c r="J75" s="107"/>
      <c r="K75" s="107"/>
      <c r="L75" s="107"/>
      <c r="M75" s="107"/>
      <c r="N75" s="107"/>
      <c r="O75" s="107"/>
      <c r="P75" s="145"/>
    </row>
    <row r="76" spans="1:19" ht="18" x14ac:dyDescent="0.3">
      <c r="B76" s="285" t="s">
        <v>210</v>
      </c>
      <c r="C76" s="285"/>
      <c r="D76" s="136"/>
      <c r="E76" s="110"/>
      <c r="F76" s="284" t="s">
        <v>211</v>
      </c>
      <c r="G76" s="284"/>
      <c r="H76" s="284"/>
      <c r="I76" s="284"/>
      <c r="J76" s="284"/>
      <c r="K76" s="284" t="s">
        <v>212</v>
      </c>
      <c r="L76" s="284"/>
      <c r="M76" s="284"/>
      <c r="N76" s="284"/>
      <c r="O76" s="284"/>
      <c r="P76" s="284"/>
      <c r="Q76" s="284"/>
    </row>
    <row r="77" spans="1:19" ht="18" x14ac:dyDescent="0.3">
      <c r="B77" s="285"/>
      <c r="C77" s="285"/>
      <c r="D77" s="136"/>
      <c r="E77" s="110"/>
      <c r="F77" s="284"/>
      <c r="G77" s="284"/>
      <c r="H77" s="284"/>
      <c r="I77" s="284"/>
      <c r="J77" s="284"/>
      <c r="K77" s="284"/>
      <c r="L77" s="284"/>
      <c r="M77" s="284"/>
      <c r="N77" s="284"/>
      <c r="O77" s="284"/>
      <c r="P77" s="284"/>
      <c r="Q77" s="284"/>
    </row>
    <row r="78" spans="1:19" ht="18" x14ac:dyDescent="0.3">
      <c r="B78" s="285"/>
      <c r="C78" s="285"/>
      <c r="D78" s="136"/>
      <c r="E78" s="110"/>
      <c r="F78" s="284"/>
      <c r="G78" s="284"/>
      <c r="H78" s="284"/>
      <c r="I78" s="284"/>
      <c r="J78" s="284"/>
      <c r="K78" s="284"/>
      <c r="L78" s="284"/>
      <c r="M78" s="284"/>
      <c r="N78" s="284"/>
      <c r="O78" s="284"/>
      <c r="P78" s="284"/>
      <c r="Q78" s="284"/>
    </row>
    <row r="79" spans="1:19" ht="18" x14ac:dyDescent="0.3">
      <c r="B79" s="285"/>
      <c r="C79" s="285"/>
      <c r="D79" s="136"/>
      <c r="E79" s="110"/>
      <c r="F79" s="284"/>
      <c r="G79" s="284"/>
      <c r="H79" s="284"/>
      <c r="I79" s="284"/>
      <c r="J79" s="284"/>
      <c r="K79" s="284"/>
      <c r="L79" s="284"/>
      <c r="M79" s="284"/>
      <c r="N79" s="284"/>
      <c r="O79" s="284"/>
      <c r="P79" s="284"/>
      <c r="Q79" s="284"/>
    </row>
    <row r="80" spans="1:19" ht="18" x14ac:dyDescent="0.3">
      <c r="B80" s="285"/>
      <c r="C80" s="285"/>
      <c r="D80" s="136"/>
      <c r="E80" s="110"/>
      <c r="F80" s="284"/>
      <c r="G80" s="284"/>
      <c r="H80" s="284"/>
      <c r="I80" s="284"/>
      <c r="J80" s="284"/>
      <c r="K80" s="284"/>
      <c r="L80" s="284"/>
      <c r="M80" s="284"/>
      <c r="N80" s="284"/>
      <c r="O80" s="284"/>
      <c r="P80" s="284"/>
      <c r="Q80" s="284"/>
    </row>
    <row r="81" spans="2:17" ht="18" x14ac:dyDescent="0.3">
      <c r="B81" s="285"/>
      <c r="C81" s="285"/>
      <c r="D81" s="136"/>
      <c r="E81" s="110"/>
      <c r="F81" s="284"/>
      <c r="G81" s="284"/>
      <c r="H81" s="284"/>
      <c r="I81" s="284"/>
      <c r="J81" s="284"/>
      <c r="K81" s="284"/>
      <c r="L81" s="284"/>
      <c r="M81" s="284"/>
      <c r="N81" s="284"/>
      <c r="O81" s="284"/>
      <c r="P81" s="284"/>
      <c r="Q81" s="284"/>
    </row>
    <row r="82" spans="2:17" ht="18" x14ac:dyDescent="0.3">
      <c r="B82" s="285"/>
      <c r="C82" s="285"/>
      <c r="D82" s="136"/>
      <c r="E82" s="110"/>
      <c r="F82" s="284"/>
      <c r="G82" s="284"/>
      <c r="H82" s="284"/>
      <c r="I82" s="284"/>
      <c r="J82" s="284"/>
      <c r="K82" s="284"/>
      <c r="L82" s="284"/>
      <c r="M82" s="284"/>
      <c r="N82" s="284"/>
      <c r="O82" s="284"/>
      <c r="P82" s="284"/>
      <c r="Q82" s="284"/>
    </row>
    <row r="84" spans="2:17" x14ac:dyDescent="0.3">
      <c r="B84" t="s">
        <v>534</v>
      </c>
      <c r="C84" s="130">
        <v>4693000</v>
      </c>
    </row>
    <row r="85" spans="2:17" x14ac:dyDescent="0.3">
      <c r="B85" t="s">
        <v>248</v>
      </c>
      <c r="C85" s="130">
        <v>1725000</v>
      </c>
    </row>
    <row r="86" spans="2:17" x14ac:dyDescent="0.3">
      <c r="B86" t="s">
        <v>123</v>
      </c>
      <c r="C86" s="130">
        <v>792500</v>
      </c>
    </row>
    <row r="87" spans="2:17" x14ac:dyDescent="0.3">
      <c r="B87" t="s">
        <v>138</v>
      </c>
      <c r="C87" s="130">
        <v>1388500</v>
      </c>
    </row>
    <row r="88" spans="2:17" x14ac:dyDescent="0.3">
      <c r="C88" s="130">
        <f>SUM(C84:C87)</f>
        <v>8599000</v>
      </c>
    </row>
  </sheetData>
  <mergeCells count="9">
    <mergeCell ref="B76:C82"/>
    <mergeCell ref="F76:J82"/>
    <mergeCell ref="K76:Q82"/>
    <mergeCell ref="A1:P1"/>
    <mergeCell ref="A3:A4"/>
    <mergeCell ref="B3:B4"/>
    <mergeCell ref="C3:C4"/>
    <mergeCell ref="D3:D4"/>
    <mergeCell ref="E3:N3"/>
  </mergeCells>
  <pageMargins left="0.25" right="0.25" top="0.75" bottom="0.75" header="0.3" footer="0.3"/>
  <pageSetup paperSize="8" scale="54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R36"/>
  <sheetViews>
    <sheetView zoomScale="60" zoomScaleNormal="60" workbookViewId="0">
      <selection activeCell="V26" sqref="V26"/>
    </sheetView>
  </sheetViews>
  <sheetFormatPr defaultRowHeight="14.4" x14ac:dyDescent="0.3"/>
  <cols>
    <col min="1" max="1" width="5.5546875" customWidth="1"/>
    <col min="2" max="2" width="11.21875" customWidth="1"/>
    <col min="3" max="3" width="48.21875" customWidth="1"/>
    <col min="4" max="4" width="16" customWidth="1"/>
    <col min="5" max="5" width="17.33203125" customWidth="1"/>
    <col min="6" max="6" width="15.44140625" customWidth="1"/>
    <col min="7" max="7" width="16.77734375" customWidth="1"/>
    <col min="8" max="8" width="12.77734375" customWidth="1"/>
    <col min="9" max="9" width="15.109375" customWidth="1"/>
    <col min="10" max="10" width="13.88671875" customWidth="1"/>
    <col min="11" max="11" width="16" customWidth="1"/>
    <col min="12" max="12" width="15.77734375" customWidth="1"/>
    <col min="13" max="13" width="13.5546875" customWidth="1"/>
    <col min="15" max="15" width="16.21875" customWidth="1"/>
    <col min="16" max="16" width="13.21875" customWidth="1"/>
  </cols>
  <sheetData>
    <row r="1" spans="1:17" ht="22.8" x14ac:dyDescent="0.4">
      <c r="A1" s="283" t="s">
        <v>374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</row>
    <row r="2" spans="1:17" ht="22.8" x14ac:dyDescent="0.4">
      <c r="A2" s="189"/>
      <c r="B2" s="135"/>
      <c r="C2" s="135"/>
      <c r="D2" s="135"/>
      <c r="E2" s="135"/>
      <c r="F2" s="155"/>
      <c r="G2" s="135"/>
      <c r="H2" s="135"/>
      <c r="I2" s="135"/>
      <c r="J2" s="135"/>
      <c r="K2" s="135"/>
      <c r="L2" s="135"/>
      <c r="M2" s="135"/>
      <c r="N2" s="135"/>
      <c r="O2" s="135"/>
      <c r="P2" s="135"/>
    </row>
    <row r="3" spans="1:17" x14ac:dyDescent="0.3">
      <c r="A3" s="295" t="s">
        <v>201</v>
      </c>
      <c r="B3" s="297" t="s">
        <v>0</v>
      </c>
      <c r="C3" s="297" t="s">
        <v>202</v>
      </c>
      <c r="D3" s="297" t="s">
        <v>399</v>
      </c>
      <c r="E3" s="299" t="s">
        <v>400</v>
      </c>
      <c r="F3" s="300"/>
      <c r="G3" s="300"/>
      <c r="H3" s="300"/>
      <c r="I3" s="300"/>
      <c r="J3" s="300"/>
      <c r="K3" s="300"/>
      <c r="L3" s="300"/>
      <c r="M3" s="300"/>
      <c r="N3" s="301"/>
      <c r="O3" s="173"/>
      <c r="P3" s="174"/>
      <c r="Q3" s="175"/>
    </row>
    <row r="4" spans="1:17" x14ac:dyDescent="0.3">
      <c r="A4" s="296"/>
      <c r="B4" s="298"/>
      <c r="C4" s="298"/>
      <c r="D4" s="298"/>
      <c r="E4" s="162" t="s">
        <v>203</v>
      </c>
      <c r="F4" s="163" t="s">
        <v>204</v>
      </c>
      <c r="G4" s="164" t="s">
        <v>214</v>
      </c>
      <c r="H4" s="162" t="s">
        <v>205</v>
      </c>
      <c r="I4" s="162" t="s">
        <v>206</v>
      </c>
      <c r="J4" s="162" t="s">
        <v>215</v>
      </c>
      <c r="K4" s="162" t="s">
        <v>207</v>
      </c>
      <c r="L4" s="162" t="s">
        <v>208</v>
      </c>
      <c r="M4" s="162" t="s">
        <v>215</v>
      </c>
      <c r="N4" s="162" t="s">
        <v>328</v>
      </c>
      <c r="O4" s="162" t="s">
        <v>209</v>
      </c>
      <c r="P4" s="165" t="s">
        <v>1</v>
      </c>
      <c r="Q4" s="175"/>
    </row>
    <row r="5" spans="1:17" x14ac:dyDescent="0.3">
      <c r="A5" s="174">
        <v>1</v>
      </c>
      <c r="B5" s="160">
        <v>44854</v>
      </c>
      <c r="C5" s="176" t="s">
        <v>478</v>
      </c>
      <c r="D5" s="173">
        <v>5000000</v>
      </c>
      <c r="E5" s="173"/>
      <c r="F5" s="177"/>
      <c r="G5" s="176"/>
      <c r="H5" s="173"/>
      <c r="I5" s="173"/>
      <c r="J5" s="173"/>
      <c r="K5" s="173"/>
      <c r="L5" s="173"/>
      <c r="M5" s="173"/>
      <c r="N5" s="173"/>
      <c r="O5" s="173"/>
      <c r="P5" s="166"/>
      <c r="Q5" s="175"/>
    </row>
    <row r="6" spans="1:17" x14ac:dyDescent="0.3">
      <c r="A6" s="190">
        <v>2</v>
      </c>
      <c r="B6" s="167">
        <v>44853</v>
      </c>
      <c r="C6" s="168" t="s">
        <v>479</v>
      </c>
      <c r="D6" s="169"/>
      <c r="E6" s="170"/>
      <c r="F6" s="163"/>
      <c r="G6" s="164"/>
      <c r="H6" s="162"/>
      <c r="I6" s="162"/>
      <c r="J6" s="162"/>
      <c r="K6" s="170">
        <v>400000</v>
      </c>
      <c r="L6" s="162"/>
      <c r="M6" s="162"/>
      <c r="N6" s="162"/>
      <c r="O6" s="162"/>
      <c r="P6" s="165" t="s">
        <v>123</v>
      </c>
      <c r="Q6" s="175"/>
    </row>
    <row r="7" spans="1:17" x14ac:dyDescent="0.3">
      <c r="A7" s="174">
        <v>3</v>
      </c>
      <c r="B7" s="167">
        <v>44853</v>
      </c>
      <c r="C7" s="168" t="s">
        <v>480</v>
      </c>
      <c r="D7" s="169"/>
      <c r="E7" s="170"/>
      <c r="F7" s="163"/>
      <c r="G7" s="164"/>
      <c r="H7" s="162"/>
      <c r="I7" s="162"/>
      <c r="J7" s="162"/>
      <c r="K7" s="170">
        <v>600000</v>
      </c>
      <c r="L7" s="162"/>
      <c r="M7" s="162"/>
      <c r="N7" s="162"/>
      <c r="O7" s="162"/>
      <c r="P7" s="165" t="s">
        <v>123</v>
      </c>
      <c r="Q7" s="175"/>
    </row>
    <row r="8" spans="1:17" x14ac:dyDescent="0.3">
      <c r="A8" s="190">
        <v>4</v>
      </c>
      <c r="B8" s="167">
        <v>44853</v>
      </c>
      <c r="C8" s="168" t="s">
        <v>481</v>
      </c>
      <c r="D8" s="169"/>
      <c r="E8" s="170"/>
      <c r="F8" s="163"/>
      <c r="G8" s="164"/>
      <c r="H8" s="162"/>
      <c r="I8" s="162"/>
      <c r="J8" s="162"/>
      <c r="K8" s="170">
        <v>200000</v>
      </c>
      <c r="L8" s="162"/>
      <c r="M8" s="162"/>
      <c r="N8" s="162"/>
      <c r="O8" s="162"/>
      <c r="P8" s="165" t="s">
        <v>123</v>
      </c>
      <c r="Q8" s="175"/>
    </row>
    <row r="9" spans="1:17" x14ac:dyDescent="0.3">
      <c r="A9" s="174">
        <v>5</v>
      </c>
      <c r="B9" s="167">
        <v>44853</v>
      </c>
      <c r="C9" s="168" t="s">
        <v>482</v>
      </c>
      <c r="D9" s="169"/>
      <c r="E9" s="170"/>
      <c r="F9" s="163"/>
      <c r="G9" s="164"/>
      <c r="H9" s="162"/>
      <c r="I9" s="162"/>
      <c r="J9" s="162"/>
      <c r="K9" s="170">
        <v>200000</v>
      </c>
      <c r="L9" s="162"/>
      <c r="M9" s="162"/>
      <c r="N9" s="162"/>
      <c r="O9" s="162"/>
      <c r="P9" s="165" t="s">
        <v>123</v>
      </c>
      <c r="Q9" s="175"/>
    </row>
    <row r="10" spans="1:17" x14ac:dyDescent="0.3">
      <c r="A10" s="190">
        <v>6</v>
      </c>
      <c r="B10" s="167">
        <v>44853</v>
      </c>
      <c r="C10" s="168" t="s">
        <v>483</v>
      </c>
      <c r="D10" s="169"/>
      <c r="E10" s="170">
        <v>200000</v>
      </c>
      <c r="F10" s="163"/>
      <c r="G10" s="164"/>
      <c r="H10" s="162"/>
      <c r="I10" s="162"/>
      <c r="J10" s="162"/>
      <c r="K10" s="170"/>
      <c r="L10" s="162"/>
      <c r="M10" s="162"/>
      <c r="N10" s="162"/>
      <c r="O10" s="162"/>
      <c r="P10" s="165" t="s">
        <v>123</v>
      </c>
      <c r="Q10" s="175"/>
    </row>
    <row r="11" spans="1:17" x14ac:dyDescent="0.3">
      <c r="A11" s="174">
        <v>7</v>
      </c>
      <c r="B11" s="160">
        <v>44854</v>
      </c>
      <c r="C11" s="168" t="s">
        <v>480</v>
      </c>
      <c r="D11" s="169"/>
      <c r="E11" s="170"/>
      <c r="F11" s="163"/>
      <c r="G11" s="164"/>
      <c r="H11" s="162"/>
      <c r="I11" s="162"/>
      <c r="J11" s="162"/>
      <c r="K11" s="170">
        <v>500000</v>
      </c>
      <c r="L11" s="162"/>
      <c r="M11" s="162"/>
      <c r="N11" s="162"/>
      <c r="O11" s="162"/>
      <c r="P11" s="165" t="s">
        <v>123</v>
      </c>
      <c r="Q11" s="175"/>
    </row>
    <row r="12" spans="1:17" x14ac:dyDescent="0.3">
      <c r="A12" s="190">
        <v>8</v>
      </c>
      <c r="B12" s="160">
        <v>44854</v>
      </c>
      <c r="C12" s="168" t="s">
        <v>484</v>
      </c>
      <c r="D12" s="169"/>
      <c r="E12" s="170"/>
      <c r="F12" s="163"/>
      <c r="G12" s="164"/>
      <c r="H12" s="162"/>
      <c r="I12" s="162"/>
      <c r="J12" s="162"/>
      <c r="K12" s="170">
        <v>500000</v>
      </c>
      <c r="L12" s="162"/>
      <c r="M12" s="162"/>
      <c r="N12" s="162"/>
      <c r="O12" s="162"/>
      <c r="P12" s="165" t="s">
        <v>123</v>
      </c>
      <c r="Q12" s="175"/>
    </row>
    <row r="13" spans="1:17" x14ac:dyDescent="0.3">
      <c r="A13" s="174">
        <v>9</v>
      </c>
      <c r="B13" s="160">
        <v>44854</v>
      </c>
      <c r="C13" s="168" t="s">
        <v>483</v>
      </c>
      <c r="D13" s="169"/>
      <c r="E13" s="170">
        <v>180000</v>
      </c>
      <c r="F13" s="163"/>
      <c r="G13" s="164"/>
      <c r="H13" s="162"/>
      <c r="I13" s="162"/>
      <c r="J13" s="162"/>
      <c r="K13" s="170"/>
      <c r="L13" s="162"/>
      <c r="M13" s="162"/>
      <c r="N13" s="162"/>
      <c r="O13" s="162"/>
      <c r="P13" s="165" t="s">
        <v>123</v>
      </c>
      <c r="Q13" s="175"/>
    </row>
    <row r="14" spans="1:17" x14ac:dyDescent="0.3">
      <c r="A14" s="190">
        <v>10</v>
      </c>
      <c r="B14" s="160">
        <v>44855</v>
      </c>
      <c r="C14" s="176" t="s">
        <v>468</v>
      </c>
      <c r="D14" s="173"/>
      <c r="E14" s="173"/>
      <c r="F14" s="161"/>
      <c r="G14" s="176"/>
      <c r="H14" s="173"/>
      <c r="I14" s="173"/>
      <c r="J14" s="173"/>
      <c r="K14" s="173"/>
      <c r="L14" s="173">
        <v>500000</v>
      </c>
      <c r="M14" s="173"/>
      <c r="N14" s="173"/>
      <c r="O14" s="173"/>
      <c r="P14" s="166" t="s">
        <v>477</v>
      </c>
      <c r="Q14" s="175"/>
    </row>
    <row r="15" spans="1:17" x14ac:dyDescent="0.3">
      <c r="A15" s="174">
        <v>11</v>
      </c>
      <c r="B15" s="160">
        <v>44855</v>
      </c>
      <c r="C15" s="176" t="s">
        <v>469</v>
      </c>
      <c r="D15" s="173"/>
      <c r="E15" s="173"/>
      <c r="F15" s="161"/>
      <c r="G15" s="176"/>
      <c r="H15" s="173"/>
      <c r="I15" s="173"/>
      <c r="J15" s="173"/>
      <c r="K15" s="173">
        <v>200000</v>
      </c>
      <c r="L15" s="173"/>
      <c r="M15" s="173"/>
      <c r="N15" s="173"/>
      <c r="O15" s="173"/>
      <c r="P15" s="166" t="s">
        <v>477</v>
      </c>
      <c r="Q15" s="175"/>
    </row>
    <row r="16" spans="1:17" x14ac:dyDescent="0.3">
      <c r="A16" s="190">
        <v>12</v>
      </c>
      <c r="B16" s="160">
        <v>44855</v>
      </c>
      <c r="C16" s="176" t="s">
        <v>470</v>
      </c>
      <c r="D16" s="173"/>
      <c r="E16" s="173"/>
      <c r="F16" s="161"/>
      <c r="G16" s="176"/>
      <c r="H16" s="173"/>
      <c r="I16" s="173"/>
      <c r="J16" s="173"/>
      <c r="K16" s="173">
        <v>300000</v>
      </c>
      <c r="L16" s="173"/>
      <c r="M16" s="173"/>
      <c r="N16" s="173"/>
      <c r="O16" s="173"/>
      <c r="P16" s="166" t="s">
        <v>477</v>
      </c>
      <c r="Q16" s="175"/>
    </row>
    <row r="17" spans="1:18" x14ac:dyDescent="0.3">
      <c r="A17" s="174">
        <v>13</v>
      </c>
      <c r="B17" s="160">
        <v>44856</v>
      </c>
      <c r="C17" s="176" t="s">
        <v>472</v>
      </c>
      <c r="D17" s="173"/>
      <c r="E17" s="173"/>
      <c r="F17" s="161"/>
      <c r="G17" s="176"/>
      <c r="H17" s="173"/>
      <c r="I17" s="173"/>
      <c r="J17" s="173"/>
      <c r="K17" s="173">
        <v>300000</v>
      </c>
      <c r="L17" s="173"/>
      <c r="M17" s="173"/>
      <c r="N17" s="173"/>
      <c r="O17" s="173"/>
      <c r="P17" s="166" t="s">
        <v>477</v>
      </c>
      <c r="Q17" s="175"/>
    </row>
    <row r="18" spans="1:18" x14ac:dyDescent="0.3">
      <c r="A18" s="190">
        <v>14</v>
      </c>
      <c r="B18" s="160">
        <v>44857</v>
      </c>
      <c r="C18" s="176" t="s">
        <v>471</v>
      </c>
      <c r="D18" s="173"/>
      <c r="E18" s="173"/>
      <c r="F18" s="161"/>
      <c r="G18" s="176"/>
      <c r="H18" s="173"/>
      <c r="I18" s="173"/>
      <c r="J18" s="173"/>
      <c r="K18" s="173"/>
      <c r="L18" s="173">
        <v>500000</v>
      </c>
      <c r="M18" s="173"/>
      <c r="N18" s="173"/>
      <c r="O18" s="173"/>
      <c r="P18" s="166" t="s">
        <v>477</v>
      </c>
      <c r="Q18" s="175"/>
    </row>
    <row r="19" spans="1:18" x14ac:dyDescent="0.3">
      <c r="A19" s="174">
        <v>15</v>
      </c>
      <c r="B19" s="160">
        <v>44858</v>
      </c>
      <c r="C19" s="176" t="s">
        <v>495</v>
      </c>
      <c r="D19" s="173"/>
      <c r="E19" s="173"/>
      <c r="F19" s="161"/>
      <c r="G19" s="176"/>
      <c r="H19" s="173"/>
      <c r="I19" s="173"/>
      <c r="J19" s="173"/>
      <c r="K19" s="173"/>
      <c r="L19" s="173">
        <v>500000</v>
      </c>
      <c r="M19" s="173"/>
      <c r="N19" s="173"/>
      <c r="O19" s="173"/>
      <c r="P19" s="166" t="s">
        <v>248</v>
      </c>
      <c r="Q19" s="175"/>
    </row>
    <row r="20" spans="1:18" x14ac:dyDescent="0.3">
      <c r="A20" s="190">
        <v>16</v>
      </c>
      <c r="B20" s="160">
        <v>44858</v>
      </c>
      <c r="C20" s="176" t="s">
        <v>496</v>
      </c>
      <c r="D20" s="173"/>
      <c r="E20" s="173">
        <v>156000</v>
      </c>
      <c r="F20" s="161"/>
      <c r="G20" s="176"/>
      <c r="H20" s="173"/>
      <c r="I20" s="173"/>
      <c r="J20" s="173"/>
      <c r="K20" s="173"/>
      <c r="L20" s="173"/>
      <c r="M20" s="173"/>
      <c r="N20" s="173"/>
      <c r="O20" s="173"/>
      <c r="P20" s="166"/>
      <c r="Q20" s="175"/>
    </row>
    <row r="21" spans="1:18" x14ac:dyDescent="0.3">
      <c r="A21" s="174">
        <v>17</v>
      </c>
      <c r="B21" s="160">
        <v>44858</v>
      </c>
      <c r="C21" s="176" t="s">
        <v>497</v>
      </c>
      <c r="D21" s="173"/>
      <c r="E21" s="173"/>
      <c r="F21" s="161"/>
      <c r="G21" s="176"/>
      <c r="H21" s="173"/>
      <c r="I21" s="173"/>
      <c r="J21" s="173"/>
      <c r="K21" s="173"/>
      <c r="L21" s="173">
        <v>200000</v>
      </c>
      <c r="M21" s="173"/>
      <c r="N21" s="173"/>
      <c r="O21" s="173"/>
      <c r="P21" s="171"/>
      <c r="Q21" s="175"/>
    </row>
    <row r="22" spans="1:18" x14ac:dyDescent="0.3">
      <c r="A22" s="190">
        <v>18</v>
      </c>
      <c r="B22" s="160">
        <v>44858</v>
      </c>
      <c r="C22" s="176" t="s">
        <v>498</v>
      </c>
      <c r="D22" s="173"/>
      <c r="E22" s="173">
        <v>110000</v>
      </c>
      <c r="F22" s="161"/>
      <c r="G22" s="176"/>
      <c r="H22" s="173"/>
      <c r="I22" s="173"/>
      <c r="J22" s="173"/>
      <c r="K22" s="173"/>
      <c r="L22" s="173"/>
      <c r="M22" s="173"/>
      <c r="N22" s="173"/>
      <c r="O22" s="173"/>
      <c r="P22" s="171"/>
      <c r="Q22" s="175"/>
    </row>
    <row r="23" spans="1:18" x14ac:dyDescent="0.3">
      <c r="A23" s="174">
        <v>19</v>
      </c>
      <c r="B23" s="160">
        <v>44860</v>
      </c>
      <c r="C23" s="176" t="s">
        <v>518</v>
      </c>
      <c r="D23" s="173">
        <v>546000</v>
      </c>
      <c r="E23" s="173"/>
      <c r="F23" s="161"/>
      <c r="G23" s="176"/>
      <c r="H23" s="173"/>
      <c r="I23" s="173"/>
      <c r="J23" s="173"/>
      <c r="K23" s="173"/>
      <c r="L23" s="173"/>
      <c r="M23" s="173"/>
      <c r="N23" s="173"/>
      <c r="O23" s="173"/>
      <c r="P23" s="171"/>
      <c r="Q23" s="175"/>
    </row>
    <row r="24" spans="1:18" x14ac:dyDescent="0.3">
      <c r="A24" s="174"/>
      <c r="B24" s="160"/>
      <c r="C24" s="176"/>
      <c r="D24" s="173"/>
      <c r="E24" s="173"/>
      <c r="F24" s="161"/>
      <c r="G24" s="176"/>
      <c r="H24" s="173"/>
      <c r="I24" s="173"/>
      <c r="J24" s="173"/>
      <c r="K24" s="173"/>
      <c r="L24" s="173"/>
      <c r="M24" s="173"/>
      <c r="N24" s="173"/>
      <c r="O24" s="173"/>
      <c r="P24" s="171"/>
      <c r="Q24" s="175"/>
    </row>
    <row r="25" spans="1:18" ht="57.6" x14ac:dyDescent="0.3">
      <c r="A25" s="174"/>
      <c r="B25" s="160"/>
      <c r="C25" s="178" t="s">
        <v>388</v>
      </c>
      <c r="D25" s="178">
        <f>SUM(D5:D24)</f>
        <v>5546000</v>
      </c>
      <c r="E25" s="178">
        <f>SUM(E5:E24)</f>
        <v>646000</v>
      </c>
      <c r="F25" s="197">
        <f>SUM(F14:F24)</f>
        <v>0</v>
      </c>
      <c r="G25" s="179">
        <f>SUM(G14:G24)</f>
        <v>0</v>
      </c>
      <c r="H25" s="178"/>
      <c r="I25" s="178"/>
      <c r="J25" s="178"/>
      <c r="K25" s="178">
        <f>SUM(K5:K24)</f>
        <v>3200000</v>
      </c>
      <c r="L25" s="178">
        <f>SUM(L14:L24)</f>
        <v>1700000</v>
      </c>
      <c r="M25" s="178"/>
      <c r="N25" s="178">
        <f>SUM(N14:N24)</f>
        <v>0</v>
      </c>
      <c r="O25" s="178">
        <f>SUM(E25:N25)</f>
        <v>5546000</v>
      </c>
      <c r="P25" s="172">
        <f>D25-O25</f>
        <v>0</v>
      </c>
      <c r="Q25" s="188" t="s">
        <v>519</v>
      </c>
      <c r="R25" s="130"/>
    </row>
    <row r="26" spans="1:18" x14ac:dyDescent="0.3">
      <c r="A26" s="180"/>
      <c r="B26" s="180"/>
      <c r="C26" s="175"/>
      <c r="D26" s="175"/>
      <c r="E26" s="181"/>
      <c r="F26" s="182"/>
      <c r="G26" s="183"/>
      <c r="H26" s="181"/>
      <c r="I26" s="181"/>
      <c r="J26" s="181"/>
      <c r="K26" s="181"/>
      <c r="L26" s="181"/>
      <c r="M26" s="181"/>
      <c r="N26" s="181"/>
      <c r="O26" s="181"/>
      <c r="P26" s="180"/>
      <c r="Q26" s="198" t="s">
        <v>559</v>
      </c>
    </row>
    <row r="27" spans="1:18" x14ac:dyDescent="0.3">
      <c r="A27" s="180"/>
      <c r="B27" s="180"/>
      <c r="C27" s="175"/>
      <c r="D27" s="175"/>
      <c r="E27" s="181"/>
      <c r="F27" s="182"/>
      <c r="G27" s="183"/>
      <c r="H27" s="181"/>
      <c r="I27" s="181"/>
      <c r="J27" s="181"/>
      <c r="K27" s="181"/>
      <c r="L27" s="181"/>
      <c r="M27" s="181"/>
      <c r="N27" s="181"/>
      <c r="O27" s="181"/>
      <c r="P27" s="184"/>
      <c r="Q27" s="175"/>
    </row>
    <row r="28" spans="1:18" x14ac:dyDescent="0.3">
      <c r="A28" s="180"/>
      <c r="B28" s="180"/>
      <c r="C28" s="175"/>
      <c r="D28" s="175"/>
      <c r="E28" s="181"/>
      <c r="F28" s="182"/>
      <c r="G28" s="183"/>
      <c r="H28" s="181"/>
      <c r="I28" s="181"/>
      <c r="J28" s="181"/>
      <c r="K28" s="181"/>
      <c r="L28" s="181"/>
      <c r="M28" s="181"/>
      <c r="N28" s="181"/>
      <c r="O28" s="181"/>
      <c r="P28" s="185"/>
      <c r="Q28" s="175"/>
    </row>
    <row r="29" spans="1:18" x14ac:dyDescent="0.3">
      <c r="A29" s="175"/>
      <c r="B29" s="293" t="s">
        <v>210</v>
      </c>
      <c r="C29" s="293"/>
      <c r="D29" s="186"/>
      <c r="E29" s="187"/>
      <c r="F29" s="294" t="s">
        <v>211</v>
      </c>
      <c r="G29" s="294"/>
      <c r="H29" s="294"/>
      <c r="I29" s="294"/>
      <c r="J29" s="294"/>
      <c r="K29" s="294" t="s">
        <v>212</v>
      </c>
      <c r="L29" s="294"/>
      <c r="M29" s="294"/>
      <c r="N29" s="294"/>
      <c r="O29" s="294"/>
      <c r="P29" s="294"/>
      <c r="Q29" s="294"/>
    </row>
    <row r="30" spans="1:18" x14ac:dyDescent="0.3">
      <c r="A30" s="175"/>
      <c r="B30" s="293"/>
      <c r="C30" s="293"/>
      <c r="D30" s="186"/>
      <c r="E30" s="187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</row>
    <row r="31" spans="1:18" x14ac:dyDescent="0.3">
      <c r="A31" s="175"/>
      <c r="B31" s="293"/>
      <c r="C31" s="293"/>
      <c r="D31" s="186"/>
      <c r="E31" s="187"/>
      <c r="F31" s="294"/>
      <c r="G31" s="294"/>
      <c r="H31" s="294"/>
      <c r="I31" s="294"/>
      <c r="J31" s="294"/>
      <c r="K31" s="294"/>
      <c r="L31" s="294"/>
      <c r="M31" s="294"/>
      <c r="N31" s="294"/>
      <c r="O31" s="294"/>
      <c r="P31" s="294"/>
      <c r="Q31" s="294"/>
    </row>
    <row r="32" spans="1:18" x14ac:dyDescent="0.3">
      <c r="A32" s="175"/>
      <c r="B32" s="293"/>
      <c r="C32" s="293"/>
      <c r="D32" s="186"/>
      <c r="E32" s="187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</row>
    <row r="33" spans="1:17" x14ac:dyDescent="0.3">
      <c r="A33" s="175"/>
      <c r="B33" s="293"/>
      <c r="C33" s="293"/>
      <c r="D33" s="186"/>
      <c r="E33" s="187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</row>
    <row r="34" spans="1:17" x14ac:dyDescent="0.3">
      <c r="A34" s="175"/>
      <c r="B34" s="293"/>
      <c r="C34" s="293"/>
      <c r="D34" s="186"/>
      <c r="E34" s="187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</row>
    <row r="35" spans="1:17" x14ac:dyDescent="0.3">
      <c r="A35" s="175"/>
      <c r="B35" s="293"/>
      <c r="C35" s="293"/>
      <c r="D35" s="186"/>
      <c r="E35" s="187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</row>
    <row r="36" spans="1:17" x14ac:dyDescent="0.3">
      <c r="F36" s="158"/>
      <c r="P36" s="116"/>
    </row>
  </sheetData>
  <mergeCells count="9">
    <mergeCell ref="B29:C35"/>
    <mergeCell ref="F29:J35"/>
    <mergeCell ref="K29:Q35"/>
    <mergeCell ref="A1:P1"/>
    <mergeCell ref="A3:A4"/>
    <mergeCell ref="B3:B4"/>
    <mergeCell ref="C3:C4"/>
    <mergeCell ref="D3:D4"/>
    <mergeCell ref="E3:N3"/>
  </mergeCells>
  <pageMargins left="0.25" right="0.25" top="0.75" bottom="0.75" header="0.3" footer="0.3"/>
  <pageSetup paperSize="9" scale="53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J70"/>
  <sheetViews>
    <sheetView topLeftCell="A14" zoomScale="70" zoomScaleNormal="70" workbookViewId="0">
      <selection activeCell="A17" sqref="A17:G50"/>
    </sheetView>
  </sheetViews>
  <sheetFormatPr defaultRowHeight="15.6" x14ac:dyDescent="0.3"/>
  <cols>
    <col min="1" max="1" width="5.21875" style="116" customWidth="1"/>
    <col min="2" max="2" width="14.88671875" customWidth="1"/>
    <col min="3" max="3" width="72.44140625" style="211" customWidth="1"/>
    <col min="4" max="4" width="25" customWidth="1"/>
    <col min="5" max="5" width="29.33203125" style="234" customWidth="1"/>
    <col min="6" max="6" width="18.77734375" customWidth="1"/>
    <col min="7" max="7" width="19" style="204" customWidth="1"/>
    <col min="8" max="8" width="11.21875" customWidth="1"/>
    <col min="9" max="9" width="16.77734375" customWidth="1"/>
    <col min="10" max="10" width="13.88671875" customWidth="1"/>
  </cols>
  <sheetData>
    <row r="1" spans="1:9" ht="22.8" x14ac:dyDescent="0.4">
      <c r="A1" s="283" t="s">
        <v>537</v>
      </c>
      <c r="B1" s="283"/>
      <c r="C1" s="283"/>
      <c r="D1" s="283"/>
      <c r="E1" s="283"/>
      <c r="F1" s="283"/>
      <c r="G1" s="283"/>
    </row>
    <row r="2" spans="1:9" ht="22.8" x14ac:dyDescent="0.4">
      <c r="A2" s="135"/>
      <c r="B2" s="135"/>
      <c r="C2" s="199"/>
      <c r="D2" s="135"/>
      <c r="E2" s="264"/>
      <c r="F2" s="135"/>
      <c r="G2" s="199"/>
    </row>
    <row r="3" spans="1:9" ht="18.45" customHeight="1" x14ac:dyDescent="0.3">
      <c r="A3" s="288" t="s">
        <v>201</v>
      </c>
      <c r="B3" s="286" t="s">
        <v>664</v>
      </c>
      <c r="C3" s="302" t="s">
        <v>663</v>
      </c>
      <c r="D3" s="286" t="s">
        <v>400</v>
      </c>
      <c r="E3" s="304" t="s">
        <v>399</v>
      </c>
      <c r="F3" s="306" t="s">
        <v>231</v>
      </c>
      <c r="G3" s="308" t="s">
        <v>662</v>
      </c>
    </row>
    <row r="4" spans="1:9" ht="14.4" x14ac:dyDescent="0.3">
      <c r="A4" s="289"/>
      <c r="B4" s="287"/>
      <c r="C4" s="303"/>
      <c r="D4" s="287"/>
      <c r="E4" s="305"/>
      <c r="F4" s="307"/>
      <c r="G4" s="309"/>
    </row>
    <row r="5" spans="1:9" s="195" customFormat="1" x14ac:dyDescent="0.3">
      <c r="A5" s="196">
        <v>1</v>
      </c>
      <c r="B5" s="99">
        <v>44837</v>
      </c>
      <c r="C5" s="205" t="s">
        <v>544</v>
      </c>
      <c r="D5" s="193"/>
      <c r="E5" s="212">
        <v>150000</v>
      </c>
      <c r="F5" s="194"/>
      <c r="G5" s="200" t="s">
        <v>138</v>
      </c>
    </row>
    <row r="6" spans="1:9" x14ac:dyDescent="0.3">
      <c r="A6" s="115">
        <v>2</v>
      </c>
      <c r="B6" s="99">
        <v>44855</v>
      </c>
      <c r="C6" s="206" t="s">
        <v>538</v>
      </c>
      <c r="D6" s="93"/>
      <c r="E6" s="206">
        <v>40000</v>
      </c>
      <c r="F6" s="93"/>
      <c r="G6" s="141" t="s">
        <v>123</v>
      </c>
    </row>
    <row r="7" spans="1:9" x14ac:dyDescent="0.3">
      <c r="A7" s="196">
        <v>3</v>
      </c>
      <c r="B7" s="99">
        <v>44855</v>
      </c>
      <c r="C7" s="206" t="s">
        <v>539</v>
      </c>
      <c r="D7" s="93"/>
      <c r="E7" s="206">
        <v>120000</v>
      </c>
      <c r="F7" s="93"/>
      <c r="G7" s="141" t="s">
        <v>123</v>
      </c>
    </row>
    <row r="8" spans="1:9" x14ac:dyDescent="0.3">
      <c r="A8" s="115">
        <v>4</v>
      </c>
      <c r="B8" s="99">
        <v>44859</v>
      </c>
      <c r="C8" s="206" t="s">
        <v>541</v>
      </c>
      <c r="D8" s="93"/>
      <c r="E8" s="206">
        <v>200000</v>
      </c>
      <c r="F8" s="93"/>
      <c r="G8" s="141" t="s">
        <v>123</v>
      </c>
      <c r="H8" s="130"/>
    </row>
    <row r="9" spans="1:9" x14ac:dyDescent="0.3">
      <c r="A9" s="196">
        <v>5</v>
      </c>
      <c r="B9" s="99">
        <v>44859</v>
      </c>
      <c r="C9" s="206" t="s">
        <v>540</v>
      </c>
      <c r="D9" s="93"/>
      <c r="E9" s="206">
        <v>100000</v>
      </c>
      <c r="F9" s="93"/>
      <c r="G9" s="141" t="s">
        <v>123</v>
      </c>
    </row>
    <row r="10" spans="1:9" x14ac:dyDescent="0.3">
      <c r="A10" s="115">
        <v>6</v>
      </c>
      <c r="B10" s="99">
        <v>44860</v>
      </c>
      <c r="C10" s="206" t="s">
        <v>546</v>
      </c>
      <c r="D10" s="93"/>
      <c r="E10" s="206">
        <v>200000</v>
      </c>
      <c r="F10" s="93"/>
      <c r="G10" s="141" t="s">
        <v>9</v>
      </c>
    </row>
    <row r="11" spans="1:9" x14ac:dyDescent="0.3">
      <c r="A11" s="196">
        <v>7</v>
      </c>
      <c r="B11" s="99">
        <v>44861</v>
      </c>
      <c r="C11" s="206" t="s">
        <v>541</v>
      </c>
      <c r="D11" s="93"/>
      <c r="E11" s="206">
        <v>180000</v>
      </c>
      <c r="F11" s="93"/>
      <c r="G11" s="141" t="s">
        <v>123</v>
      </c>
      <c r="H11" s="130"/>
    </row>
    <row r="12" spans="1:9" x14ac:dyDescent="0.3">
      <c r="A12" s="115">
        <v>8</v>
      </c>
      <c r="B12" s="99">
        <v>44861</v>
      </c>
      <c r="C12" s="206" t="s">
        <v>542</v>
      </c>
      <c r="D12" s="93"/>
      <c r="E12" s="206">
        <v>150000</v>
      </c>
      <c r="F12" s="93"/>
      <c r="G12" s="141" t="s">
        <v>123</v>
      </c>
      <c r="I12" s="130"/>
    </row>
    <row r="13" spans="1:9" x14ac:dyDescent="0.3">
      <c r="A13" s="196">
        <v>9</v>
      </c>
      <c r="B13" s="99">
        <v>44861</v>
      </c>
      <c r="C13" s="206" t="s">
        <v>543</v>
      </c>
      <c r="D13" s="93"/>
      <c r="E13" s="206">
        <v>100000</v>
      </c>
      <c r="F13" s="93"/>
      <c r="G13" s="141" t="s">
        <v>123</v>
      </c>
      <c r="I13" s="130"/>
    </row>
    <row r="14" spans="1:9" x14ac:dyDescent="0.3">
      <c r="A14" s="115">
        <v>10</v>
      </c>
      <c r="B14" s="99">
        <v>44861</v>
      </c>
      <c r="C14" s="206" t="s">
        <v>545</v>
      </c>
      <c r="D14" s="93"/>
      <c r="E14" s="206">
        <v>200000</v>
      </c>
      <c r="F14" s="93"/>
      <c r="G14" s="141" t="s">
        <v>9</v>
      </c>
      <c r="H14" s="130"/>
      <c r="I14" s="130"/>
    </row>
    <row r="15" spans="1:9" x14ac:dyDescent="0.3">
      <c r="A15" s="196">
        <v>11</v>
      </c>
      <c r="B15" s="99">
        <v>44862</v>
      </c>
      <c r="C15" s="206" t="s">
        <v>547</v>
      </c>
      <c r="D15" s="93"/>
      <c r="E15" s="206">
        <v>30000</v>
      </c>
      <c r="F15" s="93"/>
      <c r="G15" s="141" t="s">
        <v>9</v>
      </c>
      <c r="I15" s="130"/>
    </row>
    <row r="16" spans="1:9" x14ac:dyDescent="0.3">
      <c r="A16" s="115">
        <v>12</v>
      </c>
      <c r="B16" s="99">
        <v>44863</v>
      </c>
      <c r="C16" s="206" t="s">
        <v>135</v>
      </c>
      <c r="D16" s="93"/>
      <c r="E16" s="206">
        <v>150000</v>
      </c>
      <c r="F16" s="93"/>
      <c r="G16" s="141" t="s">
        <v>9</v>
      </c>
      <c r="I16" s="130"/>
    </row>
    <row r="17" spans="1:10" x14ac:dyDescent="0.3">
      <c r="A17" s="196">
        <v>13</v>
      </c>
      <c r="B17" s="99">
        <v>44866</v>
      </c>
      <c r="C17" s="206" t="s">
        <v>570</v>
      </c>
      <c r="D17" s="93"/>
      <c r="E17" s="206">
        <v>80000</v>
      </c>
      <c r="F17" s="93"/>
      <c r="G17" s="141" t="s">
        <v>248</v>
      </c>
      <c r="I17" s="130"/>
    </row>
    <row r="18" spans="1:10" x14ac:dyDescent="0.3">
      <c r="A18" s="115">
        <v>14</v>
      </c>
      <c r="B18" s="99">
        <v>44866</v>
      </c>
      <c r="C18" s="206" t="s">
        <v>571</v>
      </c>
      <c r="D18" s="93"/>
      <c r="E18" s="206">
        <v>45000</v>
      </c>
      <c r="F18" s="93"/>
      <c r="G18" s="141" t="s">
        <v>248</v>
      </c>
      <c r="I18" s="130"/>
    </row>
    <row r="19" spans="1:10" x14ac:dyDescent="0.3">
      <c r="A19" s="196">
        <v>15</v>
      </c>
      <c r="B19" s="99">
        <v>44866</v>
      </c>
      <c r="C19" s="206" t="s">
        <v>578</v>
      </c>
      <c r="D19" s="93"/>
      <c r="E19" s="206">
        <v>47000</v>
      </c>
      <c r="F19" s="93"/>
      <c r="G19" s="141" t="s">
        <v>248</v>
      </c>
      <c r="I19" s="130"/>
    </row>
    <row r="20" spans="1:10" x14ac:dyDescent="0.3">
      <c r="A20" s="115">
        <v>16</v>
      </c>
      <c r="B20" s="99">
        <v>44867</v>
      </c>
      <c r="C20" s="206" t="s">
        <v>323</v>
      </c>
      <c r="D20" s="93"/>
      <c r="E20" s="206">
        <v>50000</v>
      </c>
      <c r="F20" s="93"/>
      <c r="G20" s="141" t="s">
        <v>9</v>
      </c>
      <c r="H20" s="130"/>
      <c r="I20" s="130"/>
    </row>
    <row r="21" spans="1:10" x14ac:dyDescent="0.3">
      <c r="A21" s="196">
        <v>17</v>
      </c>
      <c r="B21" s="99">
        <v>44867</v>
      </c>
      <c r="C21" s="206" t="s">
        <v>548</v>
      </c>
      <c r="D21" s="93"/>
      <c r="E21" s="206">
        <v>100000</v>
      </c>
      <c r="F21" s="93"/>
      <c r="G21" s="141" t="s">
        <v>9</v>
      </c>
    </row>
    <row r="22" spans="1:10" x14ac:dyDescent="0.3">
      <c r="A22" s="115">
        <v>18</v>
      </c>
      <c r="B22" s="99">
        <v>44867</v>
      </c>
      <c r="C22" s="206" t="s">
        <v>572</v>
      </c>
      <c r="D22" s="93"/>
      <c r="E22" s="206">
        <v>32000</v>
      </c>
      <c r="F22" s="93"/>
      <c r="G22" s="141" t="s">
        <v>248</v>
      </c>
    </row>
    <row r="23" spans="1:10" x14ac:dyDescent="0.3">
      <c r="A23" s="196">
        <v>19</v>
      </c>
      <c r="B23" s="99">
        <v>44867</v>
      </c>
      <c r="C23" s="206" t="s">
        <v>578</v>
      </c>
      <c r="D23" s="93"/>
      <c r="E23" s="206">
        <v>18000</v>
      </c>
      <c r="F23" s="93"/>
      <c r="G23" s="141" t="s">
        <v>248</v>
      </c>
    </row>
    <row r="24" spans="1:10" x14ac:dyDescent="0.3">
      <c r="A24" s="115">
        <v>20</v>
      </c>
      <c r="B24" s="99">
        <v>44868</v>
      </c>
      <c r="C24" s="206" t="s">
        <v>549</v>
      </c>
      <c r="D24" s="93"/>
      <c r="E24" s="206">
        <v>53500</v>
      </c>
      <c r="F24" s="93"/>
      <c r="G24" s="141" t="s">
        <v>138</v>
      </c>
    </row>
    <row r="25" spans="1:10" x14ac:dyDescent="0.3">
      <c r="A25" s="196">
        <v>21</v>
      </c>
      <c r="B25" s="99">
        <v>44869</v>
      </c>
      <c r="C25" s="206" t="s">
        <v>550</v>
      </c>
      <c r="D25" s="93"/>
      <c r="E25" s="206">
        <v>200000</v>
      </c>
      <c r="F25" s="93"/>
      <c r="G25" s="141" t="s">
        <v>9</v>
      </c>
      <c r="J25" s="130"/>
    </row>
    <row r="26" spans="1:10" x14ac:dyDescent="0.3">
      <c r="A26" s="115">
        <v>22</v>
      </c>
      <c r="B26" s="99">
        <v>44870</v>
      </c>
      <c r="C26" s="207" t="s">
        <v>551</v>
      </c>
      <c r="D26" s="100"/>
      <c r="E26" s="206">
        <v>100000</v>
      </c>
      <c r="F26" s="93"/>
      <c r="G26" s="141" t="s">
        <v>138</v>
      </c>
      <c r="J26" s="130"/>
    </row>
    <row r="27" spans="1:10" x14ac:dyDescent="0.3">
      <c r="A27" s="196">
        <v>23</v>
      </c>
      <c r="B27" s="99">
        <v>44870</v>
      </c>
      <c r="C27" s="206" t="s">
        <v>552</v>
      </c>
      <c r="D27" s="93"/>
      <c r="E27" s="206">
        <v>100000</v>
      </c>
      <c r="F27" s="93"/>
      <c r="G27" s="141" t="s">
        <v>9</v>
      </c>
      <c r="J27" s="130"/>
    </row>
    <row r="28" spans="1:10" x14ac:dyDescent="0.3">
      <c r="A28" s="115">
        <v>24</v>
      </c>
      <c r="B28" s="99">
        <v>44870</v>
      </c>
      <c r="C28" s="207" t="s">
        <v>553</v>
      </c>
      <c r="D28" s="93"/>
      <c r="E28" s="206">
        <v>100000</v>
      </c>
      <c r="F28" s="93"/>
      <c r="G28" s="141" t="s">
        <v>138</v>
      </c>
      <c r="J28" s="130"/>
    </row>
    <row r="29" spans="1:10" x14ac:dyDescent="0.3">
      <c r="A29" s="196">
        <v>25</v>
      </c>
      <c r="B29" s="99">
        <v>44870</v>
      </c>
      <c r="C29" s="206" t="s">
        <v>554</v>
      </c>
      <c r="D29" s="93"/>
      <c r="E29" s="206">
        <v>100000</v>
      </c>
      <c r="F29" s="93"/>
      <c r="G29" s="141" t="s">
        <v>138</v>
      </c>
      <c r="J29" s="130"/>
    </row>
    <row r="30" spans="1:10" x14ac:dyDescent="0.3">
      <c r="A30" s="115">
        <v>26</v>
      </c>
      <c r="B30" s="99">
        <v>44870</v>
      </c>
      <c r="C30" s="206" t="s">
        <v>555</v>
      </c>
      <c r="D30" s="93"/>
      <c r="E30" s="228">
        <v>100000</v>
      </c>
      <c r="F30" s="93"/>
      <c r="G30" s="141" t="s">
        <v>9</v>
      </c>
      <c r="J30" s="130"/>
    </row>
    <row r="31" spans="1:10" x14ac:dyDescent="0.3">
      <c r="A31" s="196">
        <v>27</v>
      </c>
      <c r="B31" s="99">
        <v>44872</v>
      </c>
      <c r="C31" s="206" t="s">
        <v>556</v>
      </c>
      <c r="D31" s="93"/>
      <c r="E31" s="206">
        <v>250000</v>
      </c>
      <c r="F31" s="93"/>
      <c r="G31" s="141" t="s">
        <v>9</v>
      </c>
      <c r="J31" s="130"/>
    </row>
    <row r="32" spans="1:10" x14ac:dyDescent="0.3">
      <c r="A32" s="115">
        <v>28</v>
      </c>
      <c r="B32" s="99">
        <v>44872</v>
      </c>
      <c r="C32" s="206" t="s">
        <v>557</v>
      </c>
      <c r="D32" s="93"/>
      <c r="E32" s="206">
        <v>301500</v>
      </c>
      <c r="F32" s="93"/>
      <c r="G32" s="141" t="s">
        <v>9</v>
      </c>
      <c r="J32" s="130"/>
    </row>
    <row r="33" spans="1:10" x14ac:dyDescent="0.3">
      <c r="A33" s="196">
        <v>29</v>
      </c>
      <c r="B33" s="99">
        <v>44872</v>
      </c>
      <c r="C33" s="206" t="s">
        <v>558</v>
      </c>
      <c r="D33" s="93"/>
      <c r="E33" s="206">
        <v>100000</v>
      </c>
      <c r="F33" s="93"/>
      <c r="G33" s="141" t="s">
        <v>138</v>
      </c>
      <c r="J33" s="130"/>
    </row>
    <row r="34" spans="1:10" x14ac:dyDescent="0.3">
      <c r="A34" s="115">
        <v>30</v>
      </c>
      <c r="B34" s="99">
        <v>44873</v>
      </c>
      <c r="C34" s="206" t="s">
        <v>560</v>
      </c>
      <c r="D34" s="93"/>
      <c r="E34" s="206">
        <v>100000</v>
      </c>
      <c r="F34" s="93"/>
      <c r="G34" s="141" t="s">
        <v>138</v>
      </c>
      <c r="J34" s="130"/>
    </row>
    <row r="35" spans="1:10" x14ac:dyDescent="0.3">
      <c r="A35" s="196">
        <v>31</v>
      </c>
      <c r="B35" s="99">
        <v>44873</v>
      </c>
      <c r="C35" s="206" t="s">
        <v>561</v>
      </c>
      <c r="D35" s="93"/>
      <c r="E35" s="206">
        <v>100000</v>
      </c>
      <c r="F35" s="93"/>
      <c r="G35" s="141" t="s">
        <v>138</v>
      </c>
      <c r="J35" s="130"/>
    </row>
    <row r="36" spans="1:10" x14ac:dyDescent="0.3">
      <c r="A36" s="115">
        <v>32</v>
      </c>
      <c r="B36" s="99">
        <v>44874</v>
      </c>
      <c r="C36" s="206" t="s">
        <v>562</v>
      </c>
      <c r="D36" s="100"/>
      <c r="E36" s="206">
        <v>100000</v>
      </c>
      <c r="F36" s="93"/>
      <c r="G36" s="141" t="s">
        <v>138</v>
      </c>
    </row>
    <row r="37" spans="1:10" x14ac:dyDescent="0.3">
      <c r="A37" s="196">
        <v>33</v>
      </c>
      <c r="B37" s="99">
        <v>44875</v>
      </c>
      <c r="C37" s="206" t="s">
        <v>563</v>
      </c>
      <c r="D37" s="100"/>
      <c r="E37" s="206">
        <v>50000</v>
      </c>
      <c r="F37" s="93"/>
      <c r="G37" s="141" t="s">
        <v>138</v>
      </c>
    </row>
    <row r="38" spans="1:10" x14ac:dyDescent="0.3">
      <c r="A38" s="115">
        <v>34</v>
      </c>
      <c r="B38" s="99">
        <v>44875</v>
      </c>
      <c r="C38" s="206" t="s">
        <v>573</v>
      </c>
      <c r="D38" s="100"/>
      <c r="E38" s="206">
        <v>57000</v>
      </c>
      <c r="F38" s="93"/>
      <c r="G38" s="141" t="s">
        <v>9</v>
      </c>
    </row>
    <row r="39" spans="1:10" x14ac:dyDescent="0.3">
      <c r="A39" s="196">
        <v>35</v>
      </c>
      <c r="B39" s="99">
        <v>44875</v>
      </c>
      <c r="C39" s="206" t="s">
        <v>574</v>
      </c>
      <c r="D39" s="100"/>
      <c r="E39" s="206">
        <v>38000</v>
      </c>
      <c r="F39" s="93"/>
      <c r="G39" s="141" t="s">
        <v>248</v>
      </c>
    </row>
    <row r="40" spans="1:10" x14ac:dyDescent="0.3">
      <c r="A40" s="115">
        <v>36</v>
      </c>
      <c r="B40" s="99">
        <v>44876</v>
      </c>
      <c r="C40" s="206" t="s">
        <v>575</v>
      </c>
      <c r="D40" s="100"/>
      <c r="E40" s="206">
        <v>200000</v>
      </c>
      <c r="F40" s="93"/>
      <c r="G40" s="141" t="s">
        <v>9</v>
      </c>
    </row>
    <row r="41" spans="1:10" x14ac:dyDescent="0.3">
      <c r="A41" s="196">
        <v>37</v>
      </c>
      <c r="B41" s="99">
        <v>44876</v>
      </c>
      <c r="C41" s="206" t="s">
        <v>576</v>
      </c>
      <c r="D41" s="100"/>
      <c r="E41" s="206">
        <v>101500</v>
      </c>
      <c r="F41" s="93"/>
      <c r="G41" s="141" t="s">
        <v>9</v>
      </c>
    </row>
    <row r="42" spans="1:10" x14ac:dyDescent="0.3">
      <c r="A42" s="115">
        <v>38</v>
      </c>
      <c r="B42" s="99">
        <v>44877</v>
      </c>
      <c r="C42" s="206" t="s">
        <v>564</v>
      </c>
      <c r="D42" s="100"/>
      <c r="E42" s="206">
        <v>100000</v>
      </c>
      <c r="F42" s="93"/>
      <c r="G42" s="141" t="s">
        <v>138</v>
      </c>
    </row>
    <row r="43" spans="1:10" x14ac:dyDescent="0.3">
      <c r="A43" s="196">
        <v>39</v>
      </c>
      <c r="B43" s="99">
        <v>44877</v>
      </c>
      <c r="C43" s="206" t="s">
        <v>565</v>
      </c>
      <c r="D43" s="100"/>
      <c r="E43" s="206">
        <v>50000</v>
      </c>
      <c r="F43" s="93"/>
      <c r="G43" s="141" t="s">
        <v>138</v>
      </c>
    </row>
    <row r="44" spans="1:10" x14ac:dyDescent="0.3">
      <c r="A44" s="115">
        <v>40</v>
      </c>
      <c r="B44" s="99">
        <v>44877</v>
      </c>
      <c r="C44" s="207" t="s">
        <v>566</v>
      </c>
      <c r="D44" s="100"/>
      <c r="E44" s="206">
        <v>35000</v>
      </c>
      <c r="F44" s="93"/>
      <c r="G44" s="141" t="s">
        <v>138</v>
      </c>
    </row>
    <row r="45" spans="1:10" x14ac:dyDescent="0.3">
      <c r="A45" s="196">
        <v>41</v>
      </c>
      <c r="B45" s="99">
        <v>44878</v>
      </c>
      <c r="C45" s="206" t="s">
        <v>562</v>
      </c>
      <c r="D45" s="100"/>
      <c r="E45" s="206">
        <v>100000</v>
      </c>
      <c r="F45" s="93"/>
      <c r="G45" s="141" t="s">
        <v>138</v>
      </c>
    </row>
    <row r="46" spans="1:10" x14ac:dyDescent="0.3">
      <c r="A46" s="115">
        <v>42</v>
      </c>
      <c r="B46" s="99">
        <v>44878</v>
      </c>
      <c r="C46" s="206" t="s">
        <v>565</v>
      </c>
      <c r="D46" s="100"/>
      <c r="E46" s="206">
        <v>50000</v>
      </c>
      <c r="F46" s="93"/>
      <c r="G46" s="141" t="s">
        <v>138</v>
      </c>
    </row>
    <row r="47" spans="1:10" x14ac:dyDescent="0.3">
      <c r="A47" s="196">
        <v>43</v>
      </c>
      <c r="B47" s="99">
        <v>44878</v>
      </c>
      <c r="C47" s="206" t="s">
        <v>567</v>
      </c>
      <c r="D47" s="100"/>
      <c r="E47" s="206">
        <v>100000</v>
      </c>
      <c r="F47" s="93"/>
      <c r="G47" s="141" t="s">
        <v>138</v>
      </c>
    </row>
    <row r="48" spans="1:10" x14ac:dyDescent="0.3">
      <c r="A48" s="115">
        <v>44</v>
      </c>
      <c r="B48" s="99">
        <v>44878</v>
      </c>
      <c r="C48" s="207" t="s">
        <v>568</v>
      </c>
      <c r="D48" s="100"/>
      <c r="E48" s="206">
        <v>55000</v>
      </c>
      <c r="F48" s="93"/>
      <c r="G48" s="141" t="s">
        <v>138</v>
      </c>
    </row>
    <row r="49" spans="1:10" x14ac:dyDescent="0.3">
      <c r="A49" s="196">
        <v>45</v>
      </c>
      <c r="B49" s="99">
        <v>44879</v>
      </c>
      <c r="C49" s="207" t="s">
        <v>569</v>
      </c>
      <c r="D49" s="100"/>
      <c r="E49" s="206">
        <v>100000</v>
      </c>
      <c r="F49" s="93"/>
      <c r="G49" s="141" t="s">
        <v>138</v>
      </c>
    </row>
    <row r="50" spans="1:10" x14ac:dyDescent="0.3">
      <c r="A50" s="115">
        <v>46</v>
      </c>
      <c r="B50" s="99">
        <v>44880</v>
      </c>
      <c r="C50" s="207" t="s">
        <v>577</v>
      </c>
      <c r="D50" s="100"/>
      <c r="E50" s="206">
        <v>100000</v>
      </c>
      <c r="F50" s="93"/>
      <c r="G50" s="141" t="s">
        <v>138</v>
      </c>
    </row>
    <row r="51" spans="1:10" x14ac:dyDescent="0.3">
      <c r="A51" s="115"/>
      <c r="B51" s="99"/>
      <c r="C51" s="207"/>
      <c r="D51" s="100"/>
      <c r="E51" s="206"/>
      <c r="F51" s="93"/>
      <c r="G51" s="141"/>
    </row>
    <row r="52" spans="1:10" x14ac:dyDescent="0.3">
      <c r="A52" s="115"/>
      <c r="B52" s="99"/>
      <c r="C52" s="206"/>
      <c r="D52" s="93"/>
      <c r="E52" s="206"/>
      <c r="F52" s="93"/>
      <c r="G52" s="141"/>
    </row>
    <row r="53" spans="1:10" x14ac:dyDescent="0.3">
      <c r="A53" s="115"/>
      <c r="B53" s="99"/>
      <c r="C53" s="206"/>
      <c r="D53" s="93"/>
      <c r="E53" s="206"/>
      <c r="F53" s="93"/>
      <c r="G53" s="141"/>
    </row>
    <row r="54" spans="1:10" ht="21" x14ac:dyDescent="0.4">
      <c r="A54" s="115"/>
      <c r="B54" s="99"/>
      <c r="C54" s="208" t="s">
        <v>388</v>
      </c>
      <c r="D54" s="132">
        <f>SUM(D6:D53)</f>
        <v>0</v>
      </c>
      <c r="E54" s="265">
        <f>SUM(E5:E53)</f>
        <v>4833500</v>
      </c>
      <c r="F54" s="127">
        <f>SUM(E54:E54)</f>
        <v>4833500</v>
      </c>
      <c r="G54" s="159">
        <f>D54-F54</f>
        <v>-4833500</v>
      </c>
      <c r="H54" s="130" t="s">
        <v>627</v>
      </c>
      <c r="I54" s="130"/>
    </row>
    <row r="55" spans="1:10" x14ac:dyDescent="0.3">
      <c r="B55" s="108"/>
      <c r="C55" s="209"/>
      <c r="D55" s="109"/>
      <c r="E55" s="214"/>
      <c r="F55" s="107"/>
      <c r="G55" s="201"/>
    </row>
    <row r="56" spans="1:10" x14ac:dyDescent="0.3">
      <c r="B56" s="108"/>
      <c r="C56" s="209"/>
      <c r="D56" s="109"/>
      <c r="E56" s="214"/>
      <c r="F56" s="107"/>
      <c r="G56" s="202"/>
      <c r="J56" s="130"/>
    </row>
    <row r="57" spans="1:10" x14ac:dyDescent="0.3">
      <c r="B57" s="108"/>
      <c r="C57" s="209"/>
      <c r="D57" s="109"/>
      <c r="E57" s="214"/>
      <c r="F57" s="107"/>
      <c r="G57" s="203"/>
    </row>
    <row r="58" spans="1:10" ht="18" x14ac:dyDescent="0.3">
      <c r="B58" s="285" t="s">
        <v>210</v>
      </c>
      <c r="C58" s="285"/>
      <c r="D58" s="136"/>
      <c r="E58" s="284"/>
      <c r="F58" s="284"/>
      <c r="G58" s="284"/>
      <c r="H58" s="284"/>
    </row>
    <row r="59" spans="1:10" ht="18" x14ac:dyDescent="0.3">
      <c r="B59" s="285"/>
      <c r="C59" s="285"/>
      <c r="D59" s="136"/>
      <c r="E59" s="284"/>
      <c r="F59" s="284"/>
      <c r="G59" s="284"/>
      <c r="H59" s="284"/>
    </row>
    <row r="60" spans="1:10" ht="18" x14ac:dyDescent="0.3">
      <c r="B60" s="285"/>
      <c r="C60" s="285"/>
      <c r="D60" s="136"/>
      <c r="E60" s="284"/>
      <c r="F60" s="284"/>
      <c r="G60" s="284"/>
      <c r="H60" s="284"/>
    </row>
    <row r="61" spans="1:10" ht="18" x14ac:dyDescent="0.3">
      <c r="B61" s="285"/>
      <c r="C61" s="285"/>
      <c r="D61" s="136"/>
      <c r="E61" s="284"/>
      <c r="F61" s="284"/>
      <c r="G61" s="284"/>
      <c r="H61" s="284"/>
    </row>
    <row r="62" spans="1:10" ht="18" x14ac:dyDescent="0.3">
      <c r="B62" s="285"/>
      <c r="C62" s="285"/>
      <c r="D62" s="136"/>
      <c r="E62" s="284"/>
      <c r="F62" s="284"/>
      <c r="G62" s="284"/>
      <c r="H62" s="284"/>
    </row>
    <row r="63" spans="1:10" ht="18" x14ac:dyDescent="0.3">
      <c r="B63" s="285"/>
      <c r="C63" s="285"/>
      <c r="D63" s="136"/>
      <c r="E63" s="284"/>
      <c r="F63" s="284"/>
      <c r="G63" s="284"/>
      <c r="H63" s="284"/>
    </row>
    <row r="64" spans="1:10" ht="18" x14ac:dyDescent="0.3">
      <c r="B64" s="285"/>
      <c r="C64" s="285"/>
      <c r="D64" s="136"/>
      <c r="E64" s="284"/>
      <c r="F64" s="284"/>
      <c r="G64" s="284"/>
      <c r="H64" s="284"/>
    </row>
    <row r="66" spans="3:3" x14ac:dyDescent="0.3">
      <c r="C66" s="210"/>
    </row>
    <row r="67" spans="3:3" x14ac:dyDescent="0.3">
      <c r="C67" s="210"/>
    </row>
    <row r="68" spans="3:3" x14ac:dyDescent="0.3">
      <c r="C68" s="210"/>
    </row>
    <row r="69" spans="3:3" x14ac:dyDescent="0.3">
      <c r="C69" s="210"/>
    </row>
    <row r="70" spans="3:3" x14ac:dyDescent="0.3">
      <c r="C70" s="210"/>
    </row>
  </sheetData>
  <mergeCells count="10">
    <mergeCell ref="B58:C64"/>
    <mergeCell ref="E58:H64"/>
    <mergeCell ref="A1:G1"/>
    <mergeCell ref="A3:A4"/>
    <mergeCell ref="B3:B4"/>
    <mergeCell ref="C3:C4"/>
    <mergeCell ref="D3:D4"/>
    <mergeCell ref="E3:E4"/>
    <mergeCell ref="F3:F4"/>
    <mergeCell ref="G3:G4"/>
  </mergeCells>
  <pageMargins left="0.25" right="0.25" top="0.75" bottom="0.75" header="0.3" footer="0.3"/>
  <pageSetup paperSize="9" scale="44" fitToHeight="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J50"/>
  <sheetViews>
    <sheetView zoomScale="60" zoomScaleNormal="60" workbookViewId="0">
      <selection activeCell="A5" sqref="A5:G31"/>
    </sheetView>
  </sheetViews>
  <sheetFormatPr defaultRowHeight="14.4" x14ac:dyDescent="0.3"/>
  <cols>
    <col min="1" max="1" width="5.21875" style="116" customWidth="1"/>
    <col min="2" max="2" width="14.88671875" customWidth="1"/>
    <col min="3" max="3" width="72.44140625" style="211" customWidth="1"/>
    <col min="4" max="4" width="25" customWidth="1"/>
    <col min="5" max="5" width="16.109375" style="211" customWidth="1"/>
    <col min="6" max="6" width="18.77734375" customWidth="1"/>
    <col min="7" max="7" width="19" style="204" customWidth="1"/>
    <col min="8" max="8" width="11.21875" customWidth="1"/>
    <col min="9" max="9" width="16.77734375" customWidth="1"/>
    <col min="10" max="10" width="13.88671875" customWidth="1"/>
  </cols>
  <sheetData>
    <row r="1" spans="1:9" ht="22.8" x14ac:dyDescent="0.4">
      <c r="A1" s="283" t="s">
        <v>666</v>
      </c>
      <c r="B1" s="283"/>
      <c r="C1" s="283"/>
      <c r="D1" s="283"/>
      <c r="E1" s="283"/>
      <c r="F1" s="283"/>
      <c r="G1" s="283"/>
    </row>
    <row r="2" spans="1:9" ht="22.8" x14ac:dyDescent="0.4">
      <c r="A2" s="135"/>
      <c r="B2" s="135"/>
      <c r="C2" s="199"/>
      <c r="D2" s="135"/>
      <c r="E2" s="199"/>
      <c r="F2" s="135"/>
      <c r="G2" s="199"/>
    </row>
    <row r="3" spans="1:9" ht="18.45" customHeight="1" x14ac:dyDescent="0.3">
      <c r="A3" s="310" t="s">
        <v>201</v>
      </c>
      <c r="B3" s="311" t="s">
        <v>664</v>
      </c>
      <c r="C3" s="311" t="s">
        <v>663</v>
      </c>
      <c r="D3" s="311" t="s">
        <v>400</v>
      </c>
      <c r="E3" s="312" t="s">
        <v>399</v>
      </c>
      <c r="F3" s="306" t="s">
        <v>231</v>
      </c>
      <c r="G3" s="286" t="s">
        <v>662</v>
      </c>
    </row>
    <row r="4" spans="1:9" x14ac:dyDescent="0.3">
      <c r="A4" s="310"/>
      <c r="B4" s="311"/>
      <c r="C4" s="311"/>
      <c r="D4" s="311"/>
      <c r="E4" s="313"/>
      <c r="F4" s="307"/>
      <c r="G4" s="287"/>
    </row>
    <row r="5" spans="1:9" ht="15.6" x14ac:dyDescent="0.3">
      <c r="A5" s="115">
        <v>1</v>
      </c>
      <c r="B5" s="99">
        <v>44881</v>
      </c>
      <c r="C5" s="206" t="s">
        <v>580</v>
      </c>
      <c r="D5" s="93"/>
      <c r="E5" s="206">
        <v>100000</v>
      </c>
      <c r="F5" s="93"/>
      <c r="G5" s="141" t="s">
        <v>673</v>
      </c>
    </row>
    <row r="6" spans="1:9" ht="15.6" x14ac:dyDescent="0.3">
      <c r="A6" s="215">
        <v>2</v>
      </c>
      <c r="B6" s="99">
        <v>44881</v>
      </c>
      <c r="C6" s="216" t="s">
        <v>579</v>
      </c>
      <c r="D6" s="93"/>
      <c r="E6" s="206">
        <v>100000</v>
      </c>
      <c r="F6" s="93"/>
      <c r="G6" s="141" t="s">
        <v>673</v>
      </c>
    </row>
    <row r="7" spans="1:9" ht="15.6" x14ac:dyDescent="0.3">
      <c r="A7" s="115">
        <v>3</v>
      </c>
      <c r="B7" s="99">
        <v>44881</v>
      </c>
      <c r="C7" s="206" t="s">
        <v>581</v>
      </c>
      <c r="D7" s="93"/>
      <c r="E7" s="206">
        <v>36000</v>
      </c>
      <c r="F7" s="93"/>
      <c r="G7" s="141" t="s">
        <v>673</v>
      </c>
      <c r="H7" s="130"/>
    </row>
    <row r="8" spans="1:9" ht="15.6" x14ac:dyDescent="0.3">
      <c r="A8" s="215">
        <v>4</v>
      </c>
      <c r="B8" s="99">
        <v>44881</v>
      </c>
      <c r="C8" s="206" t="s">
        <v>588</v>
      </c>
      <c r="D8" s="93"/>
      <c r="E8" s="206">
        <v>53500</v>
      </c>
      <c r="F8" s="93"/>
      <c r="G8" s="141" t="s">
        <v>673</v>
      </c>
      <c r="H8" s="130"/>
    </row>
    <row r="9" spans="1:9" ht="15.6" x14ac:dyDescent="0.3">
      <c r="A9" s="115">
        <v>5</v>
      </c>
      <c r="B9" s="99">
        <v>44882</v>
      </c>
      <c r="C9" s="216" t="s">
        <v>582</v>
      </c>
      <c r="D9" s="93"/>
      <c r="E9" s="206">
        <v>100000</v>
      </c>
      <c r="F9" s="93"/>
      <c r="G9" s="141" t="s">
        <v>673</v>
      </c>
    </row>
    <row r="10" spans="1:9" ht="15.6" x14ac:dyDescent="0.3">
      <c r="A10" s="215">
        <v>6</v>
      </c>
      <c r="B10" s="99">
        <v>44882</v>
      </c>
      <c r="C10" s="216" t="s">
        <v>589</v>
      </c>
      <c r="D10" s="93"/>
      <c r="E10" s="206">
        <v>102000</v>
      </c>
      <c r="F10" s="93"/>
      <c r="G10" s="141" t="s">
        <v>673</v>
      </c>
    </row>
    <row r="11" spans="1:9" ht="15.6" x14ac:dyDescent="0.3">
      <c r="A11" s="115">
        <v>7</v>
      </c>
      <c r="B11" s="99">
        <v>44884</v>
      </c>
      <c r="C11" s="206" t="s">
        <v>583</v>
      </c>
      <c r="D11" s="93"/>
      <c r="E11" s="206">
        <v>100000</v>
      </c>
      <c r="F11" s="93"/>
      <c r="G11" s="141" t="s">
        <v>673</v>
      </c>
    </row>
    <row r="12" spans="1:9" ht="15.6" x14ac:dyDescent="0.3">
      <c r="A12" s="215">
        <v>8</v>
      </c>
      <c r="B12" s="99">
        <v>44884</v>
      </c>
      <c r="C12" s="206" t="s">
        <v>584</v>
      </c>
      <c r="D12" s="93"/>
      <c r="E12" s="206">
        <v>100000</v>
      </c>
      <c r="F12" s="93"/>
      <c r="G12" s="141" t="s">
        <v>673</v>
      </c>
      <c r="H12" s="130"/>
    </row>
    <row r="13" spans="1:9" ht="15.6" x14ac:dyDescent="0.3">
      <c r="A13" s="115">
        <v>9</v>
      </c>
      <c r="B13" s="99">
        <v>44884</v>
      </c>
      <c r="C13" s="206" t="s">
        <v>613</v>
      </c>
      <c r="D13" s="93"/>
      <c r="E13" s="206">
        <v>1000000</v>
      </c>
      <c r="F13" s="93"/>
      <c r="G13" s="141" t="s">
        <v>673</v>
      </c>
      <c r="H13" s="130"/>
    </row>
    <row r="14" spans="1:9" ht="15.6" x14ac:dyDescent="0.3">
      <c r="A14" s="215">
        <v>10</v>
      </c>
      <c r="B14" s="99">
        <v>44885</v>
      </c>
      <c r="C14" s="206" t="s">
        <v>585</v>
      </c>
      <c r="D14" s="93"/>
      <c r="E14" s="206">
        <v>100000</v>
      </c>
      <c r="F14" s="93"/>
      <c r="G14" s="141" t="s">
        <v>673</v>
      </c>
      <c r="I14" s="130"/>
    </row>
    <row r="15" spans="1:9" ht="15.6" x14ac:dyDescent="0.3">
      <c r="A15" s="115">
        <v>11</v>
      </c>
      <c r="B15" s="99">
        <v>44886</v>
      </c>
      <c r="C15" s="206" t="s">
        <v>586</v>
      </c>
      <c r="D15" s="93"/>
      <c r="E15" s="206">
        <v>100000</v>
      </c>
      <c r="F15" s="93"/>
      <c r="G15" s="141" t="s">
        <v>673</v>
      </c>
      <c r="I15" s="130"/>
    </row>
    <row r="16" spans="1:9" ht="15.6" x14ac:dyDescent="0.3">
      <c r="A16" s="215">
        <v>12</v>
      </c>
      <c r="B16" s="99">
        <v>44886</v>
      </c>
      <c r="C16" s="206" t="s">
        <v>587</v>
      </c>
      <c r="D16" s="93"/>
      <c r="E16" s="206">
        <v>52500</v>
      </c>
      <c r="F16" s="93"/>
      <c r="G16" s="141" t="s">
        <v>673</v>
      </c>
      <c r="H16" s="130"/>
      <c r="I16" s="130"/>
    </row>
    <row r="17" spans="1:9" ht="15.6" x14ac:dyDescent="0.3">
      <c r="A17" s="115">
        <v>13</v>
      </c>
      <c r="B17" s="99">
        <v>44888</v>
      </c>
      <c r="C17" s="206" t="s">
        <v>614</v>
      </c>
      <c r="D17" s="93"/>
      <c r="E17" s="206">
        <v>101500</v>
      </c>
      <c r="F17" s="93"/>
      <c r="G17" s="141" t="s">
        <v>673</v>
      </c>
      <c r="H17" s="130"/>
      <c r="I17" s="130"/>
    </row>
    <row r="18" spans="1:9" ht="15.6" x14ac:dyDescent="0.3">
      <c r="A18" s="215">
        <v>14</v>
      </c>
      <c r="B18" s="99">
        <v>44888</v>
      </c>
      <c r="C18" s="206" t="s">
        <v>615</v>
      </c>
      <c r="D18" s="93"/>
      <c r="E18" s="206">
        <v>45000</v>
      </c>
      <c r="F18" s="93"/>
      <c r="G18" s="141" t="s">
        <v>673</v>
      </c>
      <c r="H18" s="130"/>
      <c r="I18" s="130"/>
    </row>
    <row r="19" spans="1:9" ht="15.6" x14ac:dyDescent="0.3">
      <c r="A19" s="115">
        <v>15</v>
      </c>
      <c r="B19" s="99">
        <v>44888</v>
      </c>
      <c r="C19" s="206" t="s">
        <v>616</v>
      </c>
      <c r="D19" s="93"/>
      <c r="E19" s="206">
        <v>200000</v>
      </c>
      <c r="F19" s="93"/>
      <c r="G19" s="141" t="s">
        <v>673</v>
      </c>
      <c r="H19" s="130"/>
      <c r="I19" s="130"/>
    </row>
    <row r="20" spans="1:9" ht="15.6" x14ac:dyDescent="0.3">
      <c r="A20" s="215">
        <v>16</v>
      </c>
      <c r="B20" s="99">
        <v>44888</v>
      </c>
      <c r="C20" s="206" t="s">
        <v>617</v>
      </c>
      <c r="D20" s="93"/>
      <c r="E20" s="206">
        <v>100000</v>
      </c>
      <c r="F20" s="93"/>
      <c r="G20" s="141" t="s">
        <v>673</v>
      </c>
      <c r="H20" s="130"/>
      <c r="I20" s="130"/>
    </row>
    <row r="21" spans="1:9" ht="15.6" x14ac:dyDescent="0.3">
      <c r="A21" s="115">
        <v>17</v>
      </c>
      <c r="B21" s="99">
        <v>44888</v>
      </c>
      <c r="C21" s="206" t="s">
        <v>618</v>
      </c>
      <c r="D21" s="93"/>
      <c r="E21" s="206">
        <v>100000</v>
      </c>
      <c r="F21" s="93"/>
      <c r="G21" s="141" t="s">
        <v>673</v>
      </c>
      <c r="H21" s="130"/>
      <c r="I21" s="130"/>
    </row>
    <row r="22" spans="1:9" ht="15.6" x14ac:dyDescent="0.3">
      <c r="A22" s="215">
        <v>18</v>
      </c>
      <c r="B22" s="99">
        <v>44888</v>
      </c>
      <c r="C22" s="206" t="s">
        <v>619</v>
      </c>
      <c r="D22" s="93"/>
      <c r="E22" s="206">
        <v>16900</v>
      </c>
      <c r="F22" s="93"/>
      <c r="G22" s="141" t="s">
        <v>673</v>
      </c>
      <c r="H22" s="130"/>
      <c r="I22" s="130"/>
    </row>
    <row r="23" spans="1:9" ht="15.6" x14ac:dyDescent="0.3">
      <c r="A23" s="115">
        <v>19</v>
      </c>
      <c r="B23" s="99">
        <v>44888</v>
      </c>
      <c r="C23" s="206" t="s">
        <v>620</v>
      </c>
      <c r="D23" s="93"/>
      <c r="E23" s="206">
        <v>100000</v>
      </c>
      <c r="F23" s="93"/>
      <c r="G23" s="141" t="s">
        <v>673</v>
      </c>
      <c r="I23" s="130"/>
    </row>
    <row r="24" spans="1:9" ht="15.6" x14ac:dyDescent="0.3">
      <c r="A24" s="215">
        <v>20</v>
      </c>
      <c r="B24" s="99">
        <v>44890</v>
      </c>
      <c r="C24" s="207" t="s">
        <v>621</v>
      </c>
      <c r="D24" s="100"/>
      <c r="E24" s="206">
        <v>100000</v>
      </c>
      <c r="F24" s="93"/>
      <c r="G24" s="141" t="s">
        <v>673</v>
      </c>
    </row>
    <row r="25" spans="1:9" ht="15.6" x14ac:dyDescent="0.3">
      <c r="A25" s="115">
        <v>21</v>
      </c>
      <c r="B25" s="99">
        <v>44890</v>
      </c>
      <c r="C25" s="207" t="s">
        <v>618</v>
      </c>
      <c r="D25" s="100"/>
      <c r="E25" s="206">
        <v>200000</v>
      </c>
      <c r="F25" s="93"/>
      <c r="G25" s="141" t="s">
        <v>673</v>
      </c>
    </row>
    <row r="26" spans="1:9" ht="15.6" x14ac:dyDescent="0.3">
      <c r="A26" s="215">
        <v>22</v>
      </c>
      <c r="B26" s="99">
        <v>44890</v>
      </c>
      <c r="C26" s="207" t="s">
        <v>650</v>
      </c>
      <c r="D26" s="100"/>
      <c r="E26" s="206">
        <v>352500</v>
      </c>
      <c r="F26" s="93"/>
      <c r="G26" s="141" t="s">
        <v>673</v>
      </c>
    </row>
    <row r="27" spans="1:9" ht="15.6" x14ac:dyDescent="0.3">
      <c r="A27" s="115">
        <v>23</v>
      </c>
      <c r="B27" s="99">
        <v>44891</v>
      </c>
      <c r="C27" s="207" t="s">
        <v>622</v>
      </c>
      <c r="D27" s="100"/>
      <c r="E27" s="206">
        <v>100000</v>
      </c>
      <c r="F27" s="93"/>
      <c r="G27" s="141" t="s">
        <v>673</v>
      </c>
    </row>
    <row r="28" spans="1:9" ht="15.6" x14ac:dyDescent="0.3">
      <c r="A28" s="215">
        <v>24</v>
      </c>
      <c r="B28" s="99">
        <v>44891</v>
      </c>
      <c r="C28" s="207" t="s">
        <v>623</v>
      </c>
      <c r="D28" s="100"/>
      <c r="E28" s="206">
        <v>100000</v>
      </c>
      <c r="F28" s="93"/>
      <c r="G28" s="141" t="s">
        <v>673</v>
      </c>
    </row>
    <row r="29" spans="1:9" ht="15.6" x14ac:dyDescent="0.3">
      <c r="A29" s="115">
        <v>25</v>
      </c>
      <c r="B29" s="99">
        <v>44891</v>
      </c>
      <c r="C29" s="207" t="s">
        <v>624</v>
      </c>
      <c r="D29" s="100"/>
      <c r="E29" s="206">
        <v>260000</v>
      </c>
      <c r="F29" s="93"/>
      <c r="G29" s="141" t="s">
        <v>673</v>
      </c>
    </row>
    <row r="30" spans="1:9" ht="15.6" x14ac:dyDescent="0.3">
      <c r="A30" s="215">
        <v>26</v>
      </c>
      <c r="B30" s="99">
        <v>44893</v>
      </c>
      <c r="C30" s="207" t="s">
        <v>625</v>
      </c>
      <c r="D30" s="100"/>
      <c r="E30" s="206">
        <v>100000</v>
      </c>
      <c r="F30" s="93"/>
      <c r="G30" s="141" t="s">
        <v>673</v>
      </c>
    </row>
    <row r="31" spans="1:9" ht="15.6" x14ac:dyDescent="0.3">
      <c r="A31" s="115">
        <v>27</v>
      </c>
      <c r="B31" s="99">
        <v>44894</v>
      </c>
      <c r="C31" s="207" t="s">
        <v>626</v>
      </c>
      <c r="D31" s="100"/>
      <c r="E31" s="206">
        <v>50000</v>
      </c>
      <c r="F31" s="93"/>
      <c r="G31" s="141" t="s">
        <v>673</v>
      </c>
    </row>
    <row r="32" spans="1:9" ht="15.6" x14ac:dyDescent="0.3">
      <c r="A32" s="115"/>
      <c r="B32" s="99"/>
      <c r="C32" s="207"/>
      <c r="D32" s="100"/>
      <c r="E32" s="206"/>
      <c r="F32" s="93"/>
      <c r="G32" s="141"/>
    </row>
    <row r="33" spans="1:10" ht="15.6" x14ac:dyDescent="0.3">
      <c r="A33" s="115"/>
      <c r="B33" s="99"/>
      <c r="C33" s="206"/>
      <c r="D33" s="93"/>
      <c r="E33" s="206"/>
      <c r="F33" s="93"/>
      <c r="G33" s="141"/>
    </row>
    <row r="34" spans="1:10" ht="21.6" x14ac:dyDescent="0.45">
      <c r="A34" s="115"/>
      <c r="B34" s="99"/>
      <c r="C34" s="208" t="s">
        <v>388</v>
      </c>
      <c r="D34" s="132">
        <f>SUM(D5:D33)</f>
        <v>0</v>
      </c>
      <c r="E34" s="213">
        <f>SUM(E5:E33)</f>
        <v>3869900</v>
      </c>
      <c r="F34" s="127">
        <f>D34-E34</f>
        <v>-3869900</v>
      </c>
      <c r="G34" s="159"/>
      <c r="H34" s="251" t="s">
        <v>654</v>
      </c>
      <c r="I34" s="130"/>
    </row>
    <row r="35" spans="1:10" ht="15.6" x14ac:dyDescent="0.3">
      <c r="B35" s="108"/>
      <c r="C35" s="209"/>
      <c r="D35" s="109"/>
      <c r="E35" s="214"/>
      <c r="F35" s="107"/>
      <c r="G35" s="201"/>
    </row>
    <row r="36" spans="1:10" ht="15.6" x14ac:dyDescent="0.3">
      <c r="B36" s="108"/>
      <c r="C36" s="209"/>
      <c r="D36" s="109"/>
      <c r="E36" s="214"/>
      <c r="F36" s="107"/>
      <c r="G36" s="202"/>
      <c r="J36" s="130"/>
    </row>
    <row r="37" spans="1:10" ht="15.6" x14ac:dyDescent="0.3">
      <c r="B37" s="108"/>
      <c r="C37" s="209"/>
      <c r="D37" s="109"/>
      <c r="E37" s="214"/>
      <c r="F37" s="107"/>
      <c r="G37" s="203"/>
    </row>
    <row r="38" spans="1:10" ht="18" x14ac:dyDescent="0.3">
      <c r="B38" s="285" t="s">
        <v>210</v>
      </c>
      <c r="C38" s="285"/>
      <c r="D38" s="136"/>
      <c r="E38" s="284"/>
      <c r="F38" s="284"/>
      <c r="G38" s="284"/>
      <c r="H38" s="284"/>
    </row>
    <row r="39" spans="1:10" ht="18" x14ac:dyDescent="0.3">
      <c r="B39" s="285"/>
      <c r="C39" s="285"/>
      <c r="D39" s="136"/>
      <c r="E39" s="284"/>
      <c r="F39" s="284"/>
      <c r="G39" s="284"/>
      <c r="H39" s="284"/>
    </row>
    <row r="40" spans="1:10" ht="18" x14ac:dyDescent="0.3">
      <c r="B40" s="285"/>
      <c r="C40" s="285"/>
      <c r="D40" s="136"/>
      <c r="E40" s="284"/>
      <c r="F40" s="284"/>
      <c r="G40" s="284"/>
      <c r="H40" s="284"/>
    </row>
    <row r="41" spans="1:10" ht="18" x14ac:dyDescent="0.3">
      <c r="B41" s="285"/>
      <c r="C41" s="285"/>
      <c r="D41" s="136"/>
      <c r="E41" s="284"/>
      <c r="F41" s="284"/>
      <c r="G41" s="284"/>
      <c r="H41" s="284"/>
    </row>
    <row r="42" spans="1:10" ht="18" x14ac:dyDescent="0.3">
      <c r="B42" s="285"/>
      <c r="C42" s="285"/>
      <c r="D42" s="136"/>
      <c r="E42" s="284"/>
      <c r="F42" s="284"/>
      <c r="G42" s="284"/>
      <c r="H42" s="284"/>
    </row>
    <row r="43" spans="1:10" ht="18" x14ac:dyDescent="0.3">
      <c r="B43" s="285"/>
      <c r="C43" s="285"/>
      <c r="D43" s="136"/>
      <c r="E43" s="284"/>
      <c r="F43" s="284"/>
      <c r="G43" s="284"/>
      <c r="H43" s="284"/>
    </row>
    <row r="44" spans="1:10" ht="18" x14ac:dyDescent="0.3">
      <c r="B44" s="285"/>
      <c r="C44" s="285"/>
      <c r="D44" s="136"/>
      <c r="E44" s="284"/>
      <c r="F44" s="284"/>
      <c r="G44" s="284"/>
      <c r="H44" s="284"/>
    </row>
    <row r="46" spans="1:10" x14ac:dyDescent="0.3">
      <c r="C46" s="210"/>
    </row>
    <row r="47" spans="1:10" x14ac:dyDescent="0.3">
      <c r="C47" s="210"/>
    </row>
    <row r="48" spans="1:10" x14ac:dyDescent="0.3">
      <c r="C48" s="210"/>
    </row>
    <row r="49" spans="3:3" x14ac:dyDescent="0.3">
      <c r="C49" s="210"/>
    </row>
    <row r="50" spans="3:3" x14ac:dyDescent="0.3">
      <c r="C50" s="210"/>
    </row>
  </sheetData>
  <mergeCells count="10">
    <mergeCell ref="B38:C44"/>
    <mergeCell ref="E38:H44"/>
    <mergeCell ref="A1:G1"/>
    <mergeCell ref="A3:A4"/>
    <mergeCell ref="B3:B4"/>
    <mergeCell ref="C3:C4"/>
    <mergeCell ref="D3:D4"/>
    <mergeCell ref="E3:E4"/>
    <mergeCell ref="F3:F4"/>
    <mergeCell ref="G3:G4"/>
  </mergeCells>
  <pageMargins left="0.25" right="0.25" top="0.75" bottom="0.75" header="0.3" footer="0.3"/>
  <pageSetup paperSize="9" scale="44" fitToHeight="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J54"/>
  <sheetViews>
    <sheetView tabSelected="1" zoomScale="60" zoomScaleNormal="60" workbookViewId="0">
      <selection activeCell="A5" sqref="A5:G30"/>
    </sheetView>
  </sheetViews>
  <sheetFormatPr defaultRowHeight="14.4" x14ac:dyDescent="0.3"/>
  <cols>
    <col min="1" max="1" width="5.21875" style="116" customWidth="1"/>
    <col min="2" max="2" width="14.88671875" customWidth="1"/>
    <col min="3" max="3" width="72.44140625" style="211" customWidth="1"/>
    <col min="4" max="4" width="25" customWidth="1"/>
    <col min="5" max="5" width="25.21875" style="236" customWidth="1"/>
    <col min="6" max="6" width="18.77734375" customWidth="1"/>
    <col min="7" max="7" width="19" style="204" customWidth="1"/>
    <col min="8" max="8" width="11.21875" customWidth="1"/>
    <col min="9" max="9" width="16.77734375" customWidth="1"/>
    <col min="10" max="10" width="13.88671875" customWidth="1"/>
  </cols>
  <sheetData>
    <row r="1" spans="1:8" ht="22.8" x14ac:dyDescent="0.4">
      <c r="A1" s="283" t="s">
        <v>668</v>
      </c>
      <c r="B1" s="283"/>
      <c r="C1" s="283"/>
      <c r="D1" s="283"/>
      <c r="E1" s="283"/>
      <c r="F1" s="283"/>
      <c r="G1" s="283"/>
    </row>
    <row r="2" spans="1:8" ht="22.8" x14ac:dyDescent="0.4">
      <c r="A2" s="135"/>
      <c r="B2" s="135"/>
      <c r="C2" s="199"/>
      <c r="D2" s="135"/>
      <c r="E2" s="256"/>
      <c r="F2" s="135"/>
      <c r="G2" s="199"/>
    </row>
    <row r="3" spans="1:8" ht="18.45" customHeight="1" x14ac:dyDescent="0.3">
      <c r="A3" s="310" t="s">
        <v>201</v>
      </c>
      <c r="B3" s="311" t="s">
        <v>664</v>
      </c>
      <c r="C3" s="311" t="s">
        <v>663</v>
      </c>
      <c r="D3" s="311" t="s">
        <v>665</v>
      </c>
      <c r="E3" s="314" t="s">
        <v>399</v>
      </c>
      <c r="F3" s="306" t="s">
        <v>231</v>
      </c>
      <c r="G3" s="316" t="s">
        <v>662</v>
      </c>
    </row>
    <row r="4" spans="1:8" ht="15.45" customHeight="1" x14ac:dyDescent="0.3">
      <c r="A4" s="310"/>
      <c r="B4" s="311"/>
      <c r="C4" s="311"/>
      <c r="D4" s="311"/>
      <c r="E4" s="315"/>
      <c r="F4" s="307"/>
      <c r="G4" s="317"/>
    </row>
    <row r="5" spans="1:8" ht="15.6" x14ac:dyDescent="0.3">
      <c r="A5" s="215">
        <v>1</v>
      </c>
      <c r="B5" s="250">
        <v>44894</v>
      </c>
      <c r="C5" s="216" t="s">
        <v>655</v>
      </c>
      <c r="D5" s="252"/>
      <c r="E5" s="243">
        <v>200000</v>
      </c>
      <c r="F5" s="253"/>
      <c r="G5" s="141" t="s">
        <v>673</v>
      </c>
    </row>
    <row r="6" spans="1:8" ht="15.6" x14ac:dyDescent="0.3">
      <c r="A6" s="115">
        <v>2</v>
      </c>
      <c r="B6" s="250">
        <v>44895</v>
      </c>
      <c r="C6" s="206" t="s">
        <v>651</v>
      </c>
      <c r="D6" s="93"/>
      <c r="E6" s="206">
        <v>25000</v>
      </c>
      <c r="F6" s="93"/>
      <c r="G6" s="141" t="s">
        <v>671</v>
      </c>
    </row>
    <row r="7" spans="1:8" ht="15.6" x14ac:dyDescent="0.3">
      <c r="A7" s="215">
        <v>3</v>
      </c>
      <c r="B7" s="250">
        <v>44895</v>
      </c>
      <c r="C7" s="216" t="s">
        <v>652</v>
      </c>
      <c r="D7" s="93"/>
      <c r="E7" s="206">
        <v>150000</v>
      </c>
      <c r="F7" s="93"/>
      <c r="G7" s="141" t="s">
        <v>671</v>
      </c>
    </row>
    <row r="8" spans="1:8" ht="15.6" x14ac:dyDescent="0.3">
      <c r="A8" s="115">
        <v>4</v>
      </c>
      <c r="B8" s="250">
        <v>44895</v>
      </c>
      <c r="C8" s="206" t="s">
        <v>653</v>
      </c>
      <c r="D8" s="93"/>
      <c r="E8" s="206">
        <v>25000</v>
      </c>
      <c r="F8" s="93"/>
      <c r="G8" s="141" t="s">
        <v>671</v>
      </c>
      <c r="H8" s="130"/>
    </row>
    <row r="9" spans="1:8" ht="15.6" x14ac:dyDescent="0.3">
      <c r="A9" s="215">
        <v>5</v>
      </c>
      <c r="B9" s="250">
        <v>44895</v>
      </c>
      <c r="C9" s="206" t="s">
        <v>656</v>
      </c>
      <c r="D9" s="93"/>
      <c r="E9" s="206">
        <v>100000</v>
      </c>
      <c r="F9" s="93"/>
      <c r="G9" s="141" t="s">
        <v>673</v>
      </c>
      <c r="H9" s="130"/>
    </row>
    <row r="10" spans="1:8" ht="15.6" x14ac:dyDescent="0.3">
      <c r="A10" s="115">
        <v>6</v>
      </c>
      <c r="B10" s="250">
        <v>44896</v>
      </c>
      <c r="C10" s="216" t="s">
        <v>657</v>
      </c>
      <c r="D10" s="93"/>
      <c r="E10" s="206">
        <v>200000</v>
      </c>
      <c r="F10" s="93"/>
      <c r="G10" s="141" t="s">
        <v>673</v>
      </c>
    </row>
    <row r="11" spans="1:8" ht="15.6" x14ac:dyDescent="0.3">
      <c r="A11" s="215">
        <v>7</v>
      </c>
      <c r="B11" s="250">
        <v>44896</v>
      </c>
      <c r="C11" s="216" t="s">
        <v>658</v>
      </c>
      <c r="D11" s="119"/>
      <c r="E11" s="206">
        <v>100000</v>
      </c>
      <c r="F11" s="93"/>
      <c r="G11" s="141" t="s">
        <v>673</v>
      </c>
    </row>
    <row r="12" spans="1:8" ht="15.6" x14ac:dyDescent="0.3">
      <c r="A12" s="115">
        <v>8</v>
      </c>
      <c r="B12" s="250">
        <v>44896</v>
      </c>
      <c r="C12" s="216" t="s">
        <v>674</v>
      </c>
      <c r="D12" s="119"/>
      <c r="E12" s="206">
        <v>875750</v>
      </c>
      <c r="F12" s="93"/>
      <c r="G12" s="141" t="s">
        <v>672</v>
      </c>
    </row>
    <row r="13" spans="1:8" ht="15.6" x14ac:dyDescent="0.3">
      <c r="A13" s="215">
        <v>9</v>
      </c>
      <c r="B13" s="250">
        <v>44896</v>
      </c>
      <c r="C13" s="216" t="s">
        <v>676</v>
      </c>
      <c r="D13" s="119"/>
      <c r="E13" s="206">
        <v>387500</v>
      </c>
      <c r="F13" s="93"/>
      <c r="G13" s="141" t="s">
        <v>672</v>
      </c>
    </row>
    <row r="14" spans="1:8" ht="15.6" x14ac:dyDescent="0.3">
      <c r="A14" s="115">
        <v>10</v>
      </c>
      <c r="B14" s="250">
        <v>44897</v>
      </c>
      <c r="C14" s="216" t="s">
        <v>674</v>
      </c>
      <c r="D14" s="119"/>
      <c r="E14" s="206">
        <v>90000</v>
      </c>
      <c r="F14" s="93"/>
      <c r="G14" s="141" t="s">
        <v>672</v>
      </c>
    </row>
    <row r="15" spans="1:8" ht="15.6" x14ac:dyDescent="0.3">
      <c r="A15" s="215">
        <v>11</v>
      </c>
      <c r="B15" s="250">
        <v>44897</v>
      </c>
      <c r="C15" s="216" t="s">
        <v>658</v>
      </c>
      <c r="D15" s="93"/>
      <c r="E15" s="206">
        <v>100000</v>
      </c>
      <c r="F15" s="93"/>
      <c r="G15" s="141" t="s">
        <v>673</v>
      </c>
    </row>
    <row r="16" spans="1:8" ht="15.6" x14ac:dyDescent="0.3">
      <c r="A16" s="115">
        <v>12</v>
      </c>
      <c r="B16" s="250">
        <v>44897</v>
      </c>
      <c r="C16" s="206" t="s">
        <v>659</v>
      </c>
      <c r="D16" s="93"/>
      <c r="E16" s="206">
        <v>200000</v>
      </c>
      <c r="F16" s="93"/>
      <c r="G16" s="141" t="s">
        <v>673</v>
      </c>
      <c r="H16" s="130"/>
    </row>
    <row r="17" spans="1:9" ht="15.6" x14ac:dyDescent="0.3">
      <c r="A17" s="215">
        <v>13</v>
      </c>
      <c r="B17" s="250">
        <v>44897</v>
      </c>
      <c r="C17" s="216" t="s">
        <v>674</v>
      </c>
      <c r="D17" s="93"/>
      <c r="E17" s="206">
        <v>495000</v>
      </c>
      <c r="F17" s="93"/>
      <c r="G17" s="141" t="s">
        <v>672</v>
      </c>
      <c r="H17" s="130"/>
    </row>
    <row r="18" spans="1:9" ht="15.6" x14ac:dyDescent="0.3">
      <c r="A18" s="115">
        <v>14</v>
      </c>
      <c r="B18" s="250">
        <v>44898</v>
      </c>
      <c r="C18" s="216" t="s">
        <v>674</v>
      </c>
      <c r="D18" s="93"/>
      <c r="E18" s="206">
        <v>169000</v>
      </c>
      <c r="F18" s="93"/>
      <c r="G18" s="141" t="s">
        <v>672</v>
      </c>
      <c r="H18" s="130"/>
    </row>
    <row r="19" spans="1:9" ht="15.6" x14ac:dyDescent="0.3">
      <c r="A19" s="215">
        <v>15</v>
      </c>
      <c r="B19" s="250">
        <v>44898</v>
      </c>
      <c r="C19" s="216" t="s">
        <v>676</v>
      </c>
      <c r="D19" s="93"/>
      <c r="E19" s="206">
        <v>279500</v>
      </c>
      <c r="F19" s="93"/>
      <c r="G19" s="141" t="s">
        <v>672</v>
      </c>
      <c r="H19" s="130"/>
    </row>
    <row r="20" spans="1:9" ht="15.6" x14ac:dyDescent="0.3">
      <c r="A20" s="115">
        <v>16</v>
      </c>
      <c r="B20" s="250">
        <v>44899</v>
      </c>
      <c r="C20" s="206" t="s">
        <v>660</v>
      </c>
      <c r="D20" s="93"/>
      <c r="E20" s="206">
        <v>100000</v>
      </c>
      <c r="F20" s="93"/>
      <c r="G20" s="141" t="s">
        <v>673</v>
      </c>
      <c r="H20" s="130"/>
    </row>
    <row r="21" spans="1:9" ht="15.6" x14ac:dyDescent="0.3">
      <c r="A21" s="215">
        <v>17</v>
      </c>
      <c r="B21" s="250">
        <v>44899</v>
      </c>
      <c r="C21" s="206" t="s">
        <v>661</v>
      </c>
      <c r="D21" s="93"/>
      <c r="E21" s="206">
        <v>200000</v>
      </c>
      <c r="F21" s="93"/>
      <c r="G21" s="141" t="s">
        <v>673</v>
      </c>
      <c r="I21" s="130"/>
    </row>
    <row r="22" spans="1:9" ht="15.6" x14ac:dyDescent="0.3">
      <c r="A22" s="115">
        <v>18</v>
      </c>
      <c r="B22" s="250">
        <v>44899</v>
      </c>
      <c r="C22" s="216" t="s">
        <v>674</v>
      </c>
      <c r="D22" s="93"/>
      <c r="E22" s="206">
        <v>34000</v>
      </c>
      <c r="F22" s="93"/>
      <c r="G22" s="141" t="s">
        <v>672</v>
      </c>
      <c r="I22" s="130"/>
    </row>
    <row r="23" spans="1:9" ht="15.6" x14ac:dyDescent="0.3">
      <c r="A23" s="215">
        <v>19</v>
      </c>
      <c r="B23" s="250">
        <v>44900</v>
      </c>
      <c r="C23" s="206" t="s">
        <v>675</v>
      </c>
      <c r="D23" s="93"/>
      <c r="E23" s="206">
        <v>25000</v>
      </c>
      <c r="F23" s="93"/>
      <c r="G23" s="141" t="s">
        <v>672</v>
      </c>
      <c r="I23" s="130"/>
    </row>
    <row r="24" spans="1:9" ht="15.6" x14ac:dyDescent="0.3">
      <c r="A24" s="115">
        <v>20</v>
      </c>
      <c r="B24" s="250">
        <v>44901</v>
      </c>
      <c r="C24" s="206" t="s">
        <v>670</v>
      </c>
      <c r="D24" s="93"/>
      <c r="E24" s="206">
        <v>50000</v>
      </c>
      <c r="F24" s="93"/>
      <c r="G24" s="141" t="s">
        <v>672</v>
      </c>
      <c r="H24" s="130"/>
      <c r="I24" s="130"/>
    </row>
    <row r="25" spans="1:9" ht="15.6" x14ac:dyDescent="0.3">
      <c r="A25" s="215">
        <v>21</v>
      </c>
      <c r="B25" s="250">
        <v>44901</v>
      </c>
      <c r="C25" s="206" t="s">
        <v>669</v>
      </c>
      <c r="D25" s="93"/>
      <c r="E25" s="206">
        <v>100000</v>
      </c>
      <c r="F25" s="93"/>
      <c r="G25" s="141" t="s">
        <v>672</v>
      </c>
      <c r="H25" s="130"/>
      <c r="I25" s="130"/>
    </row>
    <row r="26" spans="1:9" ht="15.6" x14ac:dyDescent="0.3">
      <c r="A26" s="115">
        <v>22</v>
      </c>
      <c r="B26" s="250">
        <v>44901</v>
      </c>
      <c r="C26" s="206" t="s">
        <v>677</v>
      </c>
      <c r="D26" s="93"/>
      <c r="E26" s="206">
        <v>200000</v>
      </c>
      <c r="F26" s="93"/>
      <c r="G26" s="141" t="s">
        <v>673</v>
      </c>
      <c r="H26" s="130"/>
      <c r="I26" s="130"/>
    </row>
    <row r="27" spans="1:9" ht="15.6" x14ac:dyDescent="0.3">
      <c r="A27" s="215">
        <v>23</v>
      </c>
      <c r="B27" s="250">
        <v>44901</v>
      </c>
      <c r="C27" s="206" t="s">
        <v>678</v>
      </c>
      <c r="D27" s="93"/>
      <c r="E27" s="206">
        <v>435000</v>
      </c>
      <c r="F27" s="93"/>
      <c r="G27" s="141" t="s">
        <v>673</v>
      </c>
      <c r="H27" s="130"/>
      <c r="I27" s="130"/>
    </row>
    <row r="28" spans="1:9" ht="15.6" x14ac:dyDescent="0.3">
      <c r="A28" s="115">
        <v>24</v>
      </c>
      <c r="B28" s="250">
        <v>44902</v>
      </c>
      <c r="C28" s="206" t="s">
        <v>679</v>
      </c>
      <c r="D28" s="93"/>
      <c r="E28" s="206">
        <v>100000</v>
      </c>
      <c r="F28" s="93"/>
      <c r="G28" s="141" t="s">
        <v>673</v>
      </c>
      <c r="H28" s="130"/>
      <c r="I28" s="130"/>
    </row>
    <row r="29" spans="1:9" ht="15.6" x14ac:dyDescent="0.3">
      <c r="A29" s="215">
        <v>25</v>
      </c>
      <c r="B29" s="250">
        <v>44903</v>
      </c>
      <c r="C29" s="206" t="s">
        <v>680</v>
      </c>
      <c r="D29" s="93"/>
      <c r="E29" s="206">
        <v>200000</v>
      </c>
      <c r="F29" s="93"/>
      <c r="G29" s="141" t="s">
        <v>673</v>
      </c>
      <c r="H29" s="130"/>
      <c r="I29" s="130"/>
    </row>
    <row r="30" spans="1:9" ht="15.6" x14ac:dyDescent="0.3">
      <c r="A30" s="115">
        <v>26</v>
      </c>
      <c r="B30" s="250">
        <v>44903</v>
      </c>
      <c r="C30" s="206" t="s">
        <v>681</v>
      </c>
      <c r="D30" s="93"/>
      <c r="E30" s="206">
        <v>100000</v>
      </c>
      <c r="F30" s="93"/>
      <c r="G30" s="141" t="s">
        <v>673</v>
      </c>
      <c r="H30" s="130"/>
      <c r="I30" s="130"/>
    </row>
    <row r="31" spans="1:9" ht="15.6" x14ac:dyDescent="0.3">
      <c r="A31" s="215"/>
      <c r="B31" s="250"/>
      <c r="C31" s="206"/>
      <c r="D31" s="93"/>
      <c r="E31" s="206"/>
      <c r="F31" s="93"/>
      <c r="G31" s="141"/>
      <c r="H31" s="130"/>
      <c r="I31" s="130"/>
    </row>
    <row r="32" spans="1:9" ht="15.6" x14ac:dyDescent="0.3">
      <c r="A32" s="215"/>
      <c r="B32" s="250"/>
      <c r="C32" s="206"/>
      <c r="D32" s="93"/>
      <c r="E32" s="206"/>
      <c r="F32" s="93"/>
      <c r="G32" s="141"/>
      <c r="H32" s="130"/>
      <c r="I32" s="130"/>
    </row>
    <row r="33" spans="1:10" ht="15.6" x14ac:dyDescent="0.3">
      <c r="A33" s="215"/>
      <c r="B33" s="250"/>
      <c r="C33" s="206"/>
      <c r="D33" s="93"/>
      <c r="E33" s="206"/>
      <c r="F33" s="93"/>
      <c r="G33" s="141"/>
      <c r="H33" s="130"/>
      <c r="I33" s="130"/>
    </row>
    <row r="34" spans="1:10" ht="15.6" x14ac:dyDescent="0.3">
      <c r="A34" s="215"/>
      <c r="B34" s="250"/>
      <c r="C34" s="206"/>
      <c r="D34" s="93"/>
      <c r="E34" s="206"/>
      <c r="F34" s="93"/>
      <c r="G34" s="141"/>
      <c r="H34" s="130"/>
      <c r="I34" s="130"/>
    </row>
    <row r="35" spans="1:10" ht="15.6" x14ac:dyDescent="0.3">
      <c r="A35" s="215"/>
      <c r="B35" s="99"/>
      <c r="C35" s="206"/>
      <c r="D35" s="93"/>
      <c r="E35" s="206"/>
      <c r="F35" s="93"/>
      <c r="G35" s="141"/>
      <c r="H35" s="130"/>
      <c r="I35" s="130"/>
    </row>
    <row r="36" spans="1:10" ht="15.6" x14ac:dyDescent="0.3">
      <c r="A36" s="115"/>
      <c r="B36" s="99"/>
      <c r="C36" s="207"/>
      <c r="D36" s="100"/>
      <c r="E36" s="206"/>
      <c r="F36" s="93"/>
      <c r="G36" s="141"/>
    </row>
    <row r="37" spans="1:10" ht="15.6" x14ac:dyDescent="0.3">
      <c r="A37" s="115"/>
      <c r="B37" s="99"/>
      <c r="C37" s="206"/>
      <c r="D37" s="93"/>
      <c r="E37" s="206"/>
      <c r="F37" s="93"/>
      <c r="G37" s="141"/>
    </row>
    <row r="38" spans="1:10" ht="21" x14ac:dyDescent="0.4">
      <c r="A38" s="115"/>
      <c r="B38" s="99"/>
      <c r="C38" s="208"/>
      <c r="D38" s="132">
        <f>SUM(D5:D37)</f>
        <v>0</v>
      </c>
      <c r="E38" s="213">
        <f>SUM(E5:E37)</f>
        <v>4940750</v>
      </c>
      <c r="F38" s="127">
        <f>D38-E38</f>
        <v>-4940750</v>
      </c>
      <c r="G38" s="159"/>
      <c r="H38" s="130"/>
      <c r="I38" s="130"/>
    </row>
    <row r="39" spans="1:10" ht="15.6" x14ac:dyDescent="0.3">
      <c r="B39" s="108"/>
      <c r="C39" s="209"/>
      <c r="D39" s="109"/>
      <c r="E39" s="214"/>
      <c r="F39" s="107"/>
      <c r="G39" s="201"/>
    </row>
    <row r="40" spans="1:10" ht="15.6" x14ac:dyDescent="0.3">
      <c r="B40" s="108"/>
      <c r="C40" s="209"/>
      <c r="D40" s="109"/>
      <c r="E40" s="214"/>
      <c r="F40" s="107"/>
      <c r="G40" s="202"/>
      <c r="J40" s="130"/>
    </row>
    <row r="41" spans="1:10" ht="15.6" x14ac:dyDescent="0.3">
      <c r="B41" s="108"/>
      <c r="C41" s="209"/>
      <c r="D41" s="109"/>
      <c r="E41" s="214"/>
      <c r="F41" s="107"/>
      <c r="G41" s="203"/>
    </row>
    <row r="42" spans="1:10" ht="18" x14ac:dyDescent="0.3">
      <c r="B42" s="285" t="s">
        <v>210</v>
      </c>
      <c r="C42" s="285"/>
      <c r="D42" s="136"/>
      <c r="E42" s="257"/>
      <c r="F42" s="284"/>
      <c r="G42" s="284"/>
      <c r="H42" s="284"/>
    </row>
    <row r="43" spans="1:10" ht="18" x14ac:dyDescent="0.3">
      <c r="B43" s="285"/>
      <c r="C43" s="285"/>
      <c r="D43" s="136"/>
      <c r="E43" s="257"/>
      <c r="F43" s="284"/>
      <c r="G43" s="284"/>
      <c r="H43" s="284"/>
    </row>
    <row r="44" spans="1:10" ht="18" x14ac:dyDescent="0.3">
      <c r="B44" s="285"/>
      <c r="C44" s="285"/>
      <c r="D44" s="136"/>
      <c r="E44" s="257"/>
      <c r="F44" s="284"/>
      <c r="G44" s="284"/>
      <c r="H44" s="284"/>
    </row>
    <row r="45" spans="1:10" ht="18" x14ac:dyDescent="0.3">
      <c r="B45" s="285"/>
      <c r="C45" s="285"/>
      <c r="D45" s="136"/>
      <c r="E45" s="257"/>
      <c r="F45" s="284"/>
      <c r="G45" s="284"/>
      <c r="H45" s="284"/>
    </row>
    <row r="46" spans="1:10" ht="18" x14ac:dyDescent="0.3">
      <c r="B46" s="285"/>
      <c r="C46" s="285"/>
      <c r="D46" s="136"/>
      <c r="E46" s="257"/>
      <c r="F46" s="284"/>
      <c r="G46" s="284"/>
      <c r="H46" s="284"/>
    </row>
    <row r="47" spans="1:10" ht="18" x14ac:dyDescent="0.3">
      <c r="B47" s="285"/>
      <c r="C47" s="285"/>
      <c r="D47" s="136"/>
      <c r="E47" s="257"/>
      <c r="F47" s="284"/>
      <c r="G47" s="284"/>
      <c r="H47" s="284"/>
    </row>
    <row r="48" spans="1:10" ht="18" x14ac:dyDescent="0.3">
      <c r="B48" s="285"/>
      <c r="C48" s="285"/>
      <c r="D48" s="136"/>
      <c r="E48" s="257"/>
      <c r="F48" s="284"/>
      <c r="G48" s="284"/>
      <c r="H48" s="284"/>
    </row>
    <row r="50" spans="3:3" x14ac:dyDescent="0.3">
      <c r="C50" s="210"/>
    </row>
    <row r="51" spans="3:3" x14ac:dyDescent="0.3">
      <c r="C51" s="210"/>
    </row>
    <row r="52" spans="3:3" x14ac:dyDescent="0.3">
      <c r="C52" s="210"/>
    </row>
    <row r="53" spans="3:3" x14ac:dyDescent="0.3">
      <c r="C53" s="210"/>
    </row>
    <row r="54" spans="3:3" x14ac:dyDescent="0.3">
      <c r="C54" s="210"/>
    </row>
  </sheetData>
  <mergeCells count="10">
    <mergeCell ref="B42:C48"/>
    <mergeCell ref="F42:H48"/>
    <mergeCell ref="A1:G1"/>
    <mergeCell ref="A3:A4"/>
    <mergeCell ref="B3:B4"/>
    <mergeCell ref="C3:C4"/>
    <mergeCell ref="D3:D4"/>
    <mergeCell ref="E3:E4"/>
    <mergeCell ref="F3:F4"/>
    <mergeCell ref="G3:G4"/>
  </mergeCells>
  <pageMargins left="0.25" right="0.25" top="0.75" bottom="0.75" header="0.3" footer="0.3"/>
  <pageSetup paperSize="9" scale="74" fitToHeight="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J87"/>
  <sheetViews>
    <sheetView zoomScale="50" zoomScaleNormal="50" workbookViewId="0">
      <selection activeCell="A5" sqref="A5:E67"/>
    </sheetView>
  </sheetViews>
  <sheetFormatPr defaultRowHeight="14.4" x14ac:dyDescent="0.3"/>
  <cols>
    <col min="1" max="1" width="5.21875" style="204" customWidth="1"/>
    <col min="2" max="2" width="14.88671875" style="211" customWidth="1"/>
    <col min="3" max="3" width="101.44140625" style="236" customWidth="1"/>
    <col min="4" max="4" width="25" style="210" customWidth="1"/>
    <col min="5" max="5" width="20.109375" style="211" customWidth="1"/>
    <col min="6" max="6" width="18.77734375" style="211" customWidth="1"/>
    <col min="7" max="7" width="19" style="204" customWidth="1"/>
    <col min="8" max="8" width="17.44140625" customWidth="1"/>
    <col min="9" max="9" width="16.77734375" customWidth="1"/>
    <col min="10" max="10" width="13.88671875" customWidth="1"/>
  </cols>
  <sheetData>
    <row r="1" spans="1:9" ht="22.8" x14ac:dyDescent="0.4">
      <c r="A1" s="199" t="s">
        <v>667</v>
      </c>
      <c r="B1" s="199"/>
      <c r="C1" s="199"/>
      <c r="D1" s="237"/>
      <c r="E1" s="199"/>
      <c r="F1" s="199"/>
      <c r="G1" s="199"/>
    </row>
    <row r="2" spans="1:9" ht="22.8" x14ac:dyDescent="0.4">
      <c r="A2" s="199"/>
      <c r="B2" s="199"/>
      <c r="C2" s="233"/>
      <c r="D2" s="237"/>
      <c r="E2" s="199"/>
      <c r="F2" s="199"/>
      <c r="G2" s="199"/>
    </row>
    <row r="3" spans="1:9" ht="18" customHeight="1" x14ac:dyDescent="0.3">
      <c r="A3" s="310" t="s">
        <v>201</v>
      </c>
      <c r="B3" s="311" t="s">
        <v>664</v>
      </c>
      <c r="C3" s="311" t="s">
        <v>663</v>
      </c>
      <c r="D3" s="320" t="s">
        <v>400</v>
      </c>
      <c r="E3" s="319" t="s">
        <v>399</v>
      </c>
      <c r="F3" s="318" t="s">
        <v>231</v>
      </c>
      <c r="G3" s="311" t="s">
        <v>662</v>
      </c>
    </row>
    <row r="4" spans="1:9" x14ac:dyDescent="0.3">
      <c r="A4" s="310"/>
      <c r="B4" s="311"/>
      <c r="C4" s="311"/>
      <c r="D4" s="320"/>
      <c r="E4" s="319"/>
      <c r="F4" s="318"/>
      <c r="G4" s="311"/>
    </row>
    <row r="5" spans="1:9" ht="15" x14ac:dyDescent="0.3">
      <c r="A5" s="254">
        <v>1</v>
      </c>
      <c r="B5" s="227">
        <v>44875</v>
      </c>
      <c r="C5" s="255" t="s">
        <v>590</v>
      </c>
      <c r="D5" s="255"/>
      <c r="E5" s="255">
        <v>102500</v>
      </c>
      <c r="F5" s="255"/>
      <c r="G5" s="242"/>
    </row>
    <row r="6" spans="1:9" ht="15.6" x14ac:dyDescent="0.3">
      <c r="A6" s="226">
        <v>2</v>
      </c>
      <c r="B6" s="227">
        <v>44875</v>
      </c>
      <c r="C6" s="225" t="s">
        <v>644</v>
      </c>
      <c r="D6" s="206"/>
      <c r="E6" s="206">
        <v>15000</v>
      </c>
      <c r="F6" s="206"/>
      <c r="G6" s="141"/>
    </row>
    <row r="7" spans="1:9" ht="15.6" x14ac:dyDescent="0.3">
      <c r="A7" s="226">
        <v>3</v>
      </c>
      <c r="B7" s="227">
        <v>44876</v>
      </c>
      <c r="C7" s="216" t="s">
        <v>591</v>
      </c>
      <c r="D7" s="206"/>
      <c r="E7" s="206">
        <v>36000</v>
      </c>
      <c r="F7" s="206"/>
      <c r="G7" s="141"/>
    </row>
    <row r="8" spans="1:9" ht="15.6" x14ac:dyDescent="0.3">
      <c r="A8" s="226">
        <v>4</v>
      </c>
      <c r="B8" s="227">
        <v>44876</v>
      </c>
      <c r="C8" s="206" t="s">
        <v>592</v>
      </c>
      <c r="D8" s="206"/>
      <c r="E8" s="206">
        <v>210000</v>
      </c>
      <c r="F8" s="206"/>
      <c r="G8" s="141"/>
      <c r="H8" s="130"/>
    </row>
    <row r="9" spans="1:9" ht="15.6" x14ac:dyDescent="0.3">
      <c r="A9" s="226">
        <v>5</v>
      </c>
      <c r="B9" s="227">
        <v>44877</v>
      </c>
      <c r="C9" s="206" t="s">
        <v>593</v>
      </c>
      <c r="D9" s="206"/>
      <c r="E9" s="206">
        <v>200000</v>
      </c>
      <c r="F9" s="206"/>
      <c r="G9" s="141"/>
      <c r="H9" s="130"/>
    </row>
    <row r="10" spans="1:9" ht="15.6" x14ac:dyDescent="0.3">
      <c r="A10" s="226">
        <v>6</v>
      </c>
      <c r="B10" s="227">
        <v>44879</v>
      </c>
      <c r="C10" s="216" t="s">
        <v>594</v>
      </c>
      <c r="D10" s="206"/>
      <c r="E10" s="206">
        <v>4000</v>
      </c>
      <c r="F10" s="206"/>
      <c r="G10" s="141"/>
    </row>
    <row r="11" spans="1:9" ht="15.6" x14ac:dyDescent="0.3">
      <c r="A11" s="226">
        <v>7</v>
      </c>
      <c r="B11" s="227">
        <v>44879</v>
      </c>
      <c r="C11" s="216" t="s">
        <v>595</v>
      </c>
      <c r="D11" s="206"/>
      <c r="E11" s="206">
        <v>13300</v>
      </c>
      <c r="F11" s="206"/>
      <c r="G11" s="141"/>
    </row>
    <row r="12" spans="1:9" ht="15.6" x14ac:dyDescent="0.3">
      <c r="A12" s="226">
        <v>8</v>
      </c>
      <c r="B12" s="227">
        <v>44879</v>
      </c>
      <c r="C12" s="206" t="s">
        <v>596</v>
      </c>
      <c r="D12" s="206"/>
      <c r="E12" s="206">
        <v>100000</v>
      </c>
      <c r="F12" s="206"/>
      <c r="G12" s="141"/>
    </row>
    <row r="13" spans="1:9" ht="15.6" x14ac:dyDescent="0.3">
      <c r="A13" s="226">
        <v>9</v>
      </c>
      <c r="B13" s="227">
        <v>44880</v>
      </c>
      <c r="C13" s="206" t="s">
        <v>597</v>
      </c>
      <c r="D13" s="206"/>
      <c r="E13" s="206">
        <v>44000</v>
      </c>
      <c r="F13" s="206"/>
      <c r="G13" s="141"/>
      <c r="H13" s="130"/>
    </row>
    <row r="14" spans="1:9" ht="15.6" x14ac:dyDescent="0.3">
      <c r="A14" s="226">
        <v>10</v>
      </c>
      <c r="B14" s="227">
        <v>44880</v>
      </c>
      <c r="C14" s="206" t="s">
        <v>598</v>
      </c>
      <c r="D14" s="206"/>
      <c r="E14" s="206">
        <v>70000</v>
      </c>
      <c r="F14" s="206"/>
      <c r="G14" s="141"/>
      <c r="I14" s="130"/>
    </row>
    <row r="15" spans="1:9" ht="15.6" x14ac:dyDescent="0.3">
      <c r="A15" s="226">
        <v>11</v>
      </c>
      <c r="B15" s="227">
        <v>44879</v>
      </c>
      <c r="C15" s="206" t="s">
        <v>599</v>
      </c>
      <c r="D15" s="206"/>
      <c r="E15" s="206">
        <v>130000</v>
      </c>
      <c r="F15" s="206"/>
      <c r="G15" s="141"/>
      <c r="I15" s="130"/>
    </row>
    <row r="16" spans="1:9" ht="15.6" x14ac:dyDescent="0.3">
      <c r="A16" s="226">
        <v>12</v>
      </c>
      <c r="B16" s="227">
        <v>44880</v>
      </c>
      <c r="C16" s="206" t="s">
        <v>600</v>
      </c>
      <c r="D16" s="206"/>
      <c r="E16" s="206">
        <v>130000</v>
      </c>
      <c r="F16" s="206"/>
      <c r="G16" s="141"/>
      <c r="H16" s="130"/>
      <c r="I16" s="130"/>
    </row>
    <row r="17" spans="1:9" ht="15.6" x14ac:dyDescent="0.3">
      <c r="A17" s="244">
        <v>13</v>
      </c>
      <c r="B17" s="245">
        <v>44881</v>
      </c>
      <c r="C17" s="246" t="s">
        <v>643</v>
      </c>
      <c r="D17" s="246">
        <v>6000000</v>
      </c>
      <c r="E17" s="246"/>
      <c r="F17" s="246"/>
      <c r="G17" s="247"/>
      <c r="H17" s="130"/>
      <c r="I17" s="130"/>
    </row>
    <row r="18" spans="1:9" ht="15.6" x14ac:dyDescent="0.3">
      <c r="A18" s="226">
        <v>14</v>
      </c>
      <c r="B18" s="227">
        <v>44881</v>
      </c>
      <c r="C18" s="206" t="s">
        <v>593</v>
      </c>
      <c r="D18" s="206"/>
      <c r="E18" s="206">
        <v>250000</v>
      </c>
      <c r="F18" s="206"/>
      <c r="G18" s="141"/>
      <c r="H18" s="130"/>
      <c r="I18" s="130"/>
    </row>
    <row r="19" spans="1:9" ht="15.6" x14ac:dyDescent="0.3">
      <c r="A19" s="226">
        <v>15</v>
      </c>
      <c r="B19" s="227">
        <v>44881</v>
      </c>
      <c r="C19" s="225" t="s">
        <v>596</v>
      </c>
      <c r="D19" s="206"/>
      <c r="E19" s="206">
        <v>100000</v>
      </c>
      <c r="F19" s="206"/>
      <c r="G19" s="141"/>
      <c r="H19" s="130"/>
      <c r="I19" s="130"/>
    </row>
    <row r="20" spans="1:9" ht="15.6" x14ac:dyDescent="0.3">
      <c r="A20" s="226">
        <v>16</v>
      </c>
      <c r="B20" s="227">
        <v>44881</v>
      </c>
      <c r="C20" s="225" t="s">
        <v>596</v>
      </c>
      <c r="D20" s="206"/>
      <c r="E20" s="206">
        <v>101500</v>
      </c>
      <c r="F20" s="206"/>
      <c r="G20" s="141"/>
      <c r="H20" s="130"/>
      <c r="I20" s="130"/>
    </row>
    <row r="21" spans="1:9" ht="15.6" x14ac:dyDescent="0.3">
      <c r="A21" s="226">
        <v>17</v>
      </c>
      <c r="B21" s="227">
        <v>44881</v>
      </c>
      <c r="C21" s="225" t="s">
        <v>601</v>
      </c>
      <c r="D21" s="206"/>
      <c r="E21" s="206">
        <v>3000000</v>
      </c>
      <c r="F21" s="206"/>
      <c r="G21" s="141"/>
      <c r="H21" s="130"/>
      <c r="I21" s="130"/>
    </row>
    <row r="22" spans="1:9" ht="15.6" x14ac:dyDescent="0.3">
      <c r="A22" s="226">
        <v>18</v>
      </c>
      <c r="B22" s="227">
        <v>44881</v>
      </c>
      <c r="C22" s="225" t="s">
        <v>602</v>
      </c>
      <c r="D22" s="206"/>
      <c r="E22" s="206">
        <v>300000</v>
      </c>
      <c r="F22" s="206"/>
      <c r="G22" s="141"/>
      <c r="H22" s="130"/>
      <c r="I22" s="130"/>
    </row>
    <row r="23" spans="1:9" ht="15.6" x14ac:dyDescent="0.3">
      <c r="A23" s="226">
        <v>19</v>
      </c>
      <c r="B23" s="227">
        <v>44881</v>
      </c>
      <c r="C23" s="225" t="s">
        <v>603</v>
      </c>
      <c r="D23" s="206"/>
      <c r="E23" s="206">
        <v>100000</v>
      </c>
      <c r="F23" s="206"/>
      <c r="G23" s="141"/>
      <c r="H23" s="130"/>
      <c r="I23" s="130"/>
    </row>
    <row r="24" spans="1:9" ht="15.6" x14ac:dyDescent="0.3">
      <c r="A24" s="226">
        <v>20</v>
      </c>
      <c r="B24" s="227">
        <v>44881</v>
      </c>
      <c r="C24" s="225" t="s">
        <v>596</v>
      </c>
      <c r="D24" s="206"/>
      <c r="E24" s="206">
        <v>300000</v>
      </c>
      <c r="F24" s="206"/>
      <c r="G24" s="141"/>
      <c r="H24" s="130"/>
      <c r="I24" s="130"/>
    </row>
    <row r="25" spans="1:9" ht="15.6" x14ac:dyDescent="0.3">
      <c r="A25" s="226">
        <v>21</v>
      </c>
      <c r="B25" s="227">
        <v>44881</v>
      </c>
      <c r="C25" s="225" t="s">
        <v>644</v>
      </c>
      <c r="D25" s="206"/>
      <c r="E25" s="206">
        <v>15000</v>
      </c>
      <c r="F25" s="206"/>
      <c r="G25" s="141"/>
      <c r="H25" s="130"/>
      <c r="I25" s="130"/>
    </row>
    <row r="26" spans="1:9" ht="15.6" x14ac:dyDescent="0.3">
      <c r="A26" s="226">
        <v>22</v>
      </c>
      <c r="B26" s="227">
        <v>44881</v>
      </c>
      <c r="C26" s="225" t="s">
        <v>593</v>
      </c>
      <c r="D26" s="206"/>
      <c r="E26" s="206">
        <v>100000</v>
      </c>
      <c r="F26" s="206"/>
      <c r="G26" s="141"/>
      <c r="H26" s="130"/>
      <c r="I26" s="130"/>
    </row>
    <row r="27" spans="1:9" ht="15.6" x14ac:dyDescent="0.3">
      <c r="A27" s="244">
        <v>23</v>
      </c>
      <c r="B27" s="245">
        <v>44881</v>
      </c>
      <c r="C27" s="246" t="s">
        <v>643</v>
      </c>
      <c r="D27" s="246">
        <v>5000000</v>
      </c>
      <c r="E27" s="246"/>
      <c r="F27" s="246"/>
      <c r="G27" s="247"/>
      <c r="H27" s="130"/>
      <c r="I27" s="130"/>
    </row>
    <row r="28" spans="1:9" ht="15.6" x14ac:dyDescent="0.3">
      <c r="A28" s="226">
        <v>24</v>
      </c>
      <c r="B28" s="227">
        <v>44882</v>
      </c>
      <c r="C28" s="225" t="s">
        <v>604</v>
      </c>
      <c r="D28" s="206"/>
      <c r="E28" s="206">
        <v>75000</v>
      </c>
      <c r="F28" s="206"/>
      <c r="G28" s="141"/>
      <c r="H28" s="130"/>
      <c r="I28" s="130"/>
    </row>
    <row r="29" spans="1:9" ht="15.6" x14ac:dyDescent="0.3">
      <c r="A29" s="226">
        <v>25</v>
      </c>
      <c r="B29" s="227">
        <v>44883</v>
      </c>
      <c r="C29" s="206" t="s">
        <v>605</v>
      </c>
      <c r="D29" s="206"/>
      <c r="E29" s="206">
        <v>94000</v>
      </c>
      <c r="F29" s="206"/>
      <c r="G29" s="141"/>
      <c r="H29" s="130"/>
      <c r="I29" s="130"/>
    </row>
    <row r="30" spans="1:9" ht="15.6" x14ac:dyDescent="0.3">
      <c r="A30" s="226">
        <v>26</v>
      </c>
      <c r="B30" s="227">
        <v>44884</v>
      </c>
      <c r="C30" s="206" t="s">
        <v>593</v>
      </c>
      <c r="D30" s="206"/>
      <c r="E30" s="206">
        <v>250000</v>
      </c>
      <c r="F30" s="206"/>
      <c r="G30" s="141"/>
      <c r="H30" s="130"/>
      <c r="I30" s="130"/>
    </row>
    <row r="31" spans="1:9" ht="15.6" x14ac:dyDescent="0.3">
      <c r="A31" s="226">
        <v>27</v>
      </c>
      <c r="B31" s="227">
        <v>44884</v>
      </c>
      <c r="C31" s="206" t="s">
        <v>606</v>
      </c>
      <c r="D31" s="206"/>
      <c r="E31" s="206">
        <v>45000</v>
      </c>
      <c r="F31" s="206"/>
      <c r="G31" s="141"/>
      <c r="H31" s="130"/>
      <c r="I31" s="130"/>
    </row>
    <row r="32" spans="1:9" ht="15.6" x14ac:dyDescent="0.3">
      <c r="A32" s="226">
        <v>28</v>
      </c>
      <c r="B32" s="227">
        <v>44884</v>
      </c>
      <c r="C32" s="206" t="s">
        <v>607</v>
      </c>
      <c r="D32" s="206"/>
      <c r="E32" s="206">
        <v>130000</v>
      </c>
      <c r="F32" s="206"/>
      <c r="G32" s="141"/>
      <c r="H32" s="130"/>
      <c r="I32" s="130"/>
    </row>
    <row r="33" spans="1:9" ht="15.6" x14ac:dyDescent="0.3">
      <c r="A33" s="226">
        <v>29</v>
      </c>
      <c r="B33" s="227">
        <v>44885</v>
      </c>
      <c r="C33" s="225" t="s">
        <v>644</v>
      </c>
      <c r="D33" s="206"/>
      <c r="E33" s="206">
        <v>15000</v>
      </c>
      <c r="F33" s="206"/>
      <c r="G33" s="141"/>
      <c r="H33" s="130"/>
      <c r="I33" s="130"/>
    </row>
    <row r="34" spans="1:9" ht="15.6" x14ac:dyDescent="0.3">
      <c r="A34" s="226">
        <v>30</v>
      </c>
      <c r="B34" s="227">
        <v>44885</v>
      </c>
      <c r="C34" s="225" t="s">
        <v>644</v>
      </c>
      <c r="D34" s="206"/>
      <c r="E34" s="206">
        <v>15000</v>
      </c>
      <c r="F34" s="206"/>
      <c r="G34" s="141"/>
      <c r="H34" s="130"/>
      <c r="I34" s="130"/>
    </row>
    <row r="35" spans="1:9" ht="15.6" x14ac:dyDescent="0.3">
      <c r="A35" s="226">
        <v>31</v>
      </c>
      <c r="B35" s="227">
        <v>44886</v>
      </c>
      <c r="C35" s="225" t="s">
        <v>644</v>
      </c>
      <c r="D35" s="206"/>
      <c r="E35" s="206">
        <v>8000</v>
      </c>
      <c r="F35" s="206"/>
      <c r="G35" s="141"/>
      <c r="H35" s="130"/>
      <c r="I35" s="130"/>
    </row>
    <row r="36" spans="1:9" ht="15.6" x14ac:dyDescent="0.3">
      <c r="A36" s="226">
        <v>32</v>
      </c>
      <c r="B36" s="227">
        <v>44887</v>
      </c>
      <c r="C36" s="206" t="s">
        <v>596</v>
      </c>
      <c r="D36" s="206"/>
      <c r="E36" s="206">
        <v>200000</v>
      </c>
      <c r="F36" s="206"/>
      <c r="G36" s="141"/>
      <c r="H36" s="130"/>
      <c r="I36" s="130"/>
    </row>
    <row r="37" spans="1:9" ht="15.6" x14ac:dyDescent="0.3">
      <c r="A37" s="226">
        <v>33</v>
      </c>
      <c r="B37" s="227">
        <v>44887</v>
      </c>
      <c r="C37" s="225" t="s">
        <v>644</v>
      </c>
      <c r="D37" s="206"/>
      <c r="E37" s="206">
        <v>8000</v>
      </c>
      <c r="F37" s="206"/>
      <c r="G37" s="141"/>
      <c r="H37" s="130"/>
      <c r="I37" s="130"/>
    </row>
    <row r="38" spans="1:9" ht="15.6" x14ac:dyDescent="0.3">
      <c r="A38" s="226">
        <v>34</v>
      </c>
      <c r="B38" s="227">
        <v>44887</v>
      </c>
      <c r="C38" s="206" t="s">
        <v>609</v>
      </c>
      <c r="D38" s="206"/>
      <c r="E38" s="206">
        <v>200000</v>
      </c>
      <c r="F38" s="206"/>
      <c r="G38" s="141"/>
      <c r="H38" s="130"/>
      <c r="I38" s="130"/>
    </row>
    <row r="39" spans="1:9" ht="15.6" x14ac:dyDescent="0.3">
      <c r="A39" s="226">
        <v>35</v>
      </c>
      <c r="B39" s="227">
        <v>44888</v>
      </c>
      <c r="C39" s="206" t="s">
        <v>608</v>
      </c>
      <c r="D39" s="206"/>
      <c r="E39" s="206">
        <v>200000</v>
      </c>
      <c r="F39" s="206"/>
      <c r="G39" s="141"/>
      <c r="H39" s="130"/>
      <c r="I39" s="130"/>
    </row>
    <row r="40" spans="1:9" ht="15.6" x14ac:dyDescent="0.3">
      <c r="A40" s="226">
        <v>36</v>
      </c>
      <c r="B40" s="227">
        <v>44888</v>
      </c>
      <c r="C40" s="206" t="s">
        <v>610</v>
      </c>
      <c r="D40" s="206"/>
      <c r="E40" s="206">
        <v>50000</v>
      </c>
      <c r="F40" s="206"/>
      <c r="G40" s="141"/>
      <c r="H40" s="130"/>
      <c r="I40" s="130"/>
    </row>
    <row r="41" spans="1:9" ht="15.6" x14ac:dyDescent="0.3">
      <c r="A41" s="226">
        <v>37</v>
      </c>
      <c r="B41" s="227">
        <v>44889</v>
      </c>
      <c r="C41" s="206" t="s">
        <v>596</v>
      </c>
      <c r="D41" s="206"/>
      <c r="E41" s="206">
        <v>200000</v>
      </c>
      <c r="F41" s="206"/>
      <c r="G41" s="141"/>
      <c r="H41" s="130"/>
      <c r="I41" s="130"/>
    </row>
    <row r="42" spans="1:9" ht="15.6" x14ac:dyDescent="0.3">
      <c r="A42" s="226">
        <v>38</v>
      </c>
      <c r="B42" s="227">
        <v>44889</v>
      </c>
      <c r="C42" s="206" t="s">
        <v>611</v>
      </c>
      <c r="D42" s="206"/>
      <c r="E42" s="206">
        <v>200000</v>
      </c>
      <c r="F42" s="206"/>
      <c r="G42" s="141"/>
      <c r="I42" s="130"/>
    </row>
    <row r="43" spans="1:9" ht="15.6" x14ac:dyDescent="0.3">
      <c r="A43" s="226">
        <v>39</v>
      </c>
      <c r="B43" s="227">
        <v>44889</v>
      </c>
      <c r="C43" s="207" t="s">
        <v>612</v>
      </c>
      <c r="D43" s="228"/>
      <c r="E43" s="206">
        <v>75000</v>
      </c>
      <c r="F43" s="206"/>
      <c r="G43" s="141"/>
    </row>
    <row r="44" spans="1:9" ht="15.6" x14ac:dyDescent="0.3">
      <c r="A44" s="226">
        <v>40</v>
      </c>
      <c r="B44" s="227">
        <v>44889</v>
      </c>
      <c r="C44" s="207" t="s">
        <v>628</v>
      </c>
      <c r="D44" s="228"/>
      <c r="E44" s="206">
        <v>305000</v>
      </c>
      <c r="F44" s="206"/>
      <c r="G44" s="141"/>
    </row>
    <row r="45" spans="1:9" ht="15.6" x14ac:dyDescent="0.3">
      <c r="A45" s="226">
        <v>41</v>
      </c>
      <c r="B45" s="227">
        <v>44890</v>
      </c>
      <c r="C45" s="225" t="s">
        <v>644</v>
      </c>
      <c r="D45" s="228"/>
      <c r="E45" s="206">
        <v>8000</v>
      </c>
      <c r="F45" s="206"/>
      <c r="G45" s="141"/>
    </row>
    <row r="46" spans="1:9" ht="15.6" x14ac:dyDescent="0.3">
      <c r="A46" s="226">
        <v>42</v>
      </c>
      <c r="B46" s="227">
        <v>44890</v>
      </c>
      <c r="C46" s="225" t="s">
        <v>645</v>
      </c>
      <c r="D46" s="228"/>
      <c r="E46" s="206">
        <v>71500</v>
      </c>
      <c r="F46" s="206"/>
      <c r="G46" s="141"/>
    </row>
    <row r="47" spans="1:9" ht="15.6" x14ac:dyDescent="0.3">
      <c r="A47" s="226">
        <v>43</v>
      </c>
      <c r="B47" s="227">
        <v>44890</v>
      </c>
      <c r="C47" s="207" t="s">
        <v>642</v>
      </c>
      <c r="D47" s="228"/>
      <c r="E47" s="206">
        <v>9000</v>
      </c>
      <c r="F47" s="206"/>
      <c r="G47" s="141"/>
    </row>
    <row r="48" spans="1:9" ht="15.6" x14ac:dyDescent="0.3">
      <c r="A48" s="226">
        <v>44</v>
      </c>
      <c r="B48" s="227">
        <v>44892</v>
      </c>
      <c r="C48" s="207" t="s">
        <v>639</v>
      </c>
      <c r="D48" s="228"/>
      <c r="E48" s="206">
        <v>100000</v>
      </c>
      <c r="F48" s="206"/>
      <c r="G48" s="141"/>
    </row>
    <row r="49" spans="1:7" ht="15.6" x14ac:dyDescent="0.3">
      <c r="A49" s="226">
        <v>45</v>
      </c>
      <c r="B49" s="227">
        <v>44893</v>
      </c>
      <c r="C49" s="207" t="s">
        <v>638</v>
      </c>
      <c r="D49" s="228"/>
      <c r="E49" s="206">
        <v>200000</v>
      </c>
      <c r="F49" s="206"/>
      <c r="G49" s="141"/>
    </row>
    <row r="50" spans="1:7" ht="15.6" x14ac:dyDescent="0.3">
      <c r="A50" s="226">
        <v>46</v>
      </c>
      <c r="B50" s="227">
        <v>44893</v>
      </c>
      <c r="C50" s="225" t="s">
        <v>644</v>
      </c>
      <c r="D50" s="228"/>
      <c r="E50" s="206">
        <v>15000</v>
      </c>
      <c r="F50" s="206"/>
      <c r="G50" s="141"/>
    </row>
    <row r="51" spans="1:7" ht="15.6" x14ac:dyDescent="0.3">
      <c r="A51" s="226">
        <v>47</v>
      </c>
      <c r="B51" s="227">
        <v>44893</v>
      </c>
      <c r="C51" s="225" t="s">
        <v>646</v>
      </c>
      <c r="D51" s="228"/>
      <c r="E51" s="206">
        <v>69000</v>
      </c>
      <c r="F51" s="206"/>
      <c r="G51" s="141"/>
    </row>
    <row r="52" spans="1:7" ht="15.6" x14ac:dyDescent="0.3">
      <c r="A52" s="244">
        <v>48</v>
      </c>
      <c r="B52" s="245">
        <v>44894</v>
      </c>
      <c r="C52" s="248" t="s">
        <v>643</v>
      </c>
      <c r="D52" s="249">
        <v>5000000</v>
      </c>
      <c r="E52" s="246"/>
      <c r="F52" s="246"/>
      <c r="G52" s="247"/>
    </row>
    <row r="53" spans="1:7" ht="15.6" x14ac:dyDescent="0.3">
      <c r="A53" s="226">
        <v>49</v>
      </c>
      <c r="B53" s="227">
        <v>44894</v>
      </c>
      <c r="C53" s="207" t="s">
        <v>640</v>
      </c>
      <c r="D53" s="228"/>
      <c r="E53" s="206">
        <v>200000</v>
      </c>
      <c r="F53" s="206"/>
      <c r="G53" s="141"/>
    </row>
    <row r="54" spans="1:7" ht="15.6" x14ac:dyDescent="0.3">
      <c r="A54" s="226">
        <v>50</v>
      </c>
      <c r="B54" s="227">
        <v>44894</v>
      </c>
      <c r="C54" s="207" t="s">
        <v>641</v>
      </c>
      <c r="D54" s="228"/>
      <c r="E54" s="206">
        <v>300000</v>
      </c>
      <c r="F54" s="206"/>
      <c r="G54" s="141"/>
    </row>
    <row r="55" spans="1:7" ht="15.6" x14ac:dyDescent="0.3">
      <c r="A55" s="226">
        <v>51</v>
      </c>
      <c r="B55" s="227">
        <v>44895</v>
      </c>
      <c r="C55" s="207" t="s">
        <v>629</v>
      </c>
      <c r="D55" s="228"/>
      <c r="E55" s="206">
        <v>1000000</v>
      </c>
      <c r="F55" s="206"/>
      <c r="G55" s="141"/>
    </row>
    <row r="56" spans="1:7" ht="15.6" x14ac:dyDescent="0.3">
      <c r="A56" s="226">
        <v>52</v>
      </c>
      <c r="B56" s="227">
        <v>44895</v>
      </c>
      <c r="C56" s="207" t="s">
        <v>630</v>
      </c>
      <c r="D56" s="228"/>
      <c r="E56" s="206">
        <v>1000000</v>
      </c>
      <c r="F56" s="206"/>
      <c r="G56" s="141"/>
    </row>
    <row r="57" spans="1:7" ht="15.6" x14ac:dyDescent="0.3">
      <c r="A57" s="226">
        <v>53</v>
      </c>
      <c r="B57" s="227">
        <v>44895</v>
      </c>
      <c r="C57" s="207" t="s">
        <v>631</v>
      </c>
      <c r="D57" s="228"/>
      <c r="E57" s="206">
        <v>1000000</v>
      </c>
      <c r="F57" s="206"/>
      <c r="G57" s="141"/>
    </row>
    <row r="58" spans="1:7" ht="15.6" x14ac:dyDescent="0.3">
      <c r="A58" s="226">
        <v>54</v>
      </c>
      <c r="B58" s="227">
        <v>44895</v>
      </c>
      <c r="C58" s="225" t="s">
        <v>632</v>
      </c>
      <c r="D58" s="228"/>
      <c r="E58" s="206">
        <v>1000000</v>
      </c>
      <c r="F58" s="206"/>
      <c r="G58" s="141"/>
    </row>
    <row r="59" spans="1:7" ht="15.6" x14ac:dyDescent="0.3">
      <c r="A59" s="226">
        <v>55</v>
      </c>
      <c r="B59" s="227">
        <v>44895</v>
      </c>
      <c r="C59" s="225" t="s">
        <v>633</v>
      </c>
      <c r="D59" s="228"/>
      <c r="E59" s="206">
        <v>500000</v>
      </c>
      <c r="F59" s="206"/>
      <c r="G59" s="141"/>
    </row>
    <row r="60" spans="1:7" ht="15.6" x14ac:dyDescent="0.3">
      <c r="A60" s="226">
        <v>56</v>
      </c>
      <c r="B60" s="227">
        <v>44895</v>
      </c>
      <c r="C60" s="225" t="s">
        <v>634</v>
      </c>
      <c r="D60" s="228"/>
      <c r="E60" s="206">
        <v>500000</v>
      </c>
      <c r="F60" s="206"/>
      <c r="G60" s="141"/>
    </row>
    <row r="61" spans="1:7" ht="15.6" x14ac:dyDescent="0.3">
      <c r="A61" s="226">
        <v>57</v>
      </c>
      <c r="B61" s="227">
        <v>44895</v>
      </c>
      <c r="C61" s="225" t="s">
        <v>635</v>
      </c>
      <c r="D61" s="228"/>
      <c r="E61" s="206">
        <v>500000</v>
      </c>
      <c r="F61" s="206"/>
      <c r="G61" s="141"/>
    </row>
    <row r="62" spans="1:7" ht="15.6" x14ac:dyDescent="0.3">
      <c r="A62" s="226">
        <v>58</v>
      </c>
      <c r="B62" s="227">
        <v>44895</v>
      </c>
      <c r="C62" s="225" t="s">
        <v>636</v>
      </c>
      <c r="D62" s="228"/>
      <c r="E62" s="206">
        <v>500000</v>
      </c>
      <c r="F62" s="206"/>
      <c r="G62" s="141"/>
    </row>
    <row r="63" spans="1:7" ht="15.6" x14ac:dyDescent="0.3">
      <c r="A63" s="226">
        <v>59</v>
      </c>
      <c r="B63" s="227">
        <v>44895</v>
      </c>
      <c r="C63" s="225" t="s">
        <v>637</v>
      </c>
      <c r="D63" s="228"/>
      <c r="E63" s="206">
        <v>500000</v>
      </c>
      <c r="F63" s="206"/>
      <c r="G63" s="141"/>
    </row>
    <row r="64" spans="1:7" ht="15.6" x14ac:dyDescent="0.3">
      <c r="A64" s="226">
        <v>60</v>
      </c>
      <c r="B64" s="227">
        <v>44895</v>
      </c>
      <c r="C64" s="225" t="s">
        <v>644</v>
      </c>
      <c r="D64" s="228"/>
      <c r="E64" s="206">
        <v>15000</v>
      </c>
      <c r="F64" s="206"/>
      <c r="G64" s="141"/>
    </row>
    <row r="65" spans="1:10" ht="15.6" x14ac:dyDescent="0.3">
      <c r="A65" s="226">
        <v>61</v>
      </c>
      <c r="B65" s="227">
        <v>44895</v>
      </c>
      <c r="C65" s="225" t="s">
        <v>647</v>
      </c>
      <c r="D65" s="228"/>
      <c r="E65" s="206">
        <v>50000</v>
      </c>
      <c r="F65" s="206"/>
      <c r="G65" s="141"/>
    </row>
    <row r="66" spans="1:10" ht="15.6" x14ac:dyDescent="0.3">
      <c r="A66" s="226">
        <v>62</v>
      </c>
      <c r="B66" s="227">
        <v>44895</v>
      </c>
      <c r="C66" s="207" t="s">
        <v>648</v>
      </c>
      <c r="D66" s="228"/>
      <c r="E66" s="206">
        <v>95000</v>
      </c>
      <c r="F66" s="206"/>
      <c r="G66" s="141"/>
    </row>
    <row r="67" spans="1:10" ht="15.6" x14ac:dyDescent="0.3">
      <c r="A67" s="226">
        <v>63</v>
      </c>
      <c r="B67" s="227">
        <v>44895</v>
      </c>
      <c r="C67" s="207" t="s">
        <v>649</v>
      </c>
      <c r="D67" s="228"/>
      <c r="E67" s="206">
        <v>200000</v>
      </c>
      <c r="F67" s="206"/>
      <c r="G67" s="141"/>
    </row>
    <row r="68" spans="1:10" ht="15.6" x14ac:dyDescent="0.3">
      <c r="A68" s="258"/>
      <c r="B68" s="259"/>
      <c r="C68" s="260"/>
      <c r="D68" s="261"/>
      <c r="E68" s="262"/>
      <c r="F68" s="262"/>
      <c r="G68" s="263"/>
    </row>
    <row r="69" spans="1:10" ht="15.6" x14ac:dyDescent="0.3">
      <c r="A69" s="226"/>
      <c r="B69" s="227"/>
      <c r="C69" s="207"/>
      <c r="D69" s="228"/>
      <c r="E69" s="206"/>
      <c r="F69" s="206"/>
      <c r="G69" s="141"/>
    </row>
    <row r="70" spans="1:10" x14ac:dyDescent="0.3">
      <c r="A70" s="226"/>
      <c r="B70" s="239"/>
      <c r="C70" s="240"/>
      <c r="D70" s="241"/>
      <c r="E70" s="239"/>
      <c r="F70" s="239"/>
      <c r="G70" s="226"/>
    </row>
    <row r="71" spans="1:10" ht="21" x14ac:dyDescent="0.4">
      <c r="A71" s="226"/>
      <c r="B71" s="227"/>
      <c r="C71" s="229" t="s">
        <v>388</v>
      </c>
      <c r="D71" s="208">
        <f t="shared" ref="D71:E71" si="0">SUM(D5:D69)</f>
        <v>16000000</v>
      </c>
      <c r="E71" s="213">
        <f t="shared" si="0"/>
        <v>15223800</v>
      </c>
      <c r="F71" s="213">
        <f>SUM(E71:E71)</f>
        <v>15223800</v>
      </c>
      <c r="G71" s="159">
        <f>D71-F71</f>
        <v>776200</v>
      </c>
      <c r="H71" s="130"/>
      <c r="I71" s="130"/>
    </row>
    <row r="72" spans="1:10" ht="15.6" x14ac:dyDescent="0.3">
      <c r="B72" s="201"/>
      <c r="C72" s="234"/>
      <c r="D72" s="238"/>
      <c r="E72" s="214"/>
      <c r="F72" s="214"/>
      <c r="G72" s="201"/>
    </row>
    <row r="73" spans="1:10" ht="15.6" x14ac:dyDescent="0.3">
      <c r="B73" s="201"/>
      <c r="C73" s="234"/>
      <c r="D73" s="238"/>
      <c r="E73" s="214"/>
      <c r="F73" s="214"/>
      <c r="G73" s="202"/>
      <c r="J73" s="130"/>
    </row>
    <row r="74" spans="1:10" ht="15.6" x14ac:dyDescent="0.3">
      <c r="B74" s="201"/>
      <c r="C74" s="234"/>
      <c r="D74" s="238"/>
      <c r="E74" s="214"/>
      <c r="F74" s="214"/>
      <c r="G74" s="203"/>
    </row>
    <row r="75" spans="1:10" ht="17.55" customHeight="1" x14ac:dyDescent="0.3">
      <c r="B75" s="231" t="s">
        <v>210</v>
      </c>
      <c r="C75" s="231"/>
      <c r="D75" s="232"/>
      <c r="E75" s="230"/>
      <c r="F75" s="230"/>
      <c r="G75" s="230"/>
      <c r="H75" s="230"/>
    </row>
    <row r="76" spans="1:10" ht="17.55" customHeight="1" x14ac:dyDescent="0.3">
      <c r="B76" s="231"/>
      <c r="C76" s="231"/>
      <c r="D76" s="232"/>
      <c r="E76" s="230"/>
      <c r="F76" s="230"/>
      <c r="G76" s="230"/>
      <c r="H76" s="230"/>
    </row>
    <row r="77" spans="1:10" ht="17.55" customHeight="1" x14ac:dyDescent="0.3">
      <c r="B77" s="231"/>
      <c r="C77" s="231"/>
      <c r="D77" s="232"/>
      <c r="E77" s="230"/>
      <c r="F77" s="230"/>
      <c r="G77" s="230"/>
      <c r="H77" s="230"/>
    </row>
    <row r="78" spans="1:10" ht="17.55" customHeight="1" x14ac:dyDescent="0.3">
      <c r="B78" s="231"/>
      <c r="C78" s="231"/>
      <c r="D78" s="232"/>
      <c r="E78" s="230"/>
      <c r="F78" s="230"/>
      <c r="G78" s="230"/>
      <c r="H78" s="230"/>
    </row>
    <row r="79" spans="1:10" ht="17.55" customHeight="1" x14ac:dyDescent="0.3">
      <c r="B79" s="231"/>
      <c r="C79" s="231"/>
      <c r="D79" s="232"/>
      <c r="E79" s="230"/>
      <c r="F79" s="230"/>
      <c r="G79" s="230"/>
      <c r="H79" s="230"/>
    </row>
    <row r="80" spans="1:10" ht="17.55" customHeight="1" x14ac:dyDescent="0.3">
      <c r="B80" s="231"/>
      <c r="C80" s="231"/>
      <c r="D80" s="232"/>
      <c r="E80" s="230"/>
      <c r="F80" s="230"/>
      <c r="G80" s="230"/>
      <c r="H80" s="230"/>
    </row>
    <row r="81" spans="2:8" ht="17.55" customHeight="1" x14ac:dyDescent="0.3">
      <c r="B81" s="231"/>
      <c r="C81" s="231"/>
      <c r="D81" s="232"/>
      <c r="E81" s="230"/>
      <c r="F81" s="230"/>
      <c r="G81" s="230"/>
      <c r="H81" s="230"/>
    </row>
    <row r="83" spans="2:8" x14ac:dyDescent="0.3">
      <c r="C83" s="235"/>
    </row>
    <row r="84" spans="2:8" x14ac:dyDescent="0.3">
      <c r="C84" s="235"/>
    </row>
    <row r="85" spans="2:8" x14ac:dyDescent="0.3">
      <c r="C85" s="235"/>
    </row>
    <row r="86" spans="2:8" x14ac:dyDescent="0.3">
      <c r="C86" s="235"/>
    </row>
    <row r="87" spans="2:8" x14ac:dyDescent="0.3">
      <c r="C87" s="235"/>
    </row>
  </sheetData>
  <mergeCells count="7">
    <mergeCell ref="A3:A4"/>
    <mergeCell ref="F3:F4"/>
    <mergeCell ref="G3:G4"/>
    <mergeCell ref="E3:E4"/>
    <mergeCell ref="D3:D4"/>
    <mergeCell ref="C3:C4"/>
    <mergeCell ref="B3:B4"/>
  </mergeCells>
  <pageMargins left="0.7" right="0.7" top="0.75" bottom="0.75" header="0.3" footer="0.3"/>
  <pageSetup paperSize="9" scale="4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11</vt:i4>
      </vt:variant>
    </vt:vector>
  </HeadingPairs>
  <TitlesOfParts>
    <vt:vector size="26" baseType="lpstr">
      <vt:lpstr>agustus</vt:lpstr>
      <vt:lpstr>Laporan Keuangan P.Meko</vt:lpstr>
      <vt:lpstr>LK P.Meko per 28 Sept</vt:lpstr>
      <vt:lpstr>LK P.Meko per 30 sept</vt:lpstr>
      <vt:lpstr>LK P.Meko Per 3 Okt</vt:lpstr>
      <vt:lpstr>Kasbon P.meko</vt:lpstr>
      <vt:lpstr>LK P.Meko per 11 Okt</vt:lpstr>
      <vt:lpstr> LK P.Meko per 19 Okt</vt:lpstr>
      <vt:lpstr>LK P.Meko 10 jt</vt:lpstr>
      <vt:lpstr>LK P. Meko per</vt:lpstr>
      <vt:lpstr>LK P. Meko 5jt</vt:lpstr>
      <vt:lpstr>LK P.Meko per Nov</vt:lpstr>
      <vt:lpstr>LK P.Eko Nov</vt:lpstr>
      <vt:lpstr>LK P.Eko Nov-Des</vt:lpstr>
      <vt:lpstr>LK P.Tatang Nov</vt:lpstr>
      <vt:lpstr>' LK P.Meko per 19 Okt'!Print_Area</vt:lpstr>
      <vt:lpstr>agustus!Print_Area</vt:lpstr>
      <vt:lpstr>'Kasbon P.meko'!Print_Area</vt:lpstr>
      <vt:lpstr>'Laporan Keuangan P.Meko'!Print_Area</vt:lpstr>
      <vt:lpstr>'LK P. Meko 5jt'!Print_Area</vt:lpstr>
      <vt:lpstr>'LK P. Meko per'!Print_Area</vt:lpstr>
      <vt:lpstr>'LK P.Eko Nov'!Print_Area</vt:lpstr>
      <vt:lpstr>'LK P.Meko 10 jt'!Print_Area</vt:lpstr>
      <vt:lpstr>'LK P.Meko per 11 Okt'!Print_Area</vt:lpstr>
      <vt:lpstr>'LK P.Meko Per 3 Okt'!Print_Area</vt:lpstr>
      <vt:lpstr>'LK P.Meko per Nov'!Print_Area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Team</dc:creator>
  <cp:lastModifiedBy>ASUS</cp:lastModifiedBy>
  <cp:lastPrinted>2022-12-13T08:45:01Z</cp:lastPrinted>
  <dcterms:created xsi:type="dcterms:W3CDTF">2016-01-11T03:38:45Z</dcterms:created>
  <dcterms:modified xsi:type="dcterms:W3CDTF">2022-12-21T04:03:35Z</dcterms:modified>
</cp:coreProperties>
</file>