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5" activeTab="8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6" r:id="rId6"/>
    <sheet name="LK.07" sheetId="7" r:id="rId7"/>
    <sheet name="LK.08" sheetId="8" r:id="rId8"/>
    <sheet name="LK.09-011" sheetId="9" r:id="rId9"/>
  </sheets>
  <externalReferences>
    <externalReference r:id="rId10"/>
  </externalReferences>
  <definedNames>
    <definedName name="_xlnm.Print_Area" localSheetId="0">LK.01!$B$2:$H$37</definedName>
    <definedName name="_xlnm.Print_Area" localSheetId="1">LK.02!$B$2:$H$37</definedName>
    <definedName name="_xlnm.Print_Area" localSheetId="2">LK.03!$B$2:$H$41</definedName>
    <definedName name="_xlnm.Print_Area" localSheetId="3">LK.04!$B$2:$H$42</definedName>
    <definedName name="_xlnm.Print_Area" localSheetId="4">LK.05!$B$2:$H$43</definedName>
    <definedName name="_xlnm.Print_Area" localSheetId="5">LK.06!$B$2:$H$44</definedName>
    <definedName name="_xlnm.Print_Area" localSheetId="6">LK.07!$B$2:$H$46</definedName>
    <definedName name="_xlnm.Print_Area" localSheetId="7">LK.08!$B$2:$H$47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5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H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<sst xmlns="http://schemas.openxmlformats.org/spreadsheetml/2006/main" count="441" uniqueCount="83">
  <si>
    <t>NO</t>
  </si>
  <si>
    <t>:</t>
  </si>
  <si>
    <t xml:space="preserve">01 - LK/2022/V/002 </t>
  </si>
  <si>
    <t>LIMIT LK :</t>
  </si>
  <si>
    <t>PROJECT</t>
  </si>
  <si>
    <t>22.003 - Adaro Rehabilitation Of Existing Conv K1-CV-S03</t>
  </si>
  <si>
    <t>Ttl Lk sampai saat ini :</t>
  </si>
  <si>
    <t>PERIODE</t>
  </si>
  <si>
    <t>04 Maret 2022 - 14 Maret 2022</t>
  </si>
  <si>
    <t>Sisa Limit LK :</t>
  </si>
  <si>
    <t>Persentase :</t>
  </si>
  <si>
    <t>DESKRIPSI</t>
  </si>
  <si>
    <t>DEBET</t>
  </si>
  <si>
    <t>SALDO</t>
  </si>
  <si>
    <t xml:space="preserve">Modal 1 </t>
  </si>
  <si>
    <t xml:space="preserve">Modal Awal Proyek </t>
  </si>
  <si>
    <t>LK.</t>
  </si>
  <si>
    <t>Saldo terpakai Periode sebelumnya :</t>
  </si>
  <si>
    <t xml:space="preserve">LK Berjalan (Proses Reimburse) : </t>
  </si>
  <si>
    <t>Out</t>
  </si>
  <si>
    <t>LK.01</t>
  </si>
  <si>
    <t>Kasbon 1 - 1.369.500</t>
  </si>
  <si>
    <t>Total dibayarkan :</t>
  </si>
  <si>
    <t>Total Saldo LK terpakai sampai saat ini :</t>
  </si>
  <si>
    <t>NOTE :</t>
  </si>
  <si>
    <t>Total transfer</t>
  </si>
  <si>
    <t xml:space="preserve">Nama Bank </t>
  </si>
  <si>
    <t>Mandiri</t>
  </si>
  <si>
    <t xml:space="preserve">No Rek </t>
  </si>
  <si>
    <t>141.000.5704.341 (a/n Zaenal Arifin)</t>
  </si>
  <si>
    <t>Diterima : 21 Apr 2022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</si>
  <si>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</si>
  <si>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</si>
  <si>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</si>
  <si>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</si>
  <si>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</si>
  <si>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</si>
  <si>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</si>
  <si>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</si>
  <si>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>Kasbon 1 - 0</t>
  </si>
  <si>
    <t xml:space="preserve">03 - LK/2022/VII/001 </t>
  </si>
  <si>
    <t>15 April 2022 - 14 Mei 2022</t>
  </si>
  <si>
    <t>LK.02 - LK/2022/VI/002 - 15 Maret 2022 - 14 April 2022</t>
  </si>
  <si>
    <t>LK.03</t>
  </si>
  <si>
    <t>Kasbon 2 - 2.618.606</t>
  </si>
  <si>
    <t>Kasbon 3 - 10.000.000</t>
  </si>
  <si>
    <t>Kasbon 4 - 10.000.000</t>
  </si>
  <si>
    <t>Kasbon 5 - 14.000.000</t>
  </si>
  <si>
    <t xml:space="preserve">Diterima : </t>
  </si>
  <si>
    <t xml:space="preserve">04 - LK/2022/VII/003 </t>
  </si>
  <si>
    <t>15 Mei 2022 - 14 Juni 2022</t>
  </si>
  <si>
    <t>LK.03 - LK/2022/VII/001 - 15 April 2022 - 14 Mei 2022</t>
  </si>
  <si>
    <t>LK.04</t>
  </si>
  <si>
    <t>Kasbon 2 - 0</t>
  </si>
  <si>
    <t>Kasbon 3 - 9.026.606</t>
  </si>
  <si>
    <t xml:space="preserve">05 - LK/2022/VIII/001 </t>
  </si>
  <si>
    <t>15 Juni 2022 - 28 Juni 2022</t>
  </si>
  <si>
    <t>LK.04 - LK/2022/VII/003 - 15 Mei 2022 - 14 Juni 2022</t>
  </si>
  <si>
    <t>LK.05</t>
  </si>
  <si>
    <t>Kasbon 3 - 3.028.936</t>
  </si>
  <si>
    <t xml:space="preserve">06 - LK/2022/VIII/002 </t>
  </si>
  <si>
    <t>29 Juni 2022 - 12 Juli 2022</t>
  </si>
  <si>
    <t>LK.05 - LK/2022/VIII/001 - 15 Juni 2022 - 28 Juni 2022</t>
  </si>
  <si>
    <t>Kasbon 3 - 306.936</t>
  </si>
  <si>
    <t xml:space="preserve">07 - LK/2022/VIII/003 </t>
  </si>
  <si>
    <t>13 Juli 2022 - 19 Juli 2022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</si>
  <si>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</si>
  <si>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</si>
  <si>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</si>
  <si>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</si>
  <si>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</si>
  <si>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 xml:space="preserve">08 - LK/2022/VIII/004 </t>
  </si>
  <si>
    <t>20 Juli 2022 - 02 Agustus 2022</t>
  </si>
  <si>
    <t>LK.07 - LK/2022/VIII/003 - 13 Juli 2022 - 19 Juli 2022</t>
  </si>
  <si>
    <t xml:space="preserve">mn </t>
  </si>
  <si>
    <t>Kasbon 5 - 0</t>
  </si>
  <si>
    <t>Kasbon 6 - 17.964.054,08</t>
  </si>
  <si>
    <t>Kredit</t>
  </si>
  <si>
    <t>LK.08 - LK/2022/VIII/003 - 13 Juli 2022 - 19 Juli 2022</t>
  </si>
  <si>
    <t>LK.09 - LK/2022/IX/001 - 20 Juli 2022 - 20 Agust 2022</t>
  </si>
  <si>
    <t>LK.10 - LK/2022/X/001 - 07 Jul 2022 - 30 Agust 2022</t>
  </si>
  <si>
    <t>LK.11 - LK/2022/IX/002 - 16 Agust 2022 - 07 Sep 2022</t>
  </si>
  <si>
    <t>LK.12 - LK/2022/IX/003 - 03 Sep 2022 - 15 Sep 2022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</si>
</sst>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 * #,##0.00_ ;_ * \-#,##0.00_ ;_ * &quot;-&quot;??.00_ ;_ @_ "/>
    <numFmt numFmtId="181" formatCode="_ * #,##0_ ;_ * \-#,##0_ ;_ * &quot;-&quot;??_ ;_ @_ "/>
    <numFmt numFmtId="182" formatCode="[$-409]dd\-mmm\-yy;@"/>
    <numFmt numFmtId="183" formatCode="dd\-mmm\-yy;@"/>
    <numFmt numFmtId="184" formatCode="&quot;Rp&quot;#,##0.00;\-&quot;Rp&quot;#,##0.00"/>
  </numFmts>
  <fonts count="56">
    <font>
      <sz val="12"/>
      <color indexed="8"/>
      <name val="Calibri"/>
      <charset val="0"/>
    </font>
    <font>
      <sz val="12"/>
      <color indexed="8"/>
      <name val="Comic Sans MS"/>
      <charset val="0"/>
    </font>
    <font>
      <sz val="12"/>
      <name val="Comic Sans MS"/>
      <charset val="0"/>
    </font>
    <font>
      <b/>
      <sz val="12"/>
      <name val="Comic Sans MS"/>
      <charset val="0"/>
    </font>
    <font>
      <b/>
      <sz val="12"/>
      <color indexed="10"/>
      <name val="Comic Sans MS"/>
      <charset val="0"/>
    </font>
    <font>
      <sz val="12"/>
      <color rgb="FF0000FF"/>
      <name val="Comic Sans MS"/>
      <charset val="0"/>
    </font>
    <font>
      <sz val="12"/>
      <color indexed="12"/>
      <name val="Comic Sans MS"/>
      <charset val="0"/>
    </font>
    <font>
      <sz val="12"/>
      <color indexed="10"/>
      <name val="Comic Sans MS"/>
      <charset val="0"/>
    </font>
    <font>
      <sz val="14"/>
      <name val="Comic Sans MS"/>
      <charset val="0"/>
    </font>
    <font>
      <b/>
      <sz val="14"/>
      <name val="Comic Sans MS"/>
      <charset val="0"/>
    </font>
    <font>
      <b/>
      <u/>
      <sz val="14"/>
      <name val="Comic Sans MS"/>
      <charset val="0"/>
    </font>
    <font>
      <sz val="14"/>
      <color indexed="12"/>
      <name val="Comic Sans MS"/>
      <charset val="0"/>
    </font>
    <font>
      <i/>
      <sz val="14"/>
      <name val="Comic Sans MS"/>
      <charset val="0"/>
    </font>
    <font>
      <b/>
      <i/>
      <u/>
      <sz val="12"/>
      <color indexed="10"/>
      <name val="Comic Sans MS"/>
      <charset val="0"/>
    </font>
    <font>
      <b/>
      <sz val="13"/>
      <name val="Comic Sans MS"/>
      <charset val="0"/>
    </font>
    <font>
      <b/>
      <u/>
      <sz val="13"/>
      <name val="Comic Sans MS"/>
      <charset val="0"/>
    </font>
    <font>
      <sz val="13"/>
      <name val="Comic Sans MS"/>
      <charset val="0"/>
    </font>
    <font>
      <b/>
      <u/>
      <sz val="13"/>
      <color indexed="10"/>
      <name val="Comic Sans MS"/>
      <charset val="0"/>
    </font>
    <font>
      <b/>
      <sz val="12"/>
      <color indexed="8"/>
      <name val="Comic Sans MS"/>
      <charset val="0"/>
    </font>
    <font>
      <b/>
      <sz val="13"/>
      <color indexed="10"/>
      <name val="Comic Sans MS"/>
      <charset val="0"/>
    </font>
    <font>
      <sz val="13"/>
      <color rgb="FF0000FF"/>
      <name val="Comic Sans MS"/>
      <charset val="0"/>
    </font>
    <font>
      <sz val="13"/>
      <color indexed="12"/>
      <name val="Comic Sans MS"/>
      <charset val="0"/>
    </font>
    <font>
      <u/>
      <sz val="13"/>
      <color indexed="12"/>
      <name val="Comic Sans MS"/>
      <charset val="0"/>
    </font>
    <font>
      <i/>
      <u/>
      <sz val="13"/>
      <name val="Comic Sans MS"/>
      <charset val="0"/>
    </font>
    <font>
      <sz val="13"/>
      <color indexed="10"/>
      <name val="Comic Sans MS"/>
      <charset val="0"/>
    </font>
    <font>
      <b/>
      <strike/>
      <sz val="13"/>
      <color indexed="10"/>
      <name val="Comic Sans MS"/>
      <charset val="0"/>
    </font>
    <font>
      <i/>
      <u/>
      <sz val="13"/>
      <color indexed="10"/>
      <name val="Comic Sans MS"/>
      <charset val="0"/>
    </font>
    <font>
      <b/>
      <i/>
      <sz val="13"/>
      <color indexed="12"/>
      <name val="Comic Sans MS"/>
      <charset val="0"/>
    </font>
    <font>
      <sz val="14"/>
      <color indexed="8"/>
      <name val="Comic Sans MS"/>
      <charset val="0"/>
    </font>
    <font>
      <i/>
      <sz val="14"/>
      <color indexed="12"/>
      <name val="Comic Sans MS"/>
      <charset val="0"/>
    </font>
    <font>
      <b/>
      <i/>
      <sz val="11"/>
      <color indexed="12"/>
      <name val="Comic Sans MS"/>
      <charset val="0"/>
    </font>
    <font>
      <b/>
      <i/>
      <sz val="12"/>
      <color indexed="12"/>
      <name val="Comic Sans MS"/>
      <charset val="0"/>
    </font>
    <font>
      <i/>
      <sz val="12"/>
      <color indexed="24"/>
      <name val="Comic Sans MS"/>
      <charset val="0"/>
    </font>
    <font>
      <i/>
      <sz val="12"/>
      <color indexed="10"/>
      <name val="Comic Sans MS"/>
      <charset val="0"/>
    </font>
    <font>
      <b/>
      <sz val="12"/>
      <color indexed="8"/>
      <name val="Calibri"/>
      <charset val="0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DEFFE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7" borderId="36" applyNumberFormat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42" fillId="13" borderId="38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37" applyNumberFormat="0" applyFill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23" borderId="41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1" fillId="25" borderId="43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52" fillId="25" borderId="41" applyNumberFormat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49" fillId="0" borderId="42" applyNumberFormat="0" applyFill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 wrapText="1"/>
    </xf>
    <xf numFmtId="176" fontId="2" fillId="0" borderId="0" xfId="2" applyNumberFormat="1" applyFont="1" applyAlignment="1">
      <alignment vertical="center" wrapText="1"/>
    </xf>
    <xf numFmtId="180" fontId="2" fillId="0" borderId="0" xfId="2" applyNumberFormat="1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176" fontId="2" fillId="0" borderId="2" xfId="2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4" fontId="8" fillId="0" borderId="5" xfId="0" applyNumberFormat="1" applyFont="1" applyFill="1" applyBorder="1" applyAlignment="1">
      <alignment horizontal="left" vertical="center" wrapText="1"/>
    </xf>
    <xf numFmtId="4" fontId="8" fillId="0" borderId="5" xfId="2" applyNumberFormat="1" applyFont="1" applyFill="1" applyBorder="1" applyAlignment="1">
      <alignment horizontal="right" vertical="center"/>
    </xf>
    <xf numFmtId="4" fontId="10" fillId="0" borderId="6" xfId="2" applyNumberFormat="1" applyFont="1" applyFill="1" applyBorder="1" applyAlignment="1">
      <alignment horizontal="right" vertical="center"/>
    </xf>
    <xf numFmtId="0" fontId="9" fillId="0" borderId="7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4" fontId="8" fillId="0" borderId="0" xfId="0" applyNumberFormat="1" applyFont="1" applyFill="1" applyBorder="1" applyAlignment="1">
      <alignment vertical="center" wrapText="1"/>
    </xf>
    <xf numFmtId="4" fontId="8" fillId="0" borderId="0" xfId="2" applyNumberFormat="1" applyFont="1" applyFill="1" applyBorder="1" applyAlignment="1">
      <alignment horizontal="right" vertical="center"/>
    </xf>
    <xf numFmtId="4" fontId="11" fillId="0" borderId="8" xfId="2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4" fontId="8" fillId="0" borderId="0" xfId="0" applyNumberFormat="1" applyFont="1" applyFill="1" applyBorder="1" applyAlignment="1">
      <alignment horizontal="left" vertical="center" wrapText="1"/>
    </xf>
    <xf numFmtId="176" fontId="8" fillId="0" borderId="0" xfId="2" applyNumberFormat="1" applyFont="1" applyBorder="1" applyAlignment="1">
      <alignment horizontal="right" vertical="center"/>
    </xf>
    <xf numFmtId="38" fontId="12" fillId="0" borderId="8" xfId="2" applyNumberFormat="1" applyFont="1" applyBorder="1" applyAlignment="1">
      <alignment horizontal="right" vertical="center" wrapText="1"/>
    </xf>
    <xf numFmtId="10" fontId="8" fillId="0" borderId="8" xfId="2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4" fontId="13" fillId="0" borderId="10" xfId="0" applyNumberFormat="1" applyFont="1" applyFill="1" applyBorder="1" applyAlignment="1">
      <alignment horizontal="left" vertical="center" wrapText="1"/>
    </xf>
    <xf numFmtId="4" fontId="13" fillId="0" borderId="10" xfId="2" applyNumberFormat="1" applyFont="1" applyFill="1" applyBorder="1" applyAlignment="1">
      <alignment horizontal="left" vertical="center" wrapText="1"/>
    </xf>
    <xf numFmtId="4" fontId="13" fillId="0" borderId="11" xfId="2" applyNumberFormat="1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180" fontId="15" fillId="2" borderId="12" xfId="2" applyNumberFormat="1" applyFont="1" applyFill="1" applyBorder="1" applyAlignment="1">
      <alignment horizontal="center" vertical="center" wrapText="1"/>
    </xf>
    <xf numFmtId="182" fontId="16" fillId="0" borderId="13" xfId="0" applyNumberFormat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vertical="center"/>
    </xf>
    <xf numFmtId="181" fontId="17" fillId="0" borderId="16" xfId="2" applyNumberFormat="1" applyFont="1" applyFill="1" applyBorder="1" applyAlignment="1">
      <alignment horizontal="right" vertical="center" wrapText="1"/>
    </xf>
    <xf numFmtId="0" fontId="18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82" fontId="14" fillId="0" borderId="17" xfId="0" applyNumberFormat="1" applyFont="1" applyFill="1" applyBorder="1" applyAlignment="1">
      <alignment horizontal="right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 wrapText="1"/>
    </xf>
    <xf numFmtId="4" fontId="14" fillId="0" borderId="19" xfId="0" applyNumberFormat="1" applyFont="1" applyFill="1" applyBorder="1" applyAlignment="1">
      <alignment vertical="center"/>
    </xf>
    <xf numFmtId="181" fontId="17" fillId="0" borderId="20" xfId="2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vertical="center"/>
    </xf>
    <xf numFmtId="182" fontId="19" fillId="0" borderId="21" xfId="0" applyNumberFormat="1" applyFont="1" applyFill="1" applyBorder="1" applyAlignment="1">
      <alignment horizontal="right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left" vertical="center" wrapText="1"/>
    </xf>
    <xf numFmtId="4" fontId="19" fillId="0" borderId="23" xfId="0" applyNumberFormat="1" applyFont="1" applyFill="1" applyBorder="1" applyAlignment="1">
      <alignment vertical="center"/>
    </xf>
    <xf numFmtId="181" fontId="17" fillId="0" borderId="24" xfId="2" applyNumberFormat="1" applyFont="1" applyFill="1" applyBorder="1" applyAlignment="1">
      <alignment horizontal="right" vertical="center" wrapText="1"/>
    </xf>
    <xf numFmtId="182" fontId="19" fillId="0" borderId="17" xfId="0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left" vertical="center" wrapText="1"/>
    </xf>
    <xf numFmtId="4" fontId="19" fillId="0" borderId="19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16" fillId="0" borderId="25" xfId="0" applyNumberFormat="1" applyFont="1" applyFill="1" applyBorder="1" applyAlignment="1">
      <alignment horizontal="left" vertical="center" wrapText="1"/>
    </xf>
    <xf numFmtId="0" fontId="16" fillId="0" borderId="26" xfId="0" applyNumberFormat="1" applyFont="1" applyFill="1" applyBorder="1" applyAlignment="1">
      <alignment horizontal="left" vertical="center" wrapText="1"/>
    </xf>
    <xf numFmtId="4" fontId="16" fillId="3" borderId="27" xfId="0" applyNumberFormat="1" applyFont="1" applyFill="1" applyBorder="1" applyAlignment="1">
      <alignment horizontal="right" vertical="center" wrapText="1"/>
    </xf>
    <xf numFmtId="4" fontId="16" fillId="0" borderId="28" xfId="2" applyNumberFormat="1" applyFont="1" applyFill="1" applyBorder="1" applyAlignment="1">
      <alignment horizontal="right" vertical="center" wrapText="1"/>
    </xf>
    <xf numFmtId="0" fontId="16" fillId="0" borderId="25" xfId="0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25" xfId="0" applyNumberFormat="1" applyFont="1" applyFill="1" applyBorder="1" applyAlignment="1">
      <alignment horizontal="left" vertical="center" wrapText="1"/>
    </xf>
    <xf numFmtId="0" fontId="20" fillId="0" borderId="26" xfId="0" applyNumberFormat="1" applyFont="1" applyFill="1" applyBorder="1" applyAlignment="1">
      <alignment horizontal="left" vertical="center" wrapText="1"/>
    </xf>
    <xf numFmtId="4" fontId="20" fillId="0" borderId="27" xfId="0" applyNumberFormat="1" applyFont="1" applyFill="1" applyBorder="1" applyAlignment="1">
      <alignment horizontal="right" vertical="center" wrapText="1"/>
    </xf>
    <xf numFmtId="4" fontId="20" fillId="0" borderId="28" xfId="2" applyNumberFormat="1" applyFont="1" applyFill="1" applyBorder="1" applyAlignment="1">
      <alignment horizontal="right" vertical="center" wrapText="1"/>
    </xf>
    <xf numFmtId="4" fontId="16" fillId="0" borderId="27" xfId="0" applyNumberFormat="1" applyFont="1" applyFill="1" applyBorder="1" applyAlignment="1">
      <alignment horizontal="right" vertical="center" wrapText="1"/>
    </xf>
    <xf numFmtId="0" fontId="16" fillId="0" borderId="26" xfId="0" applyNumberFormat="1" applyFont="1" applyFill="1" applyBorder="1" applyAlignment="1">
      <alignment horizontal="left" vertical="center"/>
    </xf>
    <xf numFmtId="182" fontId="16" fillId="0" borderId="25" xfId="0" applyNumberFormat="1" applyFont="1" applyFill="1" applyBorder="1" applyAlignment="1">
      <alignment horizontal="left" vertical="center" wrapText="1"/>
    </xf>
    <xf numFmtId="182" fontId="16" fillId="0" borderId="26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vertical="center"/>
    </xf>
    <xf numFmtId="0" fontId="21" fillId="0" borderId="29" xfId="0" applyNumberFormat="1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center" vertical="center"/>
    </xf>
    <xf numFmtId="0" fontId="21" fillId="0" borderId="30" xfId="0" applyNumberFormat="1" applyFont="1" applyFill="1" applyBorder="1" applyAlignment="1">
      <alignment horizontal="right" vertical="center" wrapText="1"/>
    </xf>
    <xf numFmtId="4" fontId="22" fillId="0" borderId="31" xfId="0" applyNumberFormat="1" applyFont="1" applyFill="1" applyBorder="1" applyAlignment="1">
      <alignment horizontal="right" vertical="center" wrapText="1"/>
    </xf>
    <xf numFmtId="40" fontId="16" fillId="0" borderId="32" xfId="2" applyNumberFormat="1" applyFont="1" applyFill="1" applyBorder="1" applyAlignment="1">
      <alignment horizontal="right" vertical="center" wrapText="1"/>
    </xf>
    <xf numFmtId="0" fontId="21" fillId="0" borderId="0" xfId="0" applyNumberFormat="1" applyFont="1" applyFill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4" fontId="21" fillId="0" borderId="0" xfId="0" applyNumberFormat="1" applyFont="1" applyFill="1" applyBorder="1" applyAlignment="1">
      <alignment horizontal="right" vertical="center" wrapText="1"/>
    </xf>
    <xf numFmtId="4" fontId="16" fillId="0" borderId="0" xfId="2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23" fillId="0" borderId="0" xfId="0" applyNumberFormat="1" applyFont="1" applyFill="1" applyAlignment="1">
      <alignment horizontal="left" vertical="center" wrapText="1"/>
    </xf>
    <xf numFmtId="0" fontId="2" fillId="0" borderId="3" xfId="0" applyNumberFormat="1" applyFont="1" applyFill="1" applyBorder="1" applyAlignment="1">
      <alignment vertical="center"/>
    </xf>
    <xf numFmtId="182" fontId="16" fillId="0" borderId="0" xfId="0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4" fontId="16" fillId="0" borderId="3" xfId="0" applyNumberFormat="1" applyFont="1" applyFill="1" applyBorder="1" applyAlignment="1">
      <alignment horizontal="right" vertical="center" wrapText="1"/>
    </xf>
    <xf numFmtId="4" fontId="20" fillId="0" borderId="27" xfId="0" applyNumberFormat="1" applyFont="1" applyFill="1" applyBorder="1" applyAlignment="1">
      <alignment horizontal="right" vertical="center" wrapText="1"/>
    </xf>
    <xf numFmtId="4" fontId="16" fillId="0" borderId="0" xfId="2" applyNumberFormat="1" applyFont="1" applyFill="1" applyBorder="1" applyAlignment="1">
      <alignment horizontal="right" vertical="center" wrapText="1"/>
    </xf>
    <xf numFmtId="4" fontId="16" fillId="0" borderId="0" xfId="2" applyNumberFormat="1" applyFont="1" applyFill="1" applyAlignment="1">
      <alignment horizontal="right" vertical="center" wrapText="1"/>
    </xf>
    <xf numFmtId="0" fontId="7" fillId="0" borderId="3" xfId="0" applyNumberFormat="1" applyFont="1" applyFill="1" applyBorder="1" applyAlignment="1">
      <alignment vertical="center"/>
    </xf>
    <xf numFmtId="182" fontId="21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4" borderId="0" xfId="0" applyNumberFormat="1" applyFont="1" applyFill="1" applyAlignment="1">
      <alignment horizontal="left" vertical="center" wrapText="1"/>
    </xf>
    <xf numFmtId="4" fontId="25" fillId="4" borderId="0" xfId="0" applyNumberFormat="1" applyFont="1" applyFill="1" applyBorder="1" applyAlignment="1">
      <alignment horizontal="right" vertical="center" wrapText="1"/>
    </xf>
    <xf numFmtId="183" fontId="26" fillId="0" borderId="0" xfId="2" applyNumberFormat="1" applyFont="1" applyFill="1" applyAlignment="1">
      <alignment horizontal="center" vertical="center" wrapText="1"/>
    </xf>
    <xf numFmtId="4" fontId="25" fillId="4" borderId="0" xfId="0" applyNumberFormat="1" applyFont="1" applyFill="1" applyAlignment="1">
      <alignment horizontal="right" vertical="center" wrapText="1"/>
    </xf>
    <xf numFmtId="4" fontId="24" fillId="4" borderId="0" xfId="0" applyNumberFormat="1" applyFont="1" applyFill="1" applyAlignment="1">
      <alignment horizontal="right" vertical="center" wrapText="1"/>
    </xf>
    <xf numFmtId="0" fontId="24" fillId="4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182" fontId="16" fillId="0" borderId="0" xfId="0" applyNumberFormat="1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 wrapText="1"/>
    </xf>
    <xf numFmtId="4" fontId="16" fillId="0" borderId="33" xfId="0" applyNumberFormat="1" applyFont="1" applyFill="1" applyBorder="1" applyAlignment="1">
      <alignment horizontal="right" vertical="center" wrapText="1"/>
    </xf>
    <xf numFmtId="4" fontId="16" fillId="0" borderId="0" xfId="2" applyNumberFormat="1" applyFont="1" applyFill="1" applyAlignment="1">
      <alignment horizontal="right" vertical="center" wrapText="1"/>
    </xf>
    <xf numFmtId="0" fontId="16" fillId="0" borderId="0" xfId="0" applyNumberFormat="1" applyFont="1" applyFill="1" applyAlignment="1">
      <alignment horizontal="right" vertical="center" wrapText="1"/>
    </xf>
    <xf numFmtId="4" fontId="15" fillId="5" borderId="0" xfId="2" applyNumberFormat="1" applyFont="1" applyFill="1" applyAlignment="1">
      <alignment horizontal="right" vertical="center" wrapText="1"/>
    </xf>
    <xf numFmtId="4" fontId="21" fillId="0" borderId="0" xfId="2" applyNumberFormat="1" applyFont="1" applyFill="1" applyAlignment="1">
      <alignment horizontal="right" vertical="center" wrapText="1"/>
    </xf>
    <xf numFmtId="0" fontId="16" fillId="0" borderId="33" xfId="0" applyNumberFormat="1" applyFont="1" applyFill="1" applyBorder="1" applyAlignment="1">
      <alignment horizontal="left" vertical="center" wrapText="1"/>
    </xf>
    <xf numFmtId="0" fontId="16" fillId="0" borderId="33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Alignment="1">
      <alignment horizontal="right" vertical="center" wrapText="1"/>
    </xf>
    <xf numFmtId="40" fontId="16" fillId="0" borderId="0" xfId="2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4" fontId="16" fillId="0" borderId="0" xfId="0" applyNumberFormat="1" applyFont="1" applyFill="1" applyAlignment="1">
      <alignment horizontal="center" vertical="center" wrapText="1"/>
    </xf>
    <xf numFmtId="4" fontId="16" fillId="0" borderId="0" xfId="2" applyNumberFormat="1" applyFont="1" applyAlignment="1">
      <alignment horizontal="right" vertical="center" wrapText="1"/>
    </xf>
    <xf numFmtId="0" fontId="2" fillId="0" borderId="16" xfId="0" applyFont="1" applyBorder="1" applyAlignment="1">
      <alignment vertical="center"/>
    </xf>
    <xf numFmtId="4" fontId="16" fillId="0" borderId="13" xfId="0" applyNumberFormat="1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vertical="center"/>
    </xf>
    <xf numFmtId="4" fontId="16" fillId="0" borderId="13" xfId="2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" fontId="27" fillId="0" borderId="0" xfId="2" applyNumberFormat="1" applyFont="1" applyAlignment="1">
      <alignment vertical="center" wrapText="1"/>
    </xf>
    <xf numFmtId="4" fontId="27" fillId="0" borderId="0" xfId="2" applyNumberFormat="1" applyFont="1" applyFill="1" applyAlignment="1">
      <alignment vertical="center" wrapText="1"/>
    </xf>
    <xf numFmtId="0" fontId="16" fillId="0" borderId="0" xfId="0" applyFont="1" applyBorder="1" applyAlignment="1">
      <alignment vertical="center"/>
    </xf>
    <xf numFmtId="0" fontId="16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4" fontId="14" fillId="0" borderId="0" xfId="2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0" fontId="8" fillId="0" borderId="3" xfId="0" applyNumberFormat="1" applyFont="1" applyFill="1" applyBorder="1" applyAlignment="1">
      <alignment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NumberFormat="1" applyFont="1" applyFill="1" applyAlignment="1">
      <alignment horizontal="center" vertical="center"/>
    </xf>
    <xf numFmtId="184" fontId="10" fillId="5" borderId="0" xfId="0" applyNumberFormat="1" applyFont="1" applyFill="1" applyAlignment="1">
      <alignment horizontal="left" vertical="center" wrapText="1"/>
    </xf>
    <xf numFmtId="4" fontId="8" fillId="0" borderId="0" xfId="2" applyNumberFormat="1" applyFont="1" applyFill="1" applyAlignment="1">
      <alignment horizontal="right" vertical="center" wrapText="1"/>
    </xf>
    <xf numFmtId="0" fontId="16" fillId="0" borderId="0" xfId="0" applyNumberFormat="1" applyFont="1" applyFill="1" applyAlignment="1">
      <alignment horizontal="center" vertical="center"/>
    </xf>
    <xf numFmtId="184" fontId="15" fillId="0" borderId="0" xfId="0" applyNumberFormat="1" applyFont="1" applyFill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4" fontId="9" fillId="0" borderId="0" xfId="0" applyNumberFormat="1" applyFont="1" applyFill="1" applyAlignment="1">
      <alignment horizontal="left" vertical="center" wrapText="1"/>
    </xf>
    <xf numFmtId="4" fontId="29" fillId="0" borderId="0" xfId="2" applyNumberFormat="1" applyFont="1" applyAlignment="1">
      <alignment vertical="center" wrapText="1"/>
    </xf>
    <xf numFmtId="4" fontId="29" fillId="0" borderId="0" xfId="2" applyNumberFormat="1" applyFont="1" applyFill="1" applyAlignment="1">
      <alignment vertical="center" wrapText="1"/>
    </xf>
    <xf numFmtId="4" fontId="9" fillId="0" borderId="0" xfId="0" applyNumberFormat="1" applyFont="1" applyFill="1" applyAlignment="1">
      <alignment horizontal="left" vertical="center"/>
    </xf>
    <xf numFmtId="4" fontId="29" fillId="0" borderId="0" xfId="2" applyNumberFormat="1" applyFont="1" applyAlignment="1">
      <alignment vertical="center"/>
    </xf>
    <xf numFmtId="4" fontId="30" fillId="4" borderId="0" xfId="2" applyNumberFormat="1" applyFont="1" applyFill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Fill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center" vertical="center"/>
    </xf>
    <xf numFmtId="4" fontId="27" fillId="0" borderId="13" xfId="2" applyNumberFormat="1" applyFont="1" applyBorder="1" applyAlignment="1">
      <alignment vertical="center" wrapText="1"/>
    </xf>
    <xf numFmtId="4" fontId="27" fillId="0" borderId="13" xfId="2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" fontId="31" fillId="0" borderId="0" xfId="2" applyNumberFormat="1" applyFont="1" applyAlignment="1">
      <alignment vertical="center" wrapText="1"/>
    </xf>
    <xf numFmtId="4" fontId="31" fillId="0" borderId="0" xfId="2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4" fontId="3" fillId="0" borderId="0" xfId="2" applyNumberFormat="1" applyFont="1" applyFill="1" applyAlignment="1">
      <alignment horizontal="right" vertical="center" wrapText="1"/>
    </xf>
    <xf numFmtId="4" fontId="32" fillId="0" borderId="0" xfId="2" applyNumberFormat="1" applyFont="1" applyAlignment="1">
      <alignment vertical="center" wrapText="1"/>
    </xf>
    <xf numFmtId="4" fontId="32" fillId="0" borderId="0" xfId="2" applyNumberFormat="1" applyFont="1" applyFill="1" applyAlignment="1">
      <alignment horizontal="right" vertical="center" wrapText="1"/>
    </xf>
    <xf numFmtId="4" fontId="33" fillId="0" borderId="0" xfId="2" applyNumberFormat="1" applyFont="1" applyAlignment="1">
      <alignment vertical="center" wrapText="1"/>
    </xf>
    <xf numFmtId="4" fontId="33" fillId="0" borderId="0" xfId="2" applyNumberFormat="1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vertical="center"/>
    </xf>
    <xf numFmtId="4" fontId="33" fillId="0" borderId="0" xfId="2" applyNumberFormat="1" applyFont="1" applyFill="1" applyAlignment="1">
      <alignment vertical="center" wrapText="1"/>
    </xf>
    <xf numFmtId="180" fontId="2" fillId="0" borderId="34" xfId="2" applyNumberFormat="1" applyFont="1" applyBorder="1" applyAlignment="1">
      <alignment vertical="center" wrapText="1"/>
    </xf>
    <xf numFmtId="0" fontId="2" fillId="0" borderId="35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2" fillId="0" borderId="35" xfId="0" applyNumberFormat="1" applyFont="1" applyFill="1" applyBorder="1" applyAlignment="1">
      <alignment vertical="center"/>
    </xf>
    <xf numFmtId="0" fontId="5" fillId="0" borderId="35" xfId="0" applyNumberFormat="1" applyFont="1" applyFill="1" applyBorder="1" applyAlignment="1">
      <alignment vertical="center"/>
    </xf>
    <xf numFmtId="0" fontId="6" fillId="0" borderId="35" xfId="0" applyNumberFormat="1" applyFont="1" applyFill="1" applyBorder="1" applyAlignment="1">
      <alignment vertical="center"/>
    </xf>
    <xf numFmtId="4" fontId="34" fillId="0" borderId="0" xfId="0" applyNumberFormat="1" applyFont="1">
      <alignment vertical="center"/>
    </xf>
    <xf numFmtId="0" fontId="2" fillId="0" borderId="35" xfId="0" applyNumberFormat="1" applyFont="1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right" vertical="center" wrapText="1"/>
    </xf>
    <xf numFmtId="4" fontId="16" fillId="0" borderId="0" xfId="0" applyNumberFormat="1" applyFont="1" applyFill="1" applyAlignment="1">
      <alignment horizontal="right" vertical="center" wrapText="1"/>
    </xf>
    <xf numFmtId="0" fontId="7" fillId="0" borderId="35" xfId="0" applyNumberFormat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6" fillId="6" borderId="0" xfId="0" applyNumberFormat="1" applyFont="1" applyFill="1" applyAlignment="1">
      <alignment horizontal="left" vertical="center" wrapText="1"/>
    </xf>
    <xf numFmtId="4" fontId="16" fillId="6" borderId="0" xfId="0" applyNumberFormat="1" applyFont="1" applyFill="1" applyBorder="1" applyAlignment="1">
      <alignment horizontal="right" vertical="center" wrapText="1"/>
    </xf>
    <xf numFmtId="0" fontId="27" fillId="4" borderId="0" xfId="0" applyNumberFormat="1" applyFont="1" applyFill="1" applyAlignment="1">
      <alignment horizontal="left" vertical="center" wrapText="1"/>
    </xf>
    <xf numFmtId="4" fontId="24" fillId="4" borderId="0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999FF"/>
      <color rgb="0099CC00"/>
      <color rgb="00CCFFFF"/>
      <color rgb="00FFFF99"/>
      <color rgb="00FFFF00"/>
      <color rgb="00FF0000"/>
      <color rgb="00000000"/>
      <color rgb="00DEFFE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hare%20Folder\COST%20CONTROL%20-%20LK\LK\20.026%20-%20TPPI%20Petamina\LK%20-%20Rekind%20TPP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al Awal-Kasbon"/>
      <sheetName val="LK Rekap"/>
      <sheetName val="Ex.1"/>
      <sheetName val="Ex.2"/>
      <sheetName val="Ex.3"/>
      <sheetName val="Ex.4"/>
      <sheetName val="Ex.5"/>
      <sheetName val="Ex.6"/>
      <sheetName val="Ex.7"/>
      <sheetName val="Rek.7"/>
      <sheetName val="Rek.8"/>
      <sheetName val="Rek.9"/>
      <sheetName val="Rek.10"/>
      <sheetName val="Rek.11"/>
      <sheetName val="Rek.12"/>
      <sheetName val="Rek.13"/>
      <sheetName val="Rek.14"/>
      <sheetName val="Rek.15"/>
      <sheetName val="Rek.16"/>
      <sheetName val="Rek.17"/>
      <sheetName val="Rek.18"/>
      <sheetName val="Rek.19"/>
      <sheetName val="Rek.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1">
          <cell r="F11">
            <v>0</v>
          </cell>
        </row>
      </sheetData>
      <sheetData sheetId="2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45"/>
  <sheetViews>
    <sheetView view="pageBreakPreview" zoomScale="80" zoomScaleNormal="70" workbookViewId="0">
      <selection activeCell="F11" sqref="F11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2</v>
      </c>
      <c r="F3" s="26" t="s">
        <v>3</v>
      </c>
      <c r="G3" s="27">
        <f>+E42</f>
        <v>684614896.23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F27</f>
        <v>3630500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8</v>
      </c>
      <c r="F5" s="35" t="s">
        <v>9</v>
      </c>
      <c r="G5" s="36">
        <f>G3-G4</f>
        <v>680984396.23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0.994697018688912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684614896.23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16</v>
      </c>
      <c r="D14" s="69"/>
      <c r="E14" s="70"/>
      <c r="F14" s="81">
        <v>0</v>
      </c>
      <c r="G14" s="72"/>
      <c r="H14" s="188"/>
    </row>
    <row r="15" s="2" customFormat="1" customHeight="1" spans="2:8">
      <c r="B15" s="68"/>
      <c r="C15" s="69"/>
      <c r="D15" s="69"/>
      <c r="E15" s="70"/>
      <c r="F15" s="81"/>
      <c r="G15" s="72"/>
      <c r="H15" s="188"/>
    </row>
    <row r="16" s="2" customFormat="1" customHeight="1" spans="2:8">
      <c r="B16" s="68"/>
      <c r="C16" s="69"/>
      <c r="D16" s="69"/>
      <c r="E16" s="70"/>
      <c r="F16" s="81"/>
      <c r="G16" s="72"/>
      <c r="H16" s="188"/>
    </row>
    <row r="17" s="2" customFormat="1" customHeight="1" spans="2:8">
      <c r="B17" s="68"/>
      <c r="C17" s="83"/>
      <c r="D17" s="83"/>
      <c r="E17" s="84"/>
      <c r="F17" s="81"/>
      <c r="G17" s="72"/>
      <c r="H17" s="188"/>
    </row>
    <row r="18" s="7" customFormat="1" customHeight="1" spans="2:8">
      <c r="B18" s="85"/>
      <c r="C18" s="86"/>
      <c r="D18" s="87"/>
      <c r="E18" s="88" t="s">
        <v>17</v>
      </c>
      <c r="F18" s="89">
        <f>SUM(F11:F17)</f>
        <v>0</v>
      </c>
      <c r="G18" s="90">
        <f>G10-F18</f>
        <v>684614896.23</v>
      </c>
      <c r="H18" s="190"/>
    </row>
    <row r="19" s="7" customFormat="1" ht="10" customHeight="1" spans="2:8">
      <c r="B19" s="85"/>
      <c r="C19" s="91"/>
      <c r="D19" s="92"/>
      <c r="E19" s="93"/>
      <c r="F19" s="94"/>
      <c r="G19" s="95"/>
      <c r="H19" s="190"/>
    </row>
    <row r="20" s="7" customFormat="1" ht="10" customHeight="1" spans="2:8">
      <c r="B20" s="85"/>
      <c r="C20" s="91"/>
      <c r="D20" s="92"/>
      <c r="E20" s="93"/>
      <c r="F20" s="94"/>
      <c r="G20" s="95"/>
      <c r="H20" s="190"/>
    </row>
    <row r="21" s="7" customFormat="1" customHeight="1" spans="2:10">
      <c r="B21" s="85"/>
      <c r="C21" s="96"/>
      <c r="D21" s="92"/>
      <c r="E21" s="97" t="s">
        <v>18</v>
      </c>
      <c r="F21" s="94"/>
      <c r="G21" s="95"/>
      <c r="H21" s="190"/>
      <c r="J21" s="191"/>
    </row>
    <row r="22" s="2" customFormat="1" customHeight="1" spans="2:10">
      <c r="B22" s="68"/>
      <c r="C22" s="116">
        <v>44712</v>
      </c>
      <c r="D22" s="139" t="s">
        <v>19</v>
      </c>
      <c r="E22" s="199" t="s">
        <v>20</v>
      </c>
      <c r="F22" s="200">
        <v>3630500</v>
      </c>
      <c r="G22" s="95"/>
      <c r="H22" s="188"/>
      <c r="J22" s="200"/>
    </row>
    <row r="23" s="9" customFormat="1" customHeight="1" spans="2:8">
      <c r="B23" s="106"/>
      <c r="C23" s="107">
        <v>44672</v>
      </c>
      <c r="D23" s="108"/>
      <c r="E23" s="201" t="s">
        <v>21</v>
      </c>
      <c r="F23" s="202">
        <v>3630500</v>
      </c>
      <c r="G23" s="111"/>
      <c r="H23" s="195"/>
    </row>
    <row r="24" s="10" customFormat="1" customHeight="1" spans="1:256">
      <c r="A24" s="115"/>
      <c r="B24" s="68"/>
      <c r="C24" s="116"/>
      <c r="D24" s="117"/>
      <c r="E24" s="118"/>
      <c r="F24" s="119">
        <v>0</v>
      </c>
      <c r="G24" s="120"/>
      <c r="H24" s="188"/>
      <c r="IS24" s="115"/>
      <c r="IT24" s="115"/>
      <c r="IU24" s="115"/>
      <c r="IV24" s="115"/>
    </row>
    <row r="25" s="7" customFormat="1" customHeight="1" spans="2:8">
      <c r="B25" s="85"/>
      <c r="C25" s="91"/>
      <c r="D25" s="92"/>
      <c r="E25" s="121" t="s">
        <v>22</v>
      </c>
      <c r="F25" s="122">
        <f>F22-SUM(F23:F24)</f>
        <v>0</v>
      </c>
      <c r="G25" s="123"/>
      <c r="H25" s="190"/>
    </row>
    <row r="26" s="2" customFormat="1" customHeight="1" spans="2:8">
      <c r="B26" s="68"/>
      <c r="C26" s="124"/>
      <c r="D26" s="124"/>
      <c r="E26" s="125"/>
      <c r="F26" s="125"/>
      <c r="G26" s="125"/>
      <c r="H26" s="190"/>
    </row>
    <row r="27" s="2" customFormat="1" customHeight="1" spans="2:8">
      <c r="B27" s="68"/>
      <c r="C27" s="126"/>
      <c r="D27" s="127"/>
      <c r="E27" s="128" t="s">
        <v>23</v>
      </c>
      <c r="F27" s="95">
        <f>F18+F22</f>
        <v>3630500</v>
      </c>
      <c r="G27" s="129">
        <f>G10-F27</f>
        <v>680984396.23</v>
      </c>
      <c r="H27" s="190"/>
    </row>
    <row r="28" s="2" customFormat="1" ht="2" customHeight="1" spans="2:8">
      <c r="B28" s="22"/>
      <c r="C28" s="130"/>
      <c r="D28" s="131"/>
      <c r="E28" s="132"/>
      <c r="F28" s="133"/>
      <c r="G28" s="133"/>
      <c r="H28" s="185"/>
    </row>
    <row r="29" s="2" customFormat="1" ht="2" customHeight="1" spans="2:8">
      <c r="B29" s="134"/>
      <c r="C29" s="135"/>
      <c r="D29" s="136"/>
      <c r="E29" s="135"/>
      <c r="F29" s="137"/>
      <c r="G29" s="137"/>
      <c r="H29" s="196"/>
    </row>
    <row r="30" s="2" customFormat="1" customHeight="1" spans="2:8">
      <c r="B30" s="22"/>
      <c r="C30" s="138" t="s">
        <v>24</v>
      </c>
      <c r="D30" s="139"/>
      <c r="E30" s="132"/>
      <c r="F30" s="140"/>
      <c r="G30" s="141"/>
      <c r="H30" s="185"/>
    </row>
    <row r="31" s="2" customFormat="1" ht="10" customHeight="1" spans="2:8">
      <c r="B31" s="68"/>
      <c r="C31" s="142"/>
      <c r="D31" s="143"/>
      <c r="E31" s="144"/>
      <c r="F31" s="145"/>
      <c r="G31" s="145"/>
      <c r="H31" s="185"/>
    </row>
    <row r="32" s="11" customFormat="1" ht="25" customHeight="1" spans="1:256">
      <c r="A32" s="146"/>
      <c r="B32" s="147"/>
      <c r="C32" s="148" t="s">
        <v>25</v>
      </c>
      <c r="D32" s="149" t="s">
        <v>1</v>
      </c>
      <c r="E32" s="150">
        <f>F25</f>
        <v>0</v>
      </c>
      <c r="F32" s="151"/>
      <c r="G32" s="151"/>
      <c r="H32" s="197"/>
      <c r="IS32" s="146"/>
      <c r="IT32" s="146"/>
      <c r="IU32" s="146"/>
      <c r="IV32" s="146"/>
    </row>
    <row r="33" s="2" customFormat="1" ht="10" customHeight="1" spans="1:256">
      <c r="A33" s="1"/>
      <c r="B33" s="68"/>
      <c r="C33" s="74"/>
      <c r="D33" s="152"/>
      <c r="E33" s="153"/>
      <c r="F33" s="120"/>
      <c r="G33" s="120"/>
      <c r="H33" s="188"/>
      <c r="IS33" s="1"/>
      <c r="IT33" s="1"/>
      <c r="IU33" s="1"/>
      <c r="IV33" s="1"/>
    </row>
    <row r="34" s="11" customFormat="1" ht="25" customHeight="1" spans="1:256">
      <c r="A34" s="146"/>
      <c r="B34" s="154"/>
      <c r="C34" s="155" t="s">
        <v>26</v>
      </c>
      <c r="D34" s="156" t="s">
        <v>1</v>
      </c>
      <c r="E34" s="157" t="s">
        <v>27</v>
      </c>
      <c r="F34" s="158"/>
      <c r="G34" s="159"/>
      <c r="H34" s="197"/>
      <c r="IS34" s="146"/>
      <c r="IT34" s="146"/>
      <c r="IU34" s="146"/>
      <c r="IV34" s="146"/>
    </row>
    <row r="35" s="11" customFormat="1" ht="25" customHeight="1" spans="1:256">
      <c r="A35" s="146"/>
      <c r="B35" s="154"/>
      <c r="C35" s="155" t="s">
        <v>28</v>
      </c>
      <c r="D35" s="156" t="s">
        <v>1</v>
      </c>
      <c r="E35" s="160" t="s">
        <v>29</v>
      </c>
      <c r="F35" s="161"/>
      <c r="G35" s="162" t="s">
        <v>30</v>
      </c>
      <c r="H35" s="197"/>
      <c r="IS35" s="146"/>
      <c r="IT35" s="146"/>
      <c r="IU35" s="146"/>
      <c r="IV35" s="146"/>
    </row>
    <row r="36" s="2" customFormat="1" ht="5" customHeight="1" spans="2:8">
      <c r="B36" s="22"/>
      <c r="C36" s="163"/>
      <c r="D36" s="164"/>
      <c r="E36" s="165"/>
      <c r="F36" s="140"/>
      <c r="G36" s="141"/>
      <c r="H36" s="185"/>
    </row>
    <row r="37" s="2" customFormat="1" ht="5" customHeight="1" spans="2:8">
      <c r="B37" s="134"/>
      <c r="C37" s="166"/>
      <c r="D37" s="167"/>
      <c r="E37" s="135"/>
      <c r="F37" s="168"/>
      <c r="G37" s="169"/>
      <c r="H37" s="196"/>
    </row>
    <row r="38" s="2" customFormat="1" customHeight="1" spans="3:7">
      <c r="C38" s="170"/>
      <c r="D38" s="171"/>
      <c r="E38" s="14"/>
      <c r="F38" s="172"/>
      <c r="G38" s="173"/>
    </row>
    <row r="39" s="2" customFormat="1" customHeight="1" spans="2:8">
      <c r="B39" s="174"/>
      <c r="C39" s="175" t="s">
        <v>31</v>
      </c>
      <c r="D39" s="176"/>
      <c r="E39" s="14"/>
      <c r="F39" s="177"/>
      <c r="G39" s="177"/>
      <c r="H39" s="174"/>
    </row>
    <row r="40" s="2" customFormat="1" customHeight="1" spans="4:7">
      <c r="D40" s="171"/>
      <c r="E40" s="14"/>
      <c r="F40" s="178" t="s">
        <v>32</v>
      </c>
      <c r="G40" s="179">
        <v>15000000</v>
      </c>
    </row>
    <row r="41" s="2" customFormat="1" customHeight="1" spans="3:7">
      <c r="C41" s="2" t="s">
        <v>33</v>
      </c>
      <c r="D41" s="171"/>
      <c r="E41" s="14">
        <v>68461489623</v>
      </c>
      <c r="F41" s="180" t="s">
        <v>34</v>
      </c>
      <c r="G41" s="181"/>
    </row>
    <row r="42" s="2" customFormat="1" customHeight="1" spans="3:7">
      <c r="C42" s="182">
        <v>0.01</v>
      </c>
      <c r="D42" s="171"/>
      <c r="E42" s="14">
        <f>E41*C42</f>
        <v>684614896.23</v>
      </c>
      <c r="F42" s="180" t="s">
        <v>35</v>
      </c>
      <c r="G42" s="183"/>
    </row>
    <row r="43" customHeight="1" spans="7:252">
      <c r="G43" s="16"/>
      <c r="H43" s="2"/>
      <c r="IR43" s="1"/>
    </row>
    <row r="44" customHeight="1" spans="7:252">
      <c r="G44" s="16"/>
      <c r="H44" s="2"/>
      <c r="IR44" s="1"/>
    </row>
    <row r="45" customHeight="1" spans="7:252">
      <c r="G45" s="16"/>
      <c r="H45" s="2"/>
      <c r="IR45" s="1"/>
    </row>
  </sheetData>
  <mergeCells count="4">
    <mergeCell ref="C9:E9"/>
    <mergeCell ref="C14:E14"/>
    <mergeCell ref="C17:E17"/>
    <mergeCell ref="C27:D27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45"/>
  <sheetViews>
    <sheetView view="pageBreakPreview" zoomScale="80" zoomScaleNormal="70" workbookViewId="0">
      <selection activeCell="F23" sqref="F23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36</v>
      </c>
      <c r="F3" s="26" t="s">
        <v>3</v>
      </c>
      <c r="G3" s="27">
        <f>+E42</f>
        <v>684614896.23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F27</f>
        <v>5874500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37</v>
      </c>
      <c r="F5" s="35" t="s">
        <v>9</v>
      </c>
      <c r="G5" s="36">
        <f>G3-G4</f>
        <v>678740396.23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0.991419263541665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684614896.23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69"/>
      <c r="D15" s="69"/>
      <c r="E15" s="70"/>
      <c r="F15" s="81"/>
      <c r="G15" s="72"/>
      <c r="H15" s="188"/>
    </row>
    <row r="16" s="2" customFormat="1" customHeight="1" spans="2:8">
      <c r="B16" s="68"/>
      <c r="C16" s="69"/>
      <c r="D16" s="69"/>
      <c r="E16" s="70"/>
      <c r="F16" s="81"/>
      <c r="G16" s="72"/>
      <c r="H16" s="188"/>
    </row>
    <row r="17" s="2" customFormat="1" customHeight="1" spans="2:8">
      <c r="B17" s="68"/>
      <c r="C17" s="83"/>
      <c r="D17" s="83"/>
      <c r="E17" s="84"/>
      <c r="F17" s="81"/>
      <c r="G17" s="72"/>
      <c r="H17" s="188"/>
    </row>
    <row r="18" s="7" customFormat="1" customHeight="1" spans="2:8">
      <c r="B18" s="85"/>
      <c r="C18" s="86"/>
      <c r="D18" s="87"/>
      <c r="E18" s="88" t="s">
        <v>17</v>
      </c>
      <c r="F18" s="89">
        <f>SUM(F11:F17)</f>
        <v>3630500</v>
      </c>
      <c r="G18" s="90">
        <f>G10-F18</f>
        <v>680984396.23</v>
      </c>
      <c r="H18" s="190"/>
    </row>
    <row r="19" s="7" customFormat="1" ht="10" customHeight="1" spans="2:8">
      <c r="B19" s="85"/>
      <c r="C19" s="91"/>
      <c r="D19" s="92"/>
      <c r="E19" s="93"/>
      <c r="F19" s="94"/>
      <c r="G19" s="95"/>
      <c r="H19" s="190"/>
    </row>
    <row r="20" s="7" customFormat="1" ht="10" customHeight="1" spans="2:8">
      <c r="B20" s="85"/>
      <c r="C20" s="91"/>
      <c r="D20" s="92"/>
      <c r="E20" s="93"/>
      <c r="F20" s="94"/>
      <c r="G20" s="95"/>
      <c r="H20" s="190"/>
    </row>
    <row r="21" s="7" customFormat="1" customHeight="1" spans="2:10">
      <c r="B21" s="85"/>
      <c r="C21" s="96"/>
      <c r="D21" s="92"/>
      <c r="E21" s="97" t="s">
        <v>18</v>
      </c>
      <c r="F21" s="94"/>
      <c r="G21" s="95"/>
      <c r="H21" s="190"/>
      <c r="J21" s="191"/>
    </row>
    <row r="22" s="2" customFormat="1" customHeight="1" spans="2:10">
      <c r="B22" s="68"/>
      <c r="C22" s="116">
        <v>44712</v>
      </c>
      <c r="D22" s="139" t="s">
        <v>19</v>
      </c>
      <c r="E22" s="199" t="s">
        <v>20</v>
      </c>
      <c r="F22" s="200">
        <v>2244000</v>
      </c>
      <c r="G22" s="95"/>
      <c r="H22" s="188"/>
      <c r="J22" s="200"/>
    </row>
    <row r="23" s="9" customFormat="1" customHeight="1" spans="2:8">
      <c r="B23" s="106"/>
      <c r="C23" s="107">
        <v>44672</v>
      </c>
      <c r="D23" s="108"/>
      <c r="E23" s="109" t="s">
        <v>39</v>
      </c>
      <c r="F23" s="202">
        <v>1369500</v>
      </c>
      <c r="G23" s="111"/>
      <c r="H23" s="195"/>
    </row>
    <row r="24" s="10" customFormat="1" customHeight="1" spans="1:256">
      <c r="A24" s="115"/>
      <c r="B24" s="68"/>
      <c r="C24" s="116"/>
      <c r="D24" s="117"/>
      <c r="E24" s="118"/>
      <c r="F24" s="119">
        <v>0</v>
      </c>
      <c r="G24" s="120"/>
      <c r="H24" s="188"/>
      <c r="IS24" s="115"/>
      <c r="IT24" s="115"/>
      <c r="IU24" s="115"/>
      <c r="IV24" s="115"/>
    </row>
    <row r="25" s="7" customFormat="1" customHeight="1" spans="2:8">
      <c r="B25" s="85"/>
      <c r="C25" s="91"/>
      <c r="D25" s="92"/>
      <c r="E25" s="121" t="s">
        <v>22</v>
      </c>
      <c r="F25" s="122">
        <f>F22-SUM(F23:F24)</f>
        <v>874500</v>
      </c>
      <c r="G25" s="123"/>
      <c r="H25" s="190"/>
    </row>
    <row r="26" s="2" customFormat="1" customHeight="1" spans="2:8">
      <c r="B26" s="68"/>
      <c r="C26" s="124"/>
      <c r="D26" s="124"/>
      <c r="E26" s="125"/>
      <c r="F26" s="125"/>
      <c r="G26" s="125"/>
      <c r="H26" s="190"/>
    </row>
    <row r="27" s="2" customFormat="1" customHeight="1" spans="2:8">
      <c r="B27" s="68"/>
      <c r="C27" s="126"/>
      <c r="D27" s="127"/>
      <c r="E27" s="128" t="s">
        <v>23</v>
      </c>
      <c r="F27" s="95">
        <f>F18+F22</f>
        <v>5874500</v>
      </c>
      <c r="G27" s="129">
        <f>G10-F27</f>
        <v>678740396.23</v>
      </c>
      <c r="H27" s="190"/>
    </row>
    <row r="28" s="2" customFormat="1" ht="2" customHeight="1" spans="2:8">
      <c r="B28" s="22"/>
      <c r="C28" s="130"/>
      <c r="D28" s="131"/>
      <c r="E28" s="132"/>
      <c r="F28" s="133"/>
      <c r="G28" s="133"/>
      <c r="H28" s="185"/>
    </row>
    <row r="29" s="2" customFormat="1" ht="2" customHeight="1" spans="2:8">
      <c r="B29" s="134"/>
      <c r="C29" s="135"/>
      <c r="D29" s="136"/>
      <c r="E29" s="135"/>
      <c r="F29" s="137"/>
      <c r="G29" s="137"/>
      <c r="H29" s="196"/>
    </row>
    <row r="30" s="2" customFormat="1" customHeight="1" spans="2:8">
      <c r="B30" s="22"/>
      <c r="C30" s="138" t="s">
        <v>24</v>
      </c>
      <c r="D30" s="139"/>
      <c r="E30" s="132"/>
      <c r="F30" s="140"/>
      <c r="G30" s="141"/>
      <c r="H30" s="185"/>
    </row>
    <row r="31" s="2" customFormat="1" ht="10" customHeight="1" spans="2:8">
      <c r="B31" s="68"/>
      <c r="C31" s="142"/>
      <c r="D31" s="143"/>
      <c r="E31" s="144"/>
      <c r="F31" s="145"/>
      <c r="G31" s="145"/>
      <c r="H31" s="185"/>
    </row>
    <row r="32" s="11" customFormat="1" ht="25" customHeight="1" spans="1:256">
      <c r="A32" s="146"/>
      <c r="B32" s="147"/>
      <c r="C32" s="148" t="s">
        <v>25</v>
      </c>
      <c r="D32" s="149" t="s">
        <v>1</v>
      </c>
      <c r="E32" s="150">
        <f>F25</f>
        <v>874500</v>
      </c>
      <c r="F32" s="151"/>
      <c r="G32" s="151"/>
      <c r="H32" s="197"/>
      <c r="IS32" s="146"/>
      <c r="IT32" s="146"/>
      <c r="IU32" s="146"/>
      <c r="IV32" s="146"/>
    </row>
    <row r="33" s="2" customFormat="1" ht="10" customHeight="1" spans="1:256">
      <c r="A33" s="1"/>
      <c r="B33" s="68"/>
      <c r="C33" s="74"/>
      <c r="D33" s="152"/>
      <c r="E33" s="153"/>
      <c r="F33" s="120"/>
      <c r="G33" s="120"/>
      <c r="H33" s="188"/>
      <c r="IS33" s="1"/>
      <c r="IT33" s="1"/>
      <c r="IU33" s="1"/>
      <c r="IV33" s="1"/>
    </row>
    <row r="34" s="11" customFormat="1" ht="25" customHeight="1" spans="1:256">
      <c r="A34" s="146"/>
      <c r="B34" s="154"/>
      <c r="C34" s="155" t="s">
        <v>26</v>
      </c>
      <c r="D34" s="156" t="s">
        <v>1</v>
      </c>
      <c r="E34" s="157" t="s">
        <v>27</v>
      </c>
      <c r="F34" s="158"/>
      <c r="G34" s="159"/>
      <c r="H34" s="197"/>
      <c r="IS34" s="146"/>
      <c r="IT34" s="146"/>
      <c r="IU34" s="146"/>
      <c r="IV34" s="146"/>
    </row>
    <row r="35" s="11" customFormat="1" ht="25" customHeight="1" spans="1:256">
      <c r="A35" s="146"/>
      <c r="B35" s="154"/>
      <c r="C35" s="155" t="s">
        <v>28</v>
      </c>
      <c r="D35" s="156" t="s">
        <v>1</v>
      </c>
      <c r="E35" s="160" t="s">
        <v>29</v>
      </c>
      <c r="F35" s="161"/>
      <c r="G35" s="162" t="s">
        <v>30</v>
      </c>
      <c r="H35" s="197"/>
      <c r="IS35" s="146"/>
      <c r="IT35" s="146"/>
      <c r="IU35" s="146"/>
      <c r="IV35" s="146"/>
    </row>
    <row r="36" s="2" customFormat="1" ht="5" customHeight="1" spans="2:8">
      <c r="B36" s="22"/>
      <c r="C36" s="163"/>
      <c r="D36" s="164"/>
      <c r="E36" s="165"/>
      <c r="F36" s="140"/>
      <c r="G36" s="141"/>
      <c r="H36" s="185"/>
    </row>
    <row r="37" s="2" customFormat="1" ht="5" customHeight="1" spans="2:8">
      <c r="B37" s="134"/>
      <c r="C37" s="166"/>
      <c r="D37" s="167"/>
      <c r="E37" s="135"/>
      <c r="F37" s="168"/>
      <c r="G37" s="169"/>
      <c r="H37" s="196"/>
    </row>
    <row r="38" s="2" customFormat="1" customHeight="1" spans="3:7">
      <c r="C38" s="170"/>
      <c r="D38" s="171"/>
      <c r="E38" s="14"/>
      <c r="F38" s="172"/>
      <c r="G38" s="173"/>
    </row>
    <row r="39" s="2" customFormat="1" customHeight="1" spans="2:8">
      <c r="B39" s="174"/>
      <c r="C39" s="175" t="s">
        <v>31</v>
      </c>
      <c r="D39" s="176"/>
      <c r="E39" s="14"/>
      <c r="F39" s="177"/>
      <c r="G39" s="177"/>
      <c r="H39" s="174"/>
    </row>
    <row r="40" s="2" customFormat="1" customHeight="1" spans="4:7">
      <c r="D40" s="171"/>
      <c r="E40" s="14"/>
      <c r="F40" s="178" t="s">
        <v>32</v>
      </c>
      <c r="G40" s="179">
        <v>15000000</v>
      </c>
    </row>
    <row r="41" s="2" customFormat="1" customHeight="1" spans="3:7">
      <c r="C41" s="2" t="s">
        <v>33</v>
      </c>
      <c r="D41" s="171"/>
      <c r="E41" s="14">
        <v>68461489623</v>
      </c>
      <c r="F41" s="180" t="s">
        <v>34</v>
      </c>
      <c r="G41" s="181"/>
    </row>
    <row r="42" s="2" customFormat="1" customHeight="1" spans="3:7">
      <c r="C42" s="182">
        <v>0.01</v>
      </c>
      <c r="D42" s="171"/>
      <c r="E42" s="14">
        <f>E41*C42</f>
        <v>684614896.23</v>
      </c>
      <c r="F42" s="180" t="s">
        <v>35</v>
      </c>
      <c r="G42" s="183"/>
    </row>
    <row r="43" customHeight="1" spans="7:252">
      <c r="G43" s="16"/>
      <c r="H43" s="2"/>
      <c r="IR43" s="1"/>
    </row>
    <row r="44" customHeight="1" spans="7:252">
      <c r="G44" s="16"/>
      <c r="H44" s="2"/>
      <c r="IR44" s="1"/>
    </row>
    <row r="45" customHeight="1" spans="7:252">
      <c r="G45" s="16"/>
      <c r="H45" s="2"/>
      <c r="IR45" s="1"/>
    </row>
  </sheetData>
  <mergeCells count="4">
    <mergeCell ref="C9:E9"/>
    <mergeCell ref="C14:E14"/>
    <mergeCell ref="C17:E17"/>
    <mergeCell ref="C27:D27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49"/>
  <sheetViews>
    <sheetView view="pageBreakPreview" zoomScale="80" zoomScaleNormal="70" topLeftCell="A13" workbookViewId="0">
      <selection activeCell="E5" sqref="E5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40</v>
      </c>
      <c r="F3" s="26" t="s">
        <v>3</v>
      </c>
      <c r="G3" s="27">
        <f>+E46</f>
        <v>753130593.055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F31</f>
        <v>13255894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41</v>
      </c>
      <c r="F5" s="35" t="s">
        <v>9</v>
      </c>
      <c r="G5" s="36">
        <f>G3-G4</f>
        <v>739874699.055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0.982398943659653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753130593.055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73" t="s">
        <v>42</v>
      </c>
      <c r="D15" s="69"/>
      <c r="E15" s="70"/>
      <c r="F15" s="81">
        <f>+LK.02!F22</f>
        <v>2244000</v>
      </c>
      <c r="G15" s="72"/>
      <c r="H15" s="188"/>
    </row>
    <row r="16" s="2" customFormat="1" customHeight="1" spans="2:8">
      <c r="B16" s="68"/>
      <c r="C16" s="73"/>
      <c r="D16" s="73"/>
      <c r="E16" s="82"/>
      <c r="F16" s="81"/>
      <c r="G16" s="72"/>
      <c r="H16" s="188"/>
    </row>
    <row r="17" s="2" customFormat="1" customHeight="1" spans="2:8">
      <c r="B17" s="68"/>
      <c r="C17" s="83"/>
      <c r="D17" s="83"/>
      <c r="E17" s="84"/>
      <c r="F17" s="81"/>
      <c r="G17" s="72"/>
      <c r="H17" s="188"/>
    </row>
    <row r="18" s="7" customFormat="1" customHeight="1" spans="2:8">
      <c r="B18" s="85"/>
      <c r="C18" s="86"/>
      <c r="D18" s="87"/>
      <c r="E18" s="88" t="s">
        <v>17</v>
      </c>
      <c r="F18" s="89">
        <f>SUM(F11:F17)</f>
        <v>5874500</v>
      </c>
      <c r="G18" s="90">
        <f>G10-F18</f>
        <v>747256093.055</v>
      </c>
      <c r="H18" s="190"/>
    </row>
    <row r="19" s="7" customFormat="1" ht="10" customHeight="1" spans="2:8">
      <c r="B19" s="85"/>
      <c r="C19" s="91"/>
      <c r="D19" s="92"/>
      <c r="E19" s="93"/>
      <c r="F19" s="94"/>
      <c r="G19" s="95"/>
      <c r="H19" s="190"/>
    </row>
    <row r="20" s="7" customFormat="1" ht="10" customHeight="1" spans="2:8">
      <c r="B20" s="85"/>
      <c r="C20" s="91"/>
      <c r="D20" s="92"/>
      <c r="E20" s="93"/>
      <c r="F20" s="94"/>
      <c r="G20" s="95"/>
      <c r="H20" s="190"/>
    </row>
    <row r="21" s="7" customFormat="1" customHeight="1" spans="2:10">
      <c r="B21" s="85"/>
      <c r="C21" s="96"/>
      <c r="D21" s="92"/>
      <c r="E21" s="97" t="s">
        <v>18</v>
      </c>
      <c r="F21" s="94"/>
      <c r="G21" s="95"/>
      <c r="H21" s="190"/>
      <c r="J21" s="191"/>
    </row>
    <row r="22" s="2" customFormat="1" customHeight="1" spans="2:10">
      <c r="B22" s="68"/>
      <c r="C22" s="116">
        <v>44746</v>
      </c>
      <c r="D22" s="139" t="s">
        <v>19</v>
      </c>
      <c r="E22" s="199" t="s">
        <v>43</v>
      </c>
      <c r="F22" s="200">
        <v>7381394</v>
      </c>
      <c r="G22" s="95"/>
      <c r="H22" s="188"/>
      <c r="J22" s="200"/>
    </row>
    <row r="23" s="9" customFormat="1" customHeight="1" spans="2:8">
      <c r="B23" s="106"/>
      <c r="C23" s="107">
        <v>44672</v>
      </c>
      <c r="D23" s="108"/>
      <c r="E23" s="109" t="s">
        <v>39</v>
      </c>
      <c r="F23" s="110">
        <v>0</v>
      </c>
      <c r="G23" s="111"/>
      <c r="H23" s="195"/>
    </row>
    <row r="24" s="9" customFormat="1" customHeight="1" spans="2:8">
      <c r="B24" s="106"/>
      <c r="C24" s="107"/>
      <c r="D24" s="108"/>
      <c r="E24" s="201" t="s">
        <v>44</v>
      </c>
      <c r="F24" s="113">
        <v>7381394</v>
      </c>
      <c r="G24" s="111"/>
      <c r="H24" s="195"/>
    </row>
    <row r="25" s="9" customFormat="1" customHeight="1" spans="2:8">
      <c r="B25" s="106"/>
      <c r="C25" s="107"/>
      <c r="D25" s="108"/>
      <c r="E25" s="114" t="s">
        <v>45</v>
      </c>
      <c r="F25" s="113"/>
      <c r="G25" s="111"/>
      <c r="H25" s="195"/>
    </row>
    <row r="26" s="9" customFormat="1" customHeight="1" spans="2:8">
      <c r="B26" s="106"/>
      <c r="C26" s="107"/>
      <c r="D26" s="108"/>
      <c r="E26" s="114" t="s">
        <v>46</v>
      </c>
      <c r="F26" s="113"/>
      <c r="G26" s="111"/>
      <c r="H26" s="195"/>
    </row>
    <row r="27" s="9" customFormat="1" customHeight="1" spans="2:8">
      <c r="B27" s="106"/>
      <c r="C27" s="107"/>
      <c r="D27" s="108"/>
      <c r="E27" s="114" t="s">
        <v>47</v>
      </c>
      <c r="F27" s="113"/>
      <c r="G27" s="111"/>
      <c r="H27" s="195"/>
    </row>
    <row r="28" s="10" customFormat="1" customHeight="1" spans="1:256">
      <c r="A28" s="115"/>
      <c r="B28" s="68"/>
      <c r="C28" s="116"/>
      <c r="D28" s="117"/>
      <c r="E28" s="118"/>
      <c r="F28" s="119">
        <v>0</v>
      </c>
      <c r="G28" s="120"/>
      <c r="H28" s="188"/>
      <c r="IS28" s="115"/>
      <c r="IT28" s="115"/>
      <c r="IU28" s="115"/>
      <c r="IV28" s="115"/>
    </row>
    <row r="29" s="7" customFormat="1" customHeight="1" spans="2:8">
      <c r="B29" s="85"/>
      <c r="C29" s="91"/>
      <c r="D29" s="92"/>
      <c r="E29" s="121" t="s">
        <v>22</v>
      </c>
      <c r="F29" s="122">
        <f>F22-SUM(F23:F28)</f>
        <v>0</v>
      </c>
      <c r="G29" s="123"/>
      <c r="H29" s="190"/>
    </row>
    <row r="30" s="2" customFormat="1" customHeight="1" spans="2:8">
      <c r="B30" s="68"/>
      <c r="C30" s="124"/>
      <c r="D30" s="124"/>
      <c r="E30" s="125"/>
      <c r="F30" s="125"/>
      <c r="G30" s="125"/>
      <c r="H30" s="190"/>
    </row>
    <row r="31" s="2" customFormat="1" customHeight="1" spans="2:8">
      <c r="B31" s="68"/>
      <c r="C31" s="126"/>
      <c r="D31" s="127"/>
      <c r="E31" s="128" t="s">
        <v>23</v>
      </c>
      <c r="F31" s="95">
        <f>F18+F22</f>
        <v>13255894</v>
      </c>
      <c r="G31" s="129">
        <f>G10-F31</f>
        <v>739874699.055</v>
      </c>
      <c r="H31" s="190"/>
    </row>
    <row r="32" s="2" customFormat="1" ht="2" customHeight="1" spans="2:8">
      <c r="B32" s="22"/>
      <c r="C32" s="130"/>
      <c r="D32" s="131"/>
      <c r="E32" s="132"/>
      <c r="F32" s="133"/>
      <c r="G32" s="133"/>
      <c r="H32" s="185"/>
    </row>
    <row r="33" s="2" customFormat="1" ht="2" customHeight="1" spans="2:8">
      <c r="B33" s="134"/>
      <c r="C33" s="135"/>
      <c r="D33" s="136"/>
      <c r="E33" s="135"/>
      <c r="F33" s="137"/>
      <c r="G33" s="137"/>
      <c r="H33" s="196"/>
    </row>
    <row r="34" s="2" customFormat="1" customHeight="1" spans="2:8">
      <c r="B34" s="22"/>
      <c r="C34" s="138" t="s">
        <v>24</v>
      </c>
      <c r="D34" s="139"/>
      <c r="E34" s="132"/>
      <c r="F34" s="140"/>
      <c r="G34" s="141"/>
      <c r="H34" s="185"/>
    </row>
    <row r="35" s="2" customFormat="1" ht="10" customHeight="1" spans="2:8">
      <c r="B35" s="68"/>
      <c r="C35" s="142"/>
      <c r="D35" s="143"/>
      <c r="E35" s="144"/>
      <c r="F35" s="145"/>
      <c r="G35" s="145"/>
      <c r="H35" s="185"/>
    </row>
    <row r="36" s="11" customFormat="1" ht="25" customHeight="1" spans="1:256">
      <c r="A36" s="146"/>
      <c r="B36" s="147"/>
      <c r="C36" s="148" t="s">
        <v>25</v>
      </c>
      <c r="D36" s="149" t="s">
        <v>1</v>
      </c>
      <c r="E36" s="150">
        <f>F29</f>
        <v>0</v>
      </c>
      <c r="F36" s="151"/>
      <c r="G36" s="151"/>
      <c r="H36" s="197"/>
      <c r="IS36" s="146"/>
      <c r="IT36" s="146"/>
      <c r="IU36" s="146"/>
      <c r="IV36" s="146"/>
    </row>
    <row r="37" s="2" customFormat="1" ht="10" customHeight="1" spans="1:256">
      <c r="A37" s="1"/>
      <c r="B37" s="68"/>
      <c r="C37" s="74"/>
      <c r="D37" s="152"/>
      <c r="E37" s="153"/>
      <c r="F37" s="120"/>
      <c r="G37" s="120"/>
      <c r="H37" s="188"/>
      <c r="IS37" s="1"/>
      <c r="IT37" s="1"/>
      <c r="IU37" s="1"/>
      <c r="IV37" s="1"/>
    </row>
    <row r="38" s="11" customFormat="1" ht="25" customHeight="1" spans="1:256">
      <c r="A38" s="146"/>
      <c r="B38" s="154"/>
      <c r="C38" s="155" t="s">
        <v>26</v>
      </c>
      <c r="D38" s="156" t="s">
        <v>1</v>
      </c>
      <c r="E38" s="157" t="s">
        <v>27</v>
      </c>
      <c r="F38" s="158"/>
      <c r="G38" s="159"/>
      <c r="H38" s="197"/>
      <c r="IS38" s="146"/>
      <c r="IT38" s="146"/>
      <c r="IU38" s="146"/>
      <c r="IV38" s="146"/>
    </row>
    <row r="39" s="11" customFormat="1" ht="25" customHeight="1" spans="1:256">
      <c r="A39" s="146"/>
      <c r="B39" s="154"/>
      <c r="C39" s="155" t="s">
        <v>28</v>
      </c>
      <c r="D39" s="156" t="s">
        <v>1</v>
      </c>
      <c r="E39" s="160" t="s">
        <v>29</v>
      </c>
      <c r="F39" s="161"/>
      <c r="G39" s="162" t="s">
        <v>48</v>
      </c>
      <c r="H39" s="197"/>
      <c r="IS39" s="146"/>
      <c r="IT39" s="146"/>
      <c r="IU39" s="146"/>
      <c r="IV39" s="146"/>
    </row>
    <row r="40" s="2" customFormat="1" ht="5" customHeight="1" spans="2:8">
      <c r="B40" s="22"/>
      <c r="C40" s="163"/>
      <c r="D40" s="164"/>
      <c r="E40" s="165"/>
      <c r="F40" s="140"/>
      <c r="G40" s="141"/>
      <c r="H40" s="185"/>
    </row>
    <row r="41" s="2" customFormat="1" ht="5" customHeight="1" spans="2:8">
      <c r="B41" s="134"/>
      <c r="C41" s="166"/>
      <c r="D41" s="167"/>
      <c r="E41" s="135"/>
      <c r="F41" s="168"/>
      <c r="G41" s="169"/>
      <c r="H41" s="196"/>
    </row>
    <row r="42" s="2" customFormat="1" customHeight="1" spans="3:7">
      <c r="C42" s="170"/>
      <c r="D42" s="171"/>
      <c r="E42" s="14"/>
      <c r="F42" s="172"/>
      <c r="G42" s="173"/>
    </row>
    <row r="43" s="2" customFormat="1" customHeight="1" spans="2:8">
      <c r="B43" s="174"/>
      <c r="C43" s="175" t="s">
        <v>31</v>
      </c>
      <c r="D43" s="176"/>
      <c r="E43" s="14"/>
      <c r="F43" s="177"/>
      <c r="G43" s="177"/>
      <c r="H43" s="174"/>
    </row>
    <row r="44" s="2" customFormat="1" customHeight="1" spans="4:7">
      <c r="D44" s="171"/>
      <c r="E44" s="14"/>
      <c r="F44" s="178" t="s">
        <v>32</v>
      </c>
      <c r="G44" s="179">
        <v>15000000</v>
      </c>
    </row>
    <row r="45" s="2" customFormat="1" customHeight="1" spans="3:7">
      <c r="C45" s="2" t="s">
        <v>33</v>
      </c>
      <c r="D45" s="171"/>
      <c r="E45" s="14">
        <v>75313059305.5</v>
      </c>
      <c r="F45" s="180" t="s">
        <v>34</v>
      </c>
      <c r="G45" s="181"/>
    </row>
    <row r="46" s="2" customFormat="1" customHeight="1" spans="3:7">
      <c r="C46" s="182">
        <v>0.01</v>
      </c>
      <c r="D46" s="171"/>
      <c r="E46" s="14">
        <f>E45*C46</f>
        <v>753130593.055</v>
      </c>
      <c r="F46" s="180" t="s">
        <v>35</v>
      </c>
      <c r="G46" s="183"/>
    </row>
    <row r="47" customHeight="1" spans="7:252">
      <c r="G47" s="16"/>
      <c r="H47" s="2"/>
      <c r="IR47" s="1"/>
    </row>
    <row r="48" customHeight="1" spans="7:252">
      <c r="G48" s="16"/>
      <c r="H48" s="2"/>
      <c r="IR48" s="1"/>
    </row>
    <row r="49" customHeight="1" spans="7:252">
      <c r="G49" s="16"/>
      <c r="H49" s="2"/>
      <c r="IR49" s="1"/>
    </row>
  </sheetData>
  <mergeCells count="4">
    <mergeCell ref="C9:E9"/>
    <mergeCell ref="C14:E14"/>
    <mergeCell ref="C17:E17"/>
    <mergeCell ref="C31:D31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0"/>
  <sheetViews>
    <sheetView view="pageBreakPreview" zoomScale="80" zoomScaleNormal="70" topLeftCell="A15" workbookViewId="0">
      <selection activeCell="E5" sqref="E5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49</v>
      </c>
      <c r="F3" s="26" t="s">
        <v>3</v>
      </c>
      <c r="G3" s="27">
        <f>+E47</f>
        <v>753130593.055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F32</f>
        <v>16847894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50</v>
      </c>
      <c r="F5" s="35" t="s">
        <v>9</v>
      </c>
      <c r="G5" s="36">
        <f>G3-G4</f>
        <v>736282699.055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0.9776295184987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753130593.055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73" t="s">
        <v>42</v>
      </c>
      <c r="D15" s="69"/>
      <c r="E15" s="70"/>
      <c r="F15" s="81">
        <f>+LK.02!F22</f>
        <v>2244000</v>
      </c>
      <c r="G15" s="72"/>
      <c r="H15" s="188"/>
    </row>
    <row r="16" s="2" customFormat="1" customHeight="1" spans="2:8">
      <c r="B16" s="68"/>
      <c r="C16" s="74" t="s">
        <v>51</v>
      </c>
      <c r="D16" s="69"/>
      <c r="E16" s="70"/>
      <c r="F16" s="81">
        <f>+LK.03!F22</f>
        <v>7381394</v>
      </c>
      <c r="G16" s="72"/>
      <c r="H16" s="188"/>
    </row>
    <row r="17" s="2" customFormat="1" customHeight="1" spans="2:8">
      <c r="B17" s="68"/>
      <c r="C17" s="73"/>
      <c r="D17" s="73"/>
      <c r="E17" s="82"/>
      <c r="F17" s="81"/>
      <c r="G17" s="72"/>
      <c r="H17" s="188"/>
    </row>
    <row r="18" s="2" customFormat="1" customHeight="1" spans="2:8">
      <c r="B18" s="68"/>
      <c r="C18" s="83"/>
      <c r="D18" s="83"/>
      <c r="E18" s="84"/>
      <c r="F18" s="81"/>
      <c r="G18" s="72"/>
      <c r="H18" s="188"/>
    </row>
    <row r="19" s="7" customFormat="1" customHeight="1" spans="2:8">
      <c r="B19" s="85"/>
      <c r="C19" s="86"/>
      <c r="D19" s="87"/>
      <c r="E19" s="88" t="s">
        <v>17</v>
      </c>
      <c r="F19" s="89">
        <f>SUM(F11:F18)</f>
        <v>13255894</v>
      </c>
      <c r="G19" s="90">
        <f>G10-F19</f>
        <v>739874699.055</v>
      </c>
      <c r="H19" s="190"/>
    </row>
    <row r="20" s="7" customFormat="1" ht="10" customHeight="1" spans="2:8">
      <c r="B20" s="85"/>
      <c r="C20" s="91"/>
      <c r="D20" s="92"/>
      <c r="E20" s="93"/>
      <c r="F20" s="94"/>
      <c r="G20" s="95"/>
      <c r="H20" s="190"/>
    </row>
    <row r="21" s="7" customFormat="1" ht="10" customHeight="1" spans="2:8">
      <c r="B21" s="85"/>
      <c r="C21" s="91"/>
      <c r="D21" s="92"/>
      <c r="E21" s="93"/>
      <c r="F21" s="94"/>
      <c r="G21" s="95"/>
      <c r="H21" s="190"/>
    </row>
    <row r="22" s="7" customFormat="1" customHeight="1" spans="2:10">
      <c r="B22" s="85"/>
      <c r="C22" s="96"/>
      <c r="D22" s="92"/>
      <c r="E22" s="97" t="s">
        <v>18</v>
      </c>
      <c r="F22" s="94"/>
      <c r="G22" s="95"/>
      <c r="H22" s="190"/>
      <c r="J22" s="191"/>
    </row>
    <row r="23" s="2" customFormat="1" customHeight="1" spans="2:10">
      <c r="B23" s="68"/>
      <c r="C23" s="116">
        <v>44774</v>
      </c>
      <c r="D23" s="139" t="s">
        <v>19</v>
      </c>
      <c r="E23" s="199" t="s">
        <v>52</v>
      </c>
      <c r="F23" s="200">
        <v>3592000</v>
      </c>
      <c r="G23" s="95"/>
      <c r="H23" s="188"/>
      <c r="J23" s="200"/>
    </row>
    <row r="24" s="9" customFormat="1" customHeight="1" spans="2:8">
      <c r="B24" s="106"/>
      <c r="C24" s="107">
        <v>44672</v>
      </c>
      <c r="D24" s="108"/>
      <c r="E24" s="109" t="s">
        <v>39</v>
      </c>
      <c r="F24" s="110">
        <v>0</v>
      </c>
      <c r="G24" s="111"/>
      <c r="H24" s="195"/>
    </row>
    <row r="25" s="9" customFormat="1" customHeight="1" spans="2:8">
      <c r="B25" s="106"/>
      <c r="C25" s="107"/>
      <c r="D25" s="108"/>
      <c r="E25" s="109" t="s">
        <v>53</v>
      </c>
      <c r="F25" s="113">
        <v>2618606</v>
      </c>
      <c r="G25" s="111"/>
      <c r="H25" s="195"/>
    </row>
    <row r="26" s="9" customFormat="1" customHeight="1" spans="2:8">
      <c r="B26" s="106"/>
      <c r="C26" s="107"/>
      <c r="D26" s="108"/>
      <c r="E26" s="114" t="s">
        <v>54</v>
      </c>
      <c r="F26" s="113">
        <v>973394</v>
      </c>
      <c r="G26" s="111"/>
      <c r="H26" s="195"/>
    </row>
    <row r="27" s="9" customFormat="1" customHeight="1" spans="2:8">
      <c r="B27" s="106"/>
      <c r="C27" s="107"/>
      <c r="D27" s="108"/>
      <c r="E27" s="114" t="s">
        <v>46</v>
      </c>
      <c r="F27" s="113"/>
      <c r="G27" s="111"/>
      <c r="H27" s="195"/>
    </row>
    <row r="28" s="9" customFormat="1" customHeight="1" spans="2:8">
      <c r="B28" s="106"/>
      <c r="C28" s="107"/>
      <c r="D28" s="108"/>
      <c r="E28" s="114" t="s">
        <v>47</v>
      </c>
      <c r="F28" s="113"/>
      <c r="G28" s="111"/>
      <c r="H28" s="195"/>
    </row>
    <row r="29" s="10" customFormat="1" customHeight="1" spans="1:256">
      <c r="A29" s="115"/>
      <c r="B29" s="68"/>
      <c r="C29" s="116"/>
      <c r="D29" s="117"/>
      <c r="E29" s="118"/>
      <c r="F29" s="119">
        <v>0</v>
      </c>
      <c r="G29" s="120"/>
      <c r="H29" s="188"/>
      <c r="IS29" s="115"/>
      <c r="IT29" s="115"/>
      <c r="IU29" s="115"/>
      <c r="IV29" s="115"/>
    </row>
    <row r="30" s="7" customFormat="1" customHeight="1" spans="2:8">
      <c r="B30" s="85"/>
      <c r="C30" s="91"/>
      <c r="D30" s="92"/>
      <c r="E30" s="121" t="s">
        <v>22</v>
      </c>
      <c r="F30" s="122">
        <f>F23-SUM(F24:F29)</f>
        <v>0</v>
      </c>
      <c r="G30" s="123"/>
      <c r="H30" s="190"/>
    </row>
    <row r="31" s="2" customFormat="1" customHeight="1" spans="2:8">
      <c r="B31" s="68"/>
      <c r="C31" s="124"/>
      <c r="D31" s="124"/>
      <c r="E31" s="125"/>
      <c r="F31" s="125"/>
      <c r="G31" s="125"/>
      <c r="H31" s="190"/>
    </row>
    <row r="32" s="2" customFormat="1" customHeight="1" spans="2:8">
      <c r="B32" s="68"/>
      <c r="C32" s="126"/>
      <c r="D32" s="127"/>
      <c r="E32" s="128" t="s">
        <v>23</v>
      </c>
      <c r="F32" s="95">
        <f>F19+F23</f>
        <v>16847894</v>
      </c>
      <c r="G32" s="129">
        <f>G10-F32</f>
        <v>736282699.055</v>
      </c>
      <c r="H32" s="190"/>
    </row>
    <row r="33" s="2" customFormat="1" ht="2" customHeight="1" spans="2:8">
      <c r="B33" s="22"/>
      <c r="C33" s="130"/>
      <c r="D33" s="131"/>
      <c r="E33" s="132"/>
      <c r="F33" s="133"/>
      <c r="G33" s="133"/>
      <c r="H33" s="185"/>
    </row>
    <row r="34" s="2" customFormat="1" ht="2" customHeight="1" spans="2:8">
      <c r="B34" s="134"/>
      <c r="C34" s="135"/>
      <c r="D34" s="136"/>
      <c r="E34" s="135"/>
      <c r="F34" s="137"/>
      <c r="G34" s="137"/>
      <c r="H34" s="196"/>
    </row>
    <row r="35" s="2" customFormat="1" customHeight="1" spans="2:8">
      <c r="B35" s="22"/>
      <c r="C35" s="138" t="s">
        <v>24</v>
      </c>
      <c r="D35" s="139"/>
      <c r="E35" s="132"/>
      <c r="F35" s="140"/>
      <c r="G35" s="141"/>
      <c r="H35" s="185"/>
    </row>
    <row r="36" s="2" customFormat="1" ht="10" customHeight="1" spans="2:8">
      <c r="B36" s="68"/>
      <c r="C36" s="142"/>
      <c r="D36" s="143"/>
      <c r="E36" s="144"/>
      <c r="F36" s="145"/>
      <c r="G36" s="145"/>
      <c r="H36" s="185"/>
    </row>
    <row r="37" s="11" customFormat="1" ht="25" customHeight="1" spans="1:256">
      <c r="A37" s="146"/>
      <c r="B37" s="147"/>
      <c r="C37" s="148" t="s">
        <v>25</v>
      </c>
      <c r="D37" s="149" t="s">
        <v>1</v>
      </c>
      <c r="E37" s="150">
        <f>F30</f>
        <v>0</v>
      </c>
      <c r="F37" s="151"/>
      <c r="G37" s="151"/>
      <c r="H37" s="197"/>
      <c r="IS37" s="146"/>
      <c r="IT37" s="146"/>
      <c r="IU37" s="146"/>
      <c r="IV37" s="146"/>
    </row>
    <row r="38" s="2" customFormat="1" ht="10" customHeight="1" spans="1:256">
      <c r="A38" s="1"/>
      <c r="B38" s="68"/>
      <c r="C38" s="74"/>
      <c r="D38" s="152"/>
      <c r="E38" s="153"/>
      <c r="F38" s="120"/>
      <c r="G38" s="120"/>
      <c r="H38" s="188"/>
      <c r="IS38" s="1"/>
      <c r="IT38" s="1"/>
      <c r="IU38" s="1"/>
      <c r="IV38" s="1"/>
    </row>
    <row r="39" s="11" customFormat="1" ht="25" customHeight="1" spans="1:256">
      <c r="A39" s="146"/>
      <c r="B39" s="154"/>
      <c r="C39" s="155" t="s">
        <v>26</v>
      </c>
      <c r="D39" s="156" t="s">
        <v>1</v>
      </c>
      <c r="E39" s="157" t="s">
        <v>27</v>
      </c>
      <c r="F39" s="158"/>
      <c r="G39" s="159"/>
      <c r="H39" s="197"/>
      <c r="IS39" s="146"/>
      <c r="IT39" s="146"/>
      <c r="IU39" s="146"/>
      <c r="IV39" s="146"/>
    </row>
    <row r="40" s="11" customFormat="1" ht="25" customHeight="1" spans="1:256">
      <c r="A40" s="146"/>
      <c r="B40" s="154"/>
      <c r="C40" s="155" t="s">
        <v>28</v>
      </c>
      <c r="D40" s="156" t="s">
        <v>1</v>
      </c>
      <c r="E40" s="160" t="s">
        <v>29</v>
      </c>
      <c r="F40" s="161"/>
      <c r="G40" s="162" t="s">
        <v>48</v>
      </c>
      <c r="H40" s="197"/>
      <c r="IS40" s="146"/>
      <c r="IT40" s="146"/>
      <c r="IU40" s="146"/>
      <c r="IV40" s="146"/>
    </row>
    <row r="41" s="2" customFormat="1" ht="5" customHeight="1" spans="2:8">
      <c r="B41" s="22"/>
      <c r="C41" s="163"/>
      <c r="D41" s="164"/>
      <c r="E41" s="165"/>
      <c r="F41" s="140"/>
      <c r="G41" s="141"/>
      <c r="H41" s="185"/>
    </row>
    <row r="42" s="2" customFormat="1" ht="5" customHeight="1" spans="2:8">
      <c r="B42" s="134"/>
      <c r="C42" s="166"/>
      <c r="D42" s="167"/>
      <c r="E42" s="135"/>
      <c r="F42" s="168"/>
      <c r="G42" s="169"/>
      <c r="H42" s="196"/>
    </row>
    <row r="43" s="2" customFormat="1" customHeight="1" spans="3:7">
      <c r="C43" s="170"/>
      <c r="D43" s="171"/>
      <c r="E43" s="14"/>
      <c r="F43" s="172"/>
      <c r="G43" s="173"/>
    </row>
    <row r="44" s="2" customFormat="1" customHeight="1" spans="2:8">
      <c r="B44" s="174"/>
      <c r="C44" s="175" t="s">
        <v>31</v>
      </c>
      <c r="D44" s="176"/>
      <c r="E44" s="14"/>
      <c r="F44" s="177"/>
      <c r="G44" s="177"/>
      <c r="H44" s="174"/>
    </row>
    <row r="45" s="2" customFormat="1" customHeight="1" spans="4:7">
      <c r="D45" s="171"/>
      <c r="E45" s="14"/>
      <c r="F45" s="178" t="s">
        <v>32</v>
      </c>
      <c r="G45" s="179">
        <v>15000000</v>
      </c>
    </row>
    <row r="46" s="2" customFormat="1" customHeight="1" spans="3:7">
      <c r="C46" s="2" t="s">
        <v>33</v>
      </c>
      <c r="D46" s="171"/>
      <c r="E46" s="14">
        <v>75313059305.5</v>
      </c>
      <c r="F46" s="180" t="s">
        <v>34</v>
      </c>
      <c r="G46" s="181"/>
    </row>
    <row r="47" s="2" customFormat="1" customHeight="1" spans="3:7">
      <c r="C47" s="182">
        <v>0.01</v>
      </c>
      <c r="D47" s="171"/>
      <c r="E47" s="14">
        <f>E46*C47</f>
        <v>753130593.055</v>
      </c>
      <c r="F47" s="180" t="s">
        <v>35</v>
      </c>
      <c r="G47" s="183"/>
    </row>
    <row r="48" customHeight="1" spans="7:252">
      <c r="G48" s="16"/>
      <c r="H48" s="2"/>
      <c r="IR48" s="1"/>
    </row>
    <row r="49" customHeight="1" spans="7:252">
      <c r="G49" s="16"/>
      <c r="H49" s="2"/>
      <c r="IR49" s="1"/>
    </row>
    <row r="50" customHeight="1" spans="7:252">
      <c r="G50" s="16"/>
      <c r="H50" s="2"/>
      <c r="IR50" s="1"/>
    </row>
  </sheetData>
  <mergeCells count="4">
    <mergeCell ref="C9:E9"/>
    <mergeCell ref="C14:E14"/>
    <mergeCell ref="C18:E18"/>
    <mergeCell ref="C32:D32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1"/>
  <sheetViews>
    <sheetView view="pageBreakPreview" zoomScale="80" zoomScaleNormal="70" topLeftCell="A5" workbookViewId="0">
      <selection activeCell="E5" sqref="E5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55</v>
      </c>
      <c r="F3" s="26" t="s">
        <v>3</v>
      </c>
      <c r="G3" s="27">
        <f>+E48</f>
        <v>753130593.055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F33</f>
        <v>22845564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56</v>
      </c>
      <c r="F5" s="35" t="s">
        <v>9</v>
      </c>
      <c r="G5" s="36">
        <f>G3-G4</f>
        <v>730285029.055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0.969665866437148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753130593.055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73" t="s">
        <v>42</v>
      </c>
      <c r="D15" s="69"/>
      <c r="E15" s="70"/>
      <c r="F15" s="81">
        <f>+LK.02!F22</f>
        <v>2244000</v>
      </c>
      <c r="G15" s="72"/>
      <c r="H15" s="188"/>
    </row>
    <row r="16" s="2" customFormat="1" customHeight="1" spans="2:8">
      <c r="B16" s="68"/>
      <c r="C16" s="74" t="s">
        <v>51</v>
      </c>
      <c r="D16" s="69"/>
      <c r="E16" s="70"/>
      <c r="F16" s="81">
        <f>+LK.03!F22</f>
        <v>7381394</v>
      </c>
      <c r="G16" s="72"/>
      <c r="H16" s="188"/>
    </row>
    <row r="17" s="2" customFormat="1" customHeight="1" spans="2:8">
      <c r="B17" s="68"/>
      <c r="C17" s="74" t="s">
        <v>57</v>
      </c>
      <c r="D17" s="69"/>
      <c r="E17" s="70"/>
      <c r="F17" s="81">
        <f>+LK.04!F23</f>
        <v>3592000</v>
      </c>
      <c r="G17" s="72"/>
      <c r="H17" s="188"/>
    </row>
    <row r="18" s="2" customFormat="1" customHeight="1" spans="2:8">
      <c r="B18" s="68"/>
      <c r="C18" s="73"/>
      <c r="D18" s="73"/>
      <c r="E18" s="82"/>
      <c r="F18" s="81"/>
      <c r="G18" s="72"/>
      <c r="H18" s="188"/>
    </row>
    <row r="19" s="2" customFormat="1" customHeight="1" spans="2:8">
      <c r="B19" s="68"/>
      <c r="C19" s="83"/>
      <c r="D19" s="83"/>
      <c r="E19" s="84"/>
      <c r="F19" s="81"/>
      <c r="G19" s="72"/>
      <c r="H19" s="188"/>
    </row>
    <row r="20" s="7" customFormat="1" customHeight="1" spans="2:8">
      <c r="B20" s="85"/>
      <c r="C20" s="86"/>
      <c r="D20" s="87"/>
      <c r="E20" s="88" t="s">
        <v>17</v>
      </c>
      <c r="F20" s="89">
        <f>SUM(F11:F19)</f>
        <v>16847894</v>
      </c>
      <c r="G20" s="90">
        <f>G10-F20</f>
        <v>736282699.055</v>
      </c>
      <c r="H20" s="190"/>
    </row>
    <row r="21" s="7" customFormat="1" ht="10" customHeight="1" spans="2:8">
      <c r="B21" s="85"/>
      <c r="C21" s="91"/>
      <c r="D21" s="92"/>
      <c r="E21" s="93"/>
      <c r="F21" s="94"/>
      <c r="G21" s="95"/>
      <c r="H21" s="190"/>
    </row>
    <row r="22" s="7" customFormat="1" ht="10" customHeight="1" spans="2:8">
      <c r="B22" s="85"/>
      <c r="C22" s="91"/>
      <c r="D22" s="92"/>
      <c r="E22" s="93"/>
      <c r="F22" s="94"/>
      <c r="G22" s="95"/>
      <c r="H22" s="190"/>
    </row>
    <row r="23" s="7" customFormat="1" customHeight="1" spans="2:10">
      <c r="B23" s="85"/>
      <c r="C23" s="96"/>
      <c r="D23" s="92"/>
      <c r="E23" s="97" t="s">
        <v>18</v>
      </c>
      <c r="F23" s="94"/>
      <c r="G23" s="95"/>
      <c r="H23" s="190"/>
      <c r="J23" s="191"/>
    </row>
    <row r="24" s="2" customFormat="1" customHeight="1" spans="2:10">
      <c r="B24" s="68"/>
      <c r="C24" s="116">
        <v>44774</v>
      </c>
      <c r="D24" s="139" t="s">
        <v>19</v>
      </c>
      <c r="E24" s="199" t="s">
        <v>58</v>
      </c>
      <c r="F24" s="200">
        <v>5997670</v>
      </c>
      <c r="G24" s="95"/>
      <c r="H24" s="188"/>
      <c r="J24" s="200"/>
    </row>
    <row r="25" s="9" customFormat="1" customHeight="1" spans="2:8">
      <c r="B25" s="106"/>
      <c r="C25" s="107">
        <v>44672</v>
      </c>
      <c r="D25" s="108"/>
      <c r="E25" s="109" t="s">
        <v>39</v>
      </c>
      <c r="F25" s="110">
        <v>0</v>
      </c>
      <c r="G25" s="111"/>
      <c r="H25" s="195"/>
    </row>
    <row r="26" s="9" customFormat="1" customHeight="1" spans="2:8">
      <c r="B26" s="106"/>
      <c r="C26" s="107"/>
      <c r="D26" s="108"/>
      <c r="E26" s="109" t="s">
        <v>53</v>
      </c>
      <c r="F26" s="112">
        <v>0</v>
      </c>
      <c r="G26" s="111"/>
      <c r="H26" s="195"/>
    </row>
    <row r="27" s="9" customFormat="1" customHeight="1" spans="2:8">
      <c r="B27" s="106"/>
      <c r="C27" s="107"/>
      <c r="D27" s="108"/>
      <c r="E27" s="201" t="s">
        <v>59</v>
      </c>
      <c r="F27" s="113">
        <v>5997670</v>
      </c>
      <c r="G27" s="111"/>
      <c r="H27" s="195"/>
    </row>
    <row r="28" s="9" customFormat="1" customHeight="1" spans="2:8">
      <c r="B28" s="106"/>
      <c r="C28" s="107"/>
      <c r="D28" s="108"/>
      <c r="E28" s="114" t="s">
        <v>46</v>
      </c>
      <c r="F28" s="113"/>
      <c r="G28" s="111"/>
      <c r="H28" s="195"/>
    </row>
    <row r="29" s="9" customFormat="1" customHeight="1" spans="2:8">
      <c r="B29" s="106"/>
      <c r="C29" s="107"/>
      <c r="D29" s="108"/>
      <c r="E29" s="114" t="s">
        <v>47</v>
      </c>
      <c r="F29" s="113"/>
      <c r="G29" s="111"/>
      <c r="H29" s="195"/>
    </row>
    <row r="30" s="10" customFormat="1" customHeight="1" spans="1:256">
      <c r="A30" s="115"/>
      <c r="B30" s="68"/>
      <c r="C30" s="116"/>
      <c r="D30" s="117"/>
      <c r="E30" s="118"/>
      <c r="F30" s="119">
        <v>0</v>
      </c>
      <c r="G30" s="120"/>
      <c r="H30" s="188"/>
      <c r="IS30" s="115"/>
      <c r="IT30" s="115"/>
      <c r="IU30" s="115"/>
      <c r="IV30" s="115"/>
    </row>
    <row r="31" s="7" customFormat="1" customHeight="1" spans="2:8">
      <c r="B31" s="85"/>
      <c r="C31" s="91"/>
      <c r="D31" s="92"/>
      <c r="E31" s="121" t="s">
        <v>22</v>
      </c>
      <c r="F31" s="122">
        <f>F24-SUM(F25:F30)</f>
        <v>0</v>
      </c>
      <c r="G31" s="123"/>
      <c r="H31" s="190"/>
    </row>
    <row r="32" s="2" customFormat="1" customHeight="1" spans="2:8">
      <c r="B32" s="68"/>
      <c r="C32" s="124"/>
      <c r="D32" s="124"/>
      <c r="E32" s="125"/>
      <c r="F32" s="125"/>
      <c r="G32" s="125"/>
      <c r="H32" s="190"/>
    </row>
    <row r="33" s="2" customFormat="1" customHeight="1" spans="2:8">
      <c r="B33" s="68"/>
      <c r="C33" s="126"/>
      <c r="D33" s="127"/>
      <c r="E33" s="128" t="s">
        <v>23</v>
      </c>
      <c r="F33" s="95">
        <f>F20+F24</f>
        <v>22845564</v>
      </c>
      <c r="G33" s="129">
        <f>G10-F33</f>
        <v>730285029.055</v>
      </c>
      <c r="H33" s="190"/>
    </row>
    <row r="34" s="2" customFormat="1" ht="2" customHeight="1" spans="2:8">
      <c r="B34" s="22"/>
      <c r="C34" s="130"/>
      <c r="D34" s="131"/>
      <c r="E34" s="132"/>
      <c r="F34" s="133"/>
      <c r="G34" s="133"/>
      <c r="H34" s="185"/>
    </row>
    <row r="35" s="2" customFormat="1" ht="2" customHeight="1" spans="2:8">
      <c r="B35" s="134"/>
      <c r="C35" s="135"/>
      <c r="D35" s="136"/>
      <c r="E35" s="135"/>
      <c r="F35" s="137"/>
      <c r="G35" s="137"/>
      <c r="H35" s="196"/>
    </row>
    <row r="36" s="2" customFormat="1" customHeight="1" spans="2:8">
      <c r="B36" s="22"/>
      <c r="C36" s="138" t="s">
        <v>24</v>
      </c>
      <c r="D36" s="139"/>
      <c r="E36" s="132"/>
      <c r="F36" s="140"/>
      <c r="G36" s="141"/>
      <c r="H36" s="185"/>
    </row>
    <row r="37" s="2" customFormat="1" ht="10" customHeight="1" spans="2:8">
      <c r="B37" s="68"/>
      <c r="C37" s="142"/>
      <c r="D37" s="143"/>
      <c r="E37" s="144"/>
      <c r="F37" s="145"/>
      <c r="G37" s="145"/>
      <c r="H37" s="185"/>
    </row>
    <row r="38" s="11" customFormat="1" ht="25" customHeight="1" spans="1:256">
      <c r="A38" s="146"/>
      <c r="B38" s="147"/>
      <c r="C38" s="148" t="s">
        <v>25</v>
      </c>
      <c r="D38" s="149" t="s">
        <v>1</v>
      </c>
      <c r="E38" s="150">
        <f>F31</f>
        <v>0</v>
      </c>
      <c r="F38" s="151"/>
      <c r="G38" s="151"/>
      <c r="H38" s="197"/>
      <c r="IS38" s="146"/>
      <c r="IT38" s="146"/>
      <c r="IU38" s="146"/>
      <c r="IV38" s="146"/>
    </row>
    <row r="39" s="2" customFormat="1" ht="10" customHeight="1" spans="1:256">
      <c r="A39" s="1"/>
      <c r="B39" s="68"/>
      <c r="C39" s="74"/>
      <c r="D39" s="152"/>
      <c r="E39" s="153"/>
      <c r="F39" s="120"/>
      <c r="G39" s="120"/>
      <c r="H39" s="188"/>
      <c r="IS39" s="1"/>
      <c r="IT39" s="1"/>
      <c r="IU39" s="1"/>
      <c r="IV39" s="1"/>
    </row>
    <row r="40" s="11" customFormat="1" ht="25" customHeight="1" spans="1:256">
      <c r="A40" s="146"/>
      <c r="B40" s="154"/>
      <c r="C40" s="155" t="s">
        <v>26</v>
      </c>
      <c r="D40" s="156" t="s">
        <v>1</v>
      </c>
      <c r="E40" s="157" t="s">
        <v>27</v>
      </c>
      <c r="F40" s="158"/>
      <c r="G40" s="159"/>
      <c r="H40" s="197"/>
      <c r="IS40" s="146"/>
      <c r="IT40" s="146"/>
      <c r="IU40" s="146"/>
      <c r="IV40" s="146"/>
    </row>
    <row r="41" s="11" customFormat="1" ht="25" customHeight="1" spans="1:256">
      <c r="A41" s="146"/>
      <c r="B41" s="154"/>
      <c r="C41" s="155" t="s">
        <v>28</v>
      </c>
      <c r="D41" s="156" t="s">
        <v>1</v>
      </c>
      <c r="E41" s="160" t="s">
        <v>29</v>
      </c>
      <c r="F41" s="161"/>
      <c r="G41" s="162" t="s">
        <v>48</v>
      </c>
      <c r="H41" s="197"/>
      <c r="IS41" s="146"/>
      <c r="IT41" s="146"/>
      <c r="IU41" s="146"/>
      <c r="IV41" s="146"/>
    </row>
    <row r="42" s="2" customFormat="1" ht="5" customHeight="1" spans="2:8">
      <c r="B42" s="22"/>
      <c r="C42" s="163"/>
      <c r="D42" s="164"/>
      <c r="E42" s="165"/>
      <c r="F42" s="140"/>
      <c r="G42" s="141"/>
      <c r="H42" s="185"/>
    </row>
    <row r="43" s="2" customFormat="1" ht="5" customHeight="1" spans="2:8">
      <c r="B43" s="134"/>
      <c r="C43" s="166"/>
      <c r="D43" s="167"/>
      <c r="E43" s="135"/>
      <c r="F43" s="168"/>
      <c r="G43" s="169"/>
      <c r="H43" s="196"/>
    </row>
    <row r="44" s="2" customFormat="1" customHeight="1" spans="3:7">
      <c r="C44" s="170"/>
      <c r="D44" s="171"/>
      <c r="E44" s="14"/>
      <c r="F44" s="172"/>
      <c r="G44" s="173"/>
    </row>
    <row r="45" s="2" customFormat="1" customHeight="1" spans="2:8">
      <c r="B45" s="174"/>
      <c r="C45" s="175" t="s">
        <v>31</v>
      </c>
      <c r="D45" s="176"/>
      <c r="E45" s="14"/>
      <c r="F45" s="177"/>
      <c r="G45" s="177"/>
      <c r="H45" s="174"/>
    </row>
    <row r="46" s="2" customFormat="1" customHeight="1" spans="4:7">
      <c r="D46" s="171"/>
      <c r="E46" s="14"/>
      <c r="F46" s="178" t="s">
        <v>32</v>
      </c>
      <c r="G46" s="179">
        <v>15000000</v>
      </c>
    </row>
    <row r="47" s="2" customFormat="1" customHeight="1" spans="3:7">
      <c r="C47" s="2" t="s">
        <v>33</v>
      </c>
      <c r="D47" s="171"/>
      <c r="E47" s="14">
        <v>75313059305.5</v>
      </c>
      <c r="F47" s="180" t="s">
        <v>34</v>
      </c>
      <c r="G47" s="181"/>
    </row>
    <row r="48" s="2" customFormat="1" customHeight="1" spans="3:7">
      <c r="C48" s="182">
        <v>0.01</v>
      </c>
      <c r="D48" s="171"/>
      <c r="E48" s="14">
        <f>E47*C48</f>
        <v>753130593.055</v>
      </c>
      <c r="F48" s="180" t="s">
        <v>35</v>
      </c>
      <c r="G48" s="183"/>
    </row>
    <row r="49" customHeight="1" spans="7:252">
      <c r="G49" s="16"/>
      <c r="H49" s="2"/>
      <c r="IR49" s="1"/>
    </row>
    <row r="50" customHeight="1" spans="7:252">
      <c r="G50" s="16"/>
      <c r="H50" s="2"/>
      <c r="IR50" s="1"/>
    </row>
    <row r="51" customHeight="1" spans="7:252">
      <c r="G51" s="16"/>
      <c r="H51" s="2"/>
      <c r="IR51" s="1"/>
    </row>
  </sheetData>
  <mergeCells count="4">
    <mergeCell ref="C9:E9"/>
    <mergeCell ref="C14:E14"/>
    <mergeCell ref="C19:E19"/>
    <mergeCell ref="C33:D33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2"/>
  <sheetViews>
    <sheetView view="pageBreakPreview" zoomScale="80" zoomScaleNormal="70" topLeftCell="A5" workbookViewId="0">
      <selection activeCell="E16" sqref="E16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60</v>
      </c>
      <c r="F3" s="26" t="s">
        <v>3</v>
      </c>
      <c r="G3" s="27">
        <f>+E49</f>
        <v>753130593.055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F34</f>
        <v>25567564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61</v>
      </c>
      <c r="F5" s="35" t="s">
        <v>9</v>
      </c>
      <c r="G5" s="36">
        <f>G3-G4</f>
        <v>727563029.055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0.966051619419299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753130593.055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73" t="s">
        <v>42</v>
      </c>
      <c r="D15" s="69"/>
      <c r="E15" s="70"/>
      <c r="F15" s="81">
        <f>+LK.02!F22</f>
        <v>2244000</v>
      </c>
      <c r="G15" s="72"/>
      <c r="H15" s="188"/>
    </row>
    <row r="16" s="2" customFormat="1" customHeight="1" spans="2:8">
      <c r="B16" s="68"/>
      <c r="C16" s="74" t="s">
        <v>51</v>
      </c>
      <c r="D16" s="69"/>
      <c r="E16" s="70"/>
      <c r="F16" s="81">
        <f>+LK.03!F22</f>
        <v>7381394</v>
      </c>
      <c r="G16" s="72"/>
      <c r="H16" s="188"/>
    </row>
    <row r="17" s="2" customFormat="1" customHeight="1" spans="2:8">
      <c r="B17" s="68"/>
      <c r="C17" s="74" t="s">
        <v>57</v>
      </c>
      <c r="D17" s="69"/>
      <c r="E17" s="70"/>
      <c r="F17" s="81">
        <f>+LK.04!F23</f>
        <v>3592000</v>
      </c>
      <c r="G17" s="72"/>
      <c r="H17" s="188"/>
    </row>
    <row r="18" s="2" customFormat="1" customHeight="1" spans="2:8">
      <c r="B18" s="68"/>
      <c r="C18" s="74" t="s">
        <v>62</v>
      </c>
      <c r="D18" s="69"/>
      <c r="E18" s="70"/>
      <c r="F18" s="81">
        <f>+LK.05!F24</f>
        <v>5997670</v>
      </c>
      <c r="G18" s="72"/>
      <c r="H18" s="188"/>
    </row>
    <row r="19" s="2" customFormat="1" customHeight="1" spans="2:8">
      <c r="B19" s="68"/>
      <c r="C19" s="73"/>
      <c r="D19" s="73"/>
      <c r="E19" s="82"/>
      <c r="F19" s="81"/>
      <c r="G19" s="72"/>
      <c r="H19" s="188"/>
    </row>
    <row r="20" s="2" customFormat="1" customHeight="1" spans="2:8">
      <c r="B20" s="68"/>
      <c r="C20" s="83"/>
      <c r="D20" s="83"/>
      <c r="E20" s="84"/>
      <c r="F20" s="81"/>
      <c r="G20" s="72"/>
      <c r="H20" s="188"/>
    </row>
    <row r="21" s="7" customFormat="1" customHeight="1" spans="2:8">
      <c r="B21" s="85"/>
      <c r="C21" s="86"/>
      <c r="D21" s="87"/>
      <c r="E21" s="88" t="s">
        <v>17</v>
      </c>
      <c r="F21" s="89">
        <f>SUM(F11:F20)</f>
        <v>22845564</v>
      </c>
      <c r="G21" s="90">
        <f>G10-F21</f>
        <v>730285029.055</v>
      </c>
      <c r="H21" s="190"/>
    </row>
    <row r="22" s="7" customFormat="1" ht="10" customHeight="1" spans="2:8">
      <c r="B22" s="85"/>
      <c r="C22" s="91"/>
      <c r="D22" s="92"/>
      <c r="E22" s="93"/>
      <c r="F22" s="94"/>
      <c r="G22" s="95"/>
      <c r="H22" s="190"/>
    </row>
    <row r="23" s="7" customFormat="1" ht="10" customHeight="1" spans="2:8">
      <c r="B23" s="85"/>
      <c r="C23" s="91"/>
      <c r="D23" s="92"/>
      <c r="E23" s="93"/>
      <c r="F23" s="94"/>
      <c r="G23" s="95"/>
      <c r="H23" s="190"/>
    </row>
    <row r="24" s="7" customFormat="1" customHeight="1" spans="2:10">
      <c r="B24" s="85"/>
      <c r="C24" s="96"/>
      <c r="D24" s="92"/>
      <c r="E24" s="97" t="s">
        <v>18</v>
      </c>
      <c r="F24" s="94"/>
      <c r="G24" s="95"/>
      <c r="H24" s="190"/>
      <c r="J24" s="191"/>
    </row>
    <row r="25" s="2" customFormat="1" customHeight="1" spans="2:10">
      <c r="B25" s="68"/>
      <c r="C25" s="116">
        <v>44774</v>
      </c>
      <c r="D25" s="139" t="s">
        <v>19</v>
      </c>
      <c r="E25" s="199" t="s">
        <v>58</v>
      </c>
      <c r="F25" s="200">
        <v>2722000</v>
      </c>
      <c r="G25" s="95"/>
      <c r="H25" s="188"/>
      <c r="J25" s="200"/>
    </row>
    <row r="26" s="9" customFormat="1" customHeight="1" spans="2:8">
      <c r="B26" s="106"/>
      <c r="C26" s="107">
        <v>44672</v>
      </c>
      <c r="D26" s="108"/>
      <c r="E26" s="109" t="s">
        <v>39</v>
      </c>
      <c r="F26" s="110">
        <v>0</v>
      </c>
      <c r="G26" s="111"/>
      <c r="H26" s="195"/>
    </row>
    <row r="27" s="9" customFormat="1" customHeight="1" spans="2:8">
      <c r="B27" s="106"/>
      <c r="C27" s="107"/>
      <c r="D27" s="108"/>
      <c r="E27" s="109" t="s">
        <v>53</v>
      </c>
      <c r="F27" s="112">
        <v>0</v>
      </c>
      <c r="G27" s="111"/>
      <c r="H27" s="195"/>
    </row>
    <row r="28" s="9" customFormat="1" customHeight="1" spans="2:8">
      <c r="B28" s="106"/>
      <c r="C28" s="107"/>
      <c r="D28" s="108"/>
      <c r="E28" s="201" t="s">
        <v>63</v>
      </c>
      <c r="F28" s="113">
        <v>2722000</v>
      </c>
      <c r="G28" s="111"/>
      <c r="H28" s="195"/>
    </row>
    <row r="29" s="9" customFormat="1" customHeight="1" spans="2:8">
      <c r="B29" s="106"/>
      <c r="C29" s="107"/>
      <c r="D29" s="108"/>
      <c r="E29" s="114" t="s">
        <v>46</v>
      </c>
      <c r="F29" s="113"/>
      <c r="G29" s="111"/>
      <c r="H29" s="195"/>
    </row>
    <row r="30" s="9" customFormat="1" customHeight="1" spans="2:8">
      <c r="B30" s="106"/>
      <c r="C30" s="107"/>
      <c r="D30" s="108"/>
      <c r="E30" s="114" t="s">
        <v>47</v>
      </c>
      <c r="F30" s="113"/>
      <c r="G30" s="111"/>
      <c r="H30" s="195"/>
    </row>
    <row r="31" s="10" customFormat="1" customHeight="1" spans="1:256">
      <c r="A31" s="115"/>
      <c r="B31" s="68"/>
      <c r="C31" s="116"/>
      <c r="D31" s="117"/>
      <c r="E31" s="118"/>
      <c r="F31" s="119">
        <v>0</v>
      </c>
      <c r="G31" s="120"/>
      <c r="H31" s="188"/>
      <c r="IS31" s="115"/>
      <c r="IT31" s="115"/>
      <c r="IU31" s="115"/>
      <c r="IV31" s="115"/>
    </row>
    <row r="32" s="7" customFormat="1" customHeight="1" spans="2:8">
      <c r="B32" s="85"/>
      <c r="C32" s="91"/>
      <c r="D32" s="92"/>
      <c r="E32" s="121" t="s">
        <v>22</v>
      </c>
      <c r="F32" s="122">
        <f>F25-SUM(F26:F31)</f>
        <v>0</v>
      </c>
      <c r="G32" s="123"/>
      <c r="H32" s="190"/>
    </row>
    <row r="33" s="2" customFormat="1" customHeight="1" spans="2:8">
      <c r="B33" s="68"/>
      <c r="C33" s="124"/>
      <c r="D33" s="124"/>
      <c r="E33" s="125"/>
      <c r="F33" s="125"/>
      <c r="G33" s="125"/>
      <c r="H33" s="190"/>
    </row>
    <row r="34" s="2" customFormat="1" customHeight="1" spans="2:8">
      <c r="B34" s="68"/>
      <c r="C34" s="126"/>
      <c r="D34" s="127"/>
      <c r="E34" s="128" t="s">
        <v>23</v>
      </c>
      <c r="F34" s="95">
        <f>F21+F25</f>
        <v>25567564</v>
      </c>
      <c r="G34" s="129">
        <f>G10-F34</f>
        <v>727563029.055</v>
      </c>
      <c r="H34" s="190"/>
    </row>
    <row r="35" s="2" customFormat="1" ht="2" customHeight="1" spans="2:8">
      <c r="B35" s="22"/>
      <c r="C35" s="130"/>
      <c r="D35" s="131"/>
      <c r="E35" s="132"/>
      <c r="F35" s="133"/>
      <c r="G35" s="133"/>
      <c r="H35" s="185"/>
    </row>
    <row r="36" s="2" customFormat="1" ht="2" customHeight="1" spans="2:8">
      <c r="B36" s="134"/>
      <c r="C36" s="135"/>
      <c r="D36" s="136"/>
      <c r="E36" s="135"/>
      <c r="F36" s="137"/>
      <c r="G36" s="137"/>
      <c r="H36" s="196"/>
    </row>
    <row r="37" s="2" customFormat="1" customHeight="1" spans="2:8">
      <c r="B37" s="22"/>
      <c r="C37" s="138" t="s">
        <v>24</v>
      </c>
      <c r="D37" s="139"/>
      <c r="E37" s="132"/>
      <c r="F37" s="140"/>
      <c r="G37" s="141"/>
      <c r="H37" s="185"/>
    </row>
    <row r="38" s="2" customFormat="1" ht="10" customHeight="1" spans="2:8">
      <c r="B38" s="68"/>
      <c r="C38" s="142"/>
      <c r="D38" s="143"/>
      <c r="E38" s="144"/>
      <c r="F38" s="145"/>
      <c r="G38" s="145"/>
      <c r="H38" s="185"/>
    </row>
    <row r="39" s="11" customFormat="1" ht="25" customHeight="1" spans="1:256">
      <c r="A39" s="146"/>
      <c r="B39" s="147"/>
      <c r="C39" s="148" t="s">
        <v>25</v>
      </c>
      <c r="D39" s="149" t="s">
        <v>1</v>
      </c>
      <c r="E39" s="150">
        <f>F32</f>
        <v>0</v>
      </c>
      <c r="F39" s="151"/>
      <c r="G39" s="151"/>
      <c r="H39" s="197"/>
      <c r="IS39" s="146"/>
      <c r="IT39" s="146"/>
      <c r="IU39" s="146"/>
      <c r="IV39" s="146"/>
    </row>
    <row r="40" s="2" customFormat="1" ht="10" customHeight="1" spans="1:256">
      <c r="A40" s="1"/>
      <c r="B40" s="68"/>
      <c r="C40" s="74"/>
      <c r="D40" s="152"/>
      <c r="E40" s="153"/>
      <c r="F40" s="120"/>
      <c r="G40" s="120"/>
      <c r="H40" s="188"/>
      <c r="IS40" s="1"/>
      <c r="IT40" s="1"/>
      <c r="IU40" s="1"/>
      <c r="IV40" s="1"/>
    </row>
    <row r="41" s="11" customFormat="1" ht="25" customHeight="1" spans="1:256">
      <c r="A41" s="146"/>
      <c r="B41" s="154"/>
      <c r="C41" s="155" t="s">
        <v>26</v>
      </c>
      <c r="D41" s="156" t="s">
        <v>1</v>
      </c>
      <c r="E41" s="157" t="s">
        <v>27</v>
      </c>
      <c r="F41" s="158"/>
      <c r="G41" s="159"/>
      <c r="H41" s="197"/>
      <c r="IS41" s="146"/>
      <c r="IT41" s="146"/>
      <c r="IU41" s="146"/>
      <c r="IV41" s="146"/>
    </row>
    <row r="42" s="11" customFormat="1" ht="25" customHeight="1" spans="1:256">
      <c r="A42" s="146"/>
      <c r="B42" s="154"/>
      <c r="C42" s="155" t="s">
        <v>28</v>
      </c>
      <c r="D42" s="156" t="s">
        <v>1</v>
      </c>
      <c r="E42" s="160" t="s">
        <v>29</v>
      </c>
      <c r="F42" s="161"/>
      <c r="G42" s="162" t="s">
        <v>48</v>
      </c>
      <c r="H42" s="197"/>
      <c r="IS42" s="146"/>
      <c r="IT42" s="146"/>
      <c r="IU42" s="146"/>
      <c r="IV42" s="146"/>
    </row>
    <row r="43" s="2" customFormat="1" ht="5" customHeight="1" spans="2:8">
      <c r="B43" s="22"/>
      <c r="C43" s="163"/>
      <c r="D43" s="164"/>
      <c r="E43" s="165"/>
      <c r="F43" s="140"/>
      <c r="G43" s="141"/>
      <c r="H43" s="185"/>
    </row>
    <row r="44" s="2" customFormat="1" ht="5" customHeight="1" spans="2:8">
      <c r="B44" s="134"/>
      <c r="C44" s="166"/>
      <c r="D44" s="167"/>
      <c r="E44" s="135"/>
      <c r="F44" s="168"/>
      <c r="G44" s="169"/>
      <c r="H44" s="196"/>
    </row>
    <row r="45" s="2" customFormat="1" customHeight="1" spans="3:7">
      <c r="C45" s="170"/>
      <c r="D45" s="171"/>
      <c r="E45" s="14"/>
      <c r="F45" s="172"/>
      <c r="G45" s="173"/>
    </row>
    <row r="46" s="2" customFormat="1" customHeight="1" spans="2:8">
      <c r="B46" s="174"/>
      <c r="C46" s="175" t="s">
        <v>31</v>
      </c>
      <c r="D46" s="176"/>
      <c r="E46" s="14"/>
      <c r="F46" s="177"/>
      <c r="G46" s="177"/>
      <c r="H46" s="174"/>
    </row>
    <row r="47" s="2" customFormat="1" customHeight="1" spans="4:7">
      <c r="D47" s="171"/>
      <c r="E47" s="14"/>
      <c r="F47" s="178" t="s">
        <v>32</v>
      </c>
      <c r="G47" s="179">
        <v>15000000</v>
      </c>
    </row>
    <row r="48" s="2" customFormat="1" customHeight="1" spans="3:7">
      <c r="C48" s="2" t="s">
        <v>33</v>
      </c>
      <c r="D48" s="171"/>
      <c r="E48" s="14">
        <v>75313059305.5</v>
      </c>
      <c r="F48" s="180" t="s">
        <v>34</v>
      </c>
      <c r="G48" s="181"/>
    </row>
    <row r="49" s="2" customFormat="1" customHeight="1" spans="3:7">
      <c r="C49" s="182">
        <v>0.01</v>
      </c>
      <c r="D49" s="171"/>
      <c r="E49" s="14">
        <f>E48*C49</f>
        <v>753130593.055</v>
      </c>
      <c r="F49" s="180" t="s">
        <v>35</v>
      </c>
      <c r="G49" s="183"/>
    </row>
    <row r="50" customHeight="1" spans="7:252">
      <c r="G50" s="16"/>
      <c r="H50" s="2"/>
      <c r="IR50" s="1"/>
    </row>
    <row r="51" customHeight="1" spans="7:252">
      <c r="G51" s="16"/>
      <c r="H51" s="2"/>
      <c r="IR51" s="1"/>
    </row>
    <row r="52" customHeight="1" spans="7:252">
      <c r="G52" s="16"/>
      <c r="H52" s="2"/>
      <c r="IR52" s="1"/>
    </row>
  </sheetData>
  <mergeCells count="4">
    <mergeCell ref="C9:E9"/>
    <mergeCell ref="C14:E14"/>
    <mergeCell ref="C20:E20"/>
    <mergeCell ref="C34:D34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4"/>
  <sheetViews>
    <sheetView view="pageBreakPreview" zoomScale="80" zoomScaleNormal="70" topLeftCell="A9" workbookViewId="0">
      <selection activeCell="F27" sqref="F27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64</v>
      </c>
      <c r="F3" s="26" t="s">
        <v>3</v>
      </c>
      <c r="G3" s="27">
        <f>+E51</f>
        <v>753130593.055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F36</f>
        <v>37078951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65</v>
      </c>
      <c r="F5" s="35" t="s">
        <v>9</v>
      </c>
      <c r="G5" s="36">
        <f>G3-G4</f>
        <v>716051642.055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0.950766903719058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753130593.055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73" t="s">
        <v>42</v>
      </c>
      <c r="D15" s="69"/>
      <c r="E15" s="70"/>
      <c r="F15" s="81">
        <f>+LK.02!F22</f>
        <v>2244000</v>
      </c>
      <c r="G15" s="72"/>
      <c r="H15" s="188"/>
    </row>
    <row r="16" s="2" customFormat="1" customHeight="1" spans="2:8">
      <c r="B16" s="68"/>
      <c r="C16" s="74" t="s">
        <v>51</v>
      </c>
      <c r="D16" s="69"/>
      <c r="E16" s="70"/>
      <c r="F16" s="81">
        <f>+LK.03!F22</f>
        <v>7381394</v>
      </c>
      <c r="G16" s="72"/>
      <c r="H16" s="188"/>
    </row>
    <row r="17" s="2" customFormat="1" customHeight="1" spans="2:8">
      <c r="B17" s="68"/>
      <c r="C17" s="74" t="s">
        <v>57</v>
      </c>
      <c r="D17" s="69"/>
      <c r="E17" s="70"/>
      <c r="F17" s="81">
        <f>+LK.04!F23</f>
        <v>3592000</v>
      </c>
      <c r="G17" s="72"/>
      <c r="H17" s="188"/>
    </row>
    <row r="18" s="2" customFormat="1" customHeight="1" spans="2:8">
      <c r="B18" s="68"/>
      <c r="C18" s="74" t="s">
        <v>62</v>
      </c>
      <c r="D18" s="69"/>
      <c r="E18" s="70"/>
      <c r="F18" s="81">
        <f>+LK.05!F24</f>
        <v>5997670</v>
      </c>
      <c r="G18" s="72"/>
      <c r="H18" s="188"/>
    </row>
    <row r="19" s="2" customFormat="1" customHeight="1" spans="2:8">
      <c r="B19" s="68"/>
      <c r="C19" s="74" t="s">
        <v>66</v>
      </c>
      <c r="D19" s="69"/>
      <c r="E19" s="70"/>
      <c r="F19" s="81">
        <f>+LK.06!F25</f>
        <v>2722000</v>
      </c>
      <c r="G19" s="72"/>
      <c r="H19" s="188"/>
    </row>
    <row r="20" s="2" customFormat="1" customHeight="1" spans="2:8">
      <c r="B20" s="68"/>
      <c r="C20" s="73"/>
      <c r="D20" s="73"/>
      <c r="E20" s="82"/>
      <c r="F20" s="81"/>
      <c r="G20" s="72"/>
      <c r="H20" s="188"/>
    </row>
    <row r="21" s="2" customFormat="1" customHeight="1" spans="2:8">
      <c r="B21" s="68"/>
      <c r="C21" s="83"/>
      <c r="D21" s="83"/>
      <c r="E21" s="84"/>
      <c r="F21" s="81"/>
      <c r="G21" s="72"/>
      <c r="H21" s="188"/>
    </row>
    <row r="22" s="7" customFormat="1" customHeight="1" spans="2:8">
      <c r="B22" s="85"/>
      <c r="C22" s="86"/>
      <c r="D22" s="87"/>
      <c r="E22" s="88" t="s">
        <v>17</v>
      </c>
      <c r="F22" s="89">
        <f>SUM(F11:F21)</f>
        <v>25567564</v>
      </c>
      <c r="G22" s="90">
        <f>G10-F22</f>
        <v>727563029.055</v>
      </c>
      <c r="H22" s="190"/>
    </row>
    <row r="23" s="7" customFormat="1" ht="10" customHeight="1" spans="2:8">
      <c r="B23" s="85"/>
      <c r="C23" s="91"/>
      <c r="D23" s="92"/>
      <c r="E23" s="93"/>
      <c r="F23" s="94"/>
      <c r="G23" s="95"/>
      <c r="H23" s="190"/>
    </row>
    <row r="24" s="7" customFormat="1" ht="10" customHeight="1" spans="2:8">
      <c r="B24" s="85"/>
      <c r="C24" s="91"/>
      <c r="D24" s="92"/>
      <c r="E24" s="93"/>
      <c r="F24" s="94"/>
      <c r="G24" s="95"/>
      <c r="H24" s="190"/>
    </row>
    <row r="25" s="7" customFormat="1" customHeight="1" spans="2:10">
      <c r="B25" s="85"/>
      <c r="C25" s="96"/>
      <c r="D25" s="92"/>
      <c r="E25" s="97" t="s">
        <v>18</v>
      </c>
      <c r="F25" s="94"/>
      <c r="G25" s="95"/>
      <c r="H25" s="190"/>
      <c r="J25" s="191"/>
    </row>
    <row r="26" s="2" customFormat="1" customHeight="1" spans="2:10">
      <c r="B26" s="68"/>
      <c r="C26" s="116">
        <v>44774</v>
      </c>
      <c r="D26" s="139" t="s">
        <v>19</v>
      </c>
      <c r="E26" s="199" t="s">
        <v>58</v>
      </c>
      <c r="F26" s="200">
        <v>11511387</v>
      </c>
      <c r="G26" s="95"/>
      <c r="H26" s="188"/>
      <c r="J26" s="200"/>
    </row>
    <row r="27" s="9" customFormat="1" customHeight="1" spans="2:8">
      <c r="B27" s="106"/>
      <c r="C27" s="107">
        <v>44672</v>
      </c>
      <c r="D27" s="108"/>
      <c r="E27" s="109" t="s">
        <v>39</v>
      </c>
      <c r="F27" s="110">
        <v>0</v>
      </c>
      <c r="G27" s="111"/>
      <c r="H27" s="195"/>
    </row>
    <row r="28" s="9" customFormat="1" customHeight="1" spans="2:8">
      <c r="B28" s="106"/>
      <c r="C28" s="107"/>
      <c r="D28" s="108"/>
      <c r="E28" s="109" t="s">
        <v>53</v>
      </c>
      <c r="F28" s="112">
        <v>0</v>
      </c>
      <c r="G28" s="111"/>
      <c r="H28" s="195"/>
    </row>
    <row r="29" s="9" customFormat="1" customHeight="1" spans="2:8">
      <c r="B29" s="106"/>
      <c r="C29" s="107"/>
      <c r="D29" s="108"/>
      <c r="E29" s="109" t="s">
        <v>67</v>
      </c>
      <c r="F29" s="113">
        <v>306936</v>
      </c>
      <c r="G29" s="111"/>
      <c r="H29" s="195"/>
    </row>
    <row r="30" s="9" customFormat="1" customHeight="1" spans="2:8">
      <c r="B30" s="106"/>
      <c r="C30" s="107"/>
      <c r="D30" s="108"/>
      <c r="E30" s="109" t="s">
        <v>68</v>
      </c>
      <c r="F30" s="113">
        <v>10000000</v>
      </c>
      <c r="G30" s="111"/>
      <c r="H30" s="195"/>
    </row>
    <row r="31" s="9" customFormat="1" customHeight="1" spans="2:8">
      <c r="B31" s="106"/>
      <c r="C31" s="107"/>
      <c r="D31" s="108"/>
      <c r="E31" s="114" t="s">
        <v>69</v>
      </c>
      <c r="F31" s="113">
        <v>1304451</v>
      </c>
      <c r="G31" s="111"/>
      <c r="H31" s="195"/>
    </row>
    <row r="32" s="9" customFormat="1" customHeight="1" spans="2:8">
      <c r="B32" s="106"/>
      <c r="C32" s="107"/>
      <c r="D32" s="108"/>
      <c r="E32" s="114" t="s">
        <v>70</v>
      </c>
      <c r="F32" s="113"/>
      <c r="G32" s="111"/>
      <c r="H32" s="195"/>
    </row>
    <row r="33" s="10" customFormat="1" customHeight="1" spans="1:256">
      <c r="A33" s="115"/>
      <c r="B33" s="68"/>
      <c r="C33" s="116"/>
      <c r="D33" s="117"/>
      <c r="E33" s="118"/>
      <c r="F33" s="119">
        <v>0</v>
      </c>
      <c r="G33" s="120"/>
      <c r="H33" s="188"/>
      <c r="IS33" s="115"/>
      <c r="IT33" s="115"/>
      <c r="IU33" s="115"/>
      <c r="IV33" s="115"/>
    </row>
    <row r="34" s="7" customFormat="1" customHeight="1" spans="2:8">
      <c r="B34" s="85"/>
      <c r="C34" s="91"/>
      <c r="D34" s="92"/>
      <c r="E34" s="121" t="s">
        <v>22</v>
      </c>
      <c r="F34" s="122">
        <f>F26-SUM(F27:F33)</f>
        <v>-100000</v>
      </c>
      <c r="G34" s="123"/>
      <c r="H34" s="190"/>
    </row>
    <row r="35" s="2" customFormat="1" customHeight="1" spans="2:8">
      <c r="B35" s="68"/>
      <c r="C35" s="124"/>
      <c r="D35" s="124"/>
      <c r="E35" s="125"/>
      <c r="F35" s="125"/>
      <c r="G35" s="125"/>
      <c r="H35" s="190"/>
    </row>
    <row r="36" s="2" customFormat="1" customHeight="1" spans="2:8">
      <c r="B36" s="68"/>
      <c r="C36" s="126"/>
      <c r="D36" s="127"/>
      <c r="E36" s="128" t="s">
        <v>23</v>
      </c>
      <c r="F36" s="95">
        <f>F22+F26</f>
        <v>37078951</v>
      </c>
      <c r="G36" s="129">
        <f>G10-F36</f>
        <v>716051642.055</v>
      </c>
      <c r="H36" s="190"/>
    </row>
    <row r="37" s="2" customFormat="1" ht="2" customHeight="1" spans="2:8">
      <c r="B37" s="22"/>
      <c r="C37" s="130"/>
      <c r="D37" s="131"/>
      <c r="E37" s="132"/>
      <c r="F37" s="133"/>
      <c r="G37" s="133"/>
      <c r="H37" s="185"/>
    </row>
    <row r="38" s="2" customFormat="1" ht="2" customHeight="1" spans="2:8">
      <c r="B38" s="134"/>
      <c r="C38" s="135"/>
      <c r="D38" s="136"/>
      <c r="E38" s="135"/>
      <c r="F38" s="137"/>
      <c r="G38" s="137"/>
      <c r="H38" s="196"/>
    </row>
    <row r="39" s="2" customFormat="1" customHeight="1" spans="2:8">
      <c r="B39" s="22"/>
      <c r="C39" s="138" t="s">
        <v>24</v>
      </c>
      <c r="D39" s="139"/>
      <c r="E39" s="132"/>
      <c r="F39" s="140"/>
      <c r="G39" s="141"/>
      <c r="H39" s="185"/>
    </row>
    <row r="40" s="2" customFormat="1" ht="10" customHeight="1" spans="2:8">
      <c r="B40" s="68"/>
      <c r="C40" s="142"/>
      <c r="D40" s="143"/>
      <c r="E40" s="144"/>
      <c r="F40" s="145"/>
      <c r="G40" s="145"/>
      <c r="H40" s="185"/>
    </row>
    <row r="41" s="11" customFormat="1" ht="25" customHeight="1" spans="1:256">
      <c r="A41" s="146"/>
      <c r="B41" s="147"/>
      <c r="C41" s="148" t="s">
        <v>25</v>
      </c>
      <c r="D41" s="149" t="s">
        <v>1</v>
      </c>
      <c r="E41" s="150">
        <f>F34</f>
        <v>-100000</v>
      </c>
      <c r="F41" s="151"/>
      <c r="G41" s="151"/>
      <c r="H41" s="197"/>
      <c r="IS41" s="146"/>
      <c r="IT41" s="146"/>
      <c r="IU41" s="146"/>
      <c r="IV41" s="146"/>
    </row>
    <row r="42" s="2" customFormat="1" ht="10" customHeight="1" spans="1:256">
      <c r="A42" s="1"/>
      <c r="B42" s="68"/>
      <c r="C42" s="74"/>
      <c r="D42" s="152"/>
      <c r="E42" s="153"/>
      <c r="F42" s="120"/>
      <c r="G42" s="120"/>
      <c r="H42" s="188"/>
      <c r="IS42" s="1"/>
      <c r="IT42" s="1"/>
      <c r="IU42" s="1"/>
      <c r="IV42" s="1"/>
    </row>
    <row r="43" s="11" customFormat="1" ht="25" customHeight="1" spans="1:256">
      <c r="A43" s="146"/>
      <c r="B43" s="154"/>
      <c r="C43" s="155" t="s">
        <v>26</v>
      </c>
      <c r="D43" s="156" t="s">
        <v>1</v>
      </c>
      <c r="E43" s="157" t="s">
        <v>27</v>
      </c>
      <c r="F43" s="158"/>
      <c r="G43" s="159"/>
      <c r="H43" s="197"/>
      <c r="IS43" s="146"/>
      <c r="IT43" s="146"/>
      <c r="IU43" s="146"/>
      <c r="IV43" s="146"/>
    </row>
    <row r="44" s="11" customFormat="1" ht="25" customHeight="1" spans="1:256">
      <c r="A44" s="146"/>
      <c r="B44" s="154"/>
      <c r="C44" s="155" t="s">
        <v>28</v>
      </c>
      <c r="D44" s="156" t="s">
        <v>1</v>
      </c>
      <c r="E44" s="160" t="s">
        <v>29</v>
      </c>
      <c r="F44" s="161"/>
      <c r="G44" s="162" t="s">
        <v>48</v>
      </c>
      <c r="H44" s="197"/>
      <c r="IS44" s="146"/>
      <c r="IT44" s="146"/>
      <c r="IU44" s="146"/>
      <c r="IV44" s="146"/>
    </row>
    <row r="45" s="2" customFormat="1" ht="5" customHeight="1" spans="2:8">
      <c r="B45" s="22"/>
      <c r="C45" s="163"/>
      <c r="D45" s="164"/>
      <c r="E45" s="165"/>
      <c r="F45" s="140"/>
      <c r="G45" s="141"/>
      <c r="H45" s="185"/>
    </row>
    <row r="46" s="2" customFormat="1" ht="5" customHeight="1" spans="2:8">
      <c r="B46" s="134"/>
      <c r="C46" s="166"/>
      <c r="D46" s="167"/>
      <c r="E46" s="135"/>
      <c r="F46" s="168"/>
      <c r="G46" s="169"/>
      <c r="H46" s="196"/>
    </row>
    <row r="47" s="2" customFormat="1" customHeight="1" spans="3:7">
      <c r="C47" s="170"/>
      <c r="D47" s="171"/>
      <c r="E47" s="14"/>
      <c r="F47" s="172"/>
      <c r="G47" s="173"/>
    </row>
    <row r="48" s="2" customFormat="1" customHeight="1" spans="2:8">
      <c r="B48" s="174"/>
      <c r="C48" s="175" t="s">
        <v>31</v>
      </c>
      <c r="D48" s="176"/>
      <c r="E48" s="14"/>
      <c r="F48" s="177"/>
      <c r="G48" s="177"/>
      <c r="H48" s="174"/>
    </row>
    <row r="49" s="2" customFormat="1" customHeight="1" spans="4:7">
      <c r="D49" s="171"/>
      <c r="E49" s="14"/>
      <c r="F49" s="178" t="s">
        <v>32</v>
      </c>
      <c r="G49" s="179">
        <v>15000000</v>
      </c>
    </row>
    <row r="50" s="2" customFormat="1" customHeight="1" spans="3:7">
      <c r="C50" s="2" t="s">
        <v>33</v>
      </c>
      <c r="D50" s="171"/>
      <c r="E50" s="14">
        <v>75313059305.5</v>
      </c>
      <c r="F50" s="180" t="s">
        <v>34</v>
      </c>
      <c r="G50" s="181"/>
    </row>
    <row r="51" s="2" customFormat="1" customHeight="1" spans="3:7">
      <c r="C51" s="182">
        <v>0.01</v>
      </c>
      <c r="D51" s="171"/>
      <c r="E51" s="14">
        <f>E50*C51</f>
        <v>753130593.055</v>
      </c>
      <c r="F51" s="180" t="s">
        <v>35</v>
      </c>
      <c r="G51" s="183"/>
    </row>
    <row r="52" customHeight="1" spans="7:252">
      <c r="G52" s="16"/>
      <c r="H52" s="2"/>
      <c r="IR52" s="1"/>
    </row>
    <row r="53" customHeight="1" spans="7:252">
      <c r="G53" s="16"/>
      <c r="H53" s="2"/>
      <c r="IR53" s="1"/>
    </row>
    <row r="54" customHeight="1" spans="7:252">
      <c r="G54" s="16"/>
      <c r="H54" s="2"/>
      <c r="IR54" s="1"/>
    </row>
  </sheetData>
  <mergeCells count="4">
    <mergeCell ref="C9:E9"/>
    <mergeCell ref="C14:E14"/>
    <mergeCell ref="C21:E21"/>
    <mergeCell ref="C36:D36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55"/>
  <sheetViews>
    <sheetView view="pageBreakPreview" zoomScale="70" zoomScaleNormal="70" topLeftCell="B1" workbookViewId="0">
      <selection activeCell="G29" sqref="G29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3.025" style="12" customWidth="1"/>
    <col min="7" max="7" width="23.025" style="15" customWidth="1"/>
    <col min="8" max="8" width="1.8" style="16" customWidth="1"/>
    <col min="9" max="9" width="8" style="2"/>
    <col min="10" max="10" width="14.1083333333333" style="2"/>
    <col min="11" max="252" width="8" style="2"/>
    <col min="253" max="16384" width="8" style="1"/>
  </cols>
  <sheetData>
    <row r="2" s="2" customFormat="1" ht="11" customHeight="1" spans="2:8">
      <c r="B2" s="17"/>
      <c r="C2" s="18"/>
      <c r="D2" s="19"/>
      <c r="E2" s="20"/>
      <c r="F2" s="18"/>
      <c r="G2" s="21"/>
      <c r="H2" s="184"/>
    </row>
    <row r="3" s="2" customFormat="1" customHeight="1" spans="2:8">
      <c r="B3" s="22"/>
      <c r="C3" s="23" t="s">
        <v>0</v>
      </c>
      <c r="D3" s="24" t="s">
        <v>1</v>
      </c>
      <c r="E3" s="25" t="s">
        <v>71</v>
      </c>
      <c r="F3" s="26" t="s">
        <v>3</v>
      </c>
      <c r="G3" s="27">
        <f>+E52</f>
        <v>753130593.055</v>
      </c>
      <c r="H3" s="185"/>
    </row>
    <row r="4" s="2" customFormat="1" customHeight="1" spans="2:8">
      <c r="B4" s="22"/>
      <c r="C4" s="28" t="s">
        <v>4</v>
      </c>
      <c r="D4" s="29" t="s">
        <v>1</v>
      </c>
      <c r="E4" s="30" t="s">
        <v>5</v>
      </c>
      <c r="F4" s="31" t="s">
        <v>6</v>
      </c>
      <c r="G4" s="32">
        <f>F37</f>
        <v>49810445.92</v>
      </c>
      <c r="H4" s="185"/>
    </row>
    <row r="5" s="2" customFormat="1" customHeight="1" spans="2:8">
      <c r="B5" s="22"/>
      <c r="C5" s="28" t="s">
        <v>7</v>
      </c>
      <c r="D5" s="33" t="s">
        <v>1</v>
      </c>
      <c r="E5" s="34" t="s">
        <v>72</v>
      </c>
      <c r="F5" s="35" t="s">
        <v>9</v>
      </c>
      <c r="G5" s="36">
        <f>G3-G4</f>
        <v>703320147.135</v>
      </c>
      <c r="H5" s="185"/>
    </row>
    <row r="6" s="2" customFormat="1" customHeight="1" spans="2:8">
      <c r="B6" s="22"/>
      <c r="C6" s="28"/>
      <c r="D6" s="33"/>
      <c r="E6" s="34"/>
      <c r="F6" s="35" t="s">
        <v>10</v>
      </c>
      <c r="G6" s="37">
        <f>G5/G3</f>
        <v>0.933862139741331</v>
      </c>
      <c r="H6" s="185"/>
    </row>
    <row r="7" s="2" customFormat="1" ht="11" customHeight="1" spans="2:8">
      <c r="B7" s="22"/>
      <c r="C7" s="38"/>
      <c r="D7" s="39"/>
      <c r="E7" s="40"/>
      <c r="F7" s="41"/>
      <c r="G7" s="42"/>
      <c r="H7" s="185"/>
    </row>
    <row r="8" s="2" customFormat="1" ht="11" customHeight="1" spans="2:8">
      <c r="B8" s="22"/>
      <c r="C8" s="38"/>
      <c r="D8" s="39"/>
      <c r="E8" s="40"/>
      <c r="F8" s="41"/>
      <c r="G8" s="42"/>
      <c r="H8" s="185"/>
    </row>
    <row r="9" s="2" customFormat="1" customHeight="1" spans="2:8">
      <c r="B9" s="22"/>
      <c r="C9" s="43" t="s">
        <v>11</v>
      </c>
      <c r="D9" s="43"/>
      <c r="E9" s="43"/>
      <c r="F9" s="44" t="s">
        <v>12</v>
      </c>
      <c r="G9" s="45" t="s">
        <v>13</v>
      </c>
      <c r="H9" s="185"/>
    </row>
    <row r="10" s="3" customFormat="1" customHeight="1" spans="2:255">
      <c r="B10" s="22"/>
      <c r="C10" s="46"/>
      <c r="D10" s="47"/>
      <c r="E10" s="48"/>
      <c r="F10" s="49"/>
      <c r="G10" s="50">
        <f>G3</f>
        <v>753130593.055</v>
      </c>
      <c r="H10" s="185"/>
      <c r="IS10" s="198"/>
      <c r="IT10" s="198"/>
      <c r="IU10" s="198"/>
    </row>
    <row r="11" s="4" customFormat="1" customHeight="1" spans="1:256">
      <c r="A11" s="51"/>
      <c r="B11" s="52"/>
      <c r="C11" s="53" t="s">
        <v>14</v>
      </c>
      <c r="D11" s="54" t="s">
        <v>1</v>
      </c>
      <c r="E11" s="55" t="s">
        <v>15</v>
      </c>
      <c r="F11" s="56">
        <f>+[1]Rek.19!F11</f>
        <v>0</v>
      </c>
      <c r="G11" s="57"/>
      <c r="H11" s="186"/>
      <c r="IS11" s="51"/>
      <c r="IT11" s="51"/>
      <c r="IU11" s="51"/>
      <c r="IV11" s="51"/>
    </row>
    <row r="12" s="5" customFormat="1" customHeight="1" spans="2:8">
      <c r="B12" s="58"/>
      <c r="C12" s="59"/>
      <c r="D12" s="60"/>
      <c r="E12" s="61"/>
      <c r="F12" s="62"/>
      <c r="G12" s="63"/>
      <c r="H12" s="187"/>
    </row>
    <row r="13" s="5" customFormat="1" customHeight="1" spans="2:8">
      <c r="B13" s="58"/>
      <c r="C13" s="64"/>
      <c r="D13" s="65"/>
      <c r="E13" s="66"/>
      <c r="F13" s="67"/>
      <c r="G13" s="57"/>
      <c r="H13" s="187"/>
    </row>
    <row r="14" s="2" customFormat="1" customHeight="1" spans="2:8">
      <c r="B14" s="68"/>
      <c r="C14" s="69" t="s">
        <v>38</v>
      </c>
      <c r="D14" s="69"/>
      <c r="E14" s="70"/>
      <c r="F14" s="81">
        <f>+LK.01!F22</f>
        <v>3630500</v>
      </c>
      <c r="G14" s="72"/>
      <c r="H14" s="188"/>
    </row>
    <row r="15" s="2" customFormat="1" customHeight="1" spans="2:8">
      <c r="B15" s="68"/>
      <c r="C15" s="73" t="s">
        <v>42</v>
      </c>
      <c r="D15" s="69"/>
      <c r="E15" s="70"/>
      <c r="F15" s="81">
        <f>+LK.02!F22</f>
        <v>2244000</v>
      </c>
      <c r="G15" s="72"/>
      <c r="H15" s="188"/>
    </row>
    <row r="16" s="2" customFormat="1" customHeight="1" spans="2:8">
      <c r="B16" s="68"/>
      <c r="C16" s="74" t="s">
        <v>51</v>
      </c>
      <c r="D16" s="69"/>
      <c r="E16" s="70"/>
      <c r="F16" s="81">
        <f>+LK.03!F22</f>
        <v>7381394</v>
      </c>
      <c r="G16" s="72"/>
      <c r="H16" s="188"/>
    </row>
    <row r="17" s="2" customFormat="1" customHeight="1" spans="2:8">
      <c r="B17" s="68"/>
      <c r="C17" s="74" t="s">
        <v>57</v>
      </c>
      <c r="D17" s="69"/>
      <c r="E17" s="70"/>
      <c r="F17" s="81">
        <f>+LK.04!F23</f>
        <v>3592000</v>
      </c>
      <c r="G17" s="72"/>
      <c r="H17" s="188"/>
    </row>
    <row r="18" s="2" customFormat="1" customHeight="1" spans="2:8">
      <c r="B18" s="68"/>
      <c r="C18" s="74" t="s">
        <v>62</v>
      </c>
      <c r="D18" s="69"/>
      <c r="E18" s="70"/>
      <c r="F18" s="81">
        <f>+LK.05!F24</f>
        <v>5997670</v>
      </c>
      <c r="G18" s="72"/>
      <c r="H18" s="188"/>
    </row>
    <row r="19" s="2" customFormat="1" customHeight="1" spans="2:8">
      <c r="B19" s="68"/>
      <c r="C19" s="74" t="s">
        <v>66</v>
      </c>
      <c r="D19" s="69"/>
      <c r="E19" s="70"/>
      <c r="F19" s="81">
        <f>+LK.06!F25</f>
        <v>2722000</v>
      </c>
      <c r="G19" s="72"/>
      <c r="H19" s="188"/>
    </row>
    <row r="20" s="2" customFormat="1" customHeight="1" spans="2:8">
      <c r="B20" s="68"/>
      <c r="C20" s="74" t="s">
        <v>73</v>
      </c>
      <c r="D20" s="69"/>
      <c r="E20" s="70"/>
      <c r="F20" s="81">
        <f>+LK.07!F26</f>
        <v>11511387</v>
      </c>
      <c r="G20" s="72"/>
      <c r="H20" s="188"/>
    </row>
    <row r="21" s="2" customFormat="1" customHeight="1" spans="2:8">
      <c r="B21" s="68"/>
      <c r="C21" s="73"/>
      <c r="D21" s="73"/>
      <c r="E21" s="82"/>
      <c r="F21" s="81"/>
      <c r="G21" s="72"/>
      <c r="H21" s="188"/>
    </row>
    <row r="22" s="2" customFormat="1" customHeight="1" spans="2:8">
      <c r="B22" s="68"/>
      <c r="C22" s="83"/>
      <c r="D22" s="83"/>
      <c r="E22" s="84"/>
      <c r="F22" s="81"/>
      <c r="G22" s="72"/>
      <c r="H22" s="188"/>
    </row>
    <row r="23" s="7" customFormat="1" customHeight="1" spans="2:8">
      <c r="B23" s="85"/>
      <c r="C23" s="86"/>
      <c r="D23" s="87"/>
      <c r="E23" s="88" t="s">
        <v>17</v>
      </c>
      <c r="F23" s="89">
        <f>SUM(F11:F22)</f>
        <v>37078951</v>
      </c>
      <c r="G23" s="90">
        <f>G10-F23</f>
        <v>716051642.055</v>
      </c>
      <c r="H23" s="190"/>
    </row>
    <row r="24" s="7" customFormat="1" ht="10" customHeight="1" spans="2:8">
      <c r="B24" s="85"/>
      <c r="C24" s="91"/>
      <c r="D24" s="92"/>
      <c r="E24" s="93"/>
      <c r="F24" s="94"/>
      <c r="G24" s="95"/>
      <c r="H24" s="190"/>
    </row>
    <row r="25" s="7" customFormat="1" ht="10" customHeight="1" spans="2:8">
      <c r="B25" s="85"/>
      <c r="C25" s="91"/>
      <c r="D25" s="92"/>
      <c r="E25" s="93"/>
      <c r="F25" s="94"/>
      <c r="G25" s="95"/>
      <c r="H25" s="190"/>
    </row>
    <row r="26" s="7" customFormat="1" customHeight="1" spans="2:10">
      <c r="B26" s="85"/>
      <c r="C26" s="96"/>
      <c r="D26" s="92"/>
      <c r="E26" s="97" t="s">
        <v>18</v>
      </c>
      <c r="F26" s="94"/>
      <c r="G26" s="95"/>
      <c r="H26" s="190"/>
      <c r="J26" s="191"/>
    </row>
    <row r="27" s="2" customFormat="1" customHeight="1" spans="2:10">
      <c r="B27" s="68"/>
      <c r="C27" s="116">
        <v>44774</v>
      </c>
      <c r="D27" s="139" t="s">
        <v>19</v>
      </c>
      <c r="E27" s="199" t="s">
        <v>74</v>
      </c>
      <c r="F27" s="200">
        <v>12731494.92</v>
      </c>
      <c r="G27" s="95"/>
      <c r="H27" s="188"/>
      <c r="J27" s="200"/>
    </row>
    <row r="28" s="9" customFormat="1" customHeight="1" spans="2:8">
      <c r="B28" s="106"/>
      <c r="C28" s="107">
        <v>44672</v>
      </c>
      <c r="D28" s="108"/>
      <c r="E28" s="109" t="s">
        <v>39</v>
      </c>
      <c r="F28" s="110">
        <v>0</v>
      </c>
      <c r="G28" s="111"/>
      <c r="H28" s="195"/>
    </row>
    <row r="29" s="9" customFormat="1" customHeight="1" spans="2:8">
      <c r="B29" s="106"/>
      <c r="C29" s="107"/>
      <c r="D29" s="108"/>
      <c r="E29" s="109" t="s">
        <v>53</v>
      </c>
      <c r="F29" s="112">
        <v>0</v>
      </c>
      <c r="G29" s="111"/>
      <c r="H29" s="195"/>
    </row>
    <row r="30" s="9" customFormat="1" customHeight="1" spans="2:8">
      <c r="B30" s="106"/>
      <c r="C30" s="107"/>
      <c r="D30" s="108"/>
      <c r="E30" s="109" t="s">
        <v>67</v>
      </c>
      <c r="F30" s="112">
        <v>0</v>
      </c>
      <c r="G30" s="111"/>
      <c r="H30" s="195"/>
    </row>
    <row r="31" s="9" customFormat="1" customHeight="1" spans="2:8">
      <c r="B31" s="106"/>
      <c r="C31" s="107"/>
      <c r="D31" s="108"/>
      <c r="E31" s="109" t="s">
        <v>68</v>
      </c>
      <c r="F31" s="112">
        <v>0</v>
      </c>
      <c r="G31" s="111"/>
      <c r="H31" s="195"/>
    </row>
    <row r="32" s="9" customFormat="1" customHeight="1" spans="2:8">
      <c r="B32" s="106"/>
      <c r="C32" s="107"/>
      <c r="D32" s="108"/>
      <c r="E32" s="109" t="s">
        <v>75</v>
      </c>
      <c r="F32" s="113">
        <v>12695549</v>
      </c>
      <c r="G32" s="111"/>
      <c r="H32" s="195"/>
    </row>
    <row r="33" s="9" customFormat="1" customHeight="1" spans="2:8">
      <c r="B33" s="106"/>
      <c r="C33" s="107"/>
      <c r="D33" s="108"/>
      <c r="E33" s="114" t="s">
        <v>76</v>
      </c>
      <c r="F33" s="113">
        <v>35945.92</v>
      </c>
      <c r="G33" s="111"/>
      <c r="H33" s="195"/>
    </row>
    <row r="34" s="10" customFormat="1" customHeight="1" spans="1:256">
      <c r="A34" s="115"/>
      <c r="B34" s="68"/>
      <c r="C34" s="116"/>
      <c r="D34" s="117"/>
      <c r="E34" s="118"/>
      <c r="F34" s="119">
        <v>0</v>
      </c>
      <c r="G34" s="120"/>
      <c r="H34" s="188"/>
      <c r="IS34" s="115"/>
      <c r="IT34" s="115"/>
      <c r="IU34" s="115"/>
      <c r="IV34" s="115"/>
    </row>
    <row r="35" s="7" customFormat="1" customHeight="1" spans="2:8">
      <c r="B35" s="85"/>
      <c r="C35" s="91"/>
      <c r="D35" s="92"/>
      <c r="E35" s="121" t="s">
        <v>22</v>
      </c>
      <c r="F35" s="122">
        <f>F27-SUM(F28:F34)</f>
        <v>0</v>
      </c>
      <c r="G35" s="123"/>
      <c r="H35" s="190"/>
    </row>
    <row r="36" s="2" customFormat="1" customHeight="1" spans="2:8">
      <c r="B36" s="68"/>
      <c r="C36" s="124"/>
      <c r="D36" s="124"/>
      <c r="E36" s="125"/>
      <c r="F36" s="125"/>
      <c r="G36" s="125"/>
      <c r="H36" s="190"/>
    </row>
    <row r="37" s="2" customFormat="1" customHeight="1" spans="2:8">
      <c r="B37" s="68"/>
      <c r="C37" s="126"/>
      <c r="D37" s="127"/>
      <c r="E37" s="128" t="s">
        <v>23</v>
      </c>
      <c r="F37" s="95">
        <f>F23+F27</f>
        <v>49810445.92</v>
      </c>
      <c r="G37" s="129">
        <f>G10-F37</f>
        <v>703320147.135</v>
      </c>
      <c r="H37" s="190"/>
    </row>
    <row r="38" s="2" customFormat="1" ht="2" customHeight="1" spans="2:8">
      <c r="B38" s="22"/>
      <c r="C38" s="130"/>
      <c r="D38" s="131"/>
      <c r="E38" s="132"/>
      <c r="F38" s="133"/>
      <c r="G38" s="133"/>
      <c r="H38" s="185"/>
    </row>
    <row r="39" s="2" customFormat="1" ht="2" customHeight="1" spans="2:8">
      <c r="B39" s="134"/>
      <c r="C39" s="135"/>
      <c r="D39" s="136"/>
      <c r="E39" s="135"/>
      <c r="F39" s="137"/>
      <c r="G39" s="137"/>
      <c r="H39" s="196"/>
    </row>
    <row r="40" s="2" customFormat="1" customHeight="1" spans="2:8">
      <c r="B40" s="22"/>
      <c r="C40" s="138" t="s">
        <v>24</v>
      </c>
      <c r="D40" s="139"/>
      <c r="E40" s="132"/>
      <c r="F40" s="140"/>
      <c r="G40" s="141"/>
      <c r="H40" s="185"/>
    </row>
    <row r="41" s="2" customFormat="1" ht="10" customHeight="1" spans="2:8">
      <c r="B41" s="68"/>
      <c r="C41" s="142"/>
      <c r="D41" s="143"/>
      <c r="E41" s="144"/>
      <c r="F41" s="145"/>
      <c r="G41" s="145"/>
      <c r="H41" s="185"/>
    </row>
    <row r="42" s="11" customFormat="1" ht="25" customHeight="1" spans="1:256">
      <c r="A42" s="146"/>
      <c r="B42" s="147"/>
      <c r="C42" s="148" t="s">
        <v>25</v>
      </c>
      <c r="D42" s="149" t="s">
        <v>1</v>
      </c>
      <c r="E42" s="150">
        <f>F35</f>
        <v>0</v>
      </c>
      <c r="F42" s="151"/>
      <c r="G42" s="151"/>
      <c r="H42" s="197"/>
      <c r="IS42" s="146"/>
      <c r="IT42" s="146"/>
      <c r="IU42" s="146"/>
      <c r="IV42" s="146"/>
    </row>
    <row r="43" s="2" customFormat="1" ht="10" customHeight="1" spans="1:256">
      <c r="A43" s="1"/>
      <c r="B43" s="68"/>
      <c r="C43" s="74"/>
      <c r="D43" s="152"/>
      <c r="E43" s="153"/>
      <c r="F43" s="120"/>
      <c r="G43" s="120"/>
      <c r="H43" s="188"/>
      <c r="IS43" s="1"/>
      <c r="IT43" s="1"/>
      <c r="IU43" s="1"/>
      <c r="IV43" s="1"/>
    </row>
    <row r="44" s="11" customFormat="1" ht="25" customHeight="1" spans="1:256">
      <c r="A44" s="146"/>
      <c r="B44" s="154"/>
      <c r="C44" s="155" t="s">
        <v>26</v>
      </c>
      <c r="D44" s="156" t="s">
        <v>1</v>
      </c>
      <c r="E44" s="157" t="s">
        <v>27</v>
      </c>
      <c r="F44" s="158"/>
      <c r="G44" s="159"/>
      <c r="H44" s="197"/>
      <c r="IS44" s="146"/>
      <c r="IT44" s="146"/>
      <c r="IU44" s="146"/>
      <c r="IV44" s="146"/>
    </row>
    <row r="45" s="11" customFormat="1" ht="25" customHeight="1" spans="1:256">
      <c r="A45" s="146"/>
      <c r="B45" s="154"/>
      <c r="C45" s="155" t="s">
        <v>28</v>
      </c>
      <c r="D45" s="156" t="s">
        <v>1</v>
      </c>
      <c r="E45" s="160" t="s">
        <v>29</v>
      </c>
      <c r="F45" s="161"/>
      <c r="G45" s="162" t="s">
        <v>48</v>
      </c>
      <c r="H45" s="197"/>
      <c r="IS45" s="146"/>
      <c r="IT45" s="146"/>
      <c r="IU45" s="146"/>
      <c r="IV45" s="146"/>
    </row>
    <row r="46" s="2" customFormat="1" ht="5" customHeight="1" spans="2:8">
      <c r="B46" s="22"/>
      <c r="C46" s="163"/>
      <c r="D46" s="164"/>
      <c r="E46" s="165"/>
      <c r="F46" s="140"/>
      <c r="G46" s="141"/>
      <c r="H46" s="185"/>
    </row>
    <row r="47" s="2" customFormat="1" ht="5" customHeight="1" spans="2:8">
      <c r="B47" s="134"/>
      <c r="C47" s="166"/>
      <c r="D47" s="167"/>
      <c r="E47" s="135"/>
      <c r="F47" s="168"/>
      <c r="G47" s="169"/>
      <c r="H47" s="196"/>
    </row>
    <row r="48" s="2" customFormat="1" customHeight="1" spans="3:7">
      <c r="C48" s="170"/>
      <c r="D48" s="171"/>
      <c r="E48" s="14"/>
      <c r="F48" s="172"/>
      <c r="G48" s="173"/>
    </row>
    <row r="49" s="2" customFormat="1" customHeight="1" spans="2:8">
      <c r="B49" s="174"/>
      <c r="C49" s="175" t="s">
        <v>31</v>
      </c>
      <c r="D49" s="176"/>
      <c r="E49" s="14"/>
      <c r="F49" s="177"/>
      <c r="G49" s="177"/>
      <c r="H49" s="174"/>
    </row>
    <row r="50" s="2" customFormat="1" customHeight="1" spans="4:7">
      <c r="D50" s="171"/>
      <c r="E50" s="14"/>
      <c r="F50" s="178" t="s">
        <v>32</v>
      </c>
      <c r="G50" s="179">
        <v>15000000</v>
      </c>
    </row>
    <row r="51" s="2" customFormat="1" customHeight="1" spans="3:7">
      <c r="C51" s="2" t="s">
        <v>33</v>
      </c>
      <c r="D51" s="171"/>
      <c r="E51" s="14">
        <v>75313059305.5</v>
      </c>
      <c r="F51" s="180" t="s">
        <v>34</v>
      </c>
      <c r="G51" s="181"/>
    </row>
    <row r="52" s="2" customFormat="1" customHeight="1" spans="3:7">
      <c r="C52" s="182">
        <v>0.01</v>
      </c>
      <c r="D52" s="171"/>
      <c r="E52" s="14">
        <f>E51*C52</f>
        <v>753130593.055</v>
      </c>
      <c r="F52" s="180" t="s">
        <v>35</v>
      </c>
      <c r="G52" s="183"/>
    </row>
    <row r="53" customHeight="1" spans="7:252">
      <c r="G53" s="16"/>
      <c r="H53" s="2"/>
      <c r="IR53" s="1"/>
    </row>
    <row r="54" customHeight="1" spans="7:252">
      <c r="G54" s="16"/>
      <c r="H54" s="2"/>
      <c r="IR54" s="1"/>
    </row>
    <row r="55" customHeight="1" spans="7:252">
      <c r="G55" s="16"/>
      <c r="H55" s="2"/>
      <c r="IR55" s="1"/>
    </row>
  </sheetData>
  <mergeCells count="4">
    <mergeCell ref="C9:E9"/>
    <mergeCell ref="C14:E14"/>
    <mergeCell ref="C22:E22"/>
    <mergeCell ref="C37:D37"/>
  </mergeCells>
  <printOptions horizontalCentered="1"/>
  <pageMargins left="0.472222222222222" right="0.472222222222222" top="0.472222222222222" bottom="0.472222222222222" header="0.393055555555556" footer="0.393055555555556"/>
  <pageSetup paperSize="9" scale="58" orientation="portrait" horizontalDpi="600"/>
  <headerFooter alignWithMargins="0" scaleWithDoc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W65"/>
  <sheetViews>
    <sheetView tabSelected="1" zoomScale="70" zoomScaleNormal="70" topLeftCell="A6" workbookViewId="0">
      <selection activeCell="F38" sqref="F38"/>
    </sheetView>
  </sheetViews>
  <sheetFormatPr defaultColWidth="8" defaultRowHeight="22" customHeight="1"/>
  <cols>
    <col min="1" max="1" width="9.15833333333333" style="1" customWidth="1"/>
    <col min="2" max="2" width="1.8" style="2" customWidth="1"/>
    <col min="3" max="3" width="13.7333333333333" style="12" customWidth="1"/>
    <col min="4" max="4" width="3.66666666666667" style="13" customWidth="1"/>
    <col min="5" max="5" width="68.5666666666667" style="14" customWidth="1"/>
    <col min="6" max="6" width="21.775" style="14" customWidth="1"/>
    <col min="7" max="7" width="23.025" style="12" customWidth="1"/>
    <col min="8" max="8" width="23.025" style="15" customWidth="1"/>
    <col min="9" max="9" width="1.8" style="16" customWidth="1"/>
    <col min="10" max="10" width="8" style="2"/>
    <col min="11" max="11" width="14.1083333333333" style="2"/>
    <col min="12" max="253" width="8" style="2"/>
    <col min="254" max="16384" width="8" style="1"/>
  </cols>
  <sheetData>
    <row r="1" s="1" customFormat="1" customHeight="1" spans="2:253">
      <c r="B1" s="2"/>
      <c r="C1" s="12"/>
      <c r="D1" s="13"/>
      <c r="E1" s="14"/>
      <c r="F1" s="14"/>
      <c r="G1" s="12"/>
      <c r="H1" s="15"/>
      <c r="I1" s="1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="2" customFormat="1" ht="11" customHeight="1" spans="2:9">
      <c r="B2" s="17"/>
      <c r="C2" s="18"/>
      <c r="D2" s="19"/>
      <c r="E2" s="20"/>
      <c r="F2" s="20"/>
      <c r="G2" s="18"/>
      <c r="H2" s="21"/>
      <c r="I2" s="184"/>
    </row>
    <row r="3" s="2" customFormat="1" customHeight="1" spans="2:9">
      <c r="B3" s="22"/>
      <c r="C3" s="23" t="s">
        <v>0</v>
      </c>
      <c r="D3" s="24" t="s">
        <v>1</v>
      </c>
      <c r="E3" s="25" t="s">
        <v>71</v>
      </c>
      <c r="F3" s="25"/>
      <c r="G3" s="26" t="s">
        <v>3</v>
      </c>
      <c r="H3" s="27">
        <f>+E62</f>
        <v>753130593.055</v>
      </c>
      <c r="I3" s="185"/>
    </row>
    <row r="4" s="2" customFormat="1" customHeight="1" spans="2:9">
      <c r="B4" s="22"/>
      <c r="C4" s="28" t="s">
        <v>4</v>
      </c>
      <c r="D4" s="29" t="s">
        <v>1</v>
      </c>
      <c r="E4" s="30" t="s">
        <v>5</v>
      </c>
      <c r="F4" s="30"/>
      <c r="G4" s="31" t="s">
        <v>6</v>
      </c>
      <c r="H4" s="32">
        <f>G47</f>
        <v>49810445.92</v>
      </c>
      <c r="I4" s="185"/>
    </row>
    <row r="5" s="2" customFormat="1" customHeight="1" spans="2:9">
      <c r="B5" s="22"/>
      <c r="C5" s="28" t="s">
        <v>7</v>
      </c>
      <c r="D5" s="33" t="s">
        <v>1</v>
      </c>
      <c r="E5" s="34" t="s">
        <v>72</v>
      </c>
      <c r="F5" s="34"/>
      <c r="G5" s="35" t="s">
        <v>9</v>
      </c>
      <c r="H5" s="36">
        <f>H3-H4</f>
        <v>703320147.135</v>
      </c>
      <c r="I5" s="185"/>
    </row>
    <row r="6" s="2" customFormat="1" customHeight="1" spans="2:9">
      <c r="B6" s="22"/>
      <c r="C6" s="28"/>
      <c r="D6" s="33"/>
      <c r="E6" s="34"/>
      <c r="F6" s="34"/>
      <c r="G6" s="35" t="s">
        <v>10</v>
      </c>
      <c r="H6" s="37">
        <f>H5/H3</f>
        <v>0.933862139741331</v>
      </c>
      <c r="I6" s="185"/>
    </row>
    <row r="7" s="2" customFormat="1" ht="11" customHeight="1" spans="2:9">
      <c r="B7" s="22"/>
      <c r="C7" s="38"/>
      <c r="D7" s="39"/>
      <c r="E7" s="40"/>
      <c r="F7" s="40"/>
      <c r="G7" s="41"/>
      <c r="H7" s="42"/>
      <c r="I7" s="185"/>
    </row>
    <row r="8" s="2" customFormat="1" ht="11" customHeight="1" spans="2:9">
      <c r="B8" s="22"/>
      <c r="C8" s="38"/>
      <c r="D8" s="39"/>
      <c r="E8" s="40"/>
      <c r="F8" s="40"/>
      <c r="G8" s="41"/>
      <c r="H8" s="42"/>
      <c r="I8" s="185"/>
    </row>
    <row r="9" s="2" customFormat="1" customHeight="1" spans="2:9">
      <c r="B9" s="22"/>
      <c r="C9" s="43" t="s">
        <v>11</v>
      </c>
      <c r="D9" s="43"/>
      <c r="E9" s="43"/>
      <c r="F9" s="43" t="s">
        <v>77</v>
      </c>
      <c r="G9" s="44" t="s">
        <v>12</v>
      </c>
      <c r="H9" s="45" t="s">
        <v>13</v>
      </c>
      <c r="I9" s="185"/>
    </row>
    <row r="10" s="3" customFormat="1" customHeight="1" spans="2:256">
      <c r="B10" s="22"/>
      <c r="C10" s="46"/>
      <c r="D10" s="47"/>
      <c r="E10" s="48"/>
      <c r="F10" s="48"/>
      <c r="G10" s="49"/>
      <c r="H10" s="50">
        <f>H3</f>
        <v>753130593.055</v>
      </c>
      <c r="I10" s="185"/>
      <c r="IT10" s="198"/>
      <c r="IU10" s="198"/>
      <c r="IV10" s="198"/>
    </row>
    <row r="11" s="4" customFormat="1" customHeight="1" spans="1:257">
      <c r="A11" s="51"/>
      <c r="B11" s="52"/>
      <c r="C11" s="53" t="s">
        <v>14</v>
      </c>
      <c r="D11" s="54" t="s">
        <v>1</v>
      </c>
      <c r="E11" s="55" t="s">
        <v>15</v>
      </c>
      <c r="F11" s="56">
        <v>0</v>
      </c>
      <c r="G11" s="56">
        <f>+[1]Rek.19!F11</f>
        <v>0</v>
      </c>
      <c r="H11" s="57"/>
      <c r="I11" s="186"/>
      <c r="IT11" s="51"/>
      <c r="IU11" s="51"/>
      <c r="IV11" s="51"/>
      <c r="IW11" s="51"/>
    </row>
    <row r="12" s="5" customFormat="1" customHeight="1" spans="2:9">
      <c r="B12" s="58"/>
      <c r="C12" s="59"/>
      <c r="D12" s="60"/>
      <c r="E12" s="61"/>
      <c r="F12" s="61"/>
      <c r="G12" s="62"/>
      <c r="H12" s="63"/>
      <c r="I12" s="187"/>
    </row>
    <row r="13" s="5" customFormat="1" customHeight="1" spans="2:9">
      <c r="B13" s="58"/>
      <c r="C13" s="64"/>
      <c r="D13" s="65"/>
      <c r="E13" s="66"/>
      <c r="F13" s="66"/>
      <c r="G13" s="67"/>
      <c r="H13" s="57"/>
      <c r="I13" s="187"/>
    </row>
    <row r="14" s="2" customFormat="1" customHeight="1" spans="2:9">
      <c r="B14" s="68"/>
      <c r="C14" s="69" t="s">
        <v>38</v>
      </c>
      <c r="D14" s="69"/>
      <c r="E14" s="70"/>
      <c r="F14" s="70"/>
      <c r="G14" s="71">
        <f>+LK.01!F22</f>
        <v>3630500</v>
      </c>
      <c r="H14" s="72"/>
      <c r="I14" s="188"/>
    </row>
    <row r="15" s="2" customFormat="1" customHeight="1" spans="2:9">
      <c r="B15" s="68"/>
      <c r="C15" s="73" t="s">
        <v>42</v>
      </c>
      <c r="D15" s="69"/>
      <c r="E15" s="70"/>
      <c r="F15" s="70"/>
      <c r="G15" s="71">
        <f>+LK.02!F22</f>
        <v>2244000</v>
      </c>
      <c r="H15" s="72"/>
      <c r="I15" s="188"/>
    </row>
    <row r="16" s="2" customFormat="1" customHeight="1" spans="2:9">
      <c r="B16" s="68"/>
      <c r="C16" s="74" t="s">
        <v>51</v>
      </c>
      <c r="D16" s="69"/>
      <c r="E16" s="70"/>
      <c r="F16" s="70"/>
      <c r="G16" s="71">
        <f>+LK.03!F22</f>
        <v>7381394</v>
      </c>
      <c r="H16" s="72"/>
      <c r="I16" s="188"/>
    </row>
    <row r="17" s="2" customFormat="1" customHeight="1" spans="2:9">
      <c r="B17" s="68"/>
      <c r="C17" s="74" t="s">
        <v>57</v>
      </c>
      <c r="D17" s="69"/>
      <c r="E17" s="70"/>
      <c r="F17" s="70"/>
      <c r="G17" s="71">
        <f>+LK.04!F23</f>
        <v>3592000</v>
      </c>
      <c r="H17" s="72"/>
      <c r="I17" s="188"/>
    </row>
    <row r="18" s="2" customFormat="1" customHeight="1" spans="2:9">
      <c r="B18" s="68"/>
      <c r="C18" s="74" t="s">
        <v>62</v>
      </c>
      <c r="D18" s="69"/>
      <c r="E18" s="70"/>
      <c r="F18" s="70"/>
      <c r="G18" s="71">
        <f>+LK.05!F24</f>
        <v>5997670</v>
      </c>
      <c r="H18" s="72"/>
      <c r="I18" s="188"/>
    </row>
    <row r="19" s="2" customFormat="1" customHeight="1" spans="2:9">
      <c r="B19" s="68"/>
      <c r="C19" s="74" t="s">
        <v>66</v>
      </c>
      <c r="D19" s="69"/>
      <c r="E19" s="70"/>
      <c r="F19" s="70"/>
      <c r="G19" s="71">
        <f>+LK.06!F25</f>
        <v>2722000</v>
      </c>
      <c r="H19" s="72"/>
      <c r="I19" s="188"/>
    </row>
    <row r="20" s="2" customFormat="1" customHeight="1" spans="2:9">
      <c r="B20" s="68"/>
      <c r="C20" s="74" t="s">
        <v>73</v>
      </c>
      <c r="D20" s="69"/>
      <c r="E20" s="70"/>
      <c r="F20" s="70"/>
      <c r="G20" s="71">
        <f>+LK.07!F26</f>
        <v>11511387</v>
      </c>
      <c r="H20" s="72"/>
      <c r="I20" s="188"/>
    </row>
    <row r="21" s="2" customFormat="1" customHeight="1" spans="2:9">
      <c r="B21" s="68"/>
      <c r="C21" s="74" t="s">
        <v>78</v>
      </c>
      <c r="D21" s="69"/>
      <c r="E21" s="70"/>
      <c r="F21" s="70"/>
      <c r="G21" s="71">
        <v>12731494.92</v>
      </c>
      <c r="H21" s="72"/>
      <c r="I21" s="188"/>
    </row>
    <row r="22" s="6" customFormat="1" hidden="1" customHeight="1" spans="2:9">
      <c r="B22" s="75"/>
      <c r="C22" s="76"/>
      <c r="D22" s="77"/>
      <c r="E22" s="78"/>
      <c r="F22" s="78"/>
      <c r="G22" s="79"/>
      <c r="H22" s="80"/>
      <c r="I22" s="189"/>
    </row>
    <row r="23" s="6" customFormat="1" hidden="1" customHeight="1" spans="2:9">
      <c r="B23" s="75"/>
      <c r="C23" s="76"/>
      <c r="D23" s="77"/>
      <c r="E23" s="78"/>
      <c r="F23" s="78"/>
      <c r="G23" s="79"/>
      <c r="H23" s="80"/>
      <c r="I23" s="189"/>
    </row>
    <row r="24" s="6" customFormat="1" hidden="1" customHeight="1" spans="2:9">
      <c r="B24" s="75"/>
      <c r="C24" s="76"/>
      <c r="D24" s="77"/>
      <c r="E24" s="78"/>
      <c r="F24" s="78"/>
      <c r="G24" s="79"/>
      <c r="H24" s="80"/>
      <c r="I24" s="189"/>
    </row>
    <row r="25" s="6" customFormat="1" hidden="1" customHeight="1" spans="2:9">
      <c r="B25" s="75"/>
      <c r="C25" s="76"/>
      <c r="D25" s="77"/>
      <c r="E25" s="78"/>
      <c r="F25" s="78"/>
      <c r="G25" s="79"/>
      <c r="H25" s="80"/>
      <c r="I25" s="189"/>
    </row>
    <row r="26" s="2" customFormat="1" customHeight="1" spans="2:9">
      <c r="B26" s="68"/>
      <c r="C26" s="74"/>
      <c r="D26" s="69"/>
      <c r="E26" s="70"/>
      <c r="F26" s="70"/>
      <c r="G26" s="81"/>
      <c r="H26" s="72"/>
      <c r="I26" s="188"/>
    </row>
    <row r="27" s="2" customFormat="1" customHeight="1" spans="2:9">
      <c r="B27" s="68"/>
      <c r="C27" s="74"/>
      <c r="D27" s="69"/>
      <c r="E27" s="70"/>
      <c r="F27" s="70"/>
      <c r="G27" s="81"/>
      <c r="H27" s="72"/>
      <c r="I27" s="188"/>
    </row>
    <row r="28" s="2" customFormat="1" customHeight="1" spans="2:9">
      <c r="B28" s="68"/>
      <c r="C28" s="73"/>
      <c r="D28" s="73"/>
      <c r="E28" s="82"/>
      <c r="F28" s="82"/>
      <c r="G28" s="81"/>
      <c r="H28" s="72"/>
      <c r="I28" s="188"/>
    </row>
    <row r="29" s="2" customFormat="1" customHeight="1" spans="2:9">
      <c r="B29" s="68"/>
      <c r="C29" s="83"/>
      <c r="D29" s="83"/>
      <c r="E29" s="84"/>
      <c r="F29" s="84"/>
      <c r="G29" s="81"/>
      <c r="H29" s="72"/>
      <c r="I29" s="188"/>
    </row>
    <row r="30" s="7" customFormat="1" customHeight="1" spans="2:9">
      <c r="B30" s="85"/>
      <c r="C30" s="86"/>
      <c r="D30" s="87"/>
      <c r="E30" s="88" t="s">
        <v>17</v>
      </c>
      <c r="F30" s="88"/>
      <c r="G30" s="89">
        <f>SUM(G11:G29)</f>
        <v>49810445.92</v>
      </c>
      <c r="H30" s="90">
        <f>H10-G30</f>
        <v>703320147.135</v>
      </c>
      <c r="I30" s="190"/>
    </row>
    <row r="31" s="7" customFormat="1" ht="10" customHeight="1" spans="2:9">
      <c r="B31" s="85"/>
      <c r="C31" s="91"/>
      <c r="D31" s="92"/>
      <c r="E31" s="93"/>
      <c r="F31" s="93"/>
      <c r="G31" s="94"/>
      <c r="H31" s="95"/>
      <c r="I31" s="190"/>
    </row>
    <row r="32" s="7" customFormat="1" ht="10" customHeight="1" spans="2:9">
      <c r="B32" s="85"/>
      <c r="C32" s="91"/>
      <c r="D32" s="92"/>
      <c r="E32" s="93"/>
      <c r="F32" s="93"/>
      <c r="G32" s="94"/>
      <c r="H32" s="95"/>
      <c r="I32" s="190"/>
    </row>
    <row r="33" s="7" customFormat="1" customHeight="1" spans="2:11">
      <c r="B33" s="85"/>
      <c r="C33" s="96"/>
      <c r="D33" s="92"/>
      <c r="E33" s="97" t="s">
        <v>18</v>
      </c>
      <c r="F33" s="97"/>
      <c r="G33" s="94"/>
      <c r="H33" s="95"/>
      <c r="I33" s="190"/>
      <c r="K33" s="191"/>
    </row>
    <row r="34" s="8" customFormat="1" customHeight="1" spans="2:11">
      <c r="B34" s="98"/>
      <c r="C34" s="99">
        <v>44774</v>
      </c>
      <c r="D34" s="100" t="s">
        <v>19</v>
      </c>
      <c r="E34" s="101" t="s">
        <v>79</v>
      </c>
      <c r="F34" s="102"/>
      <c r="G34" s="103">
        <v>17164618.43</v>
      </c>
      <c r="H34" s="104"/>
      <c r="I34" s="192"/>
      <c r="K34" s="193"/>
    </row>
    <row r="35" s="8" customFormat="1" customHeight="1" spans="2:11">
      <c r="B35" s="98"/>
      <c r="C35" s="99"/>
      <c r="D35" s="100"/>
      <c r="E35" s="101" t="s">
        <v>80</v>
      </c>
      <c r="F35" s="102"/>
      <c r="G35" s="103">
        <v>14763003</v>
      </c>
      <c r="H35" s="105"/>
      <c r="I35" s="192"/>
      <c r="K35" s="194"/>
    </row>
    <row r="36" s="8" customFormat="1" customHeight="1" spans="2:11">
      <c r="B36" s="98"/>
      <c r="C36" s="99"/>
      <c r="D36" s="100"/>
      <c r="E36" s="101" t="s">
        <v>81</v>
      </c>
      <c r="F36" s="102"/>
      <c r="G36" s="103">
        <v>2128500</v>
      </c>
      <c r="H36" s="105"/>
      <c r="I36" s="192"/>
      <c r="K36" s="194"/>
    </row>
    <row r="37" s="8" customFormat="1" customHeight="1" spans="2:11">
      <c r="B37" s="98"/>
      <c r="C37" s="99"/>
      <c r="D37" s="100"/>
      <c r="E37" s="101" t="s">
        <v>82</v>
      </c>
      <c r="F37" s="102"/>
      <c r="G37" s="103">
        <v>6183527.85</v>
      </c>
      <c r="H37" s="105"/>
      <c r="I37" s="192"/>
      <c r="K37" s="194"/>
    </row>
    <row r="38" s="9" customFormat="1" customHeight="1" spans="2:9">
      <c r="B38" s="106"/>
      <c r="C38" s="107">
        <v>44672</v>
      </c>
      <c r="D38" s="108"/>
      <c r="E38" s="109" t="s">
        <v>39</v>
      </c>
      <c r="F38" s="110">
        <v>0</v>
      </c>
      <c r="H38" s="111">
        <v>0</v>
      </c>
      <c r="I38" s="195"/>
    </row>
    <row r="39" s="9" customFormat="1" customHeight="1" spans="2:9">
      <c r="B39" s="106"/>
      <c r="C39" s="107"/>
      <c r="D39" s="108"/>
      <c r="E39" s="109" t="s">
        <v>53</v>
      </c>
      <c r="F39" s="112">
        <v>0</v>
      </c>
      <c r="H39" s="111"/>
      <c r="I39" s="195"/>
    </row>
    <row r="40" s="9" customFormat="1" customHeight="1" spans="2:9">
      <c r="B40" s="106"/>
      <c r="C40" s="107"/>
      <c r="D40" s="108"/>
      <c r="E40" s="109" t="s">
        <v>67</v>
      </c>
      <c r="F40" s="112">
        <v>0</v>
      </c>
      <c r="H40" s="111"/>
      <c r="I40" s="195"/>
    </row>
    <row r="41" s="9" customFormat="1" customHeight="1" spans="2:9">
      <c r="B41" s="106"/>
      <c r="C41" s="107"/>
      <c r="D41" s="108"/>
      <c r="E41" s="109" t="s">
        <v>68</v>
      </c>
      <c r="F41" s="112">
        <v>0</v>
      </c>
      <c r="H41" s="111"/>
      <c r="I41" s="195"/>
    </row>
    <row r="42" s="9" customFormat="1" customHeight="1" spans="2:9">
      <c r="B42" s="106"/>
      <c r="C42" s="107"/>
      <c r="D42" s="108"/>
      <c r="E42" s="109" t="s">
        <v>75</v>
      </c>
      <c r="F42" s="113">
        <v>12695549</v>
      </c>
      <c r="H42" s="111"/>
      <c r="I42" s="195"/>
    </row>
    <row r="43" s="9" customFormat="1" customHeight="1" spans="2:9">
      <c r="B43" s="106"/>
      <c r="C43" s="107"/>
      <c r="D43" s="108"/>
      <c r="E43" s="114" t="s">
        <v>76</v>
      </c>
      <c r="F43" s="113">
        <v>35945.92</v>
      </c>
      <c r="H43" s="111"/>
      <c r="I43" s="195"/>
    </row>
    <row r="44" s="10" customFormat="1" customHeight="1" spans="1:257">
      <c r="A44" s="115"/>
      <c r="B44" s="68"/>
      <c r="C44" s="116"/>
      <c r="D44" s="117"/>
      <c r="E44" s="118"/>
      <c r="F44" s="119">
        <v>0</v>
      </c>
      <c r="H44" s="120"/>
      <c r="I44" s="188"/>
      <c r="IT44" s="115"/>
      <c r="IU44" s="115"/>
      <c r="IV44" s="115"/>
      <c r="IW44" s="115"/>
    </row>
    <row r="45" s="7" customFormat="1" customHeight="1" spans="2:9">
      <c r="B45" s="85"/>
      <c r="C45" s="91"/>
      <c r="D45" s="92"/>
      <c r="E45" s="121" t="s">
        <v>22</v>
      </c>
      <c r="F45" s="122">
        <f>F34-SUM(F38:F44)</f>
        <v>-12731494.92</v>
      </c>
      <c r="H45" s="123"/>
      <c r="I45" s="190"/>
    </row>
    <row r="46" s="2" customFormat="1" customHeight="1" spans="2:9">
      <c r="B46" s="68"/>
      <c r="C46" s="124"/>
      <c r="D46" s="124"/>
      <c r="E46" s="125"/>
      <c r="F46" s="125"/>
      <c r="G46" s="125"/>
      <c r="H46" s="125"/>
      <c r="I46" s="190"/>
    </row>
    <row r="47" s="2" customFormat="1" customHeight="1" spans="2:9">
      <c r="B47" s="68"/>
      <c r="C47" s="126"/>
      <c r="D47" s="127"/>
      <c r="E47" s="128" t="s">
        <v>23</v>
      </c>
      <c r="F47" s="128"/>
      <c r="G47" s="95">
        <f>G30+F34</f>
        <v>49810445.92</v>
      </c>
      <c r="H47" s="129">
        <f>H10-G47</f>
        <v>703320147.135</v>
      </c>
      <c r="I47" s="190"/>
    </row>
    <row r="48" s="2" customFormat="1" ht="2" customHeight="1" spans="2:9">
      <c r="B48" s="22"/>
      <c r="C48" s="130"/>
      <c r="D48" s="131"/>
      <c r="E48" s="132"/>
      <c r="F48" s="132"/>
      <c r="G48" s="133"/>
      <c r="H48" s="133"/>
      <c r="I48" s="185"/>
    </row>
    <row r="49" s="2" customFormat="1" ht="2" customHeight="1" spans="2:9">
      <c r="B49" s="134"/>
      <c r="C49" s="135"/>
      <c r="D49" s="136"/>
      <c r="E49" s="135"/>
      <c r="F49" s="135"/>
      <c r="G49" s="137"/>
      <c r="H49" s="137"/>
      <c r="I49" s="196"/>
    </row>
    <row r="50" s="2" customFormat="1" customHeight="1" spans="2:9">
      <c r="B50" s="22"/>
      <c r="C50" s="138" t="s">
        <v>24</v>
      </c>
      <c r="D50" s="139"/>
      <c r="E50" s="132"/>
      <c r="F50" s="132"/>
      <c r="G50" s="140"/>
      <c r="H50" s="141"/>
      <c r="I50" s="185"/>
    </row>
    <row r="51" s="2" customFormat="1" ht="10" customHeight="1" spans="2:9">
      <c r="B51" s="68"/>
      <c r="C51" s="142"/>
      <c r="D51" s="143"/>
      <c r="E51" s="144"/>
      <c r="F51" s="144"/>
      <c r="G51" s="145"/>
      <c r="H51" s="145"/>
      <c r="I51" s="185"/>
    </row>
    <row r="52" s="11" customFormat="1" ht="25" customHeight="1" spans="1:257">
      <c r="A52" s="146"/>
      <c r="B52" s="147"/>
      <c r="C52" s="148" t="s">
        <v>25</v>
      </c>
      <c r="D52" s="149" t="s">
        <v>1</v>
      </c>
      <c r="E52" s="150">
        <f>F45</f>
        <v>-12731494.92</v>
      </c>
      <c r="F52" s="150"/>
      <c r="G52" s="151"/>
      <c r="H52" s="151"/>
      <c r="I52" s="197"/>
      <c r="IT52" s="146"/>
      <c r="IU52" s="146"/>
      <c r="IV52" s="146"/>
      <c r="IW52" s="146"/>
    </row>
    <row r="53" s="2" customFormat="1" ht="10" customHeight="1" spans="1:257">
      <c r="A53" s="1"/>
      <c r="B53" s="68"/>
      <c r="C53" s="74"/>
      <c r="D53" s="152"/>
      <c r="E53" s="153"/>
      <c r="F53" s="153"/>
      <c r="G53" s="120"/>
      <c r="H53" s="120"/>
      <c r="I53" s="188"/>
      <c r="IT53" s="1"/>
      <c r="IU53" s="1"/>
      <c r="IV53" s="1"/>
      <c r="IW53" s="1"/>
    </row>
    <row r="54" s="11" customFormat="1" ht="25" customHeight="1" spans="1:257">
      <c r="A54" s="146"/>
      <c r="B54" s="154"/>
      <c r="C54" s="155" t="s">
        <v>26</v>
      </c>
      <c r="D54" s="156" t="s">
        <v>1</v>
      </c>
      <c r="E54" s="157" t="s">
        <v>27</v>
      </c>
      <c r="F54" s="157"/>
      <c r="G54" s="158"/>
      <c r="H54" s="159"/>
      <c r="I54" s="197"/>
      <c r="IT54" s="146"/>
      <c r="IU54" s="146"/>
      <c r="IV54" s="146"/>
      <c r="IW54" s="146"/>
    </row>
    <row r="55" s="11" customFormat="1" ht="25" customHeight="1" spans="1:257">
      <c r="A55" s="146"/>
      <c r="B55" s="154"/>
      <c r="C55" s="155" t="s">
        <v>28</v>
      </c>
      <c r="D55" s="156" t="s">
        <v>1</v>
      </c>
      <c r="E55" s="160" t="s">
        <v>29</v>
      </c>
      <c r="F55" s="160"/>
      <c r="G55" s="161"/>
      <c r="H55" s="162" t="s">
        <v>48</v>
      </c>
      <c r="I55" s="197"/>
      <c r="IT55" s="146"/>
      <c r="IU55" s="146"/>
      <c r="IV55" s="146"/>
      <c r="IW55" s="146"/>
    </row>
    <row r="56" s="2" customFormat="1" ht="5" customHeight="1" spans="2:9">
      <c r="B56" s="22"/>
      <c r="C56" s="163"/>
      <c r="D56" s="164"/>
      <c r="E56" s="165"/>
      <c r="F56" s="165"/>
      <c r="G56" s="140"/>
      <c r="H56" s="141"/>
      <c r="I56" s="185"/>
    </row>
    <row r="57" s="2" customFormat="1" ht="5" customHeight="1" spans="2:9">
      <c r="B57" s="134"/>
      <c r="C57" s="166"/>
      <c r="D57" s="167"/>
      <c r="E57" s="135"/>
      <c r="F57" s="135"/>
      <c r="G57" s="168"/>
      <c r="H57" s="169"/>
      <c r="I57" s="196"/>
    </row>
    <row r="58" s="2" customFormat="1" customHeight="1" spans="3:8">
      <c r="C58" s="170"/>
      <c r="D58" s="171"/>
      <c r="E58" s="14"/>
      <c r="F58" s="14"/>
      <c r="G58" s="172"/>
      <c r="H58" s="173"/>
    </row>
    <row r="59" s="2" customFormat="1" customHeight="1" spans="2:9">
      <c r="B59" s="174"/>
      <c r="C59" s="175" t="s">
        <v>31</v>
      </c>
      <c r="D59" s="176"/>
      <c r="E59" s="14"/>
      <c r="F59" s="14"/>
      <c r="G59" s="177"/>
      <c r="H59" s="177"/>
      <c r="I59" s="174"/>
    </row>
    <row r="60" s="2" customFormat="1" customHeight="1" spans="4:8">
      <c r="D60" s="171"/>
      <c r="E60" s="14"/>
      <c r="F60" s="14"/>
      <c r="G60" s="178" t="s">
        <v>32</v>
      </c>
      <c r="H60" s="179">
        <v>15000000</v>
      </c>
    </row>
    <row r="61" s="2" customFormat="1" customHeight="1" spans="3:8">
      <c r="C61" s="2" t="s">
        <v>33</v>
      </c>
      <c r="D61" s="171"/>
      <c r="E61" s="14">
        <v>75313059305.5</v>
      </c>
      <c r="F61" s="14"/>
      <c r="G61" s="180" t="s">
        <v>34</v>
      </c>
      <c r="H61" s="181"/>
    </row>
    <row r="62" s="2" customFormat="1" customHeight="1" spans="3:8">
      <c r="C62" s="182">
        <v>0.01</v>
      </c>
      <c r="D62" s="171"/>
      <c r="E62" s="14">
        <f>E61*C62</f>
        <v>753130593.055</v>
      </c>
      <c r="F62" s="14"/>
      <c r="G62" s="180" t="s">
        <v>35</v>
      </c>
      <c r="H62" s="183"/>
    </row>
    <row r="63" s="1" customFormat="1" customHeight="1" spans="2:252">
      <c r="B63" s="2"/>
      <c r="C63" s="12"/>
      <c r="D63" s="13"/>
      <c r="E63" s="14"/>
      <c r="F63" s="14"/>
      <c r="G63" s="12"/>
      <c r="H63" s="1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</row>
    <row r="64" s="1" customFormat="1" customHeight="1" spans="2:252">
      <c r="B64" s="2"/>
      <c r="C64" s="12"/>
      <c r="D64" s="13"/>
      <c r="E64" s="14"/>
      <c r="F64" s="14"/>
      <c r="G64" s="12"/>
      <c r="H64" s="1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</row>
    <row r="65" s="1" customFormat="1" customHeight="1" spans="2:252">
      <c r="B65" s="2"/>
      <c r="C65" s="12"/>
      <c r="D65" s="13"/>
      <c r="E65" s="14"/>
      <c r="F65" s="14"/>
      <c r="G65" s="12"/>
      <c r="H65" s="1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</row>
  </sheetData>
  <mergeCells count="4">
    <mergeCell ref="C9:E9"/>
    <mergeCell ref="C14:E14"/>
    <mergeCell ref="C29:E29"/>
    <mergeCell ref="C47:D47"/>
  </mergeCell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9">
    <comment s:ref="H60" rgbClr="13C69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LK.09-011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Steven</cp:lastModifiedBy>
  <cp:revision>1</cp:revision>
  <dcterms:created xsi:type="dcterms:W3CDTF">2022-04-21T09:11:00Z</dcterms:created>
  <dcterms:modified xsi:type="dcterms:W3CDTF">2022-10-10T09:24:40Z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5C83A4586B184BC884EE34F4584D83BC</vt:lpwstr>
  </property>
</Properties>
</file>