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Rekap LK\"/>
    </mc:Choice>
  </mc:AlternateContent>
  <xr:revisionPtr revIDLastSave="0" documentId="13_ncr:1_{172EA43A-CD95-4590-960F-9340B5489B94}" xr6:coauthVersionLast="47" xr6:coauthVersionMax="47" xr10:uidLastSave="{00000000-0000-0000-0000-000000000000}"/>
  <bookViews>
    <workbookView xWindow="-108" yWindow="-108" windowWidth="23256" windowHeight="12576" activeTab="8" xr2:uid="{B3110DCE-94BA-46E8-84FF-E50BC4F6FFF8}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F25" i="17"/>
  <c r="F24" i="17"/>
  <c r="G30" i="12"/>
  <c r="E34" i="12" s="1"/>
  <c r="F23" i="17"/>
  <c r="F15" i="17"/>
  <c r="F16" i="17"/>
  <c r="F17" i="17"/>
  <c r="F18" i="17"/>
  <c r="F19" i="17"/>
  <c r="F20" i="17"/>
  <c r="F21" i="17"/>
  <c r="F22" i="17"/>
  <c r="E51" i="17"/>
  <c r="F39" i="17"/>
  <c r="E43" i="17" s="1"/>
  <c r="G4" i="17"/>
  <c r="G10" i="17" s="1"/>
  <c r="F38" i="15"/>
  <c r="E42" i="15" s="1"/>
  <c r="F23" i="15"/>
  <c r="F15" i="15"/>
  <c r="F16" i="15"/>
  <c r="F17" i="15"/>
  <c r="F18" i="15"/>
  <c r="F19" i="15"/>
  <c r="F20" i="15"/>
  <c r="F21" i="15"/>
  <c r="F22" i="15"/>
  <c r="F24" i="15"/>
  <c r="E50" i="15"/>
  <c r="G4" i="15" s="1"/>
  <c r="G10" i="15" s="1"/>
  <c r="F23" i="14"/>
  <c r="F24" i="14" s="1"/>
  <c r="F15" i="14"/>
  <c r="F16" i="14"/>
  <c r="F17" i="14"/>
  <c r="F18" i="14"/>
  <c r="F19" i="14"/>
  <c r="F20" i="14"/>
  <c r="F21" i="14"/>
  <c r="F22" i="14"/>
  <c r="F36" i="14"/>
  <c r="E40" i="14" s="1"/>
  <c r="E48" i="14"/>
  <c r="G4" i="14"/>
  <c r="G10" i="14"/>
  <c r="G27" i="2"/>
  <c r="G14" i="12"/>
  <c r="G15" i="12"/>
  <c r="G16" i="12"/>
  <c r="G17" i="12"/>
  <c r="G18" i="12"/>
  <c r="G19" i="12"/>
  <c r="G20" i="12"/>
  <c r="G21" i="12"/>
  <c r="E42" i="12"/>
  <c r="G23" i="11"/>
  <c r="G21" i="11"/>
  <c r="E47" i="11"/>
  <c r="G35" i="11"/>
  <c r="E39" i="11"/>
  <c r="H4" i="11"/>
  <c r="H10" i="11"/>
  <c r="G15" i="11"/>
  <c r="G16" i="11"/>
  <c r="G17" i="11"/>
  <c r="G18" i="11"/>
  <c r="G19" i="11"/>
  <c r="G20" i="11"/>
  <c r="G37" i="11"/>
  <c r="H37" i="11"/>
  <c r="H23" i="11"/>
  <c r="H5" i="11"/>
  <c r="H6" i="11"/>
  <c r="H7" i="11"/>
  <c r="G34" i="9"/>
  <c r="G15" i="9"/>
  <c r="G16" i="9"/>
  <c r="G17" i="9"/>
  <c r="G18" i="9"/>
  <c r="G19" i="9"/>
  <c r="G20" i="9"/>
  <c r="G22" i="9"/>
  <c r="E46" i="9"/>
  <c r="E38" i="9"/>
  <c r="H4" i="9"/>
  <c r="H10" i="9"/>
  <c r="G36" i="9"/>
  <c r="H36" i="9"/>
  <c r="H22" i="9"/>
  <c r="H5" i="9"/>
  <c r="H6" i="9"/>
  <c r="H7" i="9"/>
  <c r="G21" i="7"/>
  <c r="G19" i="7"/>
  <c r="E44" i="7"/>
  <c r="G32" i="7"/>
  <c r="E36" i="7"/>
  <c r="H4" i="7"/>
  <c r="H10" i="7"/>
  <c r="G15" i="7"/>
  <c r="G16" i="7"/>
  <c r="G17" i="7"/>
  <c r="G18" i="7"/>
  <c r="G34" i="7"/>
  <c r="H34" i="7"/>
  <c r="H21" i="7"/>
  <c r="H5" i="7"/>
  <c r="H6" i="7"/>
  <c r="H7" i="7"/>
  <c r="G20" i="5"/>
  <c r="G15" i="5"/>
  <c r="G18" i="5"/>
  <c r="E43" i="5"/>
  <c r="G31" i="5"/>
  <c r="E35" i="5"/>
  <c r="H4" i="5"/>
  <c r="H10" i="5"/>
  <c r="G16" i="5"/>
  <c r="G17" i="5"/>
  <c r="G33" i="5"/>
  <c r="H33" i="5"/>
  <c r="H20" i="5"/>
  <c r="H5" i="5"/>
  <c r="H6" i="5"/>
  <c r="H7" i="5"/>
  <c r="G19" i="4"/>
  <c r="G17" i="4"/>
  <c r="E42" i="4"/>
  <c r="G30" i="4"/>
  <c r="E34" i="4"/>
  <c r="H4" i="4"/>
  <c r="H10" i="4"/>
  <c r="G15" i="4"/>
  <c r="G16" i="4"/>
  <c r="G32" i="4"/>
  <c r="H32" i="4"/>
  <c r="H19" i="4"/>
  <c r="H5" i="4"/>
  <c r="H6" i="4"/>
  <c r="H7" i="4"/>
  <c r="G16" i="3"/>
  <c r="E41" i="3"/>
  <c r="G29" i="3"/>
  <c r="E33" i="3"/>
  <c r="H4" i="3"/>
  <c r="H10" i="3"/>
  <c r="G15" i="3"/>
  <c r="G18" i="3"/>
  <c r="G31" i="3"/>
  <c r="H31" i="3"/>
  <c r="H18" i="3"/>
  <c r="H5" i="3"/>
  <c r="H6" i="3"/>
  <c r="H7" i="3"/>
  <c r="G18" i="2"/>
  <c r="G15" i="2"/>
  <c r="E37" i="2"/>
  <c r="G25" i="2"/>
  <c r="E29" i="2"/>
  <c r="H4" i="2"/>
  <c r="H10" i="2"/>
  <c r="H27" i="2"/>
  <c r="H18" i="2"/>
  <c r="H5" i="2"/>
  <c r="H6" i="2"/>
  <c r="H7" i="2"/>
  <c r="E35" i="1"/>
  <c r="H4" i="1"/>
  <c r="H10" i="1"/>
  <c r="G25" i="1"/>
  <c r="H25" i="1"/>
  <c r="H16" i="1"/>
  <c r="H5" i="1"/>
  <c r="H6" i="1"/>
  <c r="H7" i="1"/>
  <c r="G23" i="1"/>
  <c r="E27" i="1"/>
  <c r="H10" i="12" l="1"/>
  <c r="G23" i="12"/>
  <c r="F38" i="14"/>
  <c r="G24" i="14"/>
  <c r="F26" i="17"/>
  <c r="G26" i="17" s="1"/>
  <c r="F25" i="15"/>
  <c r="F40" i="15" s="1"/>
  <c r="G5" i="15" s="1"/>
  <c r="G6" i="15" s="1"/>
  <c r="G7" i="15" s="1"/>
  <c r="H23" i="12" l="1"/>
  <c r="G32" i="12"/>
  <c r="H32" i="12" s="1"/>
  <c r="G38" i="14"/>
  <c r="G5" i="14"/>
  <c r="G6" i="14" s="1"/>
  <c r="G7" i="14" s="1"/>
  <c r="F41" i="17"/>
  <c r="G41" i="17" s="1"/>
  <c r="G25" i="15"/>
  <c r="G40" i="15"/>
  <c r="H6" i="12" l="1"/>
  <c r="H7" i="12" s="1"/>
  <c r="G5" i="17"/>
  <c r="G6" i="17" s="1"/>
  <c r="G7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3" authorId="0" shapeId="0" xr:uid="{460143F3-ACB9-4806-B235-5A07B9EE199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8" authorId="0" shapeId="0" xr:uid="{9A1FC62F-0AE7-4372-A0A4-1B8EC37F7A3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3F34D0BF-A48F-4EB2-B168-65F7A582191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B76319F8-D549-4D5D-A14F-465E0091B57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5EC49BD4-1EAA-41FA-8E6C-9D49F0AB40D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6151E6BB-AF6C-4AC9-993B-F85694ABDC24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902EE8BB-6667-4F3C-8A1A-298E5E3BCDA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F02E40E1-4C59-44D2-AC21-A971CEF5F0C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103122D0-9DCE-4819-AE33-91F840AA49B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1F0E1224-6D6A-452B-B4C1-23A2F4DB67F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6" authorId="0" shapeId="0" xr:uid="{1EB1C11E-5DE5-4348-9DC4-BC37DFADA31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<sst xmlns="http://schemas.openxmlformats.org/spreadsheetml/2006/main" count="645" uniqueCount="103">
  <si>
    <t>NO</t>
  </si>
  <si>
    <t>:</t>
  </si>
  <si>
    <t>LIMIT LK :</t>
  </si>
  <si>
    <t>22.003 - Adaro Rehabilitation Of Existing Conv K1-CV-S03</t>
  </si>
  <si>
    <t>PERIODE</t>
  </si>
  <si>
    <t xml:space="preserve">PROJECT  </t>
  </si>
  <si>
    <t>Sisa limit LK :</t>
  </si>
  <si>
    <t>Persentasi :</t>
  </si>
  <si>
    <t>SALDO</t>
  </si>
  <si>
    <t>DEBET</t>
  </si>
  <si>
    <t>KREDIT</t>
  </si>
  <si>
    <t>01 - LK/2022/V/002</t>
  </si>
  <si>
    <t>04 Maret 2022 - 14 Maret 2022</t>
  </si>
  <si>
    <t>Ttl LK sampai saat ini :</t>
  </si>
  <si>
    <t>DESKRIPSI</t>
  </si>
  <si>
    <t>Modal</t>
  </si>
  <si>
    <t>Modal awal Proyek</t>
  </si>
  <si>
    <t>LK (Terpakai)</t>
  </si>
  <si>
    <t>LK Reimburse (gantung/ berjalan)</t>
  </si>
  <si>
    <t>Tanggal</t>
  </si>
  <si>
    <t>Status</t>
  </si>
  <si>
    <t>Out</t>
  </si>
  <si>
    <t>Kasbon 1 - 1.369.000</t>
  </si>
  <si>
    <t>LK (Periode) / Kasbon - nominal</t>
  </si>
  <si>
    <t>Total dibayarkan :</t>
  </si>
  <si>
    <t>Saldo Terpakai Sebelumnya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</si>
  <si>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</si>
  <si>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</si>
  <si>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</si>
  <si>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</si>
  <si>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</si>
  <si>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</si>
  <si>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</si>
  <si>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</si>
  <si>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</si>
  <si>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</si>
  <si>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</si>
  <si>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</si>
  <si>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</si>
  <si>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</si>
  <si>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</si>
  <si>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</si>
  <si>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</si>
  <si>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</si>
  <si>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</si>
  <si>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</si>
  <si>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</si>
  <si>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 21 Apr 2022</t>
  </si>
  <si>
    <t>Diterima :</t>
  </si>
  <si>
    <t>LK.03 - LK/2022/VII/001 - 15 April 2022 - 14 Mei 2022</t>
  </si>
  <si>
    <t>Kasbon 2 - 0</t>
  </si>
  <si>
    <t>Kasbon 3 - 9.026.606</t>
  </si>
  <si>
    <t>LK.04 - LK/2022/VII/003 - 15 Mei 2022 - 14 Juni 2022</t>
  </si>
  <si>
    <t>Kasbon 3 - 3.028.936</t>
  </si>
  <si>
    <t>LK.05 - LK/2022/VIII/001 - 15 Juni 2022 - 28 Juni 2022</t>
  </si>
  <si>
    <t>Kasbon 3 - 306.936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</si>
  <si>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</si>
  <si>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</si>
  <si>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</si>
  <si>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</si>
  <si>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</si>
  <si>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>LK.07 - LK/2022/VIII/003 - 13 Juli 2022 - 19 Juli 2022</t>
  </si>
  <si>
    <t>Kasbon 5 - 0</t>
  </si>
  <si>
    <t>Kasbon 6 - 17.964.054,08</t>
  </si>
  <si>
    <t>LK.09 - LK/2022/IX/001 - 20 Juli 2022 - 20 Agust 2022</t>
  </si>
  <si>
    <t>LK.08 - LK/2022/VIII/003 - 13 Juli 2022 - 19 Juli 2022</t>
  </si>
  <si>
    <t xml:space="preserve">03 - LK/2022/VII/001 </t>
  </si>
  <si>
    <t>15 April 2022 - 14 Mei 2022</t>
  </si>
  <si>
    <t xml:space="preserve">04 - LK/2022/VII/003 </t>
  </si>
  <si>
    <t>15 Mei 2022 - 14 Juni 2022</t>
  </si>
  <si>
    <t xml:space="preserve">05 - LK/2022/VIII/001 </t>
  </si>
  <si>
    <t>15 Juni 2022 - 28 Juni 2022</t>
  </si>
  <si>
    <t xml:space="preserve">06 - LK/2022/VIII/002 </t>
  </si>
  <si>
    <t>29 Juni 2022 - 12 Juli 2022</t>
  </si>
  <si>
    <t xml:space="preserve">07 - LK/2022/VIII/003 </t>
  </si>
  <si>
    <t>13 Juli 2022 - 19 Juli 2022</t>
  </si>
  <si>
    <t xml:space="preserve">08 - LK/2022/VIII/004 </t>
  </si>
  <si>
    <t>20 Juli 2022 - 02 Agustus 2022</t>
  </si>
  <si>
    <t>LK.10 - LK/2022/X/001 - 07 Juli 2022 - 30 Agust 2022</t>
  </si>
  <si>
    <t>Kasbon 6 - 0</t>
  </si>
  <si>
    <t>LK.11 - LK/2022/X/002 - 16 Agust 2022 - 07 Sept 2022</t>
  </si>
  <si>
    <t>LK.12 - LK/2022/X/002 - 03 Sept 2022 - 15 Sept 2022</t>
  </si>
  <si>
    <t>12 - LK/2022/X/003</t>
  </si>
  <si>
    <t>02 September 2022 - 15 September 2022</t>
  </si>
  <si>
    <t xml:space="preserve">11 - LK/2022/X/002 </t>
  </si>
  <si>
    <t>10 - LK/2022/X/001</t>
  </si>
  <si>
    <t>07 Juli 2022 - 30 Agustus 2022</t>
  </si>
  <si>
    <t xml:space="preserve">09 - LK/2022/IX/001 </t>
  </si>
  <si>
    <t>20 Juli 2022 - 20 Agustus 2022</t>
  </si>
  <si>
    <t>08 - LK/2022/VIII/004 (20 Juli 2022 - 02 August 2022)</t>
  </si>
  <si>
    <t>LK.08 - LK/2022/VIII/003 - 20 Juli 2022 - 02 Agustus 2022</t>
  </si>
  <si>
    <t>16 Agustus 2022 - 07 September 2022</t>
  </si>
  <si>
    <t>Stat</t>
  </si>
  <si>
    <t>Kasbon 7 - 136,432,65</t>
  </si>
  <si>
    <t>Kasbon 7 - 0</t>
  </si>
  <si>
    <t>Kasbon 8 - 13.007.932,65</t>
  </si>
  <si>
    <t>Kasbon 8 - 6.824.404,80</t>
  </si>
  <si>
    <t>Kasbon/ Periode/ Saldo</t>
  </si>
  <si>
    <t>Kasbon 6</t>
  </si>
  <si>
    <t>Sisa</t>
  </si>
  <si>
    <t>Nominal</t>
  </si>
  <si>
    <t>Total Terpakai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</si>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</sst>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&quot;Rp&quot;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u/>
      <sz val="12"/>
      <color theme="1"/>
      <name val="Comic Sans MS"/>
      <family val="4"/>
    </font>
    <font>
      <b/>
      <sz val="13"/>
      <color theme="1"/>
      <name val="Comic Sans MS"/>
      <family val="4"/>
    </font>
    <font>
      <b/>
      <u/>
      <sz val="13"/>
      <color theme="1"/>
      <name val="Comic Sans MS"/>
      <family val="4"/>
    </font>
    <font>
      <sz val="8"/>
      <name val="Calibri"/>
      <family val="2"/>
      <scheme val="minor"/>
    </font>
    <font>
      <sz val="12"/>
      <color rgb="FFFF0000"/>
      <name val="Comic Sans MS"/>
      <family val="4"/>
    </font>
    <font>
      <b/>
      <u/>
      <sz val="11"/>
      <color theme="1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i/>
      <sz val="12"/>
      <color indexed="24"/>
      <name val="Comic Sans MS"/>
      <family val="4"/>
    </font>
    <font>
      <i/>
      <sz val="12"/>
      <color indexed="10"/>
      <name val="Comic Sans MS"/>
      <family val="4"/>
    </font>
    <font>
      <sz val="9"/>
      <name val="Times New Roman"/>
      <family val="1"/>
    </font>
    <font>
      <u/>
      <sz val="12"/>
      <color rgb="FFFF0000"/>
      <name val="Comic Sans MS"/>
      <family val="4"/>
    </font>
    <font>
      <sz val="12"/>
      <color rgb="FF0070C0"/>
      <name val="Comic Sans MS"/>
      <family val="4"/>
    </font>
    <font>
      <b/>
      <strike/>
      <sz val="13"/>
      <color indexed="10"/>
      <name val="Comic Sans MS"/>
      <family val="4"/>
    </font>
    <font>
      <sz val="13"/>
      <color indexed="10"/>
      <name val="Comic Sans MS"/>
      <family val="4"/>
    </font>
    <font>
      <b/>
      <strike/>
      <sz val="12"/>
      <color indexed="10"/>
      <name val="Comic Sans MS"/>
      <family val="4"/>
    </font>
    <font>
      <sz val="12"/>
      <color indexed="10"/>
      <name val="Comic Sans MS"/>
      <family val="4"/>
    </font>
    <font>
      <b/>
      <strike/>
      <sz val="11"/>
      <color indexed="10"/>
      <name val="Comic Sans MS"/>
      <family val="4"/>
    </font>
    <font>
      <sz val="11"/>
      <color indexed="10"/>
      <name val="Comic Sans MS"/>
      <family val="4"/>
    </font>
    <font>
      <sz val="13"/>
      <color rgb="FF0000FF"/>
      <name val="Comic Sans MS"/>
      <family val="4"/>
    </font>
    <font>
      <sz val="12"/>
      <color rgb="FF0000FF"/>
      <name val="Comic Sans MS"/>
      <family val="4"/>
    </font>
    <font>
      <b/>
      <i/>
      <sz val="11"/>
      <color rgb="FFFF0000"/>
      <name val="Comic Sans MS"/>
      <family val="4"/>
    </font>
    <font>
      <b/>
      <i/>
      <sz val="12"/>
      <color rgb="FFFF0000"/>
      <name val="Comic Sans MS"/>
      <family val="4"/>
    </font>
    <font>
      <b/>
      <sz val="13"/>
      <color indexed="10"/>
      <name val="Comic Sans MS"/>
      <family val="4"/>
    </font>
    <font>
      <b/>
      <sz val="12"/>
      <color indexed="10"/>
      <name val="Comic Sans MS"/>
      <family val="4"/>
    </font>
    <font>
      <b/>
      <sz val="13"/>
      <color rgb="FFFF0000"/>
      <name val="Comic Sans MS"/>
      <family val="4"/>
    </font>
    <font>
      <b/>
      <u/>
      <sz val="14"/>
      <color theme="1"/>
      <name val="Comic Sans MS"/>
      <family val="4"/>
    </font>
    <font>
      <sz val="13"/>
      <color theme="1"/>
      <name val="Comic Sans MS"/>
      <family val="4"/>
    </font>
    <font>
      <u/>
      <sz val="13"/>
      <color rgb="FFFF0000"/>
      <name val="Comic Sans MS"/>
      <family val="4"/>
    </font>
    <font>
      <sz val="13"/>
      <name val="Comic Sans MS"/>
      <family val="4"/>
    </font>
    <font>
      <b/>
      <sz val="13"/>
      <name val="Comic Sans MS"/>
      <family val="4"/>
    </font>
    <font>
      <b/>
      <sz val="13"/>
      <color rgb="FF0000FF"/>
      <name val="Comic Sans MS"/>
      <family val="4"/>
    </font>
    <font>
      <b/>
      <u/>
      <sz val="14"/>
      <color rgb="FF0000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1" xfId="0" applyNumberFormat="1" applyFont="1" applyBorder="1" applyAlignment="1">
      <alignment horizontal="left" vertical="center" wrapText="1"/>
    </xf>
    <xf numFmtId="4" fontId="5" fillId="0" borderId="0" xfId="0" applyNumberFormat="1" applyFont="1" applyAlignment="1">
      <alignment horizontal="left" vertical="center" wrapText="1"/>
    </xf>
    <xf numFmtId="4" fontId="5" fillId="0" borderId="3" xfId="0" applyNumberFormat="1" applyFont="1" applyBorder="1" applyAlignment="1">
      <alignment horizontal="left" vertical="center" wrapText="1"/>
    </xf>
    <xf numFmtId="4" fontId="5" fillId="0" borderId="0" xfId="0" applyNumberFormat="1" applyFont="1" applyBorder="1" applyAlignment="1">
      <alignment vertical="center" wrapText="1"/>
    </xf>
    <xf numFmtId="4" fontId="5" fillId="0" borderId="0" xfId="0" applyNumberFormat="1" applyFont="1" applyBorder="1" applyAlignment="1">
      <alignment horizontal="left" vertical="center" wrapText="1"/>
    </xf>
    <xf numFmtId="0" fontId="6" fillId="0" borderId="2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 wrapText="1"/>
    </xf>
    <xf numFmtId="4" fontId="14" fillId="0" borderId="0" xfId="1" applyNumberFormat="1" applyFont="1" applyFill="1" applyAlignment="1">
      <alignment horizontal="right" vertical="center" wrapText="1"/>
    </xf>
    <xf numFmtId="4" fontId="16" fillId="0" borderId="0" xfId="1" applyNumberFormat="1" applyFont="1" applyAlignment="1">
      <alignment vertical="center" wrapText="1"/>
    </xf>
    <xf numFmtId="4" fontId="16" fillId="0" borderId="0" xfId="1" applyNumberFormat="1" applyFont="1" applyFill="1" applyAlignment="1">
      <alignment horizontal="right" vertical="center" wrapText="1"/>
    </xf>
    <xf numFmtId="4" fontId="17" fillId="0" borderId="0" xfId="1" applyNumberFormat="1" applyFont="1" applyAlignment="1">
      <alignment vertical="center" wrapText="1"/>
    </xf>
    <xf numFmtId="4" fontId="17" fillId="0" borderId="0" xfId="1" applyNumberFormat="1" applyFont="1" applyFill="1" applyAlignment="1">
      <alignment horizontal="right" vertical="center" wrapText="1"/>
    </xf>
    <xf numFmtId="10" fontId="15" fillId="0" borderId="0" xfId="0" applyNumberFormat="1" applyFont="1" applyAlignment="1">
      <alignment vertical="center"/>
    </xf>
    <xf numFmtId="4" fontId="17" fillId="0" borderId="0" xfId="1" applyNumberFormat="1" applyFont="1" applyFill="1" applyAlignment="1">
      <alignment vertical="center" wrapText="1"/>
    </xf>
    <xf numFmtId="0" fontId="9" fillId="2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4" fontId="4" fillId="0" borderId="4" xfId="0" applyNumberFormat="1" applyFont="1" applyBorder="1"/>
    <xf numFmtId="43" fontId="4" fillId="0" borderId="6" xfId="0" applyNumberFormat="1" applyFont="1" applyBorder="1"/>
    <xf numFmtId="10" fontId="4" fillId="0" borderId="9" xfId="0" applyNumberFormat="1" applyFont="1" applyBorder="1"/>
    <xf numFmtId="0" fontId="3" fillId="0" borderId="2" xfId="0" applyFont="1" applyBorder="1"/>
    <xf numFmtId="0" fontId="3" fillId="0" borderId="3" xfId="0" applyFont="1" applyBorder="1"/>
    <xf numFmtId="4" fontId="19" fillId="0" borderId="4" xfId="0" applyNumberFormat="1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7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4" fontId="3" fillId="0" borderId="6" xfId="0" applyNumberFormat="1" applyFont="1" applyBorder="1"/>
    <xf numFmtId="0" fontId="7" fillId="0" borderId="0" xfId="0" applyFont="1" applyBorder="1" applyAlignment="1">
      <alignment horizontal="center"/>
    </xf>
    <xf numFmtId="15" fontId="3" fillId="0" borderId="5" xfId="0" applyNumberFormat="1" applyFont="1" applyBorder="1" applyAlignment="1">
      <alignment horizontal="center"/>
    </xf>
    <xf numFmtId="164" fontId="3" fillId="0" borderId="0" xfId="2" applyNumberFormat="1" applyFont="1" applyBorder="1"/>
    <xf numFmtId="2" fontId="3" fillId="0" borderId="0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5" xfId="0" applyFont="1" applyBorder="1"/>
    <xf numFmtId="0" fontId="7" fillId="0" borderId="5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4" fillId="0" borderId="8" xfId="0" applyNumberFormat="1" applyFont="1" applyBorder="1" applyAlignment="1">
      <alignment horizontal="left" vertical="center"/>
    </xf>
    <xf numFmtId="0" fontId="3" fillId="0" borderId="8" xfId="0" applyFont="1" applyBorder="1"/>
    <xf numFmtId="43" fontId="3" fillId="0" borderId="0" xfId="0" applyNumberFormat="1" applyFont="1" applyBorder="1"/>
    <xf numFmtId="43" fontId="3" fillId="0" borderId="6" xfId="0" applyNumberFormat="1" applyFont="1" applyBorder="1"/>
    <xf numFmtId="0" fontId="3" fillId="0" borderId="13" xfId="0" applyFont="1" applyBorder="1"/>
    <xf numFmtId="0" fontId="3" fillId="0" borderId="14" xfId="0" applyFont="1" applyBorder="1"/>
    <xf numFmtId="2" fontId="13" fillId="4" borderId="0" xfId="0" applyNumberFormat="1" applyFont="1" applyFill="1" applyBorder="1"/>
    <xf numFmtId="2" fontId="3" fillId="0" borderId="14" xfId="0" applyNumberFormat="1" applyFont="1" applyBorder="1"/>
    <xf numFmtId="0" fontId="3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3" fillId="0" borderId="0" xfId="0" applyFont="1" applyBorder="1" applyAlignment="1">
      <alignment horizontal="left"/>
    </xf>
    <xf numFmtId="0" fontId="3" fillId="0" borderId="17" xfId="0" applyFont="1" applyBorder="1"/>
    <xf numFmtId="43" fontId="3" fillId="0" borderId="17" xfId="0" applyNumberFormat="1" applyFont="1" applyBorder="1"/>
    <xf numFmtId="43" fontId="3" fillId="0" borderId="18" xfId="0" applyNumberFormat="1" applyFont="1" applyBorder="1"/>
    <xf numFmtId="0" fontId="8" fillId="0" borderId="2" xfId="0" applyFont="1" applyBorder="1"/>
    <xf numFmtId="0" fontId="3" fillId="0" borderId="4" xfId="0" applyFont="1" applyBorder="1"/>
    <xf numFmtId="2" fontId="7" fillId="0" borderId="6" xfId="0" applyNumberFormat="1" applyFont="1" applyBorder="1" applyAlignment="1">
      <alignment horizontal="left"/>
    </xf>
    <xf numFmtId="0" fontId="7" fillId="0" borderId="6" xfId="0" applyFont="1" applyBorder="1"/>
    <xf numFmtId="4" fontId="14" fillId="0" borderId="9" xfId="0" applyNumberFormat="1" applyFont="1" applyBorder="1" applyAlignment="1">
      <alignment horizontal="left" vertical="center"/>
    </xf>
    <xf numFmtId="2" fontId="7" fillId="4" borderId="0" xfId="0" applyNumberFormat="1" applyFont="1" applyFill="1" applyBorder="1" applyAlignment="1">
      <alignment horizontal="left"/>
    </xf>
    <xf numFmtId="4" fontId="3" fillId="0" borderId="0" xfId="0" applyNumberFormat="1" applyFont="1"/>
    <xf numFmtId="2" fontId="8" fillId="4" borderId="0" xfId="0" applyNumberFormat="1" applyFont="1" applyFill="1" applyBorder="1"/>
    <xf numFmtId="2" fontId="3" fillId="0" borderId="0" xfId="2" applyNumberFormat="1" applyFont="1" applyBorder="1"/>
    <xf numFmtId="4" fontId="13" fillId="4" borderId="0" xfId="0" applyNumberFormat="1" applyFont="1" applyFill="1" applyBorder="1"/>
    <xf numFmtId="0" fontId="28" fillId="0" borderId="0" xfId="0" applyFont="1" applyBorder="1" applyAlignment="1">
      <alignment horizontal="right"/>
    </xf>
    <xf numFmtId="164" fontId="28" fillId="0" borderId="0" xfId="2" applyNumberFormat="1" applyFont="1" applyBorder="1"/>
    <xf numFmtId="4" fontId="27" fillId="0" borderId="0" xfId="0" applyNumberFormat="1" applyFont="1" applyFill="1" applyAlignment="1">
      <alignment horizontal="right" vertical="center" wrapText="1"/>
    </xf>
    <xf numFmtId="0" fontId="28" fillId="0" borderId="0" xfId="0" applyFont="1" applyBorder="1"/>
    <xf numFmtId="4" fontId="28" fillId="0" borderId="0" xfId="0" applyNumberFormat="1" applyFont="1" applyFill="1" applyAlignment="1">
      <alignment horizontal="right" vertical="center" wrapText="1"/>
    </xf>
    <xf numFmtId="2" fontId="28" fillId="0" borderId="0" xfId="0" applyNumberFormat="1" applyFont="1" applyBorder="1"/>
    <xf numFmtId="164" fontId="8" fillId="4" borderId="0" xfId="2" applyNumberFormat="1" applyFont="1" applyFill="1" applyBorder="1"/>
    <xf numFmtId="165" fontId="7" fillId="0" borderId="6" xfId="0" applyNumberFormat="1" applyFont="1" applyBorder="1" applyAlignment="1">
      <alignment horizontal="left"/>
    </xf>
    <xf numFmtId="164" fontId="3" fillId="0" borderId="0" xfId="0" applyNumberFormat="1" applyFont="1"/>
    <xf numFmtId="0" fontId="23" fillId="0" borderId="0" xfId="0" applyFont="1" applyFill="1" applyAlignment="1">
      <alignment horizontal="left" vertical="center" wrapText="1"/>
    </xf>
    <xf numFmtId="4" fontId="21" fillId="0" borderId="0" xfId="0" applyNumberFormat="1" applyFont="1" applyFill="1" applyAlignment="1">
      <alignment horizontal="right" vertical="center" wrapText="1"/>
    </xf>
    <xf numFmtId="4" fontId="23" fillId="0" borderId="0" xfId="0" applyNumberFormat="1" applyFont="1" applyFill="1" applyAlignment="1">
      <alignment horizontal="right" vertical="center" wrapText="1"/>
    </xf>
    <xf numFmtId="4" fontId="22" fillId="0" borderId="0" xfId="0" applyNumberFormat="1" applyFont="1" applyFill="1" applyAlignment="1">
      <alignment horizontal="right" vertical="center" wrapText="1"/>
    </xf>
    <xf numFmtId="4" fontId="24" fillId="0" borderId="0" xfId="0" applyNumberFormat="1" applyFont="1" applyFill="1" applyAlignment="1">
      <alignment horizontal="right" vertical="center" wrapText="1"/>
    </xf>
    <xf numFmtId="0" fontId="24" fillId="0" borderId="0" xfId="0" applyFont="1" applyFill="1" applyAlignment="1">
      <alignment horizontal="left" vertical="center" wrapText="1"/>
    </xf>
    <xf numFmtId="4" fontId="13" fillId="0" borderId="0" xfId="0" applyNumberFormat="1" applyFont="1" applyFill="1" applyBorder="1"/>
    <xf numFmtId="0" fontId="25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12" fillId="0" borderId="0" xfId="0" applyFont="1" applyFill="1" applyBorder="1"/>
    <xf numFmtId="164" fontId="12" fillId="0" borderId="0" xfId="2" applyNumberFormat="1" applyFont="1" applyFill="1" applyBorder="1"/>
    <xf numFmtId="4" fontId="2" fillId="0" borderId="0" xfId="0" applyNumberFormat="1" applyFont="1"/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0" xfId="0" applyFont="1" applyBorder="1"/>
    <xf numFmtId="0" fontId="7" fillId="0" borderId="10" xfId="0" applyFont="1" applyBorder="1" applyAlignment="1">
      <alignment horizontal="center"/>
    </xf>
    <xf numFmtId="4" fontId="3" fillId="0" borderId="11" xfId="0" applyNumberFormat="1" applyFont="1" applyBorder="1"/>
    <xf numFmtId="0" fontId="7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3" xfId="0" applyFont="1" applyBorder="1"/>
    <xf numFmtId="0" fontId="2" fillId="0" borderId="23" xfId="0" applyFont="1" applyBorder="1"/>
    <xf numFmtId="0" fontId="3" fillId="0" borderId="24" xfId="0" applyFont="1" applyBorder="1"/>
    <xf numFmtId="0" fontId="27" fillId="0" borderId="11" xfId="0" applyFont="1" applyBorder="1" applyAlignment="1">
      <alignment vertical="center"/>
    </xf>
    <xf numFmtId="4" fontId="27" fillId="0" borderId="11" xfId="0" applyNumberFormat="1" applyFont="1" applyBorder="1" applyAlignment="1">
      <alignment horizontal="right" vertical="center" wrapText="1"/>
    </xf>
    <xf numFmtId="4" fontId="21" fillId="0" borderId="11" xfId="0" applyNumberFormat="1" applyFont="1" applyFill="1" applyBorder="1" applyAlignment="1">
      <alignment horizontal="right" vertical="center" wrapText="1"/>
    </xf>
    <xf numFmtId="4" fontId="31" fillId="0" borderId="11" xfId="0" applyNumberFormat="1" applyFont="1" applyFill="1" applyBorder="1" applyAlignment="1">
      <alignment horizontal="righ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2" fontId="3" fillId="0" borderId="11" xfId="0" applyNumberFormat="1" applyFont="1" applyBorder="1"/>
    <xf numFmtId="0" fontId="2" fillId="0" borderId="11" xfId="0" applyFont="1" applyBorder="1"/>
    <xf numFmtId="4" fontId="19" fillId="0" borderId="12" xfId="0" applyNumberFormat="1" applyFont="1" applyBorder="1"/>
    <xf numFmtId="0" fontId="3" fillId="0" borderId="10" xfId="0" applyFont="1" applyBorder="1" applyAlignment="1">
      <alignment horizontal="center"/>
    </xf>
    <xf numFmtId="4" fontId="34" fillId="5" borderId="11" xfId="0" applyNumberFormat="1" applyFont="1" applyFill="1" applyBorder="1"/>
    <xf numFmtId="2" fontId="6" fillId="5" borderId="6" xfId="0" applyNumberFormat="1" applyFont="1" applyFill="1" applyBorder="1" applyAlignment="1">
      <alignment horizontal="left"/>
    </xf>
    <xf numFmtId="164" fontId="3" fillId="0" borderId="11" xfId="2" applyNumberFormat="1" applyFont="1" applyBorder="1"/>
    <xf numFmtId="0" fontId="6" fillId="0" borderId="2" xfId="0" applyFont="1" applyBorder="1" applyAlignment="1"/>
    <xf numFmtId="0" fontId="6" fillId="0" borderId="5" xfId="0" applyFont="1" applyBorder="1" applyAlignment="1"/>
    <xf numFmtId="0" fontId="6" fillId="0" borderId="7" xfId="0" applyFont="1" applyBorder="1" applyAlignment="1"/>
    <xf numFmtId="0" fontId="4" fillId="0" borderId="11" xfId="0" applyFont="1" applyBorder="1"/>
    <xf numFmtId="0" fontId="4" fillId="0" borderId="12" xfId="0" applyFont="1" applyBorder="1"/>
    <xf numFmtId="0" fontId="4" fillId="0" borderId="10" xfId="0" applyFont="1" applyBorder="1"/>
    <xf numFmtId="0" fontId="6" fillId="0" borderId="11" xfId="0" applyFont="1" applyBorder="1" applyAlignment="1">
      <alignment horizontal="right"/>
    </xf>
    <xf numFmtId="0" fontId="35" fillId="0" borderId="2" xfId="0" applyFont="1" applyBorder="1"/>
    <xf numFmtId="0" fontId="35" fillId="0" borderId="3" xfId="0" applyFont="1" applyBorder="1"/>
    <xf numFmtId="4" fontId="36" fillId="0" borderId="4" xfId="0" applyNumberFormat="1" applyFont="1" applyBorder="1"/>
    <xf numFmtId="0" fontId="35" fillId="0" borderId="11" xfId="0" applyFont="1" applyBorder="1"/>
    <xf numFmtId="0" fontId="35" fillId="0" borderId="12" xfId="0" applyFont="1" applyBorder="1"/>
    <xf numFmtId="0" fontId="35" fillId="0" borderId="7" xfId="0" applyFont="1" applyBorder="1" applyAlignment="1">
      <alignment horizontal="center"/>
    </xf>
    <xf numFmtId="2" fontId="35" fillId="0" borderId="8" xfId="0" applyNumberFormat="1" applyFont="1" applyBorder="1"/>
    <xf numFmtId="0" fontId="35" fillId="0" borderId="9" xfId="0" applyFont="1" applyBorder="1"/>
    <xf numFmtId="0" fontId="35" fillId="0" borderId="10" xfId="0" applyFont="1" applyBorder="1"/>
    <xf numFmtId="0" fontId="9" fillId="0" borderId="10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1" xfId="0" applyFont="1" applyBorder="1" applyAlignment="1">
      <alignment horizontal="left"/>
    </xf>
    <xf numFmtId="2" fontId="35" fillId="0" borderId="11" xfId="2" applyNumberFormat="1" applyFont="1" applyBorder="1"/>
    <xf numFmtId="4" fontId="35" fillId="0" borderId="11" xfId="0" applyNumberFormat="1" applyFont="1" applyBorder="1"/>
    <xf numFmtId="0" fontId="9" fillId="0" borderId="7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0" borderId="8" xfId="0" applyFont="1" applyBorder="1" applyAlignment="1">
      <alignment horizontal="left"/>
    </xf>
    <xf numFmtId="4" fontId="35" fillId="0" borderId="8" xfId="0" applyNumberFormat="1" applyFont="1" applyBorder="1"/>
    <xf numFmtId="0" fontId="37" fillId="0" borderId="11" xfId="0" applyFont="1" applyBorder="1" applyAlignment="1">
      <alignment vertical="center"/>
    </xf>
    <xf numFmtId="0" fontId="9" fillId="0" borderId="22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0" fontId="37" fillId="0" borderId="23" xfId="0" applyFont="1" applyBorder="1" applyAlignment="1">
      <alignment vertical="center"/>
    </xf>
    <xf numFmtId="4" fontId="35" fillId="0" borderId="23" xfId="0" applyNumberFormat="1" applyFont="1" applyBorder="1"/>
    <xf numFmtId="0" fontId="35" fillId="0" borderId="24" xfId="0" applyFont="1" applyBorder="1"/>
    <xf numFmtId="0" fontId="35" fillId="0" borderId="8" xfId="0" applyFont="1" applyBorder="1"/>
    <xf numFmtId="0" fontId="9" fillId="0" borderId="11" xfId="0" applyFont="1" applyBorder="1" applyAlignment="1">
      <alignment horizontal="center"/>
    </xf>
    <xf numFmtId="15" fontId="35" fillId="0" borderId="10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left" vertical="center" wrapText="1"/>
    </xf>
    <xf numFmtId="0" fontId="31" fillId="0" borderId="11" xfId="0" applyFont="1" applyFill="1" applyBorder="1" applyAlignment="1">
      <alignment horizontal="left" vertical="center" wrapText="1"/>
    </xf>
    <xf numFmtId="2" fontId="35" fillId="0" borderId="11" xfId="0" applyNumberFormat="1" applyFont="1" applyBorder="1"/>
    <xf numFmtId="43" fontId="9" fillId="0" borderId="17" xfId="0" applyNumberFormat="1" applyFont="1" applyBorder="1"/>
    <xf numFmtId="43" fontId="9" fillId="0" borderId="18" xfId="0" applyNumberFormat="1" applyFont="1" applyBorder="1"/>
    <xf numFmtId="0" fontId="10" fillId="0" borderId="2" xfId="0" applyFont="1" applyBorder="1"/>
    <xf numFmtId="0" fontId="35" fillId="0" borderId="4" xfId="0" applyFont="1" applyBorder="1"/>
    <xf numFmtId="0" fontId="35" fillId="0" borderId="0" xfId="0" applyFont="1" applyBorder="1"/>
    <xf numFmtId="0" fontId="35" fillId="0" borderId="6" xfId="0" applyFont="1" applyBorder="1"/>
    <xf numFmtId="0" fontId="9" fillId="0" borderId="5" xfId="0" applyFont="1" applyBorder="1"/>
    <xf numFmtId="0" fontId="9" fillId="0" borderId="0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 applyAlignment="1">
      <alignment horizontal="center" vertical="center"/>
    </xf>
    <xf numFmtId="4" fontId="38" fillId="0" borderId="9" xfId="0" applyNumberFormat="1" applyFont="1" applyBorder="1" applyAlignment="1">
      <alignment horizontal="left" vertical="center"/>
    </xf>
    <xf numFmtId="0" fontId="39" fillId="0" borderId="14" xfId="0" applyFont="1" applyBorder="1" applyAlignment="1">
      <alignment horizontal="right"/>
    </xf>
    <xf numFmtId="164" fontId="39" fillId="0" borderId="14" xfId="2" applyNumberFormat="1" applyFont="1" applyBorder="1"/>
    <xf numFmtId="4" fontId="9" fillId="0" borderId="13" xfId="0" applyNumberFormat="1" applyFont="1" applyBorder="1"/>
    <xf numFmtId="0" fontId="39" fillId="0" borderId="11" xfId="0" applyFont="1" applyBorder="1" applyAlignment="1">
      <alignment vertical="center"/>
    </xf>
    <xf numFmtId="4" fontId="39" fillId="0" borderId="11" xfId="0" applyNumberFormat="1" applyFont="1" applyBorder="1" applyAlignment="1">
      <alignment horizontal="right" vertical="center" wrapText="1"/>
    </xf>
    <xf numFmtId="4" fontId="36" fillId="0" borderId="12" xfId="0" applyNumberFormat="1" applyFont="1" applyBorder="1"/>
    <xf numFmtId="0" fontId="35" fillId="0" borderId="10" xfId="0" applyFont="1" applyBorder="1" applyAlignment="1">
      <alignment horizontal="center"/>
    </xf>
    <xf numFmtId="164" fontId="35" fillId="0" borderId="11" xfId="2" applyNumberFormat="1" applyFont="1" applyBorder="1"/>
    <xf numFmtId="0" fontId="9" fillId="0" borderId="10" xfId="0" applyFont="1" applyFill="1" applyBorder="1" applyAlignment="1">
      <alignment horizontal="center"/>
    </xf>
    <xf numFmtId="0" fontId="35" fillId="0" borderId="11" xfId="0" applyFont="1" applyFill="1" applyBorder="1" applyAlignment="1">
      <alignment horizontal="center"/>
    </xf>
    <xf numFmtId="0" fontId="35" fillId="0" borderId="11" xfId="0" applyFont="1" applyFill="1" applyBorder="1" applyAlignment="1">
      <alignment horizontal="left"/>
    </xf>
    <xf numFmtId="4" fontId="35" fillId="0" borderId="11" xfId="0" applyNumberFormat="1" applyFont="1" applyFill="1" applyBorder="1"/>
    <xf numFmtId="0" fontId="35" fillId="0" borderId="12" xfId="0" applyFont="1" applyFill="1" applyBorder="1"/>
    <xf numFmtId="0" fontId="35" fillId="0" borderId="19" xfId="0" applyFont="1" applyBorder="1" applyAlignment="1">
      <alignment horizontal="center"/>
    </xf>
    <xf numFmtId="0" fontId="35" fillId="0" borderId="20" xfId="0" applyFont="1" applyBorder="1" applyAlignment="1"/>
    <xf numFmtId="0" fontId="39" fillId="0" borderId="20" xfId="0" applyFont="1" applyBorder="1" applyAlignment="1">
      <alignment horizontal="right"/>
    </xf>
    <xf numFmtId="164" fontId="39" fillId="0" borderId="20" xfId="2" applyNumberFormat="1" applyFont="1" applyBorder="1"/>
    <xf numFmtId="4" fontId="9" fillId="0" borderId="21" xfId="0" applyNumberFormat="1" applyFont="1" applyBorder="1"/>
    <xf numFmtId="15" fontId="35" fillId="0" borderId="10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35" fillId="0" borderId="15" xfId="0" applyFont="1" applyBorder="1"/>
    <xf numFmtId="0" fontId="35" fillId="0" borderId="14" xfId="0" applyFont="1" applyBorder="1"/>
    <xf numFmtId="0" fontId="35" fillId="0" borderId="13" xfId="0" applyFont="1" applyBorder="1"/>
    <xf numFmtId="0" fontId="7" fillId="0" borderId="10" xfId="0" applyFont="1" applyBorder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5" fillId="3" borderId="8" xfId="0" applyFont="1" applyFill="1" applyBorder="1" applyAlignment="1">
      <alignment horizontal="center"/>
    </xf>
    <xf numFmtId="0" fontId="35" fillId="3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5" fillId="0" borderId="8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5" fontId="3" fillId="0" borderId="7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 vertical="center"/>
    </xf>
    <xf numFmtId="0" fontId="32" fillId="0" borderId="8" xfId="0" applyFont="1" applyFill="1" applyBorder="1" applyAlignment="1">
      <alignment horizontal="left" vertical="center" wrapText="1"/>
    </xf>
    <xf numFmtId="0" fontId="20" fillId="0" borderId="0" xfId="0" applyFont="1" applyBorder="1"/>
    <xf numFmtId="4" fontId="27" fillId="0" borderId="0" xfId="0" applyNumberFormat="1" applyFont="1" applyBorder="1" applyAlignment="1">
      <alignment horizontal="right" vertical="center" wrapText="1"/>
    </xf>
    <xf numFmtId="4" fontId="31" fillId="0" borderId="8" xfId="0" applyNumberFormat="1" applyFont="1" applyFill="1" applyBorder="1" applyAlignment="1">
      <alignment horizontal="right" vertical="center" wrapText="1"/>
    </xf>
    <xf numFmtId="4" fontId="32" fillId="0" borderId="8" xfId="0" applyNumberFormat="1" applyFont="1" applyFill="1" applyBorder="1" applyAlignment="1">
      <alignment horizontal="right" vertical="center" wrapText="1"/>
    </xf>
    <xf numFmtId="4" fontId="14" fillId="0" borderId="11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4" fontId="15" fillId="0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4" fillId="0" borderId="20" xfId="0" applyFont="1" applyBorder="1" applyAlignment="1"/>
    <xf numFmtId="0" fontId="40" fillId="0" borderId="20" xfId="0" applyFont="1" applyBorder="1" applyAlignment="1">
      <alignment horizontal="right"/>
    </xf>
    <xf numFmtId="0" fontId="34" fillId="0" borderId="20" xfId="0" applyFont="1" applyBorder="1"/>
    <xf numFmtId="164" fontId="40" fillId="0" borderId="20" xfId="2" applyNumberFormat="1" applyFont="1" applyBorder="1"/>
    <xf numFmtId="4" fontId="34" fillId="0" borderId="21" xfId="0" applyNumberFormat="1" applyFont="1" applyBorder="1"/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6" fillId="0" borderId="17" xfId="0" applyFont="1" applyBorder="1"/>
    <xf numFmtId="43" fontId="6" fillId="0" borderId="17" xfId="0" applyNumberFormat="1" applyFont="1" applyBorder="1"/>
    <xf numFmtId="43" fontId="6" fillId="0" borderId="18" xfId="0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F6B48688-D92E-4E56-ADB7-870281D5EDBE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FDA4-66B5-4AC2-9C61-51965A54FC61}">
  <dimension ref="B3:I37"/>
  <sheetViews>
    <sheetView topLeftCell="A7" zoomScaleNormal="100" workbookViewId="0">
      <selection activeCell="E21" sqref="E21:G2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x14ac:dyDescent="0.35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5" t="s">
        <v>11</v>
      </c>
      <c r="F4" s="208" t="s">
        <v>2</v>
      </c>
      <c r="G4" s="209"/>
      <c r="H4" s="27">
        <f>+E35</f>
        <v>684614896.23000002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G25</f>
        <v>3630500</v>
      </c>
      <c r="I5" s="66"/>
    </row>
    <row r="6" spans="2:9" ht="21" x14ac:dyDescent="0.5">
      <c r="B6" s="65"/>
      <c r="C6" s="9" t="s">
        <v>4</v>
      </c>
      <c r="D6" s="11" t="s">
        <v>1</v>
      </c>
      <c r="E6" s="7" t="s">
        <v>12</v>
      </c>
      <c r="F6" s="210" t="s">
        <v>6</v>
      </c>
      <c r="G6" s="211"/>
      <c r="H6" s="28">
        <f>H4-H5</f>
        <v>680984396.23000002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0.99469701868891225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684614896.23000002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38"/>
      <c r="F15" s="33"/>
      <c r="G15" s="33"/>
      <c r="H15" s="34"/>
      <c r="I15" s="66"/>
    </row>
    <row r="16" spans="2:9" ht="18.600000000000001" x14ac:dyDescent="0.45">
      <c r="B16" s="65"/>
      <c r="C16" s="35"/>
      <c r="D16" s="39"/>
      <c r="E16" s="83" t="s">
        <v>25</v>
      </c>
      <c r="F16" s="86"/>
      <c r="G16" s="88">
        <v>0</v>
      </c>
      <c r="H16" s="40">
        <f>H10-G16</f>
        <v>684614896.23000002</v>
      </c>
      <c r="I16" s="66"/>
    </row>
    <row r="17" spans="2:9" ht="18.600000000000001" x14ac:dyDescent="0.45">
      <c r="B17" s="65"/>
      <c r="C17" s="36"/>
      <c r="D17" s="39"/>
      <c r="E17" s="39"/>
      <c r="F17" s="33"/>
      <c r="G17" s="33"/>
      <c r="H17" s="34"/>
      <c r="I17" s="66"/>
    </row>
    <row r="18" spans="2:9" ht="19.8" x14ac:dyDescent="0.5">
      <c r="B18" s="65"/>
      <c r="C18" s="216" t="s">
        <v>18</v>
      </c>
      <c r="D18" s="217"/>
      <c r="E18" s="217"/>
      <c r="F18" s="33"/>
      <c r="G18" s="33"/>
      <c r="H18" s="34"/>
      <c r="I18" s="66"/>
    </row>
    <row r="19" spans="2:9" ht="19.8" x14ac:dyDescent="0.5">
      <c r="B19" s="65"/>
      <c r="C19" s="37" t="s">
        <v>19</v>
      </c>
      <c r="D19" s="41" t="s">
        <v>20</v>
      </c>
      <c r="E19" s="41" t="s">
        <v>23</v>
      </c>
      <c r="F19" s="33"/>
      <c r="G19" s="33"/>
      <c r="H19" s="34"/>
      <c r="I19" s="66"/>
    </row>
    <row r="20" spans="2:9" ht="18.600000000000001" x14ac:dyDescent="0.45">
      <c r="B20" s="65"/>
      <c r="C20" s="42">
        <v>44712</v>
      </c>
      <c r="D20" s="38" t="s">
        <v>21</v>
      </c>
      <c r="E20" s="86" t="s">
        <v>11</v>
      </c>
      <c r="F20" s="86"/>
      <c r="G20" s="84">
        <v>3630500</v>
      </c>
      <c r="H20" s="34"/>
      <c r="I20" s="66"/>
    </row>
    <row r="21" spans="2:9" ht="18.600000000000001" x14ac:dyDescent="0.45">
      <c r="B21" s="65"/>
      <c r="C21" s="42">
        <v>44673</v>
      </c>
      <c r="D21" s="38"/>
      <c r="E21" s="103" t="s">
        <v>22</v>
      </c>
      <c r="F21" s="103"/>
      <c r="G21" s="104">
        <v>3630500</v>
      </c>
      <c r="H21" s="34"/>
      <c r="I21" s="66"/>
    </row>
    <row r="22" spans="2:9" ht="19.2" thickBot="1" x14ac:dyDescent="0.5">
      <c r="B22" s="65"/>
      <c r="C22" s="36"/>
      <c r="D22" s="33"/>
      <c r="E22" s="33"/>
      <c r="F22" s="33"/>
      <c r="G22" s="60">
        <v>0</v>
      </c>
      <c r="H22" s="34"/>
      <c r="I22" s="66"/>
    </row>
    <row r="23" spans="2:9" ht="20.399999999999999" thickTop="1" x14ac:dyDescent="0.5">
      <c r="B23" s="65"/>
      <c r="C23" s="36"/>
      <c r="D23" s="33"/>
      <c r="E23" s="46" t="s">
        <v>24</v>
      </c>
      <c r="F23" s="33"/>
      <c r="G23" s="80">
        <f>G20-SUM(G21:G22)</f>
        <v>0</v>
      </c>
      <c r="H23" s="34"/>
      <c r="I23" s="66"/>
    </row>
    <row r="24" spans="2:9" ht="19.2" thickBot="1" x14ac:dyDescent="0.5">
      <c r="B24" s="65"/>
      <c r="C24" s="61"/>
      <c r="D24" s="58"/>
      <c r="E24" s="58"/>
      <c r="F24" s="58"/>
      <c r="G24" s="58"/>
      <c r="H24" s="57"/>
      <c r="I24" s="66"/>
    </row>
    <row r="25" spans="2:9" ht="20.399999999999999" thickTop="1" x14ac:dyDescent="0.5">
      <c r="B25" s="65"/>
      <c r="C25" s="218" t="s">
        <v>26</v>
      </c>
      <c r="D25" s="219"/>
      <c r="E25" s="219"/>
      <c r="F25" s="33"/>
      <c r="G25" s="55">
        <f>G16+G20</f>
        <v>3630500</v>
      </c>
      <c r="H25" s="56">
        <f>H10-G25</f>
        <v>680984396.23000002</v>
      </c>
      <c r="I25" s="66"/>
    </row>
    <row r="26" spans="2:9" ht="19.8" x14ac:dyDescent="0.5">
      <c r="B26" s="65"/>
      <c r="C26" s="47" t="s">
        <v>27</v>
      </c>
      <c r="D26" s="33"/>
      <c r="E26" s="33"/>
      <c r="F26" s="33"/>
      <c r="G26" s="33"/>
      <c r="H26" s="34"/>
      <c r="I26" s="66"/>
    </row>
    <row r="27" spans="2:9" ht="19.8" x14ac:dyDescent="0.5">
      <c r="B27" s="65"/>
      <c r="C27" s="48" t="s">
        <v>28</v>
      </c>
      <c r="D27" s="49" t="s">
        <v>1</v>
      </c>
      <c r="E27" s="78">
        <f>G23</f>
        <v>0</v>
      </c>
      <c r="F27" s="33"/>
      <c r="G27" s="33"/>
      <c r="H27" s="34"/>
      <c r="I27" s="66"/>
    </row>
    <row r="28" spans="2:9" ht="19.8" x14ac:dyDescent="0.5">
      <c r="B28" s="65"/>
      <c r="C28" s="48" t="s">
        <v>29</v>
      </c>
      <c r="D28" s="49" t="s">
        <v>1</v>
      </c>
      <c r="E28" s="50" t="s">
        <v>30</v>
      </c>
      <c r="F28" s="33"/>
      <c r="G28" s="33"/>
      <c r="H28" s="34"/>
      <c r="I28" s="66"/>
    </row>
    <row r="29" spans="2:9" ht="19.8" x14ac:dyDescent="0.5">
      <c r="B29" s="65"/>
      <c r="C29" s="51" t="s">
        <v>31</v>
      </c>
      <c r="D29" s="52" t="s">
        <v>1</v>
      </c>
      <c r="E29" s="53" t="s">
        <v>32</v>
      </c>
      <c r="F29" s="54"/>
      <c r="G29" s="206" t="s">
        <v>47</v>
      </c>
      <c r="H29" s="207"/>
      <c r="I29" s="66"/>
    </row>
    <row r="30" spans="2:9" ht="6" customHeight="1" x14ac:dyDescent="0.45">
      <c r="B30" s="67"/>
      <c r="C30" s="54"/>
      <c r="D30" s="54"/>
      <c r="E30" s="54"/>
      <c r="F30" s="54"/>
      <c r="G30" s="54"/>
      <c r="H30" s="54"/>
      <c r="I30" s="68"/>
    </row>
    <row r="31" spans="2:9" ht="18.600000000000001" x14ac:dyDescent="0.45">
      <c r="C31" s="2"/>
      <c r="D31" s="2"/>
      <c r="E31" s="2"/>
      <c r="F31" s="2"/>
      <c r="G31" s="2"/>
      <c r="H31" s="2"/>
    </row>
    <row r="32" spans="2:9" ht="19.8" x14ac:dyDescent="0.45">
      <c r="C32" s="14" t="s">
        <v>33</v>
      </c>
      <c r="D32" s="15"/>
      <c r="E32" s="16"/>
      <c r="F32" s="17"/>
      <c r="G32" s="17"/>
      <c r="H32" s="2"/>
    </row>
    <row r="33" spans="3:8" ht="19.8" x14ac:dyDescent="0.45">
      <c r="C33" s="14"/>
      <c r="D33" s="15"/>
      <c r="E33" s="16"/>
      <c r="F33" s="18" t="s">
        <v>34</v>
      </c>
      <c r="G33" s="19">
        <v>15000000</v>
      </c>
      <c r="H33" s="2"/>
    </row>
    <row r="34" spans="3:8" ht="19.8" x14ac:dyDescent="0.45">
      <c r="C34" s="14" t="s">
        <v>35</v>
      </c>
      <c r="D34" s="15"/>
      <c r="E34" s="16">
        <v>68461489623</v>
      </c>
      <c r="F34" s="20" t="s">
        <v>36</v>
      </c>
      <c r="G34" s="21"/>
      <c r="H34" s="2"/>
    </row>
    <row r="35" spans="3:8" ht="19.8" x14ac:dyDescent="0.45">
      <c r="C35" s="22">
        <v>0.01</v>
      </c>
      <c r="D35" s="15"/>
      <c r="E35" s="16">
        <f>E34*C35</f>
        <v>684614896.23000002</v>
      </c>
      <c r="F35" s="20" t="s">
        <v>37</v>
      </c>
      <c r="G35" s="23"/>
      <c r="H35" s="2"/>
    </row>
    <row r="36" spans="3:8" ht="18.600000000000001" x14ac:dyDescent="0.45">
      <c r="C36" s="2"/>
      <c r="D36" s="2"/>
      <c r="E36" s="2"/>
      <c r="F36" s="2"/>
      <c r="G36" s="2"/>
      <c r="H36" s="2"/>
    </row>
    <row r="37" spans="3:8" ht="18.600000000000001" x14ac:dyDescent="0.45">
      <c r="C37" s="2"/>
      <c r="D37" s="2"/>
      <c r="E37" s="2"/>
      <c r="F37" s="2"/>
      <c r="G37" s="2"/>
      <c r="H37" s="2"/>
    </row>
  </sheetData>
  <mergeCells count="12">
    <mergeCell ref="C9:E9"/>
    <mergeCell ref="C18:E18"/>
    <mergeCell ref="C25:E25"/>
    <mergeCell ref="C11:E11"/>
    <mergeCell ref="D12:E12"/>
    <mergeCell ref="C14:E14"/>
    <mergeCell ref="D13:E13"/>
    <mergeCell ref="G29:H29"/>
    <mergeCell ref="F4:G4"/>
    <mergeCell ref="F5:G5"/>
    <mergeCell ref="F6:G6"/>
    <mergeCell ref="F7:G7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DF60-A099-4365-96A1-F3E9B03F2F8D}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62"/>
      <c r="C3" s="63"/>
      <c r="D3" s="63"/>
      <c r="E3" s="63"/>
      <c r="F3" s="63"/>
      <c r="G3" s="63"/>
      <c r="H3" s="64"/>
    </row>
    <row r="4" spans="2:8" ht="21" x14ac:dyDescent="0.5">
      <c r="B4" s="65"/>
      <c r="C4" s="8" t="s">
        <v>0</v>
      </c>
      <c r="D4" s="10" t="s">
        <v>1</v>
      </c>
      <c r="E4" s="3" t="s">
        <v>85</v>
      </c>
      <c r="F4" s="132" t="s">
        <v>2</v>
      </c>
      <c r="G4" s="27">
        <f>+E48</f>
        <v>753130593.05500007</v>
      </c>
      <c r="H4" s="66"/>
    </row>
    <row r="5" spans="2:8" ht="21" x14ac:dyDescent="0.5">
      <c r="B5" s="65"/>
      <c r="C5" s="9" t="s">
        <v>5</v>
      </c>
      <c r="D5" s="11" t="s">
        <v>1</v>
      </c>
      <c r="E5" s="6" t="s">
        <v>3</v>
      </c>
      <c r="F5" s="133" t="s">
        <v>13</v>
      </c>
      <c r="G5" s="28">
        <f>F38</f>
        <v>81738067.349999994</v>
      </c>
      <c r="H5" s="66"/>
    </row>
    <row r="6" spans="2:8" ht="21" x14ac:dyDescent="0.5">
      <c r="B6" s="65"/>
      <c r="C6" s="9" t="s">
        <v>4</v>
      </c>
      <c r="D6" s="11" t="s">
        <v>1</v>
      </c>
      <c r="E6" s="4" t="s">
        <v>86</v>
      </c>
      <c r="F6" s="133" t="s">
        <v>6</v>
      </c>
      <c r="G6" s="28">
        <f>G4-G5</f>
        <v>671392525.70500004</v>
      </c>
      <c r="H6" s="66"/>
    </row>
    <row r="7" spans="2:8" ht="21" x14ac:dyDescent="0.5">
      <c r="B7" s="65"/>
      <c r="C7" s="12"/>
      <c r="D7" s="13"/>
      <c r="E7" s="13"/>
      <c r="F7" s="134" t="s">
        <v>7</v>
      </c>
      <c r="G7" s="29">
        <f>G6/G4</f>
        <v>0.89146893234221491</v>
      </c>
      <c r="H7" s="66"/>
    </row>
    <row r="8" spans="2:8" ht="6" customHeight="1" x14ac:dyDescent="0.35">
      <c r="B8" s="65"/>
      <c r="C8" s="45"/>
      <c r="D8" s="45"/>
      <c r="E8" s="45"/>
      <c r="F8" s="45"/>
      <c r="G8" s="45"/>
      <c r="H8" s="66"/>
    </row>
    <row r="9" spans="2:8" ht="20.399999999999999" x14ac:dyDescent="0.5">
      <c r="B9" s="65"/>
      <c r="C9" s="214" t="s">
        <v>14</v>
      </c>
      <c r="D9" s="215"/>
      <c r="E9" s="215"/>
      <c r="F9" s="25" t="s">
        <v>9</v>
      </c>
      <c r="G9" s="26" t="s">
        <v>8</v>
      </c>
      <c r="H9" s="66"/>
    </row>
    <row r="10" spans="2:8" ht="19.8" x14ac:dyDescent="0.45">
      <c r="B10" s="65"/>
      <c r="C10" s="147"/>
      <c r="D10" s="142"/>
      <c r="E10" s="142"/>
      <c r="F10" s="142"/>
      <c r="G10" s="186">
        <f>G4</f>
        <v>753130593.05500007</v>
      </c>
      <c r="H10" s="66"/>
    </row>
    <row r="11" spans="2:8" ht="20.399999999999999" x14ac:dyDescent="0.5">
      <c r="B11" s="65"/>
      <c r="C11" s="229" t="s">
        <v>15</v>
      </c>
      <c r="D11" s="230"/>
      <c r="E11" s="230"/>
      <c r="F11" s="142"/>
      <c r="G11" s="143"/>
      <c r="H11" s="66"/>
    </row>
    <row r="12" spans="2:8" ht="19.8" x14ac:dyDescent="0.45">
      <c r="B12" s="65"/>
      <c r="C12" s="187">
        <v>1</v>
      </c>
      <c r="D12" s="231" t="s">
        <v>16</v>
      </c>
      <c r="E12" s="231"/>
      <c r="F12" s="168">
        <v>0</v>
      </c>
      <c r="G12" s="143"/>
      <c r="H12" s="66"/>
    </row>
    <row r="13" spans="2:8" ht="19.8" x14ac:dyDescent="0.45">
      <c r="B13" s="65"/>
      <c r="C13" s="147"/>
      <c r="D13" s="231"/>
      <c r="E13" s="231"/>
      <c r="F13" s="142"/>
      <c r="G13" s="143"/>
      <c r="H13" s="66"/>
    </row>
    <row r="14" spans="2:8" ht="20.399999999999999" x14ac:dyDescent="0.5">
      <c r="B14" s="65"/>
      <c r="C14" s="229" t="s">
        <v>17</v>
      </c>
      <c r="D14" s="230"/>
      <c r="E14" s="230"/>
      <c r="F14" s="142"/>
      <c r="G14" s="143"/>
      <c r="H14" s="66"/>
    </row>
    <row r="15" spans="2:8" ht="20.399999999999999" x14ac:dyDescent="0.5">
      <c r="B15" s="65"/>
      <c r="C15" s="148"/>
      <c r="D15" s="149"/>
      <c r="E15" s="150" t="s">
        <v>40</v>
      </c>
      <c r="F15" s="188">
        <f>+LK.01!G20</f>
        <v>3630500</v>
      </c>
      <c r="G15" s="143"/>
      <c r="H15" s="66"/>
    </row>
    <row r="16" spans="2:8" ht="20.399999999999999" x14ac:dyDescent="0.5">
      <c r="B16" s="65"/>
      <c r="C16" s="148"/>
      <c r="D16" s="149"/>
      <c r="E16" s="150" t="s">
        <v>41</v>
      </c>
      <c r="F16" s="188">
        <f>+LK.02!G22</f>
        <v>2244000</v>
      </c>
      <c r="G16" s="143"/>
      <c r="H16" s="66"/>
    </row>
    <row r="17" spans="2:13" ht="20.399999999999999" x14ac:dyDescent="0.5">
      <c r="B17" s="65"/>
      <c r="C17" s="148"/>
      <c r="D17" s="149"/>
      <c r="E17" s="150" t="s">
        <v>49</v>
      </c>
      <c r="F17" s="152">
        <f>+LK.03!G22</f>
        <v>7381394</v>
      </c>
      <c r="G17" s="143"/>
      <c r="H17" s="66"/>
    </row>
    <row r="18" spans="2:13" ht="20.399999999999999" x14ac:dyDescent="0.5">
      <c r="B18" s="65"/>
      <c r="C18" s="148"/>
      <c r="D18" s="149"/>
      <c r="E18" s="150" t="s">
        <v>52</v>
      </c>
      <c r="F18" s="152">
        <f>+LK.04!G23</f>
        <v>3592000</v>
      </c>
      <c r="G18" s="143"/>
      <c r="H18" s="66"/>
    </row>
    <row r="19" spans="2:13" ht="20.399999999999999" x14ac:dyDescent="0.5">
      <c r="B19" s="65"/>
      <c r="C19" s="148"/>
      <c r="D19" s="149"/>
      <c r="E19" s="150" t="s">
        <v>54</v>
      </c>
      <c r="F19" s="152">
        <f>+LK.05!G24</f>
        <v>5997670</v>
      </c>
      <c r="G19" s="143"/>
      <c r="H19" s="66"/>
    </row>
    <row r="20" spans="2:13" ht="20.399999999999999" x14ac:dyDescent="0.5">
      <c r="B20" s="65"/>
      <c r="C20" s="148"/>
      <c r="D20" s="149"/>
      <c r="E20" s="150" t="s">
        <v>56</v>
      </c>
      <c r="F20" s="152">
        <f>+LK.06!G25</f>
        <v>2722000</v>
      </c>
      <c r="G20" s="143"/>
      <c r="H20" s="66"/>
    </row>
    <row r="21" spans="2:13" ht="20.399999999999999" x14ac:dyDescent="0.5">
      <c r="B21" s="65"/>
      <c r="C21" s="148"/>
      <c r="D21" s="149"/>
      <c r="E21" s="150" t="s">
        <v>61</v>
      </c>
      <c r="F21" s="152">
        <f>+LK.07!G26</f>
        <v>11511387</v>
      </c>
      <c r="G21" s="143"/>
      <c r="H21" s="66"/>
    </row>
    <row r="22" spans="2:13" ht="20.399999999999999" x14ac:dyDescent="0.5">
      <c r="B22" s="65"/>
      <c r="C22" s="148"/>
      <c r="D22" s="149"/>
      <c r="E22" s="150" t="s">
        <v>65</v>
      </c>
      <c r="F22" s="152">
        <f>+LK.08!G27</f>
        <v>12731494.92</v>
      </c>
      <c r="G22" s="143"/>
      <c r="H22" s="66"/>
    </row>
    <row r="23" spans="2:13" ht="21" thickBot="1" x14ac:dyDescent="0.55000000000000004">
      <c r="B23" s="65"/>
      <c r="C23" s="148"/>
      <c r="D23" s="149"/>
      <c r="E23" s="157" t="s">
        <v>64</v>
      </c>
      <c r="F23" s="152">
        <f>+LK.09!G26</f>
        <v>17164618.43</v>
      </c>
      <c r="G23" s="143"/>
      <c r="H23" s="66"/>
    </row>
    <row r="24" spans="2:13" ht="21.6" thickTop="1" thickBot="1" x14ac:dyDescent="0.55000000000000004">
      <c r="B24" s="65"/>
      <c r="C24" s="194"/>
      <c r="D24" s="195"/>
      <c r="E24" s="196" t="s">
        <v>25</v>
      </c>
      <c r="F24" s="197">
        <f>SUM(F15:F23)</f>
        <v>66975064.350000001</v>
      </c>
      <c r="G24" s="198">
        <f>G10-F24</f>
        <v>686155528.70500004</v>
      </c>
      <c r="H24" s="66"/>
    </row>
    <row r="25" spans="2:13" ht="21" thickTop="1" x14ac:dyDescent="0.5">
      <c r="B25" s="65"/>
      <c r="C25" s="229" t="s">
        <v>18</v>
      </c>
      <c r="D25" s="232"/>
      <c r="E25" s="232"/>
      <c r="F25" s="142"/>
      <c r="G25" s="143"/>
      <c r="H25" s="66"/>
    </row>
    <row r="26" spans="2:13" ht="20.399999999999999" x14ac:dyDescent="0.5">
      <c r="B26" s="65"/>
      <c r="C26" s="148" t="s">
        <v>19</v>
      </c>
      <c r="D26" s="164" t="s">
        <v>20</v>
      </c>
      <c r="E26" s="164" t="s">
        <v>23</v>
      </c>
      <c r="F26" s="142"/>
      <c r="G26" s="143"/>
      <c r="H26" s="66"/>
    </row>
    <row r="27" spans="2:13" ht="19.8" x14ac:dyDescent="0.45">
      <c r="B27" s="65"/>
      <c r="C27" s="165">
        <v>44846</v>
      </c>
      <c r="D27" s="149" t="s">
        <v>21</v>
      </c>
      <c r="E27" s="120" t="s">
        <v>78</v>
      </c>
      <c r="F27" s="121">
        <v>14763003</v>
      </c>
      <c r="G27" s="143"/>
      <c r="H27" s="66"/>
    </row>
    <row r="28" spans="2:13" ht="20.399999999999999" x14ac:dyDescent="0.45">
      <c r="B28" s="65"/>
      <c r="C28" s="165">
        <v>44673</v>
      </c>
      <c r="D28" s="149"/>
      <c r="E28" s="166" t="s">
        <v>42</v>
      </c>
      <c r="F28" s="122">
        <v>0</v>
      </c>
      <c r="G28" s="143"/>
      <c r="H28" s="66"/>
    </row>
    <row r="29" spans="2:13" ht="20.399999999999999" x14ac:dyDescent="0.45">
      <c r="B29" s="65"/>
      <c r="C29" s="165"/>
      <c r="D29" s="149"/>
      <c r="E29" s="166" t="s">
        <v>50</v>
      </c>
      <c r="F29" s="122">
        <v>0</v>
      </c>
      <c r="G29" s="143"/>
      <c r="H29" s="66"/>
      <c r="L29" s="105"/>
    </row>
    <row r="30" spans="2:13" ht="20.399999999999999" x14ac:dyDescent="0.45">
      <c r="B30" s="65"/>
      <c r="C30" s="165"/>
      <c r="D30" s="149"/>
      <c r="E30" s="166" t="s">
        <v>57</v>
      </c>
      <c r="F30" s="122">
        <v>0</v>
      </c>
      <c r="G30" s="143"/>
      <c r="H30" s="66"/>
      <c r="M30" s="105"/>
    </row>
    <row r="31" spans="2:13" ht="20.399999999999999" x14ac:dyDescent="0.45">
      <c r="B31" s="65"/>
      <c r="C31" s="165"/>
      <c r="D31" s="149"/>
      <c r="E31" s="166" t="s">
        <v>58</v>
      </c>
      <c r="F31" s="122">
        <v>0</v>
      </c>
      <c r="G31" s="143"/>
      <c r="H31" s="66"/>
      <c r="L31" s="105"/>
    </row>
    <row r="32" spans="2:13" ht="20.399999999999999" x14ac:dyDescent="0.45">
      <c r="B32" s="65"/>
      <c r="C32" s="165"/>
      <c r="D32" s="149"/>
      <c r="E32" s="166" t="s">
        <v>62</v>
      </c>
      <c r="F32" s="122">
        <v>0</v>
      </c>
      <c r="G32" s="143"/>
      <c r="H32" s="66"/>
      <c r="M32" s="105"/>
    </row>
    <row r="33" spans="2:13" ht="20.399999999999999" x14ac:dyDescent="0.45">
      <c r="B33" s="65"/>
      <c r="C33" s="165"/>
      <c r="D33" s="149"/>
      <c r="E33" s="166" t="s">
        <v>79</v>
      </c>
      <c r="F33" s="123">
        <v>899435.65</v>
      </c>
      <c r="G33" s="143"/>
      <c r="H33" s="66"/>
    </row>
    <row r="34" spans="2:13" ht="20.399999999999999" x14ac:dyDescent="0.45">
      <c r="B34" s="65"/>
      <c r="C34" s="165"/>
      <c r="D34" s="149"/>
      <c r="E34" s="167" t="s">
        <v>93</v>
      </c>
      <c r="F34" s="123">
        <v>13863567.35</v>
      </c>
      <c r="G34" s="143"/>
      <c r="H34" s="66"/>
    </row>
    <row r="35" spans="2:13" ht="19.8" x14ac:dyDescent="0.45">
      <c r="B35" s="65"/>
      <c r="C35" s="147"/>
      <c r="D35" s="142"/>
      <c r="E35" s="142"/>
      <c r="F35" s="168">
        <v>0</v>
      </c>
      <c r="G35" s="143"/>
      <c r="H35" s="66"/>
      <c r="M35" s="105"/>
    </row>
    <row r="36" spans="2:13" ht="21" x14ac:dyDescent="0.5">
      <c r="B36" s="65"/>
      <c r="C36" s="147"/>
      <c r="D36" s="142"/>
      <c r="E36" s="200" t="s">
        <v>24</v>
      </c>
      <c r="F36" s="129">
        <f>F27-SUM(F28:F35)</f>
        <v>0</v>
      </c>
      <c r="G36" s="143"/>
      <c r="H36" s="66"/>
    </row>
    <row r="37" spans="2:13" ht="20.399999999999999" thickBot="1" x14ac:dyDescent="0.5">
      <c r="B37" s="65"/>
      <c r="C37" s="201"/>
      <c r="D37" s="202"/>
      <c r="E37" s="202"/>
      <c r="F37" s="202"/>
      <c r="G37" s="203"/>
      <c r="H37" s="66"/>
    </row>
    <row r="38" spans="2:13" ht="21" thickTop="1" x14ac:dyDescent="0.5">
      <c r="B38" s="65"/>
      <c r="C38" s="233" t="s">
        <v>26</v>
      </c>
      <c r="D38" s="234"/>
      <c r="E38" s="234"/>
      <c r="F38" s="169">
        <f>F24+F27</f>
        <v>81738067.349999994</v>
      </c>
      <c r="G38" s="170">
        <f>G10-F38</f>
        <v>671392525.70500004</v>
      </c>
      <c r="H38" s="66"/>
    </row>
    <row r="39" spans="2:13" ht="20.399999999999999" x14ac:dyDescent="0.5">
      <c r="B39" s="65"/>
      <c r="C39" s="171" t="s">
        <v>27</v>
      </c>
      <c r="D39" s="140"/>
      <c r="E39" s="172"/>
      <c r="F39" s="173"/>
      <c r="G39" s="174"/>
      <c r="H39" s="66"/>
    </row>
    <row r="40" spans="2:13" ht="21" x14ac:dyDescent="0.5">
      <c r="B40" s="65"/>
      <c r="C40" s="175" t="s">
        <v>28</v>
      </c>
      <c r="D40" s="176" t="s">
        <v>1</v>
      </c>
      <c r="E40" s="130">
        <f>F36</f>
        <v>0</v>
      </c>
      <c r="F40" s="173"/>
      <c r="G40" s="174"/>
      <c r="H40" s="66"/>
    </row>
    <row r="41" spans="2:13" ht="20.399999999999999" x14ac:dyDescent="0.5">
      <c r="B41" s="65"/>
      <c r="C41" s="175" t="s">
        <v>29</v>
      </c>
      <c r="D41" s="176" t="s">
        <v>1</v>
      </c>
      <c r="E41" s="177" t="s">
        <v>30</v>
      </c>
      <c r="F41" s="173"/>
      <c r="G41" s="174"/>
      <c r="H41" s="66"/>
    </row>
    <row r="42" spans="2:13" ht="20.399999999999999" x14ac:dyDescent="0.5">
      <c r="B42" s="65"/>
      <c r="C42" s="178" t="s">
        <v>31</v>
      </c>
      <c r="D42" s="179" t="s">
        <v>1</v>
      </c>
      <c r="E42" s="180" t="s">
        <v>32</v>
      </c>
      <c r="F42" s="227" t="s">
        <v>48</v>
      </c>
      <c r="G42" s="228"/>
      <c r="H42" s="66"/>
    </row>
    <row r="43" spans="2:13" ht="6" customHeight="1" x14ac:dyDescent="0.45">
      <c r="B43" s="67"/>
      <c r="C43" s="54"/>
      <c r="D43" s="54"/>
      <c r="E43" s="54"/>
      <c r="F43" s="54"/>
      <c r="G43" s="54"/>
      <c r="H43" s="68"/>
    </row>
    <row r="44" spans="2:13" ht="18.600000000000001" x14ac:dyDescent="0.45">
      <c r="C44" s="2"/>
      <c r="D44" s="2"/>
      <c r="E44" s="2"/>
      <c r="F44" s="2"/>
      <c r="G44" s="2"/>
    </row>
    <row r="45" spans="2:13" ht="19.8" x14ac:dyDescent="0.45">
      <c r="C45" s="14" t="s">
        <v>33</v>
      </c>
      <c r="D45" s="15"/>
      <c r="E45" s="16"/>
      <c r="F45" s="17"/>
      <c r="G45" s="2"/>
    </row>
    <row r="46" spans="2:13" ht="19.8" x14ac:dyDescent="0.45">
      <c r="C46" s="14"/>
      <c r="D46" s="15"/>
      <c r="E46" s="16"/>
      <c r="F46" s="19">
        <v>15000000</v>
      </c>
      <c r="G46" s="2"/>
    </row>
    <row r="47" spans="2:13" ht="19.8" x14ac:dyDescent="0.45">
      <c r="C47" s="14" t="s">
        <v>35</v>
      </c>
      <c r="D47" s="15"/>
      <c r="E47" s="16">
        <v>75313059305.5</v>
      </c>
      <c r="F47" s="21"/>
      <c r="G47" s="2"/>
    </row>
    <row r="48" spans="2:13" ht="19.8" x14ac:dyDescent="0.45">
      <c r="C48" s="22">
        <v>0.01</v>
      </c>
      <c r="D48" s="15"/>
      <c r="E48" s="16">
        <f>E47*C48</f>
        <v>753130593.05500007</v>
      </c>
      <c r="F48" s="23"/>
      <c r="G48" s="2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8">
    <mergeCell ref="F42:G42"/>
    <mergeCell ref="C9:E9"/>
    <mergeCell ref="C11:E11"/>
    <mergeCell ref="D12:E12"/>
    <mergeCell ref="D13:E13"/>
    <mergeCell ref="C14:E14"/>
    <mergeCell ref="C25:E25"/>
    <mergeCell ref="C38:E38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1A2F-8A2A-4AB5-A889-1A1EEEA5663E}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62"/>
      <c r="C3" s="63"/>
      <c r="D3" s="63"/>
      <c r="E3" s="63"/>
      <c r="F3" s="63"/>
      <c r="G3" s="63"/>
      <c r="H3" s="64"/>
    </row>
    <row r="4" spans="2:8" ht="21" x14ac:dyDescent="0.5">
      <c r="B4" s="65"/>
      <c r="C4" s="8" t="s">
        <v>0</v>
      </c>
      <c r="D4" s="10" t="s">
        <v>1</v>
      </c>
      <c r="E4" s="3" t="s">
        <v>84</v>
      </c>
      <c r="F4" s="132" t="s">
        <v>2</v>
      </c>
      <c r="G4" s="27">
        <f>+E50</f>
        <v>753130593.05500007</v>
      </c>
      <c r="H4" s="66"/>
    </row>
    <row r="5" spans="2:8" ht="21" x14ac:dyDescent="0.5">
      <c r="B5" s="65"/>
      <c r="C5" s="9" t="s">
        <v>5</v>
      </c>
      <c r="D5" s="11" t="s">
        <v>1</v>
      </c>
      <c r="E5" s="6" t="s">
        <v>3</v>
      </c>
      <c r="F5" s="133" t="s">
        <v>13</v>
      </c>
      <c r="G5" s="28">
        <f>F40</f>
        <v>83866567.349999994</v>
      </c>
      <c r="H5" s="66"/>
    </row>
    <row r="6" spans="2:8" ht="21" x14ac:dyDescent="0.5">
      <c r="B6" s="65"/>
      <c r="C6" s="9" t="s">
        <v>4</v>
      </c>
      <c r="D6" s="11" t="s">
        <v>1</v>
      </c>
      <c r="E6" s="4" t="s">
        <v>91</v>
      </c>
      <c r="F6" s="133" t="s">
        <v>6</v>
      </c>
      <c r="G6" s="28">
        <f>G4-G5</f>
        <v>669264025.70500004</v>
      </c>
      <c r="H6" s="66"/>
    </row>
    <row r="7" spans="2:8" ht="21" x14ac:dyDescent="0.5">
      <c r="B7" s="65"/>
      <c r="C7" s="12"/>
      <c r="D7" s="13"/>
      <c r="E7" s="13"/>
      <c r="F7" s="134" t="s">
        <v>7</v>
      </c>
      <c r="G7" s="29">
        <f>G6/G4</f>
        <v>0.88864272926451771</v>
      </c>
      <c r="H7" s="66"/>
    </row>
    <row r="8" spans="2:8" ht="6" customHeight="1" x14ac:dyDescent="0.35">
      <c r="B8" s="65"/>
      <c r="C8" s="45"/>
      <c r="D8" s="45"/>
      <c r="E8" s="45"/>
      <c r="F8" s="45"/>
      <c r="G8" s="45"/>
      <c r="H8" s="66"/>
    </row>
    <row r="9" spans="2:8" ht="20.399999999999999" x14ac:dyDescent="0.5">
      <c r="B9" s="65"/>
      <c r="C9" s="214" t="s">
        <v>14</v>
      </c>
      <c r="D9" s="215"/>
      <c r="E9" s="215"/>
      <c r="F9" s="25" t="s">
        <v>9</v>
      </c>
      <c r="G9" s="26" t="s">
        <v>8</v>
      </c>
      <c r="H9" s="66"/>
    </row>
    <row r="10" spans="2:8" ht="19.8" x14ac:dyDescent="0.45">
      <c r="B10" s="65"/>
      <c r="C10" s="147"/>
      <c r="D10" s="142"/>
      <c r="E10" s="142"/>
      <c r="F10" s="142"/>
      <c r="G10" s="186">
        <f>G4</f>
        <v>753130593.05500007</v>
      </c>
      <c r="H10" s="66"/>
    </row>
    <row r="11" spans="2:8" ht="20.399999999999999" x14ac:dyDescent="0.5">
      <c r="B11" s="65"/>
      <c r="C11" s="229" t="s">
        <v>15</v>
      </c>
      <c r="D11" s="230"/>
      <c r="E11" s="230"/>
      <c r="F11" s="142"/>
      <c r="G11" s="143"/>
      <c r="H11" s="66"/>
    </row>
    <row r="12" spans="2:8" ht="19.8" x14ac:dyDescent="0.45">
      <c r="B12" s="65"/>
      <c r="C12" s="187">
        <v>1</v>
      </c>
      <c r="D12" s="231" t="s">
        <v>16</v>
      </c>
      <c r="E12" s="231"/>
      <c r="F12" s="168">
        <v>0</v>
      </c>
      <c r="G12" s="143"/>
      <c r="H12" s="66"/>
    </row>
    <row r="13" spans="2:8" ht="19.8" x14ac:dyDescent="0.45">
      <c r="B13" s="65"/>
      <c r="C13" s="147"/>
      <c r="D13" s="231"/>
      <c r="E13" s="231"/>
      <c r="F13" s="142"/>
      <c r="G13" s="143"/>
      <c r="H13" s="66"/>
    </row>
    <row r="14" spans="2:8" ht="20.399999999999999" x14ac:dyDescent="0.5">
      <c r="B14" s="65"/>
      <c r="C14" s="229" t="s">
        <v>17</v>
      </c>
      <c r="D14" s="230"/>
      <c r="E14" s="230"/>
      <c r="F14" s="142"/>
      <c r="G14" s="143"/>
      <c r="H14" s="66"/>
    </row>
    <row r="15" spans="2:8" ht="20.399999999999999" x14ac:dyDescent="0.5">
      <c r="B15" s="65"/>
      <c r="C15" s="148"/>
      <c r="D15" s="149"/>
      <c r="E15" s="150" t="s">
        <v>40</v>
      </c>
      <c r="F15" s="188">
        <f>+LK.01!G20</f>
        <v>3630500</v>
      </c>
      <c r="G15" s="143"/>
      <c r="H15" s="66"/>
    </row>
    <row r="16" spans="2:8" ht="20.399999999999999" x14ac:dyDescent="0.5">
      <c r="B16" s="65"/>
      <c r="C16" s="148"/>
      <c r="D16" s="149"/>
      <c r="E16" s="150" t="s">
        <v>41</v>
      </c>
      <c r="F16" s="188">
        <f>+LK.02!G22</f>
        <v>2244000</v>
      </c>
      <c r="G16" s="143"/>
      <c r="H16" s="66"/>
    </row>
    <row r="17" spans="2:13" ht="20.399999999999999" x14ac:dyDescent="0.5">
      <c r="B17" s="65"/>
      <c r="C17" s="189"/>
      <c r="D17" s="190"/>
      <c r="E17" s="191" t="s">
        <v>49</v>
      </c>
      <c r="F17" s="192">
        <f>+LK.03!G22</f>
        <v>7381394</v>
      </c>
      <c r="G17" s="193"/>
      <c r="H17" s="66"/>
    </row>
    <row r="18" spans="2:13" ht="20.399999999999999" x14ac:dyDescent="0.5">
      <c r="B18" s="65"/>
      <c r="C18" s="153"/>
      <c r="D18" s="154"/>
      <c r="E18" s="155" t="s">
        <v>52</v>
      </c>
      <c r="F18" s="156">
        <f>+LK.04!G23</f>
        <v>3592000</v>
      </c>
      <c r="G18" s="146"/>
      <c r="H18" s="66"/>
    </row>
    <row r="19" spans="2:13" ht="20.399999999999999" x14ac:dyDescent="0.5">
      <c r="B19" s="65"/>
      <c r="C19" s="148"/>
      <c r="D19" s="149"/>
      <c r="E19" s="150" t="s">
        <v>54</v>
      </c>
      <c r="F19" s="152">
        <f>+LK.05!G24</f>
        <v>5997670</v>
      </c>
      <c r="G19" s="143"/>
      <c r="H19" s="66"/>
    </row>
    <row r="20" spans="2:13" ht="20.399999999999999" x14ac:dyDescent="0.5">
      <c r="B20" s="65"/>
      <c r="C20" s="148"/>
      <c r="D20" s="149"/>
      <c r="E20" s="150" t="s">
        <v>56</v>
      </c>
      <c r="F20" s="152">
        <f>+LK.06!G25</f>
        <v>2722000</v>
      </c>
      <c r="G20" s="143"/>
      <c r="H20" s="66"/>
    </row>
    <row r="21" spans="2:13" ht="20.399999999999999" x14ac:dyDescent="0.5">
      <c r="B21" s="65"/>
      <c r="C21" s="148"/>
      <c r="D21" s="149"/>
      <c r="E21" s="150" t="s">
        <v>61</v>
      </c>
      <c r="F21" s="152">
        <f>+LK.07!G26</f>
        <v>11511387</v>
      </c>
      <c r="G21" s="143"/>
      <c r="H21" s="66"/>
    </row>
    <row r="22" spans="2:13" ht="20.399999999999999" x14ac:dyDescent="0.5">
      <c r="B22" s="65"/>
      <c r="C22" s="148"/>
      <c r="D22" s="149"/>
      <c r="E22" s="150" t="s">
        <v>65</v>
      </c>
      <c r="F22" s="152">
        <f>+LK.08!G27</f>
        <v>12731494.92</v>
      </c>
      <c r="G22" s="143"/>
      <c r="H22" s="66"/>
    </row>
    <row r="23" spans="2:13" ht="20.399999999999999" x14ac:dyDescent="0.5">
      <c r="B23" s="65"/>
      <c r="C23" s="148"/>
      <c r="D23" s="149"/>
      <c r="E23" s="157" t="s">
        <v>64</v>
      </c>
      <c r="F23" s="152">
        <f>+LK.09!G26</f>
        <v>17164618.43</v>
      </c>
      <c r="G23" s="143"/>
      <c r="H23" s="66"/>
    </row>
    <row r="24" spans="2:13" ht="21" thickBot="1" x14ac:dyDescent="0.55000000000000004">
      <c r="B24" s="65"/>
      <c r="C24" s="148"/>
      <c r="D24" s="149"/>
      <c r="E24" s="157" t="s">
        <v>78</v>
      </c>
      <c r="F24" s="152">
        <f>+LK.10!F27</f>
        <v>14763003</v>
      </c>
      <c r="G24" s="143"/>
      <c r="H24" s="66"/>
    </row>
    <row r="25" spans="2:13" ht="21.6" thickTop="1" thickBot="1" x14ac:dyDescent="0.55000000000000004">
      <c r="B25" s="65"/>
      <c r="C25" s="194"/>
      <c r="D25" s="195"/>
      <c r="E25" s="196" t="s">
        <v>25</v>
      </c>
      <c r="F25" s="197">
        <f>SUM(F15:F24)</f>
        <v>81738067.349999994</v>
      </c>
      <c r="G25" s="198">
        <f>G10-F25</f>
        <v>671392525.70500004</v>
      </c>
      <c r="H25" s="66"/>
    </row>
    <row r="26" spans="2:13" ht="21" thickTop="1" x14ac:dyDescent="0.5">
      <c r="B26" s="65"/>
      <c r="C26" s="235" t="s">
        <v>18</v>
      </c>
      <c r="D26" s="236"/>
      <c r="E26" s="236"/>
      <c r="F26" s="163"/>
      <c r="G26" s="146"/>
      <c r="H26" s="66"/>
    </row>
    <row r="27" spans="2:13" ht="20.399999999999999" x14ac:dyDescent="0.5">
      <c r="B27" s="65"/>
      <c r="C27" s="148" t="s">
        <v>19</v>
      </c>
      <c r="D27" s="164" t="s">
        <v>20</v>
      </c>
      <c r="E27" s="164" t="s">
        <v>23</v>
      </c>
      <c r="F27" s="142"/>
      <c r="G27" s="143"/>
      <c r="H27" s="66"/>
    </row>
    <row r="28" spans="2:13" ht="19.8" x14ac:dyDescent="0.45">
      <c r="B28" s="65"/>
      <c r="C28" s="165">
        <v>44846</v>
      </c>
      <c r="D28" s="149" t="s">
        <v>21</v>
      </c>
      <c r="E28" s="120" t="s">
        <v>80</v>
      </c>
      <c r="F28" s="121">
        <v>2128500</v>
      </c>
      <c r="G28" s="143"/>
      <c r="H28" s="66"/>
    </row>
    <row r="29" spans="2:13" ht="20.399999999999999" x14ac:dyDescent="0.45">
      <c r="B29" s="65"/>
      <c r="C29" s="165">
        <v>44673</v>
      </c>
      <c r="D29" s="149"/>
      <c r="E29" s="166" t="s">
        <v>42</v>
      </c>
      <c r="F29" s="122">
        <v>0</v>
      </c>
      <c r="G29" s="143"/>
      <c r="H29" s="66"/>
    </row>
    <row r="30" spans="2:13" ht="20.399999999999999" x14ac:dyDescent="0.45">
      <c r="B30" s="65"/>
      <c r="C30" s="165"/>
      <c r="D30" s="149"/>
      <c r="E30" s="166" t="s">
        <v>50</v>
      </c>
      <c r="F30" s="122">
        <v>0</v>
      </c>
      <c r="G30" s="143"/>
      <c r="H30" s="66"/>
      <c r="K30" s="205"/>
      <c r="L30" s="105"/>
    </row>
    <row r="31" spans="2:13" ht="20.399999999999999" x14ac:dyDescent="0.45">
      <c r="B31" s="65"/>
      <c r="C31" s="165"/>
      <c r="D31" s="149"/>
      <c r="E31" s="166" t="s">
        <v>57</v>
      </c>
      <c r="F31" s="122">
        <v>0</v>
      </c>
      <c r="G31" s="143"/>
      <c r="H31" s="66"/>
      <c r="L31" s="105"/>
      <c r="M31" s="105"/>
    </row>
    <row r="32" spans="2:13" ht="20.399999999999999" x14ac:dyDescent="0.45">
      <c r="B32" s="65"/>
      <c r="C32" s="165"/>
      <c r="D32" s="149"/>
      <c r="E32" s="166" t="s">
        <v>58</v>
      </c>
      <c r="F32" s="122">
        <v>0</v>
      </c>
      <c r="G32" s="143"/>
      <c r="H32" s="66"/>
      <c r="L32" s="105"/>
    </row>
    <row r="33" spans="2:13" ht="20.399999999999999" x14ac:dyDescent="0.45">
      <c r="B33" s="65"/>
      <c r="C33" s="165"/>
      <c r="D33" s="149"/>
      <c r="E33" s="166" t="s">
        <v>62</v>
      </c>
      <c r="F33" s="122">
        <v>0</v>
      </c>
      <c r="G33" s="143"/>
      <c r="H33" s="66"/>
      <c r="M33" s="105"/>
    </row>
    <row r="34" spans="2:13" ht="20.399999999999999" x14ac:dyDescent="0.45">
      <c r="B34" s="65"/>
      <c r="C34" s="199"/>
      <c r="D34" s="190"/>
      <c r="E34" s="166" t="s">
        <v>79</v>
      </c>
      <c r="F34" s="122">
        <v>0</v>
      </c>
      <c r="G34" s="193"/>
      <c r="H34" s="66"/>
    </row>
    <row r="35" spans="2:13" ht="20.399999999999999" x14ac:dyDescent="0.45">
      <c r="B35" s="65"/>
      <c r="C35" s="165"/>
      <c r="D35" s="149"/>
      <c r="E35" s="166" t="s">
        <v>94</v>
      </c>
      <c r="F35" s="124">
        <v>136432.65</v>
      </c>
      <c r="G35" s="143"/>
      <c r="H35" s="66"/>
    </row>
    <row r="36" spans="2:13" ht="20.399999999999999" x14ac:dyDescent="0.45">
      <c r="B36" s="65"/>
      <c r="C36" s="165"/>
      <c r="D36" s="149"/>
      <c r="E36" s="167" t="s">
        <v>95</v>
      </c>
      <c r="F36" s="124">
        <v>1992067.35</v>
      </c>
      <c r="G36" s="143"/>
      <c r="H36" s="66"/>
    </row>
    <row r="37" spans="2:13" ht="19.8" x14ac:dyDescent="0.45">
      <c r="B37" s="65"/>
      <c r="C37" s="147"/>
      <c r="D37" s="142"/>
      <c r="E37" s="142"/>
      <c r="F37" s="168">
        <v>0</v>
      </c>
      <c r="G37" s="143"/>
      <c r="H37" s="66"/>
      <c r="M37" s="105"/>
    </row>
    <row r="38" spans="2:13" ht="21" x14ac:dyDescent="0.5">
      <c r="B38" s="65"/>
      <c r="C38" s="147"/>
      <c r="D38" s="142"/>
      <c r="E38" s="200" t="s">
        <v>24</v>
      </c>
      <c r="F38" s="129">
        <f>F28-SUM(F29:F37)</f>
        <v>0</v>
      </c>
      <c r="G38" s="143"/>
      <c r="H38" s="66"/>
    </row>
    <row r="39" spans="2:13" ht="20.399999999999999" thickBot="1" x14ac:dyDescent="0.5">
      <c r="B39" s="65"/>
      <c r="C39" s="201"/>
      <c r="D39" s="202"/>
      <c r="E39" s="202"/>
      <c r="F39" s="202"/>
      <c r="G39" s="203"/>
      <c r="H39" s="66"/>
    </row>
    <row r="40" spans="2:13" ht="21" thickTop="1" x14ac:dyDescent="0.5">
      <c r="B40" s="65"/>
      <c r="C40" s="233" t="s">
        <v>26</v>
      </c>
      <c r="D40" s="234"/>
      <c r="E40" s="234"/>
      <c r="F40" s="169">
        <f>F25+F28</f>
        <v>83866567.349999994</v>
      </c>
      <c r="G40" s="170">
        <f>G10-F40</f>
        <v>669264025.70500004</v>
      </c>
      <c r="H40" s="66"/>
    </row>
    <row r="41" spans="2:13" ht="20.399999999999999" x14ac:dyDescent="0.5">
      <c r="B41" s="65"/>
      <c r="C41" s="171" t="s">
        <v>27</v>
      </c>
      <c r="D41" s="140"/>
      <c r="E41" s="172"/>
      <c r="F41" s="173"/>
      <c r="G41" s="174"/>
      <c r="H41" s="66"/>
    </row>
    <row r="42" spans="2:13" ht="21" x14ac:dyDescent="0.5">
      <c r="B42" s="65"/>
      <c r="C42" s="175" t="s">
        <v>28</v>
      </c>
      <c r="D42" s="176" t="s">
        <v>1</v>
      </c>
      <c r="E42" s="130">
        <f>F38</f>
        <v>0</v>
      </c>
      <c r="F42" s="173"/>
      <c r="G42" s="174"/>
      <c r="H42" s="66"/>
    </row>
    <row r="43" spans="2:13" ht="20.399999999999999" x14ac:dyDescent="0.5">
      <c r="B43" s="65"/>
      <c r="C43" s="175" t="s">
        <v>29</v>
      </c>
      <c r="D43" s="176" t="s">
        <v>1</v>
      </c>
      <c r="E43" s="177" t="s">
        <v>30</v>
      </c>
      <c r="F43" s="173"/>
      <c r="G43" s="174"/>
      <c r="H43" s="66"/>
    </row>
    <row r="44" spans="2:13" ht="20.399999999999999" x14ac:dyDescent="0.5">
      <c r="B44" s="65"/>
      <c r="C44" s="178" t="s">
        <v>31</v>
      </c>
      <c r="D44" s="179" t="s">
        <v>1</v>
      </c>
      <c r="E44" s="180" t="s">
        <v>32</v>
      </c>
      <c r="F44" s="227" t="s">
        <v>48</v>
      </c>
      <c r="G44" s="228"/>
      <c r="H44" s="66"/>
    </row>
    <row r="45" spans="2:13" ht="6" customHeight="1" x14ac:dyDescent="0.45">
      <c r="B45" s="67"/>
      <c r="C45" s="54"/>
      <c r="D45" s="54"/>
      <c r="E45" s="54"/>
      <c r="F45" s="54"/>
      <c r="G45" s="54"/>
      <c r="H45" s="68"/>
    </row>
    <row r="46" spans="2:13" ht="18.600000000000001" x14ac:dyDescent="0.45">
      <c r="C46" s="2"/>
      <c r="D46" s="2"/>
      <c r="E46" s="2"/>
      <c r="F46" s="2"/>
      <c r="G46" s="2"/>
    </row>
    <row r="47" spans="2:13" ht="19.8" x14ac:dyDescent="0.45">
      <c r="C47" s="14" t="s">
        <v>33</v>
      </c>
      <c r="D47" s="15"/>
      <c r="E47" s="16"/>
      <c r="F47" s="17"/>
      <c r="G47" s="2"/>
    </row>
    <row r="48" spans="2:13" ht="19.8" x14ac:dyDescent="0.45">
      <c r="C48" s="14"/>
      <c r="D48" s="15"/>
      <c r="E48" s="16"/>
      <c r="F48" s="19">
        <v>15000000</v>
      </c>
      <c r="G48" s="2"/>
    </row>
    <row r="49" spans="3:7" ht="19.8" x14ac:dyDescent="0.45">
      <c r="C49" s="14" t="s">
        <v>35</v>
      </c>
      <c r="D49" s="15"/>
      <c r="E49" s="16">
        <v>75313059305.5</v>
      </c>
      <c r="F49" s="21"/>
      <c r="G49" s="2"/>
    </row>
    <row r="50" spans="3:7" ht="19.8" x14ac:dyDescent="0.45">
      <c r="C50" s="22">
        <v>0.01</v>
      </c>
      <c r="D50" s="15"/>
      <c r="E50" s="16">
        <f>E49*C50</f>
        <v>753130593.05500007</v>
      </c>
      <c r="F50" s="23"/>
      <c r="G50" s="2"/>
    </row>
    <row r="51" spans="3:7" ht="18.600000000000001" x14ac:dyDescent="0.45">
      <c r="C51" s="2"/>
      <c r="D51" s="2"/>
      <c r="E51" s="2"/>
      <c r="F51" s="2"/>
      <c r="G51" s="2"/>
    </row>
    <row r="52" spans="3:7" ht="18.600000000000001" x14ac:dyDescent="0.45">
      <c r="C52" s="2"/>
      <c r="D52" s="2"/>
      <c r="E52" s="2"/>
      <c r="F52" s="2"/>
      <c r="G52" s="2"/>
    </row>
  </sheetData>
  <mergeCells count="8">
    <mergeCell ref="F44:G44"/>
    <mergeCell ref="C9:E9"/>
    <mergeCell ref="C11:E11"/>
    <mergeCell ref="D12:E12"/>
    <mergeCell ref="D13:E13"/>
    <mergeCell ref="C14:E14"/>
    <mergeCell ref="C26:E26"/>
    <mergeCell ref="C40:E4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85BA-EC3A-491E-8B6A-0F3D6AC13488}">
  <sheetPr>
    <pageSetUpPr fitToPage="1"/>
  </sheetPr>
  <dimension ref="B3:M53"/>
  <sheetViews>
    <sheetView zoomScale="70" zoomScaleNormal="70" workbookViewId="0">
      <selection activeCell="H46" sqref="B3:H4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bestFit="1" customWidth="1"/>
    <col min="7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62"/>
      <c r="C3" s="63"/>
      <c r="D3" s="63"/>
      <c r="E3" s="63"/>
      <c r="F3" s="63"/>
      <c r="G3" s="63"/>
      <c r="H3" s="64"/>
    </row>
    <row r="4" spans="2:8" ht="21" x14ac:dyDescent="0.5">
      <c r="B4" s="65"/>
      <c r="C4" s="8" t="s">
        <v>0</v>
      </c>
      <c r="D4" s="10" t="s">
        <v>1</v>
      </c>
      <c r="E4" s="3" t="s">
        <v>82</v>
      </c>
      <c r="F4" s="132" t="s">
        <v>2</v>
      </c>
      <c r="G4" s="27">
        <f>+E51</f>
        <v>753130593.05500007</v>
      </c>
      <c r="H4" s="66"/>
    </row>
    <row r="5" spans="2:8" ht="21" x14ac:dyDescent="0.5">
      <c r="B5" s="65"/>
      <c r="C5" s="9" t="s">
        <v>5</v>
      </c>
      <c r="D5" s="11" t="s">
        <v>1</v>
      </c>
      <c r="E5" s="6" t="s">
        <v>3</v>
      </c>
      <c r="F5" s="133" t="s">
        <v>13</v>
      </c>
      <c r="G5" s="28">
        <f>F41</f>
        <v>90050095.199999988</v>
      </c>
      <c r="H5" s="66"/>
    </row>
    <row r="6" spans="2:8" ht="21" x14ac:dyDescent="0.5">
      <c r="B6" s="65"/>
      <c r="C6" s="9" t="s">
        <v>4</v>
      </c>
      <c r="D6" s="11" t="s">
        <v>1</v>
      </c>
      <c r="E6" s="4" t="s">
        <v>83</v>
      </c>
      <c r="F6" s="133" t="s">
        <v>6</v>
      </c>
      <c r="G6" s="28">
        <f>G4-G5</f>
        <v>663080497.85500002</v>
      </c>
      <c r="H6" s="66"/>
    </row>
    <row r="7" spans="2:8" ht="21" x14ac:dyDescent="0.5">
      <c r="B7" s="65"/>
      <c r="C7" s="12"/>
      <c r="D7" s="13"/>
      <c r="E7" s="13"/>
      <c r="F7" s="134" t="s">
        <v>7</v>
      </c>
      <c r="G7" s="29">
        <f>G6/G4</f>
        <v>0.88043229682820257</v>
      </c>
      <c r="H7" s="66"/>
    </row>
    <row r="8" spans="2:8" ht="6" customHeight="1" x14ac:dyDescent="0.35">
      <c r="B8" s="65"/>
      <c r="C8" s="45"/>
      <c r="D8" s="45"/>
      <c r="E8" s="45"/>
      <c r="F8" s="45"/>
      <c r="G8" s="45"/>
      <c r="H8" s="66"/>
    </row>
    <row r="9" spans="2:8" ht="20.399999999999999" x14ac:dyDescent="0.5">
      <c r="B9" s="65"/>
      <c r="C9" s="214" t="s">
        <v>14</v>
      </c>
      <c r="D9" s="215"/>
      <c r="E9" s="215"/>
      <c r="F9" s="25" t="s">
        <v>9</v>
      </c>
      <c r="G9" s="26" t="s">
        <v>8</v>
      </c>
      <c r="H9" s="66"/>
    </row>
    <row r="10" spans="2:8" ht="19.8" x14ac:dyDescent="0.45">
      <c r="B10" s="65"/>
      <c r="C10" s="139"/>
      <c r="D10" s="140"/>
      <c r="E10" s="140"/>
      <c r="F10" s="140"/>
      <c r="G10" s="141">
        <f>G4</f>
        <v>753130593.05500007</v>
      </c>
      <c r="H10" s="66"/>
    </row>
    <row r="11" spans="2:8" ht="20.399999999999999" x14ac:dyDescent="0.5">
      <c r="B11" s="65"/>
      <c r="C11" s="229" t="s">
        <v>15</v>
      </c>
      <c r="D11" s="230"/>
      <c r="E11" s="230"/>
      <c r="F11" s="142"/>
      <c r="G11" s="143"/>
      <c r="H11" s="66"/>
    </row>
    <row r="12" spans="2:8" ht="19.8" x14ac:dyDescent="0.45">
      <c r="B12" s="65"/>
      <c r="C12" s="144">
        <v>1</v>
      </c>
      <c r="D12" s="237" t="s">
        <v>16</v>
      </c>
      <c r="E12" s="237"/>
      <c r="F12" s="145">
        <v>0</v>
      </c>
      <c r="G12" s="146"/>
      <c r="H12" s="66"/>
    </row>
    <row r="13" spans="2:8" ht="19.8" x14ac:dyDescent="0.45">
      <c r="B13" s="65"/>
      <c r="C13" s="147"/>
      <c r="D13" s="231"/>
      <c r="E13" s="231"/>
      <c r="F13" s="142"/>
      <c r="G13" s="143"/>
      <c r="H13" s="66"/>
    </row>
    <row r="14" spans="2:8" ht="20.399999999999999" x14ac:dyDescent="0.5">
      <c r="B14" s="65"/>
      <c r="C14" s="229" t="s">
        <v>17</v>
      </c>
      <c r="D14" s="230"/>
      <c r="E14" s="230"/>
      <c r="F14" s="142"/>
      <c r="G14" s="143"/>
      <c r="H14" s="66"/>
    </row>
    <row r="15" spans="2:8" ht="20.399999999999999" x14ac:dyDescent="0.5">
      <c r="B15" s="65"/>
      <c r="C15" s="148"/>
      <c r="D15" s="149"/>
      <c r="E15" s="150" t="s">
        <v>40</v>
      </c>
      <c r="F15" s="151">
        <f>+LK.01!G20</f>
        <v>3630500</v>
      </c>
      <c r="G15" s="143"/>
      <c r="H15" s="66"/>
    </row>
    <row r="16" spans="2:8" ht="20.399999999999999" x14ac:dyDescent="0.5">
      <c r="B16" s="65"/>
      <c r="C16" s="148"/>
      <c r="D16" s="149"/>
      <c r="E16" s="150" t="s">
        <v>41</v>
      </c>
      <c r="F16" s="151">
        <f>+LK.02!G22</f>
        <v>2244000</v>
      </c>
      <c r="G16" s="143"/>
      <c r="H16" s="66"/>
    </row>
    <row r="17" spans="2:13" ht="20.399999999999999" x14ac:dyDescent="0.5">
      <c r="B17" s="65"/>
      <c r="C17" s="148"/>
      <c r="D17" s="149"/>
      <c r="E17" s="150" t="s">
        <v>49</v>
      </c>
      <c r="F17" s="152">
        <f>+LK.03!G22</f>
        <v>7381394</v>
      </c>
      <c r="G17" s="143"/>
      <c r="H17" s="66"/>
    </row>
    <row r="18" spans="2:13" ht="20.399999999999999" x14ac:dyDescent="0.5">
      <c r="B18" s="65"/>
      <c r="C18" s="153"/>
      <c r="D18" s="154"/>
      <c r="E18" s="155" t="s">
        <v>52</v>
      </c>
      <c r="F18" s="156">
        <f>+LK.04!G23</f>
        <v>3592000</v>
      </c>
      <c r="G18" s="146"/>
      <c r="H18" s="66"/>
    </row>
    <row r="19" spans="2:13" ht="20.399999999999999" x14ac:dyDescent="0.5">
      <c r="B19" s="65"/>
      <c r="C19" s="148"/>
      <c r="D19" s="149"/>
      <c r="E19" s="150" t="s">
        <v>54</v>
      </c>
      <c r="F19" s="152">
        <f>+LK.05!G24</f>
        <v>5997670</v>
      </c>
      <c r="G19" s="143"/>
      <c r="H19" s="66"/>
    </row>
    <row r="20" spans="2:13" ht="20.399999999999999" x14ac:dyDescent="0.5">
      <c r="B20" s="65"/>
      <c r="C20" s="148"/>
      <c r="D20" s="149"/>
      <c r="E20" s="150" t="s">
        <v>56</v>
      </c>
      <c r="F20" s="152">
        <f>+LK.06!G25</f>
        <v>2722000</v>
      </c>
      <c r="G20" s="143"/>
      <c r="H20" s="66"/>
    </row>
    <row r="21" spans="2:13" ht="20.399999999999999" x14ac:dyDescent="0.5">
      <c r="B21" s="65"/>
      <c r="C21" s="148"/>
      <c r="D21" s="149"/>
      <c r="E21" s="150" t="s">
        <v>61</v>
      </c>
      <c r="F21" s="152">
        <f>+LK.07!G26</f>
        <v>11511387</v>
      </c>
      <c r="G21" s="143"/>
      <c r="H21" s="66"/>
    </row>
    <row r="22" spans="2:13" ht="20.399999999999999" x14ac:dyDescent="0.5">
      <c r="B22" s="65"/>
      <c r="C22" s="148"/>
      <c r="D22" s="149"/>
      <c r="E22" s="150" t="s">
        <v>65</v>
      </c>
      <c r="F22" s="152">
        <f>+LK.08!G27</f>
        <v>12731494.92</v>
      </c>
      <c r="G22" s="143"/>
      <c r="H22" s="66"/>
    </row>
    <row r="23" spans="2:13" ht="20.399999999999999" x14ac:dyDescent="0.5">
      <c r="B23" s="65"/>
      <c r="C23" s="148"/>
      <c r="D23" s="149"/>
      <c r="E23" s="157" t="s">
        <v>64</v>
      </c>
      <c r="F23" s="152">
        <f>+LK.09!G26</f>
        <v>17164618.43</v>
      </c>
      <c r="G23" s="143"/>
      <c r="H23" s="66"/>
    </row>
    <row r="24" spans="2:13" ht="20.399999999999999" x14ac:dyDescent="0.5">
      <c r="B24" s="65"/>
      <c r="C24" s="148"/>
      <c r="D24" s="149"/>
      <c r="E24" s="157" t="s">
        <v>78</v>
      </c>
      <c r="F24" s="152">
        <f>+LK.10!F27</f>
        <v>14763003</v>
      </c>
      <c r="G24" s="143"/>
      <c r="H24" s="66"/>
    </row>
    <row r="25" spans="2:13" ht="21" thickBot="1" x14ac:dyDescent="0.55000000000000004">
      <c r="B25" s="65"/>
      <c r="C25" s="158"/>
      <c r="D25" s="159"/>
      <c r="E25" s="160" t="s">
        <v>80</v>
      </c>
      <c r="F25" s="161">
        <f>+LK.11!F28</f>
        <v>2128500</v>
      </c>
      <c r="G25" s="162"/>
      <c r="H25" s="66"/>
    </row>
    <row r="26" spans="2:13" ht="21.6" thickTop="1" thickBot="1" x14ac:dyDescent="0.55000000000000004">
      <c r="B26" s="65"/>
      <c r="C26" s="106"/>
      <c r="D26" s="107"/>
      <c r="E26" s="181" t="s">
        <v>25</v>
      </c>
      <c r="F26" s="182">
        <f>SUM(F15:F25)</f>
        <v>83866567.349999994</v>
      </c>
      <c r="G26" s="183">
        <f>G10-F26</f>
        <v>669264025.70500004</v>
      </c>
      <c r="H26" s="66"/>
    </row>
    <row r="27" spans="2:13" ht="21" thickTop="1" x14ac:dyDescent="0.5">
      <c r="B27" s="65"/>
      <c r="C27" s="235" t="s">
        <v>18</v>
      </c>
      <c r="D27" s="236"/>
      <c r="E27" s="236"/>
      <c r="F27" s="163"/>
      <c r="G27" s="146"/>
      <c r="H27" s="66"/>
    </row>
    <row r="28" spans="2:13" ht="20.399999999999999" x14ac:dyDescent="0.5">
      <c r="B28" s="65"/>
      <c r="C28" s="148" t="s">
        <v>19</v>
      </c>
      <c r="D28" s="164" t="s">
        <v>92</v>
      </c>
      <c r="E28" s="164" t="s">
        <v>23</v>
      </c>
      <c r="F28" s="142"/>
      <c r="G28" s="143"/>
      <c r="H28" s="66"/>
    </row>
    <row r="29" spans="2:13" ht="20.399999999999999" x14ac:dyDescent="0.45">
      <c r="B29" s="65"/>
      <c r="C29" s="165">
        <v>44846</v>
      </c>
      <c r="D29" s="149" t="s">
        <v>21</v>
      </c>
      <c r="E29" s="184" t="s">
        <v>81</v>
      </c>
      <c r="F29" s="185">
        <v>6183527.8499999996</v>
      </c>
      <c r="G29" s="143"/>
      <c r="H29" s="66"/>
    </row>
    <row r="30" spans="2:13" ht="20.399999999999999" x14ac:dyDescent="0.45">
      <c r="B30" s="65"/>
      <c r="C30" s="165">
        <v>44673</v>
      </c>
      <c r="D30" s="149"/>
      <c r="E30" s="166" t="s">
        <v>42</v>
      </c>
      <c r="F30" s="122">
        <v>0</v>
      </c>
      <c r="G30" s="143"/>
      <c r="H30" s="66"/>
    </row>
    <row r="31" spans="2:13" ht="20.399999999999999" x14ac:dyDescent="0.45">
      <c r="B31" s="65"/>
      <c r="C31" s="165"/>
      <c r="D31" s="149"/>
      <c r="E31" s="166" t="s">
        <v>50</v>
      </c>
      <c r="F31" s="122">
        <v>0</v>
      </c>
      <c r="G31" s="143"/>
      <c r="H31" s="66"/>
      <c r="L31" s="105"/>
    </row>
    <row r="32" spans="2:13" ht="20.399999999999999" x14ac:dyDescent="0.45">
      <c r="B32" s="65"/>
      <c r="C32" s="165"/>
      <c r="D32" s="149"/>
      <c r="E32" s="166" t="s">
        <v>57</v>
      </c>
      <c r="F32" s="122">
        <v>0</v>
      </c>
      <c r="G32" s="143"/>
      <c r="H32" s="66"/>
      <c r="L32" s="105"/>
      <c r="M32" s="105"/>
    </row>
    <row r="33" spans="2:13" ht="20.399999999999999" x14ac:dyDescent="0.45">
      <c r="B33" s="65"/>
      <c r="C33" s="165"/>
      <c r="D33" s="149"/>
      <c r="E33" s="166" t="s">
        <v>58</v>
      </c>
      <c r="F33" s="122">
        <v>0</v>
      </c>
      <c r="G33" s="143"/>
      <c r="H33" s="66"/>
      <c r="L33" s="105"/>
      <c r="M33" s="105"/>
    </row>
    <row r="34" spans="2:13" ht="20.399999999999999" x14ac:dyDescent="0.45">
      <c r="B34" s="65"/>
      <c r="C34" s="165"/>
      <c r="D34" s="149"/>
      <c r="E34" s="166" t="s">
        <v>62</v>
      </c>
      <c r="F34" s="122">
        <v>0</v>
      </c>
      <c r="G34" s="143"/>
      <c r="H34" s="66"/>
      <c r="M34" s="105"/>
    </row>
    <row r="35" spans="2:13" ht="20.399999999999999" x14ac:dyDescent="0.45">
      <c r="B35" s="65"/>
      <c r="C35" s="165"/>
      <c r="D35" s="149"/>
      <c r="E35" s="166" t="s">
        <v>79</v>
      </c>
      <c r="F35" s="122">
        <v>0</v>
      </c>
      <c r="G35" s="143"/>
      <c r="H35" s="66"/>
    </row>
    <row r="36" spans="2:13" ht="20.399999999999999" x14ac:dyDescent="0.45">
      <c r="B36" s="65"/>
      <c r="C36" s="165"/>
      <c r="D36" s="149"/>
      <c r="E36" s="166" t="s">
        <v>94</v>
      </c>
      <c r="F36" s="122">
        <v>0</v>
      </c>
      <c r="G36" s="143"/>
      <c r="H36" s="66"/>
    </row>
    <row r="37" spans="2:13" ht="20.399999999999999" x14ac:dyDescent="0.45">
      <c r="B37" s="65"/>
      <c r="C37" s="165"/>
      <c r="D37" s="149"/>
      <c r="E37" s="167" t="s">
        <v>96</v>
      </c>
      <c r="F37" s="124">
        <v>6183527.8499999996</v>
      </c>
      <c r="G37" s="143"/>
      <c r="H37" s="66"/>
    </row>
    <row r="38" spans="2:13" ht="19.8" x14ac:dyDescent="0.45">
      <c r="B38" s="65"/>
      <c r="C38" s="147"/>
      <c r="D38" s="142"/>
      <c r="E38" s="142"/>
      <c r="F38" s="168">
        <v>0</v>
      </c>
      <c r="G38" s="143"/>
      <c r="H38" s="66"/>
      <c r="M38" s="105"/>
    </row>
    <row r="39" spans="2:13" ht="21" x14ac:dyDescent="0.5">
      <c r="B39" s="65"/>
      <c r="C39" s="137"/>
      <c r="D39" s="135"/>
      <c r="E39" s="138" t="s">
        <v>24</v>
      </c>
      <c r="F39" s="129">
        <f>F29-SUM(F30:F38)</f>
        <v>0</v>
      </c>
      <c r="G39" s="136"/>
      <c r="H39" s="66"/>
    </row>
    <row r="40" spans="2:13" ht="19.2" thickBot="1" x14ac:dyDescent="0.5">
      <c r="B40" s="65"/>
      <c r="C40" s="61"/>
      <c r="D40" s="58"/>
      <c r="E40" s="58"/>
      <c r="F40" s="58"/>
      <c r="G40" s="57"/>
      <c r="H40" s="66"/>
    </row>
    <row r="41" spans="2:13" ht="21" thickTop="1" x14ac:dyDescent="0.5">
      <c r="B41" s="65"/>
      <c r="C41" s="233" t="s">
        <v>26</v>
      </c>
      <c r="D41" s="234"/>
      <c r="E41" s="234"/>
      <c r="F41" s="169">
        <f>F26+F29</f>
        <v>90050095.199999988</v>
      </c>
      <c r="G41" s="170">
        <f>G10-F41</f>
        <v>663080497.85500002</v>
      </c>
      <c r="H41" s="66"/>
    </row>
    <row r="42" spans="2:13" ht="20.399999999999999" x14ac:dyDescent="0.5">
      <c r="B42" s="65"/>
      <c r="C42" s="171" t="s">
        <v>27</v>
      </c>
      <c r="D42" s="140"/>
      <c r="E42" s="172"/>
      <c r="F42" s="173"/>
      <c r="G42" s="174"/>
      <c r="H42" s="66"/>
    </row>
    <row r="43" spans="2:13" ht="21" x14ac:dyDescent="0.5">
      <c r="B43" s="65"/>
      <c r="C43" s="175" t="s">
        <v>28</v>
      </c>
      <c r="D43" s="176" t="s">
        <v>1</v>
      </c>
      <c r="E43" s="130">
        <f>F39</f>
        <v>0</v>
      </c>
      <c r="F43" s="173"/>
      <c r="G43" s="174"/>
      <c r="H43" s="66"/>
    </row>
    <row r="44" spans="2:13" ht="20.399999999999999" x14ac:dyDescent="0.5">
      <c r="B44" s="65"/>
      <c r="C44" s="175" t="s">
        <v>29</v>
      </c>
      <c r="D44" s="176" t="s">
        <v>1</v>
      </c>
      <c r="E44" s="177" t="s">
        <v>30</v>
      </c>
      <c r="F44" s="173"/>
      <c r="G44" s="174"/>
      <c r="H44" s="66"/>
    </row>
    <row r="45" spans="2:13" ht="20.399999999999999" x14ac:dyDescent="0.5">
      <c r="B45" s="65"/>
      <c r="C45" s="178" t="s">
        <v>31</v>
      </c>
      <c r="D45" s="179" t="s">
        <v>1</v>
      </c>
      <c r="E45" s="180" t="s">
        <v>32</v>
      </c>
      <c r="F45" s="227" t="s">
        <v>48</v>
      </c>
      <c r="G45" s="228"/>
      <c r="H45" s="66"/>
    </row>
    <row r="46" spans="2:13" ht="6" customHeight="1" x14ac:dyDescent="0.45">
      <c r="B46" s="67"/>
      <c r="C46" s="54"/>
      <c r="D46" s="54"/>
      <c r="E46" s="54"/>
      <c r="F46" s="54"/>
      <c r="G46" s="54"/>
      <c r="H46" s="68"/>
    </row>
    <row r="47" spans="2:13" ht="18.600000000000001" x14ac:dyDescent="0.45">
      <c r="C47" s="2"/>
      <c r="D47" s="2"/>
      <c r="E47" s="2"/>
      <c r="F47" s="2"/>
      <c r="G47" s="2"/>
    </row>
    <row r="48" spans="2:13" ht="19.8" x14ac:dyDescent="0.45">
      <c r="C48" s="14" t="s">
        <v>33</v>
      </c>
      <c r="D48" s="15"/>
      <c r="E48" s="16"/>
      <c r="F48" s="17"/>
      <c r="G48" s="2"/>
    </row>
    <row r="49" spans="3:7" ht="19.8" x14ac:dyDescent="0.35">
      <c r="C49" s="14"/>
      <c r="D49" s="15"/>
      <c r="E49" s="16"/>
      <c r="F49" s="18" t="s">
        <v>34</v>
      </c>
      <c r="G49" s="19">
        <v>15000000</v>
      </c>
    </row>
    <row r="50" spans="3:7" ht="19.8" x14ac:dyDescent="0.35">
      <c r="C50" s="14" t="s">
        <v>35</v>
      </c>
      <c r="D50" s="15"/>
      <c r="E50" s="16">
        <v>75313059305.5</v>
      </c>
      <c r="F50" s="20" t="s">
        <v>36</v>
      </c>
      <c r="G50" s="21"/>
    </row>
    <row r="51" spans="3:7" ht="19.8" x14ac:dyDescent="0.35">
      <c r="C51" s="22">
        <v>0.01</v>
      </c>
      <c r="D51" s="15"/>
      <c r="E51" s="16">
        <f>E50*C51</f>
        <v>753130593.05500007</v>
      </c>
      <c r="F51" s="20" t="s">
        <v>37</v>
      </c>
      <c r="G51" s="23"/>
    </row>
    <row r="52" spans="3:7" ht="18.600000000000001" x14ac:dyDescent="0.45">
      <c r="C52" s="2"/>
      <c r="D52" s="2"/>
      <c r="E52" s="2"/>
      <c r="F52" s="2"/>
      <c r="G52" s="2"/>
    </row>
    <row r="53" spans="3:7" ht="18.600000000000001" x14ac:dyDescent="0.45">
      <c r="C53" s="2"/>
      <c r="D53" s="2"/>
      <c r="E53" s="2"/>
      <c r="F53" s="2"/>
      <c r="G53" s="2"/>
    </row>
  </sheetData>
  <mergeCells count="8">
    <mergeCell ref="F45:G45"/>
    <mergeCell ref="C9:E9"/>
    <mergeCell ref="C11:E11"/>
    <mergeCell ref="D12:E12"/>
    <mergeCell ref="D13:E13"/>
    <mergeCell ref="C14:E14"/>
    <mergeCell ref="C27:E27"/>
    <mergeCell ref="C41:E4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182E-83FE-4526-94A1-B5F18C773AD6}">
  <dimension ref="B3:I39"/>
  <sheetViews>
    <sheetView topLeftCell="A12" zoomScale="85" zoomScaleNormal="85" workbookViewId="0">
      <selection activeCell="E23" sqref="E23:G2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38</v>
      </c>
      <c r="F4" s="208" t="s">
        <v>2</v>
      </c>
      <c r="G4" s="209"/>
      <c r="H4" s="27">
        <f>+E37</f>
        <v>684614896.23000002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G27</f>
        <v>5874500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39</v>
      </c>
      <c r="F6" s="210" t="s">
        <v>6</v>
      </c>
      <c r="G6" s="211"/>
      <c r="H6" s="28">
        <f>H4-H5</f>
        <v>678740396.23000002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0.99141926354166499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684614896.23000002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38"/>
      <c r="F16" s="33"/>
      <c r="G16" s="33"/>
      <c r="H16" s="34"/>
      <c r="I16" s="66"/>
    </row>
    <row r="17" spans="2:9" ht="19.8" x14ac:dyDescent="0.5">
      <c r="B17" s="65"/>
      <c r="C17" s="37"/>
      <c r="D17" s="38"/>
      <c r="E17" s="38"/>
      <c r="F17" s="33"/>
      <c r="G17" s="33"/>
      <c r="H17" s="34"/>
      <c r="I17" s="66"/>
    </row>
    <row r="18" spans="2:9" ht="18.600000000000001" x14ac:dyDescent="0.45">
      <c r="B18" s="65"/>
      <c r="C18" s="35"/>
      <c r="D18" s="39"/>
      <c r="E18" s="83" t="s">
        <v>25</v>
      </c>
      <c r="F18" s="86"/>
      <c r="G18" s="84">
        <f>SUM(G15:G17)</f>
        <v>3630500</v>
      </c>
      <c r="H18" s="40">
        <f>H10-G18</f>
        <v>680984396.23000002</v>
      </c>
      <c r="I18" s="66"/>
    </row>
    <row r="19" spans="2:9" ht="18.600000000000001" x14ac:dyDescent="0.45">
      <c r="B19" s="65"/>
      <c r="C19" s="36"/>
      <c r="D19" s="39"/>
      <c r="E19" s="39"/>
      <c r="F19" s="33"/>
      <c r="G19" s="33"/>
      <c r="H19" s="34"/>
      <c r="I19" s="66"/>
    </row>
    <row r="20" spans="2:9" ht="19.8" x14ac:dyDescent="0.5">
      <c r="B20" s="65"/>
      <c r="C20" s="216" t="s">
        <v>18</v>
      </c>
      <c r="D20" s="217"/>
      <c r="E20" s="217"/>
      <c r="F20" s="33"/>
      <c r="G20" s="33"/>
      <c r="H20" s="34"/>
      <c r="I20" s="66"/>
    </row>
    <row r="21" spans="2:9" ht="19.8" x14ac:dyDescent="0.5">
      <c r="B21" s="65"/>
      <c r="C21" s="37" t="s">
        <v>19</v>
      </c>
      <c r="D21" s="41" t="s">
        <v>20</v>
      </c>
      <c r="E21" s="41" t="s">
        <v>23</v>
      </c>
      <c r="F21" s="33"/>
      <c r="G21" s="33"/>
      <c r="H21" s="34"/>
      <c r="I21" s="66"/>
    </row>
    <row r="22" spans="2:9" ht="18.600000000000001" x14ac:dyDescent="0.45">
      <c r="B22" s="65"/>
      <c r="C22" s="42">
        <v>44712</v>
      </c>
      <c r="D22" s="38" t="s">
        <v>21</v>
      </c>
      <c r="E22" s="86" t="s">
        <v>38</v>
      </c>
      <c r="F22" s="86"/>
      <c r="G22" s="87">
        <v>2244000</v>
      </c>
      <c r="H22" s="34"/>
      <c r="I22" s="66"/>
    </row>
    <row r="23" spans="2:9" ht="18.600000000000001" x14ac:dyDescent="0.45">
      <c r="B23" s="65"/>
      <c r="C23" s="42">
        <v>44673</v>
      </c>
      <c r="D23" s="38"/>
      <c r="E23" s="103" t="s">
        <v>22</v>
      </c>
      <c r="F23" s="103"/>
      <c r="G23" s="96">
        <v>1369500</v>
      </c>
      <c r="H23" s="34"/>
      <c r="I23" s="66"/>
    </row>
    <row r="24" spans="2:9" ht="19.2" thickBot="1" x14ac:dyDescent="0.5">
      <c r="B24" s="65"/>
      <c r="C24" s="36"/>
      <c r="D24" s="33"/>
      <c r="E24" s="33"/>
      <c r="F24" s="33"/>
      <c r="G24" s="60">
        <v>0</v>
      </c>
      <c r="H24" s="34"/>
      <c r="I24" s="66"/>
    </row>
    <row r="25" spans="2:9" ht="20.399999999999999" thickTop="1" x14ac:dyDescent="0.5">
      <c r="B25" s="65"/>
      <c r="C25" s="36"/>
      <c r="D25" s="33"/>
      <c r="E25" s="46" t="s">
        <v>24</v>
      </c>
      <c r="F25" s="33"/>
      <c r="G25" s="89">
        <f>G22-SUM(G23:G24)</f>
        <v>874500</v>
      </c>
      <c r="H25" s="34"/>
      <c r="I25" s="66"/>
    </row>
    <row r="26" spans="2:9" ht="19.2" thickBot="1" x14ac:dyDescent="0.5">
      <c r="B26" s="65"/>
      <c r="C26" s="61"/>
      <c r="D26" s="58"/>
      <c r="E26" s="58"/>
      <c r="F26" s="58"/>
      <c r="G26" s="58"/>
      <c r="H26" s="57"/>
      <c r="I26" s="66"/>
    </row>
    <row r="27" spans="2:9" ht="20.399999999999999" thickTop="1" x14ac:dyDescent="0.5">
      <c r="B27" s="65"/>
      <c r="C27" s="222" t="s">
        <v>26</v>
      </c>
      <c r="D27" s="223"/>
      <c r="E27" s="223"/>
      <c r="F27" s="70"/>
      <c r="G27" s="71">
        <f>G18+G22</f>
        <v>5874500</v>
      </c>
      <c r="H27" s="72">
        <f>H10-G27</f>
        <v>678740396.23000002</v>
      </c>
      <c r="I27" s="66"/>
    </row>
    <row r="28" spans="2:9" ht="19.8" x14ac:dyDescent="0.5">
      <c r="B28" s="65"/>
      <c r="C28" s="73" t="s">
        <v>27</v>
      </c>
      <c r="D28" s="31"/>
      <c r="E28" s="74"/>
      <c r="F28" s="33"/>
      <c r="G28" s="33"/>
      <c r="H28" s="34"/>
      <c r="I28" s="66"/>
    </row>
    <row r="29" spans="2:9" ht="19.8" x14ac:dyDescent="0.5">
      <c r="B29" s="65"/>
      <c r="C29" s="48" t="s">
        <v>28</v>
      </c>
      <c r="D29" s="49" t="s">
        <v>1</v>
      </c>
      <c r="E29" s="90">
        <f>G25</f>
        <v>874500</v>
      </c>
      <c r="F29" s="33"/>
      <c r="G29" s="33"/>
      <c r="H29" s="34"/>
      <c r="I29" s="66"/>
    </row>
    <row r="30" spans="2:9" ht="19.8" x14ac:dyDescent="0.5">
      <c r="B30" s="65"/>
      <c r="C30" s="48" t="s">
        <v>29</v>
      </c>
      <c r="D30" s="49" t="s">
        <v>1</v>
      </c>
      <c r="E30" s="76" t="s">
        <v>30</v>
      </c>
      <c r="F30" s="33"/>
      <c r="G30" s="33"/>
      <c r="H30" s="34"/>
      <c r="I30" s="66"/>
    </row>
    <row r="31" spans="2:9" ht="19.8" x14ac:dyDescent="0.5">
      <c r="B31" s="65"/>
      <c r="C31" s="51" t="s">
        <v>31</v>
      </c>
      <c r="D31" s="52" t="s">
        <v>1</v>
      </c>
      <c r="E31" s="77" t="s">
        <v>32</v>
      </c>
      <c r="F31" s="54"/>
      <c r="G31" s="206" t="s">
        <v>47</v>
      </c>
      <c r="H31" s="207"/>
      <c r="I31" s="66"/>
    </row>
    <row r="32" spans="2:9" ht="6" customHeight="1" x14ac:dyDescent="0.45">
      <c r="B32" s="67"/>
      <c r="C32" s="54"/>
      <c r="D32" s="54"/>
      <c r="E32" s="54"/>
      <c r="F32" s="54"/>
      <c r="G32" s="54"/>
      <c r="H32" s="54"/>
      <c r="I32" s="68"/>
    </row>
    <row r="33" spans="3:8" ht="18.600000000000001" x14ac:dyDescent="0.45">
      <c r="C33" s="2"/>
      <c r="D33" s="2"/>
      <c r="E33" s="2"/>
      <c r="F33" s="2"/>
      <c r="G33" s="2"/>
      <c r="H33" s="2"/>
    </row>
    <row r="34" spans="3:8" ht="19.8" x14ac:dyDescent="0.45">
      <c r="C34" s="14" t="s">
        <v>33</v>
      </c>
      <c r="D34" s="15"/>
      <c r="E34" s="16"/>
      <c r="F34" s="17"/>
      <c r="G34" s="17"/>
      <c r="H34" s="2"/>
    </row>
    <row r="35" spans="3:8" ht="19.8" x14ac:dyDescent="0.45">
      <c r="C35" s="14"/>
      <c r="D35" s="15"/>
      <c r="E35" s="16"/>
      <c r="F35" s="18" t="s">
        <v>34</v>
      </c>
      <c r="G35" s="19">
        <v>15000000</v>
      </c>
      <c r="H35" s="2"/>
    </row>
    <row r="36" spans="3:8" ht="19.8" x14ac:dyDescent="0.45">
      <c r="C36" s="14" t="s">
        <v>35</v>
      </c>
      <c r="D36" s="15"/>
      <c r="E36" s="16">
        <v>68461489623</v>
      </c>
      <c r="F36" s="20" t="s">
        <v>36</v>
      </c>
      <c r="G36" s="21"/>
      <c r="H36" s="2"/>
    </row>
    <row r="37" spans="3:8" ht="19.8" x14ac:dyDescent="0.45">
      <c r="C37" s="22">
        <v>0.01</v>
      </c>
      <c r="D37" s="15"/>
      <c r="E37" s="16">
        <f>E36*C37</f>
        <v>684614896.23000002</v>
      </c>
      <c r="F37" s="20" t="s">
        <v>37</v>
      </c>
      <c r="G37" s="23"/>
      <c r="H37" s="2"/>
    </row>
    <row r="38" spans="3:8" ht="18.600000000000001" x14ac:dyDescent="0.45">
      <c r="C38" s="2"/>
      <c r="D38" s="2"/>
      <c r="E38" s="2"/>
      <c r="F38" s="2"/>
      <c r="G38" s="2"/>
      <c r="H38" s="2"/>
    </row>
    <row r="39" spans="3:8" ht="18.600000000000001" x14ac:dyDescent="0.45">
      <c r="C39" s="2"/>
      <c r="D39" s="2"/>
      <c r="E39" s="2"/>
      <c r="F39" s="2"/>
      <c r="G39" s="2"/>
      <c r="H39" s="2"/>
    </row>
  </sheetData>
  <mergeCells count="12">
    <mergeCell ref="C11:E11"/>
    <mergeCell ref="G31:H31"/>
    <mergeCell ref="F4:G4"/>
    <mergeCell ref="F5:G5"/>
    <mergeCell ref="F6:G6"/>
    <mergeCell ref="F7:G7"/>
    <mergeCell ref="C9:E9"/>
    <mergeCell ref="D12:E12"/>
    <mergeCell ref="D13:E13"/>
    <mergeCell ref="C14:E14"/>
    <mergeCell ref="C20:E20"/>
    <mergeCell ref="C27:E2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7EAA-E0BD-472F-996E-C169F17DA4AC}">
  <dimension ref="B3:I43"/>
  <sheetViews>
    <sheetView topLeftCell="A2" zoomScale="70" zoomScaleNormal="70" workbookViewId="0">
      <selection activeCell="E24" sqref="E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66</v>
      </c>
      <c r="F4" s="208" t="s">
        <v>2</v>
      </c>
      <c r="G4" s="209"/>
      <c r="H4" s="27">
        <f>+E41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G31</f>
        <v>13255894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67</v>
      </c>
      <c r="F6" s="210" t="s">
        <v>6</v>
      </c>
      <c r="G6" s="211"/>
      <c r="H6" s="28">
        <f>H4-H5</f>
        <v>739874699.05500007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0.98239894365965297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43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38"/>
      <c r="F17" s="33"/>
      <c r="H17" s="34"/>
      <c r="I17" s="66"/>
    </row>
    <row r="18" spans="2:9" ht="18.600000000000001" x14ac:dyDescent="0.45">
      <c r="B18" s="65"/>
      <c r="C18" s="35"/>
      <c r="D18" s="39"/>
      <c r="E18" s="83" t="s">
        <v>25</v>
      </c>
      <c r="F18" s="86"/>
      <c r="G18" s="84">
        <f>SUM(G15:G16)</f>
        <v>5874500</v>
      </c>
      <c r="H18" s="40">
        <f>H10-G18</f>
        <v>747256093.05500007</v>
      </c>
      <c r="I18" s="66"/>
    </row>
    <row r="19" spans="2:9" ht="18.600000000000001" x14ac:dyDescent="0.45">
      <c r="B19" s="65"/>
      <c r="C19" s="36"/>
      <c r="D19" s="39"/>
      <c r="E19" s="39"/>
      <c r="F19" s="33"/>
      <c r="G19" s="33"/>
      <c r="H19" s="34"/>
      <c r="I19" s="66"/>
    </row>
    <row r="20" spans="2:9" ht="19.8" x14ac:dyDescent="0.5">
      <c r="B20" s="65"/>
      <c r="C20" s="216" t="s">
        <v>18</v>
      </c>
      <c r="D20" s="217"/>
      <c r="E20" s="217"/>
      <c r="F20" s="33"/>
      <c r="G20" s="33"/>
      <c r="H20" s="34"/>
      <c r="I20" s="66"/>
    </row>
    <row r="21" spans="2:9" ht="19.8" x14ac:dyDescent="0.5">
      <c r="B21" s="65"/>
      <c r="C21" s="37" t="s">
        <v>19</v>
      </c>
      <c r="D21" s="41" t="s">
        <v>20</v>
      </c>
      <c r="E21" s="41" t="s">
        <v>23</v>
      </c>
      <c r="F21" s="33"/>
      <c r="G21" s="33"/>
      <c r="H21" s="34"/>
      <c r="I21" s="66"/>
    </row>
    <row r="22" spans="2:9" ht="18.600000000000001" x14ac:dyDescent="0.45">
      <c r="B22" s="65"/>
      <c r="C22" s="42">
        <v>44712</v>
      </c>
      <c r="D22" s="38" t="s">
        <v>21</v>
      </c>
      <c r="E22" s="86" t="s">
        <v>66</v>
      </c>
      <c r="F22" s="86"/>
      <c r="G22" s="87">
        <v>7381394</v>
      </c>
      <c r="H22" s="34"/>
      <c r="I22" s="66"/>
    </row>
    <row r="23" spans="2:9" ht="19.8" x14ac:dyDescent="0.45">
      <c r="B23" s="65"/>
      <c r="C23" s="42">
        <v>44673</v>
      </c>
      <c r="D23" s="38"/>
      <c r="E23" s="92" t="s">
        <v>42</v>
      </c>
      <c r="F23" s="94"/>
      <c r="G23" s="94">
        <v>0</v>
      </c>
      <c r="H23" s="34"/>
      <c r="I23" s="66"/>
    </row>
    <row r="24" spans="2:9" ht="19.8" x14ac:dyDescent="0.45">
      <c r="B24" s="65"/>
      <c r="C24" s="42"/>
      <c r="D24" s="38"/>
      <c r="E24" s="102" t="s">
        <v>43</v>
      </c>
      <c r="F24" s="96"/>
      <c r="G24" s="96">
        <v>7381394</v>
      </c>
      <c r="H24" s="34"/>
      <c r="I24" s="66"/>
    </row>
    <row r="25" spans="2:9" ht="18.600000000000001" x14ac:dyDescent="0.45">
      <c r="B25" s="65"/>
      <c r="C25" s="42"/>
      <c r="D25" s="38"/>
      <c r="E25" s="97" t="s">
        <v>44</v>
      </c>
      <c r="F25" s="96"/>
      <c r="G25" s="96"/>
      <c r="H25" s="34"/>
      <c r="I25" s="66"/>
    </row>
    <row r="26" spans="2:9" ht="18.600000000000001" x14ac:dyDescent="0.45">
      <c r="B26" s="65"/>
      <c r="C26" s="42"/>
      <c r="D26" s="38"/>
      <c r="E26" s="97" t="s">
        <v>45</v>
      </c>
      <c r="F26" s="96"/>
      <c r="G26" s="96"/>
      <c r="H26" s="34"/>
      <c r="I26" s="66"/>
    </row>
    <row r="27" spans="2:9" ht="18.600000000000001" x14ac:dyDescent="0.45">
      <c r="B27" s="65"/>
      <c r="C27" s="42"/>
      <c r="D27" s="38"/>
      <c r="E27" s="97" t="s">
        <v>46</v>
      </c>
      <c r="F27" s="96"/>
      <c r="G27" s="96"/>
      <c r="H27" s="34"/>
      <c r="I27" s="66"/>
    </row>
    <row r="28" spans="2:9" ht="19.2" thickBot="1" x14ac:dyDescent="0.5">
      <c r="B28" s="65"/>
      <c r="C28" s="36"/>
      <c r="D28" s="33"/>
      <c r="E28" s="33"/>
      <c r="F28" s="33"/>
      <c r="G28" s="60">
        <v>0</v>
      </c>
      <c r="H28" s="34"/>
      <c r="I28" s="66"/>
    </row>
    <row r="29" spans="2:9" ht="20.399999999999999" thickTop="1" x14ac:dyDescent="0.5">
      <c r="B29" s="65"/>
      <c r="C29" s="36"/>
      <c r="D29" s="33"/>
      <c r="E29" s="46" t="s">
        <v>24</v>
      </c>
      <c r="F29" s="33"/>
      <c r="G29" s="80">
        <f>G22-SUM(G23:G28)</f>
        <v>0</v>
      </c>
      <c r="H29" s="34"/>
      <c r="I29" s="66"/>
    </row>
    <row r="30" spans="2:9" ht="19.2" thickBot="1" x14ac:dyDescent="0.5">
      <c r="B30" s="65"/>
      <c r="C30" s="61"/>
      <c r="D30" s="58"/>
      <c r="E30" s="58"/>
      <c r="F30" s="58"/>
      <c r="G30" s="58"/>
      <c r="H30" s="57"/>
      <c r="I30" s="66"/>
    </row>
    <row r="31" spans="2:9" ht="20.399999999999999" thickTop="1" x14ac:dyDescent="0.5">
      <c r="B31" s="65"/>
      <c r="C31" s="222" t="s">
        <v>26</v>
      </c>
      <c r="D31" s="223"/>
      <c r="E31" s="223"/>
      <c r="F31" s="70"/>
      <c r="G31" s="71">
        <f>G18+G22</f>
        <v>13255894</v>
      </c>
      <c r="H31" s="72">
        <f>H10-G31</f>
        <v>739874699.05500007</v>
      </c>
      <c r="I31" s="66"/>
    </row>
    <row r="32" spans="2:9" ht="19.8" x14ac:dyDescent="0.5">
      <c r="B32" s="65"/>
      <c r="C32" s="73" t="s">
        <v>27</v>
      </c>
      <c r="D32" s="31"/>
      <c r="E32" s="74"/>
      <c r="F32" s="33"/>
      <c r="G32" s="33"/>
      <c r="H32" s="34"/>
      <c r="I32" s="66"/>
    </row>
    <row r="33" spans="2:9" ht="19.8" x14ac:dyDescent="0.5">
      <c r="B33" s="65"/>
      <c r="C33" s="48" t="s">
        <v>28</v>
      </c>
      <c r="D33" s="49" t="s">
        <v>1</v>
      </c>
      <c r="E33" s="75">
        <f>G29</f>
        <v>0</v>
      </c>
      <c r="F33" s="33"/>
      <c r="G33" s="33"/>
      <c r="H33" s="34"/>
      <c r="I33" s="66"/>
    </row>
    <row r="34" spans="2:9" ht="19.8" x14ac:dyDescent="0.5">
      <c r="B34" s="65"/>
      <c r="C34" s="48" t="s">
        <v>29</v>
      </c>
      <c r="D34" s="49" t="s">
        <v>1</v>
      </c>
      <c r="E34" s="76" t="s">
        <v>30</v>
      </c>
      <c r="F34" s="33"/>
      <c r="G34" s="33"/>
      <c r="H34" s="34"/>
      <c r="I34" s="66"/>
    </row>
    <row r="35" spans="2:9" ht="19.8" x14ac:dyDescent="0.5">
      <c r="B35" s="65"/>
      <c r="C35" s="51" t="s">
        <v>31</v>
      </c>
      <c r="D35" s="52" t="s">
        <v>1</v>
      </c>
      <c r="E35" s="77" t="s">
        <v>32</v>
      </c>
      <c r="F35" s="54"/>
      <c r="G35" s="206" t="s">
        <v>48</v>
      </c>
      <c r="H35" s="207"/>
      <c r="I35" s="66"/>
    </row>
    <row r="36" spans="2:9" ht="6" customHeight="1" x14ac:dyDescent="0.45">
      <c r="B36" s="67"/>
      <c r="C36" s="54"/>
      <c r="D36" s="54"/>
      <c r="E36" s="54"/>
      <c r="F36" s="54"/>
      <c r="G36" s="54"/>
      <c r="H36" s="54"/>
      <c r="I36" s="68"/>
    </row>
    <row r="37" spans="2:9" ht="18.600000000000001" x14ac:dyDescent="0.45">
      <c r="C37" s="2"/>
      <c r="D37" s="2"/>
      <c r="E37" s="2"/>
      <c r="F37" s="2"/>
      <c r="G37" s="2"/>
      <c r="H37" s="2"/>
    </row>
    <row r="38" spans="2:9" ht="19.8" x14ac:dyDescent="0.45">
      <c r="C38" s="14" t="s">
        <v>33</v>
      </c>
      <c r="D38" s="15"/>
      <c r="E38" s="16"/>
      <c r="F38" s="17"/>
      <c r="G38" s="17"/>
      <c r="H38" s="2"/>
    </row>
    <row r="39" spans="2:9" ht="19.8" x14ac:dyDescent="0.45">
      <c r="C39" s="14"/>
      <c r="D39" s="15"/>
      <c r="E39" s="16"/>
      <c r="F39" s="18" t="s">
        <v>34</v>
      </c>
      <c r="G39" s="19">
        <v>15000000</v>
      </c>
      <c r="H39" s="2"/>
    </row>
    <row r="40" spans="2:9" ht="19.8" x14ac:dyDescent="0.45">
      <c r="C40" s="14" t="s">
        <v>35</v>
      </c>
      <c r="D40" s="15"/>
      <c r="E40" s="16">
        <v>75313059305.5</v>
      </c>
      <c r="F40" s="20" t="s">
        <v>36</v>
      </c>
      <c r="G40" s="21"/>
      <c r="H40" s="2"/>
    </row>
    <row r="41" spans="2:9" ht="19.8" x14ac:dyDescent="0.45">
      <c r="C41" s="22">
        <v>0.01</v>
      </c>
      <c r="D41" s="15"/>
      <c r="E41" s="16">
        <f>E40*C41</f>
        <v>753130593.05500007</v>
      </c>
      <c r="F41" s="20" t="s">
        <v>37</v>
      </c>
      <c r="G41" s="23"/>
      <c r="H41" s="2"/>
    </row>
    <row r="42" spans="2:9" ht="18.600000000000001" x14ac:dyDescent="0.45">
      <c r="C42" s="2"/>
      <c r="D42" s="2"/>
      <c r="E42" s="2"/>
      <c r="F42" s="2"/>
      <c r="G42" s="2"/>
      <c r="H42" s="2"/>
    </row>
    <row r="43" spans="2:9" ht="18.600000000000001" x14ac:dyDescent="0.45">
      <c r="C43" s="2"/>
      <c r="D43" s="2"/>
      <c r="E43" s="2"/>
      <c r="F43" s="2"/>
      <c r="G43" s="2"/>
      <c r="H43" s="2"/>
    </row>
  </sheetData>
  <mergeCells count="12">
    <mergeCell ref="C9:E9"/>
    <mergeCell ref="C11:E11"/>
    <mergeCell ref="G35:H35"/>
    <mergeCell ref="F4:G4"/>
    <mergeCell ref="F5:G5"/>
    <mergeCell ref="F6:G6"/>
    <mergeCell ref="F7:G7"/>
    <mergeCell ref="D12:E12"/>
    <mergeCell ref="D13:E13"/>
    <mergeCell ref="C14:E14"/>
    <mergeCell ref="C20:E20"/>
    <mergeCell ref="C31:E3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B027-50A7-475C-B26A-4AE7CFB7222C}">
  <dimension ref="B3:I44"/>
  <sheetViews>
    <sheetView topLeftCell="A10" zoomScale="70" zoomScaleNormal="70" workbookViewId="0">
      <selection activeCell="E24" sqref="E24:G2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68</v>
      </c>
      <c r="F4" s="208" t="s">
        <v>2</v>
      </c>
      <c r="G4" s="209"/>
      <c r="H4" s="27">
        <f>+E42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G32</f>
        <v>16847894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69</v>
      </c>
      <c r="F6" s="210" t="s">
        <v>6</v>
      </c>
      <c r="G6" s="211"/>
      <c r="H6" s="28">
        <f>H4-H5</f>
        <v>736282699.05500007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0.97762951849869995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43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69" t="s">
        <v>49</v>
      </c>
      <c r="F17" s="33"/>
      <c r="G17" s="91">
        <f>+LK.03!G22</f>
        <v>7381394</v>
      </c>
      <c r="H17" s="34"/>
      <c r="I17" s="66"/>
    </row>
    <row r="18" spans="2:9" ht="19.8" x14ac:dyDescent="0.5">
      <c r="B18" s="65"/>
      <c r="C18" s="37"/>
      <c r="D18" s="38"/>
      <c r="E18" s="38"/>
      <c r="F18" s="33"/>
      <c r="H18" s="34"/>
      <c r="I18" s="66"/>
    </row>
    <row r="19" spans="2:9" ht="18.600000000000001" x14ac:dyDescent="0.45">
      <c r="B19" s="65"/>
      <c r="C19" s="35"/>
      <c r="D19" s="39"/>
      <c r="E19" s="83" t="s">
        <v>25</v>
      </c>
      <c r="F19" s="86"/>
      <c r="G19" s="84">
        <f>SUM(G15:G17)</f>
        <v>13255894</v>
      </c>
      <c r="H19" s="40">
        <f>H10-G19</f>
        <v>739874699.05500007</v>
      </c>
      <c r="I19" s="66"/>
    </row>
    <row r="20" spans="2:9" ht="18.600000000000001" x14ac:dyDescent="0.45">
      <c r="B20" s="65"/>
      <c r="C20" s="36"/>
      <c r="D20" s="39"/>
      <c r="E20" s="39"/>
      <c r="F20" s="33"/>
      <c r="G20" s="33"/>
      <c r="H20" s="34"/>
      <c r="I20" s="66"/>
    </row>
    <row r="21" spans="2:9" ht="19.8" x14ac:dyDescent="0.5">
      <c r="B21" s="65"/>
      <c r="C21" s="216" t="s">
        <v>18</v>
      </c>
      <c r="D21" s="217"/>
      <c r="E21" s="217"/>
      <c r="F21" s="33"/>
      <c r="G21" s="33"/>
      <c r="H21" s="34"/>
      <c r="I21" s="66"/>
    </row>
    <row r="22" spans="2:9" ht="19.8" x14ac:dyDescent="0.5">
      <c r="B22" s="65"/>
      <c r="C22" s="37" t="s">
        <v>19</v>
      </c>
      <c r="D22" s="41" t="s">
        <v>20</v>
      </c>
      <c r="E22" s="41" t="s">
        <v>23</v>
      </c>
      <c r="F22" s="33"/>
      <c r="G22" s="33"/>
      <c r="H22" s="34"/>
      <c r="I22" s="66"/>
    </row>
    <row r="23" spans="2:9" ht="19.8" x14ac:dyDescent="0.45">
      <c r="B23" s="65"/>
      <c r="C23" s="42">
        <v>44712</v>
      </c>
      <c r="D23" s="38" t="s">
        <v>21</v>
      </c>
      <c r="E23" s="86" t="s">
        <v>68</v>
      </c>
      <c r="F23" s="86"/>
      <c r="G23" s="85">
        <v>3592000</v>
      </c>
      <c r="H23" s="34"/>
      <c r="I23" s="66"/>
    </row>
    <row r="24" spans="2:9" ht="20.399999999999999" x14ac:dyDescent="0.45">
      <c r="B24" s="65"/>
      <c r="C24" s="42">
        <v>44673</v>
      </c>
      <c r="D24" s="38"/>
      <c r="E24" s="92" t="s">
        <v>42</v>
      </c>
      <c r="F24" s="93"/>
      <c r="G24" s="94">
        <v>0</v>
      </c>
      <c r="H24" s="34"/>
      <c r="I24" s="66"/>
    </row>
    <row r="25" spans="2:9" ht="19.8" x14ac:dyDescent="0.45">
      <c r="B25" s="65"/>
      <c r="C25" s="42"/>
      <c r="D25" s="38"/>
      <c r="E25" s="92" t="s">
        <v>50</v>
      </c>
      <c r="F25" s="95"/>
      <c r="G25" s="96">
        <v>2618606</v>
      </c>
      <c r="H25" s="34"/>
      <c r="I25" s="66"/>
    </row>
    <row r="26" spans="2:9" ht="19.8" x14ac:dyDescent="0.45">
      <c r="B26" s="65"/>
      <c r="C26" s="42"/>
      <c r="D26" s="38"/>
      <c r="E26" s="97" t="s">
        <v>51</v>
      </c>
      <c r="F26" s="95"/>
      <c r="G26" s="96">
        <v>973394</v>
      </c>
      <c r="H26" s="34"/>
      <c r="I26" s="66"/>
    </row>
    <row r="27" spans="2:9" ht="19.8" x14ac:dyDescent="0.45">
      <c r="B27" s="65"/>
      <c r="C27" s="42"/>
      <c r="D27" s="38"/>
      <c r="E27" s="97" t="s">
        <v>45</v>
      </c>
      <c r="F27" s="95"/>
      <c r="G27" s="96"/>
      <c r="H27" s="34"/>
      <c r="I27" s="66"/>
    </row>
    <row r="28" spans="2:9" ht="19.8" x14ac:dyDescent="0.45">
      <c r="B28" s="65"/>
      <c r="C28" s="42"/>
      <c r="D28" s="38"/>
      <c r="E28" s="97" t="s">
        <v>46</v>
      </c>
      <c r="F28" s="95"/>
      <c r="G28" s="96"/>
      <c r="H28" s="34"/>
      <c r="I28" s="66"/>
    </row>
    <row r="29" spans="2:9" ht="19.2" thickBot="1" x14ac:dyDescent="0.5">
      <c r="B29" s="65"/>
      <c r="C29" s="36"/>
      <c r="D29" s="33"/>
      <c r="E29" s="33"/>
      <c r="F29" s="33"/>
      <c r="G29" s="60">
        <v>0</v>
      </c>
      <c r="H29" s="34"/>
      <c r="I29" s="66"/>
    </row>
    <row r="30" spans="2:9" ht="20.399999999999999" thickTop="1" x14ac:dyDescent="0.5">
      <c r="B30" s="65"/>
      <c r="C30" s="36"/>
      <c r="D30" s="33"/>
      <c r="E30" s="46" t="s">
        <v>24</v>
      </c>
      <c r="F30" s="45"/>
      <c r="G30" s="59">
        <f>G23-SUM(G24:G29)</f>
        <v>0</v>
      </c>
      <c r="H30" s="34"/>
      <c r="I30" s="66"/>
    </row>
    <row r="31" spans="2:9" ht="19.2" thickBot="1" x14ac:dyDescent="0.5">
      <c r="B31" s="65"/>
      <c r="C31" s="61"/>
      <c r="D31" s="58"/>
      <c r="E31" s="58"/>
      <c r="F31" s="58"/>
      <c r="G31" s="58"/>
      <c r="H31" s="57"/>
      <c r="I31" s="66"/>
    </row>
    <row r="32" spans="2:9" ht="20.399999999999999" thickTop="1" x14ac:dyDescent="0.5">
      <c r="B32" s="65"/>
      <c r="C32" s="222" t="s">
        <v>26</v>
      </c>
      <c r="D32" s="223"/>
      <c r="E32" s="223"/>
      <c r="F32" s="70"/>
      <c r="G32" s="71">
        <f>G19+G23</f>
        <v>16847894</v>
      </c>
      <c r="H32" s="72">
        <f>H10-G32</f>
        <v>736282699.05500007</v>
      </c>
      <c r="I32" s="66"/>
    </row>
    <row r="33" spans="2:9" ht="19.8" x14ac:dyDescent="0.5">
      <c r="B33" s="65"/>
      <c r="C33" s="73" t="s">
        <v>27</v>
      </c>
      <c r="D33" s="31"/>
      <c r="E33" s="74"/>
      <c r="F33" s="33"/>
      <c r="G33" s="33"/>
      <c r="H33" s="34"/>
      <c r="I33" s="66"/>
    </row>
    <row r="34" spans="2:9" ht="19.8" x14ac:dyDescent="0.5">
      <c r="B34" s="65"/>
      <c r="C34" s="48" t="s">
        <v>28</v>
      </c>
      <c r="D34" s="49" t="s">
        <v>1</v>
      </c>
      <c r="E34" s="75">
        <f>G30</f>
        <v>0</v>
      </c>
      <c r="F34" s="33"/>
      <c r="G34" s="33"/>
      <c r="H34" s="34"/>
      <c r="I34" s="66"/>
    </row>
    <row r="35" spans="2:9" ht="19.8" x14ac:dyDescent="0.5">
      <c r="B35" s="65"/>
      <c r="C35" s="48" t="s">
        <v>29</v>
      </c>
      <c r="D35" s="49" t="s">
        <v>1</v>
      </c>
      <c r="E35" s="76" t="s">
        <v>30</v>
      </c>
      <c r="F35" s="33"/>
      <c r="G35" s="33"/>
      <c r="H35" s="34"/>
      <c r="I35" s="66"/>
    </row>
    <row r="36" spans="2:9" ht="19.8" x14ac:dyDescent="0.5">
      <c r="B36" s="65"/>
      <c r="C36" s="51" t="s">
        <v>31</v>
      </c>
      <c r="D36" s="52" t="s">
        <v>1</v>
      </c>
      <c r="E36" s="77" t="s">
        <v>32</v>
      </c>
      <c r="F36" s="54"/>
      <c r="G36" s="206" t="s">
        <v>48</v>
      </c>
      <c r="H36" s="207"/>
      <c r="I36" s="66"/>
    </row>
    <row r="37" spans="2:9" ht="6" customHeight="1" x14ac:dyDescent="0.45">
      <c r="B37" s="67"/>
      <c r="C37" s="54"/>
      <c r="D37" s="54"/>
      <c r="E37" s="54"/>
      <c r="F37" s="54"/>
      <c r="G37" s="54"/>
      <c r="H37" s="54"/>
      <c r="I37" s="68"/>
    </row>
    <row r="38" spans="2:9" ht="18.600000000000001" x14ac:dyDescent="0.45">
      <c r="C38" s="2"/>
      <c r="D38" s="2"/>
      <c r="E38" s="2"/>
      <c r="F38" s="2"/>
      <c r="G38" s="2"/>
      <c r="H38" s="2"/>
    </row>
    <row r="39" spans="2:9" ht="19.8" x14ac:dyDescent="0.45">
      <c r="C39" s="14" t="s">
        <v>33</v>
      </c>
      <c r="D39" s="15"/>
      <c r="E39" s="16"/>
      <c r="F39" s="17"/>
      <c r="G39" s="17"/>
      <c r="H39" s="2"/>
    </row>
    <row r="40" spans="2:9" ht="19.8" x14ac:dyDescent="0.45">
      <c r="C40" s="14"/>
      <c r="D40" s="15"/>
      <c r="E40" s="16"/>
      <c r="F40" s="18" t="s">
        <v>34</v>
      </c>
      <c r="G40" s="19">
        <v>15000000</v>
      </c>
      <c r="H40" s="2"/>
    </row>
    <row r="41" spans="2:9" ht="19.8" x14ac:dyDescent="0.45">
      <c r="C41" s="14" t="s">
        <v>35</v>
      </c>
      <c r="D41" s="15"/>
      <c r="E41" s="16">
        <v>75313059305.5</v>
      </c>
      <c r="F41" s="20" t="s">
        <v>36</v>
      </c>
      <c r="G41" s="21"/>
      <c r="H41" s="2"/>
    </row>
    <row r="42" spans="2:9" ht="19.8" x14ac:dyDescent="0.45">
      <c r="C42" s="22">
        <v>0.01</v>
      </c>
      <c r="D42" s="15"/>
      <c r="E42" s="16">
        <f>E41*C42</f>
        <v>753130593.05500007</v>
      </c>
      <c r="F42" s="20" t="s">
        <v>37</v>
      </c>
      <c r="G42" s="23"/>
      <c r="H42" s="2"/>
    </row>
    <row r="43" spans="2:9" ht="18.600000000000001" x14ac:dyDescent="0.45">
      <c r="C43" s="2"/>
      <c r="D43" s="2"/>
      <c r="E43" s="2"/>
      <c r="F43" s="2"/>
      <c r="G43" s="2"/>
      <c r="H43" s="2"/>
    </row>
    <row r="44" spans="2:9" ht="18.600000000000001" x14ac:dyDescent="0.45">
      <c r="C44" s="2"/>
      <c r="D44" s="2"/>
      <c r="E44" s="2"/>
      <c r="F44" s="2"/>
      <c r="G44" s="2"/>
      <c r="H44" s="2"/>
    </row>
  </sheetData>
  <mergeCells count="12">
    <mergeCell ref="C9:E9"/>
    <mergeCell ref="C11:E11"/>
    <mergeCell ref="G36:H36"/>
    <mergeCell ref="F4:G4"/>
    <mergeCell ref="F5:G5"/>
    <mergeCell ref="F6:G6"/>
    <mergeCell ref="F7:G7"/>
    <mergeCell ref="D12:E12"/>
    <mergeCell ref="D13:E13"/>
    <mergeCell ref="C14:E14"/>
    <mergeCell ref="C21:E21"/>
    <mergeCell ref="C32:E3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C4E0-A341-4E01-8A92-917C135E320B}">
  <dimension ref="B3:I45"/>
  <sheetViews>
    <sheetView zoomScale="70" zoomScaleNormal="70" workbookViewId="0">
      <selection activeCell="E25" sqref="E25:G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70</v>
      </c>
      <c r="F4" s="208" t="s">
        <v>2</v>
      </c>
      <c r="G4" s="209"/>
      <c r="H4" s="27">
        <f>+E43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G33</f>
        <v>22845564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71</v>
      </c>
      <c r="F6" s="210" t="s">
        <v>6</v>
      </c>
      <c r="G6" s="211"/>
      <c r="H6" s="28">
        <f>H4-H5</f>
        <v>730285029.05500007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0.96966586643714836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43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69" t="s">
        <v>49</v>
      </c>
      <c r="F17" s="33"/>
      <c r="G17" s="91">
        <f>+LK.03!G22</f>
        <v>7381394</v>
      </c>
      <c r="H17" s="34"/>
      <c r="I17" s="66"/>
    </row>
    <row r="18" spans="2:9" ht="19.8" x14ac:dyDescent="0.5">
      <c r="B18" s="65"/>
      <c r="C18" s="37"/>
      <c r="D18" s="38"/>
      <c r="E18" s="69" t="s">
        <v>52</v>
      </c>
      <c r="F18" s="33"/>
      <c r="G18" s="91">
        <f>+LK.04!G23</f>
        <v>3592000</v>
      </c>
      <c r="H18" s="34"/>
      <c r="I18" s="66"/>
    </row>
    <row r="19" spans="2:9" ht="19.8" x14ac:dyDescent="0.5">
      <c r="B19" s="65"/>
      <c r="C19" s="37"/>
      <c r="D19" s="38"/>
      <c r="E19" s="69"/>
      <c r="F19" s="33"/>
      <c r="H19" s="34"/>
      <c r="I19" s="66"/>
    </row>
    <row r="20" spans="2:9" ht="18.600000000000001" x14ac:dyDescent="0.45">
      <c r="B20" s="65"/>
      <c r="C20" s="35"/>
      <c r="D20" s="39"/>
      <c r="E20" s="83" t="s">
        <v>25</v>
      </c>
      <c r="F20" s="86"/>
      <c r="G20" s="84">
        <f>SUM(G15:G18)</f>
        <v>16847894</v>
      </c>
      <c r="H20" s="40">
        <f>H10-G20</f>
        <v>736282699.05500007</v>
      </c>
      <c r="I20" s="66"/>
    </row>
    <row r="21" spans="2:9" ht="18.600000000000001" x14ac:dyDescent="0.45">
      <c r="B21" s="65"/>
      <c r="C21" s="36"/>
      <c r="D21" s="39"/>
      <c r="E21" s="39"/>
      <c r="F21" s="33"/>
      <c r="G21" s="33"/>
      <c r="H21" s="34"/>
      <c r="I21" s="66"/>
    </row>
    <row r="22" spans="2:9" ht="19.8" x14ac:dyDescent="0.5">
      <c r="B22" s="65"/>
      <c r="C22" s="216" t="s">
        <v>18</v>
      </c>
      <c r="D22" s="217"/>
      <c r="E22" s="217"/>
      <c r="F22" s="33"/>
      <c r="G22" s="33"/>
      <c r="H22" s="34"/>
      <c r="I22" s="66"/>
    </row>
    <row r="23" spans="2:9" ht="19.8" x14ac:dyDescent="0.5">
      <c r="B23" s="65"/>
      <c r="C23" s="37" t="s">
        <v>19</v>
      </c>
      <c r="D23" s="41" t="s">
        <v>20</v>
      </c>
      <c r="E23" s="41" t="s">
        <v>23</v>
      </c>
      <c r="F23" s="33"/>
      <c r="G23" s="33"/>
      <c r="H23" s="34"/>
      <c r="I23" s="66"/>
    </row>
    <row r="24" spans="2:9" ht="19.8" x14ac:dyDescent="0.45">
      <c r="B24" s="65"/>
      <c r="C24" s="42">
        <v>44712</v>
      </c>
      <c r="D24" s="38" t="s">
        <v>21</v>
      </c>
      <c r="E24" s="86" t="s">
        <v>70</v>
      </c>
      <c r="F24" s="86"/>
      <c r="G24" s="85">
        <v>5997670</v>
      </c>
      <c r="H24" s="34"/>
      <c r="I24" s="66"/>
    </row>
    <row r="25" spans="2:9" ht="20.399999999999999" x14ac:dyDescent="0.45">
      <c r="B25" s="65"/>
      <c r="C25" s="42">
        <v>44673</v>
      </c>
      <c r="D25" s="38"/>
      <c r="E25" s="92" t="s">
        <v>42</v>
      </c>
      <c r="F25" s="93"/>
      <c r="G25" s="94">
        <v>0</v>
      </c>
      <c r="H25" s="34"/>
      <c r="I25" s="66"/>
    </row>
    <row r="26" spans="2:9" ht="19.8" x14ac:dyDescent="0.45">
      <c r="B26" s="65"/>
      <c r="C26" s="42"/>
      <c r="D26" s="38"/>
      <c r="E26" s="92" t="s">
        <v>50</v>
      </c>
      <c r="F26" s="95"/>
      <c r="G26" s="94">
        <v>0</v>
      </c>
      <c r="H26" s="34"/>
      <c r="I26" s="66"/>
    </row>
    <row r="27" spans="2:9" ht="19.8" x14ac:dyDescent="0.45">
      <c r="B27" s="65"/>
      <c r="C27" s="42"/>
      <c r="D27" s="38"/>
      <c r="E27" s="102" t="s">
        <v>53</v>
      </c>
      <c r="F27" s="95"/>
      <c r="G27" s="96">
        <v>5997670</v>
      </c>
      <c r="H27" s="34"/>
      <c r="I27" s="66"/>
    </row>
    <row r="28" spans="2:9" ht="19.8" x14ac:dyDescent="0.45">
      <c r="B28" s="65"/>
      <c r="C28" s="42"/>
      <c r="D28" s="38"/>
      <c r="E28" s="97" t="s">
        <v>45</v>
      </c>
      <c r="F28" s="95"/>
      <c r="G28" s="96"/>
      <c r="H28" s="34"/>
      <c r="I28" s="66"/>
    </row>
    <row r="29" spans="2:9" ht="19.8" x14ac:dyDescent="0.45">
      <c r="B29" s="65"/>
      <c r="C29" s="42"/>
      <c r="D29" s="38"/>
      <c r="E29" s="97" t="s">
        <v>46</v>
      </c>
      <c r="F29" s="95"/>
      <c r="G29" s="96"/>
      <c r="H29" s="34"/>
      <c r="I29" s="66"/>
    </row>
    <row r="30" spans="2:9" ht="19.2" thickBot="1" x14ac:dyDescent="0.5">
      <c r="B30" s="65"/>
      <c r="C30" s="36"/>
      <c r="D30" s="33"/>
      <c r="E30" s="33"/>
      <c r="F30" s="33"/>
      <c r="G30" s="60">
        <v>0</v>
      </c>
      <c r="H30" s="34"/>
      <c r="I30" s="66"/>
    </row>
    <row r="31" spans="2:9" ht="20.399999999999999" thickTop="1" x14ac:dyDescent="0.5">
      <c r="B31" s="65"/>
      <c r="C31" s="36"/>
      <c r="D31" s="33"/>
      <c r="E31" s="46" t="s">
        <v>24</v>
      </c>
      <c r="F31" s="45"/>
      <c r="G31" s="59">
        <f>G24-SUM(G25:G30)</f>
        <v>0</v>
      </c>
      <c r="H31" s="34"/>
      <c r="I31" s="66"/>
    </row>
    <row r="32" spans="2:9" ht="19.2" thickBot="1" x14ac:dyDescent="0.5">
      <c r="B32" s="65"/>
      <c r="C32" s="61"/>
      <c r="D32" s="58"/>
      <c r="E32" s="58"/>
      <c r="F32" s="58"/>
      <c r="G32" s="58"/>
      <c r="H32" s="57"/>
      <c r="I32" s="66"/>
    </row>
    <row r="33" spans="2:9" ht="20.399999999999999" thickTop="1" x14ac:dyDescent="0.5">
      <c r="B33" s="65"/>
      <c r="C33" s="222" t="s">
        <v>26</v>
      </c>
      <c r="D33" s="223"/>
      <c r="E33" s="223"/>
      <c r="F33" s="70"/>
      <c r="G33" s="71">
        <f>G20+G24</f>
        <v>22845564</v>
      </c>
      <c r="H33" s="72">
        <f>H10-G33</f>
        <v>730285029.05500007</v>
      </c>
      <c r="I33" s="66"/>
    </row>
    <row r="34" spans="2:9" ht="19.8" x14ac:dyDescent="0.5">
      <c r="B34" s="65"/>
      <c r="C34" s="73" t="s">
        <v>27</v>
      </c>
      <c r="D34" s="31"/>
      <c r="E34" s="74"/>
      <c r="F34" s="33"/>
      <c r="G34" s="33"/>
      <c r="H34" s="34"/>
      <c r="I34" s="66"/>
    </row>
    <row r="35" spans="2:9" ht="19.8" x14ac:dyDescent="0.5">
      <c r="B35" s="65"/>
      <c r="C35" s="48" t="s">
        <v>28</v>
      </c>
      <c r="D35" s="49" t="s">
        <v>1</v>
      </c>
      <c r="E35" s="75">
        <f>G31</f>
        <v>0</v>
      </c>
      <c r="F35" s="33"/>
      <c r="G35" s="33"/>
      <c r="H35" s="34"/>
      <c r="I35" s="66"/>
    </row>
    <row r="36" spans="2:9" ht="19.8" x14ac:dyDescent="0.5">
      <c r="B36" s="65"/>
      <c r="C36" s="48" t="s">
        <v>29</v>
      </c>
      <c r="D36" s="49" t="s">
        <v>1</v>
      </c>
      <c r="E36" s="76" t="s">
        <v>30</v>
      </c>
      <c r="F36" s="33"/>
      <c r="G36" s="33"/>
      <c r="H36" s="34"/>
      <c r="I36" s="66"/>
    </row>
    <row r="37" spans="2:9" ht="19.8" x14ac:dyDescent="0.5">
      <c r="B37" s="65"/>
      <c r="C37" s="51" t="s">
        <v>31</v>
      </c>
      <c r="D37" s="52" t="s">
        <v>1</v>
      </c>
      <c r="E37" s="77" t="s">
        <v>32</v>
      </c>
      <c r="F37" s="54"/>
      <c r="G37" s="206" t="s">
        <v>48</v>
      </c>
      <c r="H37" s="207"/>
      <c r="I37" s="66"/>
    </row>
    <row r="38" spans="2:9" ht="6" customHeight="1" x14ac:dyDescent="0.45">
      <c r="B38" s="67"/>
      <c r="C38" s="54"/>
      <c r="D38" s="54"/>
      <c r="E38" s="54"/>
      <c r="F38" s="54"/>
      <c r="G38" s="54"/>
      <c r="H38" s="54"/>
      <c r="I38" s="68"/>
    </row>
    <row r="39" spans="2:9" ht="18.600000000000001" x14ac:dyDescent="0.45">
      <c r="C39" s="2"/>
      <c r="D39" s="2"/>
      <c r="E39" s="2"/>
      <c r="F39" s="2"/>
      <c r="G39" s="2"/>
      <c r="H39" s="2"/>
    </row>
    <row r="40" spans="2:9" ht="19.8" x14ac:dyDescent="0.45">
      <c r="C40" s="14" t="s">
        <v>33</v>
      </c>
      <c r="D40" s="15"/>
      <c r="E40" s="16"/>
      <c r="F40" s="17"/>
      <c r="G40" s="17"/>
      <c r="H40" s="2"/>
    </row>
    <row r="41" spans="2:9" ht="19.8" x14ac:dyDescent="0.45">
      <c r="C41" s="14"/>
      <c r="D41" s="15"/>
      <c r="E41" s="16"/>
      <c r="F41" s="18" t="s">
        <v>34</v>
      </c>
      <c r="G41" s="19">
        <v>15000000</v>
      </c>
      <c r="H41" s="2"/>
    </row>
    <row r="42" spans="2:9" ht="19.8" x14ac:dyDescent="0.45">
      <c r="C42" s="14" t="s">
        <v>35</v>
      </c>
      <c r="D42" s="15"/>
      <c r="E42" s="16">
        <v>75313059305.5</v>
      </c>
      <c r="F42" s="20" t="s">
        <v>36</v>
      </c>
      <c r="G42" s="21"/>
      <c r="H42" s="2"/>
    </row>
    <row r="43" spans="2:9" ht="19.8" x14ac:dyDescent="0.45">
      <c r="C43" s="22">
        <v>0.01</v>
      </c>
      <c r="D43" s="15"/>
      <c r="E43" s="16">
        <f>E42*C43</f>
        <v>753130593.05500007</v>
      </c>
      <c r="F43" s="20" t="s">
        <v>37</v>
      </c>
      <c r="G43" s="23"/>
      <c r="H43" s="2"/>
    </row>
    <row r="44" spans="2:9" ht="18.600000000000001" x14ac:dyDescent="0.45">
      <c r="C44" s="2"/>
      <c r="D44" s="2"/>
      <c r="E44" s="2"/>
      <c r="F44" s="2"/>
      <c r="G44" s="2"/>
      <c r="H44" s="2"/>
    </row>
    <row r="45" spans="2:9" ht="18.600000000000001" x14ac:dyDescent="0.45">
      <c r="C45" s="2"/>
      <c r="D45" s="2"/>
      <c r="E45" s="2"/>
      <c r="F45" s="2"/>
      <c r="G45" s="2"/>
      <c r="H45" s="2"/>
    </row>
  </sheetData>
  <mergeCells count="12">
    <mergeCell ref="C9:E9"/>
    <mergeCell ref="C11:E11"/>
    <mergeCell ref="G37:H37"/>
    <mergeCell ref="F4:G4"/>
    <mergeCell ref="F5:G5"/>
    <mergeCell ref="F6:G6"/>
    <mergeCell ref="F7:G7"/>
    <mergeCell ref="D12:E12"/>
    <mergeCell ref="D13:E13"/>
    <mergeCell ref="C14:E14"/>
    <mergeCell ref="C22:E22"/>
    <mergeCell ref="C33:E3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A870-2CE2-48FF-A2F1-A0835AE52B49}">
  <dimension ref="B3:I46"/>
  <sheetViews>
    <sheetView topLeftCell="A15" zoomScale="70" zoomScaleNormal="70" workbookViewId="0">
      <selection activeCell="E29" sqref="E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72</v>
      </c>
      <c r="F4" s="208" t="s">
        <v>2</v>
      </c>
      <c r="G4" s="209"/>
      <c r="H4" s="27">
        <f>+E44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G34</f>
        <v>25567564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73</v>
      </c>
      <c r="F6" s="210" t="s">
        <v>6</v>
      </c>
      <c r="G6" s="211"/>
      <c r="H6" s="28">
        <f>H4-H5</f>
        <v>727563029.05500007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0.96605161941929929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43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69" t="s">
        <v>49</v>
      </c>
      <c r="F17" s="33"/>
      <c r="G17" s="91">
        <f>+LK.03!G22</f>
        <v>7381394</v>
      </c>
      <c r="H17" s="34"/>
      <c r="I17" s="66"/>
    </row>
    <row r="18" spans="2:9" ht="19.8" x14ac:dyDescent="0.5">
      <c r="B18" s="65"/>
      <c r="C18" s="37"/>
      <c r="D18" s="38"/>
      <c r="E18" s="69" t="s">
        <v>52</v>
      </c>
      <c r="F18" s="33"/>
      <c r="G18" s="91">
        <f>+LK.04!G23</f>
        <v>3592000</v>
      </c>
      <c r="H18" s="34"/>
      <c r="I18" s="66"/>
    </row>
    <row r="19" spans="2:9" ht="19.8" x14ac:dyDescent="0.5">
      <c r="B19" s="65"/>
      <c r="C19" s="37"/>
      <c r="D19" s="38"/>
      <c r="E19" s="69" t="s">
        <v>54</v>
      </c>
      <c r="F19" s="33"/>
      <c r="G19" s="91">
        <f>+LK.05!G24</f>
        <v>5997670</v>
      </c>
      <c r="H19" s="34"/>
      <c r="I19" s="66"/>
    </row>
    <row r="20" spans="2:9" ht="19.8" x14ac:dyDescent="0.5">
      <c r="B20" s="65"/>
      <c r="C20" s="37"/>
      <c r="D20" s="38"/>
      <c r="E20" s="69"/>
      <c r="F20" s="33"/>
      <c r="H20" s="34"/>
      <c r="I20" s="66"/>
    </row>
    <row r="21" spans="2:9" ht="18.600000000000001" x14ac:dyDescent="0.45">
      <c r="B21" s="65"/>
      <c r="C21" s="35"/>
      <c r="D21" s="39"/>
      <c r="E21" s="83" t="s">
        <v>25</v>
      </c>
      <c r="F21" s="86"/>
      <c r="G21" s="84">
        <f>SUM(G15:G19)</f>
        <v>22845564</v>
      </c>
      <c r="H21" s="40">
        <f>H10-G21</f>
        <v>730285029.05500007</v>
      </c>
      <c r="I21" s="66"/>
    </row>
    <row r="22" spans="2:9" ht="18.600000000000001" x14ac:dyDescent="0.45">
      <c r="B22" s="65"/>
      <c r="C22" s="36"/>
      <c r="D22" s="39"/>
      <c r="E22" s="39"/>
      <c r="F22" s="33"/>
      <c r="G22" s="33"/>
      <c r="H22" s="34"/>
      <c r="I22" s="66"/>
    </row>
    <row r="23" spans="2:9" ht="19.8" x14ac:dyDescent="0.5">
      <c r="B23" s="65"/>
      <c r="C23" s="216" t="s">
        <v>18</v>
      </c>
      <c r="D23" s="217"/>
      <c r="E23" s="217"/>
      <c r="F23" s="33"/>
      <c r="G23" s="33"/>
      <c r="H23" s="34"/>
      <c r="I23" s="66"/>
    </row>
    <row r="24" spans="2:9" ht="19.8" x14ac:dyDescent="0.5">
      <c r="B24" s="65"/>
      <c r="C24" s="37" t="s">
        <v>19</v>
      </c>
      <c r="D24" s="41" t="s">
        <v>20</v>
      </c>
      <c r="E24" s="41" t="s">
        <v>23</v>
      </c>
      <c r="F24" s="33"/>
      <c r="G24" s="33"/>
      <c r="H24" s="34"/>
      <c r="I24" s="66"/>
    </row>
    <row r="25" spans="2:9" ht="19.8" x14ac:dyDescent="0.45">
      <c r="B25" s="65"/>
      <c r="C25" s="42">
        <v>44712</v>
      </c>
      <c r="D25" s="38" t="s">
        <v>21</v>
      </c>
      <c r="E25" s="86" t="s">
        <v>72</v>
      </c>
      <c r="F25" s="86"/>
      <c r="G25" s="85">
        <v>2722000</v>
      </c>
      <c r="H25" s="34"/>
      <c r="I25" s="66"/>
    </row>
    <row r="26" spans="2:9" ht="20.399999999999999" x14ac:dyDescent="0.45">
      <c r="B26" s="65"/>
      <c r="C26" s="42">
        <v>44673</v>
      </c>
      <c r="D26" s="38"/>
      <c r="E26" s="99" t="s">
        <v>42</v>
      </c>
      <c r="F26" s="93"/>
      <c r="G26" s="94">
        <v>0</v>
      </c>
      <c r="H26" s="34"/>
      <c r="I26" s="66"/>
    </row>
    <row r="27" spans="2:9" ht="19.8" x14ac:dyDescent="0.45">
      <c r="B27" s="65"/>
      <c r="C27" s="42"/>
      <c r="D27" s="38"/>
      <c r="E27" s="99" t="s">
        <v>50</v>
      </c>
      <c r="F27" s="95"/>
      <c r="G27" s="94">
        <v>0</v>
      </c>
      <c r="H27" s="34"/>
      <c r="I27" s="66"/>
    </row>
    <row r="28" spans="2:9" ht="19.8" x14ac:dyDescent="0.45">
      <c r="B28" s="65"/>
      <c r="C28" s="42"/>
      <c r="D28" s="38"/>
      <c r="E28" s="101" t="s">
        <v>55</v>
      </c>
      <c r="F28" s="95"/>
      <c r="G28" s="96">
        <v>2722000</v>
      </c>
      <c r="H28" s="34"/>
      <c r="I28" s="66"/>
    </row>
    <row r="29" spans="2:9" ht="19.8" x14ac:dyDescent="0.45">
      <c r="B29" s="65"/>
      <c r="C29" s="42"/>
      <c r="D29" s="38"/>
      <c r="E29" s="100" t="s">
        <v>45</v>
      </c>
      <c r="F29" s="95"/>
      <c r="G29" s="96"/>
      <c r="H29" s="34"/>
      <c r="I29" s="66"/>
    </row>
    <row r="30" spans="2:9" ht="19.8" x14ac:dyDescent="0.45">
      <c r="B30" s="65"/>
      <c r="C30" s="42"/>
      <c r="D30" s="38"/>
      <c r="E30" s="100" t="s">
        <v>46</v>
      </c>
      <c r="F30" s="95"/>
      <c r="G30" s="96"/>
      <c r="H30" s="34"/>
      <c r="I30" s="66"/>
    </row>
    <row r="31" spans="2:9" ht="19.2" thickBot="1" x14ac:dyDescent="0.5">
      <c r="B31" s="65"/>
      <c r="C31" s="36"/>
      <c r="D31" s="33"/>
      <c r="E31" s="33"/>
      <c r="F31" s="33"/>
      <c r="G31" s="60">
        <v>0</v>
      </c>
      <c r="H31" s="34"/>
      <c r="I31" s="66"/>
    </row>
    <row r="32" spans="2:9" ht="20.399999999999999" thickTop="1" x14ac:dyDescent="0.5">
      <c r="B32" s="65"/>
      <c r="C32" s="36"/>
      <c r="D32" s="33"/>
      <c r="E32" s="46" t="s">
        <v>24</v>
      </c>
      <c r="F32" s="45"/>
      <c r="G32" s="59">
        <f>G25-SUM(G26:G31)</f>
        <v>0</v>
      </c>
      <c r="H32" s="34"/>
      <c r="I32" s="66"/>
    </row>
    <row r="33" spans="2:9" ht="19.2" thickBot="1" x14ac:dyDescent="0.5">
      <c r="B33" s="65"/>
      <c r="C33" s="61"/>
      <c r="D33" s="58"/>
      <c r="E33" s="58"/>
      <c r="F33" s="58"/>
      <c r="G33" s="58"/>
      <c r="H33" s="57"/>
      <c r="I33" s="66"/>
    </row>
    <row r="34" spans="2:9" ht="20.399999999999999" thickTop="1" x14ac:dyDescent="0.5">
      <c r="B34" s="65"/>
      <c r="C34" s="222" t="s">
        <v>26</v>
      </c>
      <c r="D34" s="223"/>
      <c r="E34" s="223"/>
      <c r="F34" s="70"/>
      <c r="G34" s="71">
        <f>G21+G25</f>
        <v>25567564</v>
      </c>
      <c r="H34" s="72">
        <f>H10-G34</f>
        <v>727563029.05500007</v>
      </c>
      <c r="I34" s="66"/>
    </row>
    <row r="35" spans="2:9" ht="19.8" x14ac:dyDescent="0.5">
      <c r="B35" s="65"/>
      <c r="C35" s="73" t="s">
        <v>27</v>
      </c>
      <c r="D35" s="31"/>
      <c r="E35" s="74"/>
      <c r="F35" s="33"/>
      <c r="G35" s="33"/>
      <c r="H35" s="34"/>
      <c r="I35" s="66"/>
    </row>
    <row r="36" spans="2:9" ht="19.8" x14ac:dyDescent="0.5">
      <c r="B36" s="65"/>
      <c r="C36" s="48" t="s">
        <v>28</v>
      </c>
      <c r="D36" s="49" t="s">
        <v>1</v>
      </c>
      <c r="E36" s="75">
        <f>G32</f>
        <v>0</v>
      </c>
      <c r="F36" s="33"/>
      <c r="G36" s="33"/>
      <c r="H36" s="34"/>
      <c r="I36" s="66"/>
    </row>
    <row r="37" spans="2:9" ht="19.8" x14ac:dyDescent="0.5">
      <c r="B37" s="65"/>
      <c r="C37" s="48" t="s">
        <v>29</v>
      </c>
      <c r="D37" s="49" t="s">
        <v>1</v>
      </c>
      <c r="E37" s="76" t="s">
        <v>30</v>
      </c>
      <c r="F37" s="33"/>
      <c r="G37" s="33"/>
      <c r="H37" s="34"/>
      <c r="I37" s="66"/>
    </row>
    <row r="38" spans="2:9" ht="19.8" x14ac:dyDescent="0.5">
      <c r="B38" s="65"/>
      <c r="C38" s="51" t="s">
        <v>31</v>
      </c>
      <c r="D38" s="52" t="s">
        <v>1</v>
      </c>
      <c r="E38" s="77" t="s">
        <v>32</v>
      </c>
      <c r="F38" s="54"/>
      <c r="G38" s="206" t="s">
        <v>48</v>
      </c>
      <c r="H38" s="207"/>
      <c r="I38" s="66"/>
    </row>
    <row r="39" spans="2:9" ht="6" customHeight="1" x14ac:dyDescent="0.45">
      <c r="B39" s="67"/>
      <c r="C39" s="54"/>
      <c r="D39" s="54"/>
      <c r="E39" s="54"/>
      <c r="F39" s="54"/>
      <c r="G39" s="54"/>
      <c r="H39" s="54"/>
      <c r="I39" s="68"/>
    </row>
    <row r="40" spans="2:9" ht="18.600000000000001" x14ac:dyDescent="0.45">
      <c r="C40" s="2"/>
      <c r="D40" s="2"/>
      <c r="E40" s="2"/>
      <c r="F40" s="2"/>
      <c r="G40" s="2"/>
      <c r="H40" s="2"/>
    </row>
    <row r="41" spans="2:9" ht="19.8" x14ac:dyDescent="0.45">
      <c r="C41" s="14" t="s">
        <v>33</v>
      </c>
      <c r="D41" s="15"/>
      <c r="E41" s="16"/>
      <c r="F41" s="17"/>
      <c r="G41" s="17"/>
      <c r="H41" s="2"/>
    </row>
    <row r="42" spans="2:9" ht="19.8" x14ac:dyDescent="0.45">
      <c r="C42" s="14"/>
      <c r="D42" s="15"/>
      <c r="E42" s="16"/>
      <c r="F42" s="18" t="s">
        <v>34</v>
      </c>
      <c r="G42" s="19">
        <v>15000000</v>
      </c>
      <c r="H42" s="2"/>
    </row>
    <row r="43" spans="2:9" ht="19.8" x14ac:dyDescent="0.45">
      <c r="C43" s="14" t="s">
        <v>35</v>
      </c>
      <c r="D43" s="15"/>
      <c r="E43" s="16">
        <v>75313059305.5</v>
      </c>
      <c r="F43" s="20" t="s">
        <v>36</v>
      </c>
      <c r="G43" s="21"/>
      <c r="H43" s="2"/>
    </row>
    <row r="44" spans="2:9" ht="19.8" x14ac:dyDescent="0.45">
      <c r="C44" s="22">
        <v>0.01</v>
      </c>
      <c r="D44" s="15"/>
      <c r="E44" s="16">
        <f>E43*C44</f>
        <v>753130593.05500007</v>
      </c>
      <c r="F44" s="20" t="s">
        <v>37</v>
      </c>
      <c r="G44" s="23"/>
      <c r="H44" s="2"/>
    </row>
    <row r="45" spans="2:9" ht="18.600000000000001" x14ac:dyDescent="0.45">
      <c r="C45" s="2"/>
      <c r="D45" s="2"/>
      <c r="E45" s="2"/>
      <c r="F45" s="2"/>
      <c r="G45" s="2"/>
      <c r="H45" s="2"/>
    </row>
    <row r="46" spans="2:9" ht="18.600000000000001" x14ac:dyDescent="0.45">
      <c r="C46" s="2"/>
      <c r="D46" s="2"/>
      <c r="E46" s="2"/>
      <c r="F46" s="2"/>
      <c r="G46" s="2"/>
      <c r="H46" s="2"/>
    </row>
  </sheetData>
  <mergeCells count="12">
    <mergeCell ref="C9:E9"/>
    <mergeCell ref="C11:E11"/>
    <mergeCell ref="G38:H38"/>
    <mergeCell ref="F4:G4"/>
    <mergeCell ref="F5:G5"/>
    <mergeCell ref="F6:G6"/>
    <mergeCell ref="F7:G7"/>
    <mergeCell ref="D12:E12"/>
    <mergeCell ref="D13:E13"/>
    <mergeCell ref="C14:E14"/>
    <mergeCell ref="C23:E23"/>
    <mergeCell ref="C34:E3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844-448A-41B6-ADA7-89C8A1F40722}">
  <dimension ref="B3:I48"/>
  <sheetViews>
    <sheetView topLeftCell="A11" zoomScale="70" zoomScaleNormal="70" workbookViewId="0">
      <selection activeCell="O32" sqref="O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4" width="8.88671875" style="1"/>
    <col min="15" max="15" width="11.21875" style="1" bestFit="1" customWidth="1"/>
    <col min="16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74</v>
      </c>
      <c r="F4" s="208" t="s">
        <v>2</v>
      </c>
      <c r="G4" s="209"/>
      <c r="H4" s="27">
        <f>+E46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G36</f>
        <v>37078951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75</v>
      </c>
      <c r="F6" s="210" t="s">
        <v>6</v>
      </c>
      <c r="G6" s="211"/>
      <c r="H6" s="28">
        <f>H4-H5</f>
        <v>716051642.05500007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0.9507669037190577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43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43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69" t="s">
        <v>49</v>
      </c>
      <c r="F17" s="33"/>
      <c r="G17" s="91">
        <f>+LK.03!G22</f>
        <v>7381394</v>
      </c>
      <c r="H17" s="34"/>
      <c r="I17" s="66"/>
    </row>
    <row r="18" spans="2:9" ht="19.8" x14ac:dyDescent="0.5">
      <c r="B18" s="65"/>
      <c r="C18" s="37"/>
      <c r="D18" s="38"/>
      <c r="E18" s="69" t="s">
        <v>52</v>
      </c>
      <c r="F18" s="33"/>
      <c r="G18" s="91">
        <f>+LK.04!G23</f>
        <v>3592000</v>
      </c>
      <c r="H18" s="34"/>
      <c r="I18" s="66"/>
    </row>
    <row r="19" spans="2:9" ht="19.8" x14ac:dyDescent="0.5">
      <c r="B19" s="65"/>
      <c r="C19" s="37"/>
      <c r="D19" s="38"/>
      <c r="E19" s="69" t="s">
        <v>54</v>
      </c>
      <c r="F19" s="33"/>
      <c r="G19" s="91">
        <f>+LK.05!G24</f>
        <v>5997670</v>
      </c>
      <c r="H19" s="34"/>
      <c r="I19" s="66"/>
    </row>
    <row r="20" spans="2:9" ht="19.8" x14ac:dyDescent="0.5">
      <c r="B20" s="65"/>
      <c r="C20" s="37"/>
      <c r="D20" s="38"/>
      <c r="E20" s="69" t="s">
        <v>56</v>
      </c>
      <c r="F20" s="33"/>
      <c r="G20" s="91">
        <f>+LK.06!G25</f>
        <v>2722000</v>
      </c>
      <c r="H20" s="34"/>
      <c r="I20" s="66"/>
    </row>
    <row r="21" spans="2:9" ht="19.8" x14ac:dyDescent="0.5">
      <c r="B21" s="65"/>
      <c r="C21" s="37"/>
      <c r="D21" s="38"/>
      <c r="E21" s="69"/>
      <c r="F21" s="33"/>
      <c r="H21" s="34"/>
      <c r="I21" s="66"/>
    </row>
    <row r="22" spans="2:9" ht="18.600000000000001" x14ac:dyDescent="0.45">
      <c r="B22" s="65"/>
      <c r="C22" s="35"/>
      <c r="D22" s="39"/>
      <c r="E22" s="83" t="s">
        <v>25</v>
      </c>
      <c r="F22" s="86"/>
      <c r="G22" s="84">
        <f>SUM(G15:G20)</f>
        <v>25567564</v>
      </c>
      <c r="H22" s="40">
        <f>H10-G22</f>
        <v>727563029.05500007</v>
      </c>
      <c r="I22" s="66"/>
    </row>
    <row r="23" spans="2:9" ht="18.600000000000001" x14ac:dyDescent="0.45">
      <c r="B23" s="65"/>
      <c r="C23" s="36"/>
      <c r="D23" s="39"/>
      <c r="E23" s="39"/>
      <c r="F23" s="33"/>
      <c r="G23" s="33"/>
      <c r="H23" s="34"/>
      <c r="I23" s="66"/>
    </row>
    <row r="24" spans="2:9" ht="19.8" x14ac:dyDescent="0.5">
      <c r="B24" s="65"/>
      <c r="C24" s="216" t="s">
        <v>18</v>
      </c>
      <c r="D24" s="217"/>
      <c r="E24" s="217"/>
      <c r="F24" s="33"/>
      <c r="G24" s="33"/>
      <c r="H24" s="34"/>
      <c r="I24" s="66"/>
    </row>
    <row r="25" spans="2:9" ht="19.8" x14ac:dyDescent="0.5">
      <c r="B25" s="65"/>
      <c r="C25" s="37" t="s">
        <v>19</v>
      </c>
      <c r="D25" s="41" t="s">
        <v>20</v>
      </c>
      <c r="E25" s="41" t="s">
        <v>23</v>
      </c>
      <c r="F25" s="33"/>
      <c r="G25" s="33"/>
      <c r="H25" s="34"/>
      <c r="I25" s="66"/>
    </row>
    <row r="26" spans="2:9" ht="19.8" x14ac:dyDescent="0.45">
      <c r="B26" s="65"/>
      <c r="C26" s="42">
        <v>44712</v>
      </c>
      <c r="D26" s="38" t="s">
        <v>21</v>
      </c>
      <c r="E26" s="86" t="s">
        <v>74</v>
      </c>
      <c r="F26" s="86"/>
      <c r="G26" s="85">
        <v>11511387</v>
      </c>
      <c r="H26" s="34"/>
      <c r="I26" s="66"/>
    </row>
    <row r="27" spans="2:9" ht="20.399999999999999" x14ac:dyDescent="0.45">
      <c r="B27" s="65"/>
      <c r="C27" s="42">
        <v>44673</v>
      </c>
      <c r="D27" s="38"/>
      <c r="E27" s="92" t="s">
        <v>42</v>
      </c>
      <c r="F27" s="93"/>
      <c r="G27" s="94">
        <v>0</v>
      </c>
      <c r="H27" s="34"/>
      <c r="I27" s="66"/>
    </row>
    <row r="28" spans="2:9" ht="19.8" x14ac:dyDescent="0.45">
      <c r="B28" s="65"/>
      <c r="C28" s="42"/>
      <c r="D28" s="38"/>
      <c r="E28" s="92" t="s">
        <v>50</v>
      </c>
      <c r="F28" s="95"/>
      <c r="G28" s="94">
        <v>0</v>
      </c>
      <c r="H28" s="34"/>
      <c r="I28" s="66"/>
    </row>
    <row r="29" spans="2:9" ht="19.8" x14ac:dyDescent="0.45">
      <c r="B29" s="65"/>
      <c r="C29" s="42"/>
      <c r="D29" s="38"/>
      <c r="E29" s="92" t="s">
        <v>57</v>
      </c>
      <c r="F29" s="95"/>
      <c r="G29" s="96">
        <v>306936</v>
      </c>
      <c r="H29" s="34"/>
      <c r="I29" s="66"/>
    </row>
    <row r="30" spans="2:9" ht="19.8" x14ac:dyDescent="0.45">
      <c r="B30" s="65"/>
      <c r="C30" s="42"/>
      <c r="D30" s="38"/>
      <c r="E30" s="92" t="s">
        <v>58</v>
      </c>
      <c r="F30" s="95"/>
      <c r="G30" s="96">
        <v>10000000</v>
      </c>
      <c r="H30" s="34"/>
      <c r="I30" s="66"/>
    </row>
    <row r="31" spans="2:9" ht="19.8" x14ac:dyDescent="0.45">
      <c r="B31" s="65"/>
      <c r="C31" s="42"/>
      <c r="D31" s="38"/>
      <c r="E31" s="97" t="s">
        <v>59</v>
      </c>
      <c r="F31" s="95"/>
      <c r="G31" s="96">
        <v>1304451</v>
      </c>
      <c r="H31" s="34"/>
      <c r="I31" s="66"/>
    </row>
    <row r="32" spans="2:9" ht="19.8" x14ac:dyDescent="0.45">
      <c r="B32" s="65"/>
      <c r="C32" s="42"/>
      <c r="D32" s="38"/>
      <c r="E32" s="97" t="s">
        <v>60</v>
      </c>
      <c r="F32" s="95"/>
      <c r="G32" s="96"/>
      <c r="H32" s="34"/>
      <c r="I32" s="66"/>
    </row>
    <row r="33" spans="2:9" ht="19.2" thickBot="1" x14ac:dyDescent="0.5">
      <c r="B33" s="65"/>
      <c r="C33" s="36"/>
      <c r="D33" s="33"/>
      <c r="E33" s="33"/>
      <c r="F33" s="33"/>
      <c r="G33" s="60">
        <v>0</v>
      </c>
      <c r="H33" s="34"/>
      <c r="I33" s="66"/>
    </row>
    <row r="34" spans="2:9" ht="20.399999999999999" thickTop="1" x14ac:dyDescent="0.5">
      <c r="B34" s="65"/>
      <c r="C34" s="36"/>
      <c r="D34" s="33"/>
      <c r="E34" s="46" t="s">
        <v>24</v>
      </c>
      <c r="F34" s="45"/>
      <c r="G34" s="82">
        <f>G26-SUM(G27:G33)</f>
        <v>-100000</v>
      </c>
      <c r="H34" s="34"/>
      <c r="I34" s="66"/>
    </row>
    <row r="35" spans="2:9" ht="19.2" thickBot="1" x14ac:dyDescent="0.5">
      <c r="B35" s="65"/>
      <c r="C35" s="61"/>
      <c r="D35" s="58"/>
      <c r="E35" s="58"/>
      <c r="F35" s="58"/>
      <c r="G35" s="58"/>
      <c r="H35" s="57"/>
      <c r="I35" s="66"/>
    </row>
    <row r="36" spans="2:9" ht="20.399999999999999" thickTop="1" x14ac:dyDescent="0.5">
      <c r="B36" s="65"/>
      <c r="C36" s="222" t="s">
        <v>26</v>
      </c>
      <c r="D36" s="223"/>
      <c r="E36" s="223"/>
      <c r="F36" s="70"/>
      <c r="G36" s="71">
        <f>G22+G26</f>
        <v>37078951</v>
      </c>
      <c r="H36" s="72">
        <f>H10-G36</f>
        <v>716051642.05500007</v>
      </c>
      <c r="I36" s="66"/>
    </row>
    <row r="37" spans="2:9" ht="19.8" x14ac:dyDescent="0.5">
      <c r="B37" s="65"/>
      <c r="C37" s="73" t="s">
        <v>27</v>
      </c>
      <c r="D37" s="31"/>
      <c r="E37" s="74"/>
      <c r="F37" s="33"/>
      <c r="G37" s="33"/>
      <c r="H37" s="34"/>
      <c r="I37" s="66"/>
    </row>
    <row r="38" spans="2:9" ht="19.8" x14ac:dyDescent="0.5">
      <c r="B38" s="65"/>
      <c r="C38" s="48" t="s">
        <v>28</v>
      </c>
      <c r="D38" s="49" t="s">
        <v>1</v>
      </c>
      <c r="E38" s="75">
        <f>G34</f>
        <v>-100000</v>
      </c>
      <c r="F38" s="33"/>
      <c r="G38" s="33"/>
      <c r="H38" s="34"/>
      <c r="I38" s="66"/>
    </row>
    <row r="39" spans="2:9" ht="19.8" x14ac:dyDescent="0.5">
      <c r="B39" s="65"/>
      <c r="C39" s="48" t="s">
        <v>29</v>
      </c>
      <c r="D39" s="49" t="s">
        <v>1</v>
      </c>
      <c r="E39" s="76" t="s">
        <v>30</v>
      </c>
      <c r="F39" s="33"/>
      <c r="G39" s="33"/>
      <c r="H39" s="34"/>
      <c r="I39" s="66"/>
    </row>
    <row r="40" spans="2:9" ht="19.8" x14ac:dyDescent="0.5">
      <c r="B40" s="65"/>
      <c r="C40" s="51" t="s">
        <v>31</v>
      </c>
      <c r="D40" s="52" t="s">
        <v>1</v>
      </c>
      <c r="E40" s="77" t="s">
        <v>32</v>
      </c>
      <c r="F40" s="54"/>
      <c r="G40" s="206" t="s">
        <v>48</v>
      </c>
      <c r="H40" s="207"/>
      <c r="I40" s="66"/>
    </row>
    <row r="41" spans="2:9" ht="6" customHeight="1" x14ac:dyDescent="0.45">
      <c r="B41" s="67"/>
      <c r="C41" s="54"/>
      <c r="D41" s="54"/>
      <c r="E41" s="54"/>
      <c r="F41" s="54"/>
      <c r="G41" s="54"/>
      <c r="H41" s="54"/>
      <c r="I41" s="68"/>
    </row>
    <row r="42" spans="2:9" ht="18.600000000000001" x14ac:dyDescent="0.45">
      <c r="C42" s="2"/>
      <c r="D42" s="2"/>
      <c r="E42" s="2"/>
      <c r="F42" s="2"/>
      <c r="G42" s="2"/>
      <c r="H42" s="2"/>
    </row>
    <row r="43" spans="2:9" ht="19.8" x14ac:dyDescent="0.45">
      <c r="C43" s="14" t="s">
        <v>33</v>
      </c>
      <c r="D43" s="15"/>
      <c r="E43" s="16"/>
      <c r="F43" s="17"/>
      <c r="G43" s="17"/>
      <c r="H43" s="2"/>
    </row>
    <row r="44" spans="2:9" ht="19.8" x14ac:dyDescent="0.45">
      <c r="C44" s="14"/>
      <c r="D44" s="15"/>
      <c r="E44" s="16"/>
      <c r="F44" s="18" t="s">
        <v>34</v>
      </c>
      <c r="G44" s="19">
        <v>15000000</v>
      </c>
      <c r="H44" s="2"/>
    </row>
    <row r="45" spans="2:9" ht="19.8" x14ac:dyDescent="0.45">
      <c r="C45" s="14" t="s">
        <v>35</v>
      </c>
      <c r="D45" s="15"/>
      <c r="E45" s="16">
        <v>75313059305.5</v>
      </c>
      <c r="F45" s="20" t="s">
        <v>36</v>
      </c>
      <c r="G45" s="21"/>
      <c r="H45" s="2"/>
    </row>
    <row r="46" spans="2:9" ht="19.8" x14ac:dyDescent="0.45">
      <c r="C46" s="22">
        <v>0.01</v>
      </c>
      <c r="D46" s="15"/>
      <c r="E46" s="16">
        <f>E45*C46</f>
        <v>753130593.05500007</v>
      </c>
      <c r="F46" s="20" t="s">
        <v>37</v>
      </c>
      <c r="G46" s="23"/>
      <c r="H46" s="2"/>
    </row>
    <row r="47" spans="2:9" ht="18.600000000000001" x14ac:dyDescent="0.45">
      <c r="C47" s="2"/>
      <c r="D47" s="2"/>
      <c r="E47" s="2"/>
      <c r="F47" s="2"/>
      <c r="G47" s="2"/>
      <c r="H47" s="2"/>
    </row>
    <row r="48" spans="2:9" ht="18.600000000000001" x14ac:dyDescent="0.45">
      <c r="C48" s="2"/>
      <c r="D48" s="2"/>
      <c r="E48" s="2"/>
      <c r="F48" s="2"/>
      <c r="G48" s="2"/>
      <c r="H48" s="2"/>
    </row>
  </sheetData>
  <mergeCells count="12">
    <mergeCell ref="C9:E9"/>
    <mergeCell ref="C11:E11"/>
    <mergeCell ref="G40:H40"/>
    <mergeCell ref="F4:G4"/>
    <mergeCell ref="F5:G5"/>
    <mergeCell ref="F6:G6"/>
    <mergeCell ref="F7:G7"/>
    <mergeCell ref="D12:E12"/>
    <mergeCell ref="D13:E13"/>
    <mergeCell ref="C14:E14"/>
    <mergeCell ref="C24:E24"/>
    <mergeCell ref="C36:E3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233C-5579-4CD4-B103-C266400D1F3C}">
  <dimension ref="B3:I49"/>
  <sheetViews>
    <sheetView topLeftCell="A12" zoomScale="85" zoomScaleNormal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76</v>
      </c>
      <c r="F4" s="208" t="s">
        <v>2</v>
      </c>
      <c r="G4" s="209"/>
      <c r="H4" s="27">
        <f>+E47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G37</f>
        <v>49810445.920000002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77</v>
      </c>
      <c r="F6" s="210" t="s">
        <v>6</v>
      </c>
      <c r="G6" s="211"/>
      <c r="H6" s="28">
        <f>H4-H5</f>
        <v>703320147.13500011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0.93386213974133114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30"/>
      <c r="D10" s="31"/>
      <c r="E10" s="31"/>
      <c r="F10" s="31"/>
      <c r="G10" s="31"/>
      <c r="H10" s="32">
        <f>H4</f>
        <v>753130593.05500007</v>
      </c>
      <c r="I10" s="66"/>
    </row>
    <row r="11" spans="2:9" ht="19.8" x14ac:dyDescent="0.5">
      <c r="B11" s="65"/>
      <c r="C11" s="216" t="s">
        <v>15</v>
      </c>
      <c r="D11" s="220"/>
      <c r="E11" s="220"/>
      <c r="F11" s="33"/>
      <c r="G11" s="33"/>
      <c r="H11" s="34"/>
      <c r="I11" s="66"/>
    </row>
    <row r="12" spans="2:9" ht="18.600000000000001" x14ac:dyDescent="0.45">
      <c r="B12" s="65"/>
      <c r="C12" s="35">
        <v>1</v>
      </c>
      <c r="D12" s="221" t="s">
        <v>16</v>
      </c>
      <c r="E12" s="221"/>
      <c r="F12" s="33"/>
      <c r="G12" s="44">
        <v>0</v>
      </c>
      <c r="H12" s="34"/>
      <c r="I12" s="66"/>
    </row>
    <row r="13" spans="2:9" ht="18.600000000000001" x14ac:dyDescent="0.45">
      <c r="B13" s="65"/>
      <c r="C13" s="36"/>
      <c r="D13" s="221"/>
      <c r="E13" s="221"/>
      <c r="F13" s="33"/>
      <c r="G13" s="33"/>
      <c r="H13" s="34"/>
      <c r="I13" s="66"/>
    </row>
    <row r="14" spans="2:9" ht="19.8" x14ac:dyDescent="0.5">
      <c r="B14" s="65"/>
      <c r="C14" s="216" t="s">
        <v>17</v>
      </c>
      <c r="D14" s="220"/>
      <c r="E14" s="220"/>
      <c r="F14" s="33"/>
      <c r="G14" s="33"/>
      <c r="H14" s="34"/>
      <c r="I14" s="66"/>
    </row>
    <row r="15" spans="2:9" ht="19.8" x14ac:dyDescent="0.5">
      <c r="B15" s="65"/>
      <c r="C15" s="37"/>
      <c r="D15" s="38"/>
      <c r="E15" s="69" t="s">
        <v>40</v>
      </c>
      <c r="F15" s="33"/>
      <c r="G15" s="81">
        <f>+LK.01!G20</f>
        <v>3630500</v>
      </c>
      <c r="H15" s="34"/>
      <c r="I15" s="66"/>
    </row>
    <row r="16" spans="2:9" ht="19.8" x14ac:dyDescent="0.5">
      <c r="B16" s="65"/>
      <c r="C16" s="37"/>
      <c r="D16" s="38"/>
      <c r="E16" s="69" t="s">
        <v>41</v>
      </c>
      <c r="F16" s="33"/>
      <c r="G16" s="81">
        <f>+LK.02!G22</f>
        <v>2244000</v>
      </c>
      <c r="H16" s="34"/>
      <c r="I16" s="66"/>
    </row>
    <row r="17" spans="2:9" ht="19.8" x14ac:dyDescent="0.5">
      <c r="B17" s="65"/>
      <c r="C17" s="37"/>
      <c r="D17" s="38"/>
      <c r="E17" s="69" t="s">
        <v>49</v>
      </c>
      <c r="F17" s="33"/>
      <c r="G17" s="79">
        <f>+LK.03!G22</f>
        <v>7381394</v>
      </c>
      <c r="H17" s="34"/>
      <c r="I17" s="66"/>
    </row>
    <row r="18" spans="2:9" ht="19.8" x14ac:dyDescent="0.5">
      <c r="B18" s="65"/>
      <c r="C18" s="37"/>
      <c r="D18" s="38"/>
      <c r="E18" s="69" t="s">
        <v>52</v>
      </c>
      <c r="F18" s="33"/>
      <c r="G18" s="79">
        <f>+LK.04!G23</f>
        <v>3592000</v>
      </c>
      <c r="H18" s="34"/>
      <c r="I18" s="66"/>
    </row>
    <row r="19" spans="2:9" ht="19.8" x14ac:dyDescent="0.5">
      <c r="B19" s="65"/>
      <c r="C19" s="37"/>
      <c r="D19" s="38"/>
      <c r="E19" s="69" t="s">
        <v>54</v>
      </c>
      <c r="F19" s="33"/>
      <c r="G19" s="79">
        <f>+LK.05!G24</f>
        <v>5997670</v>
      </c>
      <c r="H19" s="34"/>
      <c r="I19" s="66"/>
    </row>
    <row r="20" spans="2:9" ht="19.8" x14ac:dyDescent="0.5">
      <c r="B20" s="65"/>
      <c r="C20" s="37"/>
      <c r="D20" s="38"/>
      <c r="E20" s="69" t="s">
        <v>56</v>
      </c>
      <c r="F20" s="33"/>
      <c r="G20" s="79">
        <f>+LK.06!G25</f>
        <v>2722000</v>
      </c>
      <c r="H20" s="34"/>
      <c r="I20" s="66"/>
    </row>
    <row r="21" spans="2:9" ht="19.8" x14ac:dyDescent="0.5">
      <c r="B21" s="65"/>
      <c r="C21" s="37"/>
      <c r="D21" s="38"/>
      <c r="E21" s="69" t="s">
        <v>61</v>
      </c>
      <c r="F21" s="33"/>
      <c r="G21" s="79">
        <f>+LK.07!G26</f>
        <v>11511387</v>
      </c>
      <c r="H21" s="34"/>
      <c r="I21" s="66"/>
    </row>
    <row r="22" spans="2:9" ht="19.8" x14ac:dyDescent="0.5">
      <c r="B22" s="65"/>
      <c r="C22" s="37"/>
      <c r="D22" s="38"/>
      <c r="E22" s="69"/>
      <c r="F22" s="33"/>
      <c r="H22" s="34"/>
      <c r="I22" s="66"/>
    </row>
    <row r="23" spans="2:9" ht="18.600000000000001" x14ac:dyDescent="0.45">
      <c r="B23" s="65"/>
      <c r="C23" s="35"/>
      <c r="D23" s="39"/>
      <c r="E23" s="83" t="s">
        <v>25</v>
      </c>
      <c r="F23" s="86"/>
      <c r="G23" s="84">
        <f>SUM(G15:G21)</f>
        <v>37078951</v>
      </c>
      <c r="H23" s="40">
        <f>H10-G23</f>
        <v>716051642.05500007</v>
      </c>
      <c r="I23" s="66"/>
    </row>
    <row r="24" spans="2:9" ht="18.600000000000001" x14ac:dyDescent="0.45">
      <c r="B24" s="65"/>
      <c r="C24" s="36"/>
      <c r="D24" s="39"/>
      <c r="E24" s="39"/>
      <c r="F24" s="33"/>
      <c r="G24" s="33"/>
      <c r="H24" s="34"/>
      <c r="I24" s="66"/>
    </row>
    <row r="25" spans="2:9" ht="19.8" x14ac:dyDescent="0.5">
      <c r="B25" s="65"/>
      <c r="C25" s="216" t="s">
        <v>18</v>
      </c>
      <c r="D25" s="217"/>
      <c r="E25" s="217"/>
      <c r="F25" s="33"/>
      <c r="G25" s="33"/>
      <c r="H25" s="34"/>
      <c r="I25" s="66"/>
    </row>
    <row r="26" spans="2:9" ht="19.8" x14ac:dyDescent="0.5">
      <c r="B26" s="65"/>
      <c r="C26" s="37" t="s">
        <v>19</v>
      </c>
      <c r="D26" s="41" t="s">
        <v>20</v>
      </c>
      <c r="E26" s="41" t="s">
        <v>23</v>
      </c>
      <c r="F26" s="33"/>
      <c r="G26" s="33"/>
      <c r="H26" s="34"/>
      <c r="I26" s="66"/>
    </row>
    <row r="27" spans="2:9" ht="19.8" x14ac:dyDescent="0.45">
      <c r="B27" s="65"/>
      <c r="C27" s="42">
        <v>44712</v>
      </c>
      <c r="D27" s="38" t="s">
        <v>21</v>
      </c>
      <c r="E27" s="86" t="s">
        <v>89</v>
      </c>
      <c r="F27" s="86"/>
      <c r="G27" s="85">
        <v>12731494.92</v>
      </c>
      <c r="H27" s="34"/>
      <c r="I27" s="66"/>
    </row>
    <row r="28" spans="2:9" ht="20.399999999999999" x14ac:dyDescent="0.45">
      <c r="B28" s="65"/>
      <c r="C28" s="42">
        <v>44673</v>
      </c>
      <c r="D28" s="38"/>
      <c r="E28" s="92" t="s">
        <v>42</v>
      </c>
      <c r="F28" s="93"/>
      <c r="G28" s="94">
        <v>0</v>
      </c>
      <c r="H28" s="34"/>
      <c r="I28" s="66"/>
    </row>
    <row r="29" spans="2:9" ht="19.8" x14ac:dyDescent="0.45">
      <c r="B29" s="65"/>
      <c r="C29" s="42"/>
      <c r="D29" s="38"/>
      <c r="E29" s="92" t="s">
        <v>50</v>
      </c>
      <c r="F29" s="95"/>
      <c r="G29" s="94">
        <v>0</v>
      </c>
      <c r="H29" s="34"/>
      <c r="I29" s="66"/>
    </row>
    <row r="30" spans="2:9" ht="19.8" x14ac:dyDescent="0.45">
      <c r="B30" s="65"/>
      <c r="C30" s="42"/>
      <c r="D30" s="38"/>
      <c r="E30" s="92" t="s">
        <v>57</v>
      </c>
      <c r="F30" s="95"/>
      <c r="G30" s="94">
        <v>0</v>
      </c>
      <c r="H30" s="34"/>
      <c r="I30" s="66"/>
    </row>
    <row r="31" spans="2:9" ht="19.8" x14ac:dyDescent="0.45">
      <c r="B31" s="65"/>
      <c r="C31" s="42"/>
      <c r="D31" s="38"/>
      <c r="E31" s="92" t="s">
        <v>58</v>
      </c>
      <c r="F31" s="95"/>
      <c r="G31" s="94">
        <v>0</v>
      </c>
      <c r="H31" s="34"/>
      <c r="I31" s="66"/>
    </row>
    <row r="32" spans="2:9" ht="19.8" x14ac:dyDescent="0.45">
      <c r="B32" s="65"/>
      <c r="C32" s="42"/>
      <c r="D32" s="38"/>
      <c r="E32" s="92" t="s">
        <v>62</v>
      </c>
      <c r="F32" s="95"/>
      <c r="G32" s="96">
        <v>12695549</v>
      </c>
      <c r="H32" s="34"/>
      <c r="I32" s="66"/>
    </row>
    <row r="33" spans="2:9" ht="19.8" x14ac:dyDescent="0.45">
      <c r="B33" s="65"/>
      <c r="C33" s="42"/>
      <c r="D33" s="38"/>
      <c r="E33" s="97" t="s">
        <v>63</v>
      </c>
      <c r="F33" s="95"/>
      <c r="G33" s="96">
        <v>35945.919999999998</v>
      </c>
      <c r="H33" s="34"/>
      <c r="I33" s="66"/>
    </row>
    <row r="34" spans="2:9" ht="19.2" thickBot="1" x14ac:dyDescent="0.5">
      <c r="B34" s="65"/>
      <c r="C34" s="36"/>
      <c r="D34" s="33"/>
      <c r="E34" s="33"/>
      <c r="F34" s="33"/>
      <c r="G34" s="60">
        <v>0</v>
      </c>
      <c r="H34" s="34"/>
      <c r="I34" s="66"/>
    </row>
    <row r="35" spans="2:9" ht="20.399999999999999" thickTop="1" x14ac:dyDescent="0.5">
      <c r="B35" s="65"/>
      <c r="C35" s="36"/>
      <c r="D35" s="33"/>
      <c r="E35" s="46" t="s">
        <v>24</v>
      </c>
      <c r="F35" s="45"/>
      <c r="G35" s="98">
        <f>G27-SUM(G28:G34)</f>
        <v>0</v>
      </c>
      <c r="H35" s="34"/>
      <c r="I35" s="66"/>
    </row>
    <row r="36" spans="2:9" ht="19.2" thickBot="1" x14ac:dyDescent="0.5">
      <c r="B36" s="65"/>
      <c r="C36" s="61"/>
      <c r="D36" s="58"/>
      <c r="E36" s="58"/>
      <c r="F36" s="58"/>
      <c r="G36" s="58"/>
      <c r="H36" s="57"/>
      <c r="I36" s="66"/>
    </row>
    <row r="37" spans="2:9" ht="20.399999999999999" thickTop="1" x14ac:dyDescent="0.5">
      <c r="B37" s="65"/>
      <c r="C37" s="222" t="s">
        <v>26</v>
      </c>
      <c r="D37" s="223"/>
      <c r="E37" s="223"/>
      <c r="F37" s="70"/>
      <c r="G37" s="71">
        <f>G23+G27</f>
        <v>49810445.920000002</v>
      </c>
      <c r="H37" s="72">
        <f>H10-G37</f>
        <v>703320147.13500011</v>
      </c>
      <c r="I37" s="66"/>
    </row>
    <row r="38" spans="2:9" ht="19.8" x14ac:dyDescent="0.5">
      <c r="B38" s="65"/>
      <c r="C38" s="73" t="s">
        <v>27</v>
      </c>
      <c r="D38" s="31"/>
      <c r="E38" s="74"/>
      <c r="F38" s="33"/>
      <c r="G38" s="33"/>
      <c r="H38" s="34"/>
      <c r="I38" s="66"/>
    </row>
    <row r="39" spans="2:9" ht="19.8" x14ac:dyDescent="0.5">
      <c r="B39" s="65"/>
      <c r="C39" s="48" t="s">
        <v>28</v>
      </c>
      <c r="D39" s="49" t="s">
        <v>1</v>
      </c>
      <c r="E39" s="75">
        <f>G35</f>
        <v>0</v>
      </c>
      <c r="F39" s="33"/>
      <c r="G39" s="33"/>
      <c r="H39" s="34"/>
      <c r="I39" s="66"/>
    </row>
    <row r="40" spans="2:9" ht="19.8" x14ac:dyDescent="0.5">
      <c r="B40" s="65"/>
      <c r="C40" s="48" t="s">
        <v>29</v>
      </c>
      <c r="D40" s="49" t="s">
        <v>1</v>
      </c>
      <c r="E40" s="76" t="s">
        <v>30</v>
      </c>
      <c r="F40" s="33"/>
      <c r="G40" s="33"/>
      <c r="H40" s="34"/>
      <c r="I40" s="66"/>
    </row>
    <row r="41" spans="2:9" ht="19.8" x14ac:dyDescent="0.5">
      <c r="B41" s="65"/>
      <c r="C41" s="51" t="s">
        <v>31</v>
      </c>
      <c r="D41" s="52" t="s">
        <v>1</v>
      </c>
      <c r="E41" s="77" t="s">
        <v>32</v>
      </c>
      <c r="F41" s="54"/>
      <c r="G41" s="206" t="s">
        <v>48</v>
      </c>
      <c r="H41" s="207"/>
      <c r="I41" s="66"/>
    </row>
    <row r="42" spans="2:9" ht="6" customHeight="1" x14ac:dyDescent="0.45">
      <c r="B42" s="67"/>
      <c r="C42" s="54"/>
      <c r="D42" s="54"/>
      <c r="E42" s="54"/>
      <c r="F42" s="54"/>
      <c r="G42" s="54"/>
      <c r="H42" s="54"/>
      <c r="I42" s="68"/>
    </row>
    <row r="43" spans="2:9" ht="18.600000000000001" x14ac:dyDescent="0.45">
      <c r="C43" s="2"/>
      <c r="D43" s="2"/>
      <c r="E43" s="2"/>
      <c r="F43" s="2"/>
      <c r="G43" s="2"/>
      <c r="H43" s="2"/>
    </row>
    <row r="44" spans="2:9" ht="19.8" x14ac:dyDescent="0.45">
      <c r="C44" s="14" t="s">
        <v>33</v>
      </c>
      <c r="D44" s="15"/>
      <c r="E44" s="16"/>
      <c r="F44" s="17"/>
      <c r="G44" s="17"/>
      <c r="H44" s="2"/>
    </row>
    <row r="45" spans="2:9" ht="19.8" x14ac:dyDescent="0.45">
      <c r="C45" s="14"/>
      <c r="D45" s="15"/>
      <c r="E45" s="16"/>
      <c r="F45" s="18" t="s">
        <v>34</v>
      </c>
      <c r="G45" s="19">
        <v>15000000</v>
      </c>
      <c r="H45" s="2"/>
    </row>
    <row r="46" spans="2:9" ht="19.8" x14ac:dyDescent="0.45">
      <c r="C46" s="14" t="s">
        <v>35</v>
      </c>
      <c r="D46" s="15"/>
      <c r="E46" s="16">
        <v>75313059305.5</v>
      </c>
      <c r="F46" s="20" t="s">
        <v>36</v>
      </c>
      <c r="G46" s="21"/>
      <c r="H46" s="2"/>
    </row>
    <row r="47" spans="2:9" ht="19.8" x14ac:dyDescent="0.45">
      <c r="C47" s="22">
        <v>0.01</v>
      </c>
      <c r="D47" s="15"/>
      <c r="E47" s="16">
        <f>E46*C47</f>
        <v>753130593.05500007</v>
      </c>
      <c r="F47" s="20" t="s">
        <v>37</v>
      </c>
      <c r="G47" s="23"/>
      <c r="H47" s="2"/>
    </row>
    <row r="48" spans="2:9" ht="18.600000000000001" x14ac:dyDescent="0.45">
      <c r="C48" s="2"/>
      <c r="D48" s="2"/>
      <c r="E48" s="2"/>
      <c r="F48" s="2"/>
      <c r="G48" s="2"/>
      <c r="H48" s="2"/>
    </row>
    <row r="49" spans="3:8" ht="18.600000000000001" x14ac:dyDescent="0.45">
      <c r="C49" s="2"/>
      <c r="D49" s="2"/>
      <c r="E49" s="2"/>
      <c r="F49" s="2"/>
      <c r="G49" s="2"/>
      <c r="H49" s="2"/>
    </row>
  </sheetData>
  <mergeCells count="12">
    <mergeCell ref="C9:E9"/>
    <mergeCell ref="C11:E11"/>
    <mergeCell ref="G41:H41"/>
    <mergeCell ref="F4:G4"/>
    <mergeCell ref="F5:G5"/>
    <mergeCell ref="F6:G6"/>
    <mergeCell ref="F7:G7"/>
    <mergeCell ref="D12:E12"/>
    <mergeCell ref="D13:E13"/>
    <mergeCell ref="C14:E14"/>
    <mergeCell ref="C25:E25"/>
    <mergeCell ref="C37:E3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86A1-7181-4634-A39C-1E20165BC8AE}">
  <sheetPr>
    <pageSetUpPr fitToPage="1"/>
  </sheetPr>
  <dimension ref="B3:N44"/>
  <sheetViews>
    <sheetView tabSelected="1" topLeftCell="A16" zoomScale="70" zoomScaleNormal="70" workbookViewId="0">
      <selection activeCell="H7" sqref="H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6" width="23.109375" style="1" customWidth="1"/>
    <col min="7" max="7" width="26.88671875" style="1" bestFit="1" customWidth="1"/>
    <col min="8" max="8" width="25.77734375" style="1" bestFit="1" customWidth="1"/>
    <col min="9" max="9" width="1" style="1" customWidth="1"/>
    <col min="10" max="13" width="8.88671875" style="1"/>
    <col min="14" max="14" width="15.21875" style="1" bestFit="1" customWidth="1"/>
    <col min="15" max="16384" width="8.88671875" style="1"/>
  </cols>
  <sheetData>
    <row r="3" spans="2:9" ht="6" customHeight="1" thickBot="1" x14ac:dyDescent="0.4">
      <c r="B3" s="62"/>
      <c r="C3" s="63"/>
      <c r="D3" s="63"/>
      <c r="E3" s="63"/>
      <c r="F3" s="63"/>
      <c r="G3" s="63"/>
      <c r="H3" s="63"/>
      <c r="I3" s="64"/>
    </row>
    <row r="4" spans="2:9" ht="21" x14ac:dyDescent="0.5">
      <c r="B4" s="65"/>
      <c r="C4" s="8" t="s">
        <v>0</v>
      </c>
      <c r="D4" s="10" t="s">
        <v>1</v>
      </c>
      <c r="E4" s="3" t="s">
        <v>87</v>
      </c>
      <c r="F4" s="208" t="s">
        <v>2</v>
      </c>
      <c r="G4" s="209"/>
      <c r="H4" s="27">
        <f>+E42</f>
        <v>753130593.05500007</v>
      </c>
      <c r="I4" s="66"/>
    </row>
    <row r="5" spans="2:9" ht="21" x14ac:dyDescent="0.5">
      <c r="B5" s="65"/>
      <c r="C5" s="9" t="s">
        <v>5</v>
      </c>
      <c r="D5" s="11" t="s">
        <v>1</v>
      </c>
      <c r="E5" s="6" t="s">
        <v>3</v>
      </c>
      <c r="F5" s="210" t="s">
        <v>13</v>
      </c>
      <c r="G5" s="211"/>
      <c r="H5" s="28">
        <f>G32</f>
        <v>66975064.350000001</v>
      </c>
      <c r="I5" s="66"/>
    </row>
    <row r="6" spans="2:9" ht="21" x14ac:dyDescent="0.5">
      <c r="B6" s="65"/>
      <c r="C6" s="9" t="s">
        <v>4</v>
      </c>
      <c r="D6" s="11" t="s">
        <v>1</v>
      </c>
      <c r="E6" s="4" t="s">
        <v>88</v>
      </c>
      <c r="F6" s="210" t="s">
        <v>6</v>
      </c>
      <c r="G6" s="211"/>
      <c r="H6" s="28">
        <f>H4-H5</f>
        <v>686155528.70500004</v>
      </c>
      <c r="I6" s="66"/>
    </row>
    <row r="7" spans="2:9" ht="21" x14ac:dyDescent="0.5">
      <c r="B7" s="65"/>
      <c r="C7" s="12"/>
      <c r="D7" s="13"/>
      <c r="E7" s="13"/>
      <c r="F7" s="212" t="s">
        <v>7</v>
      </c>
      <c r="G7" s="213"/>
      <c r="H7" s="29">
        <f>H6/H4</f>
        <v>0.91107111440218846</v>
      </c>
      <c r="I7" s="66"/>
    </row>
    <row r="8" spans="2:9" ht="6" customHeight="1" x14ac:dyDescent="0.35">
      <c r="B8" s="65"/>
      <c r="C8" s="45"/>
      <c r="D8" s="45"/>
      <c r="E8" s="45"/>
      <c r="F8" s="45"/>
      <c r="G8" s="45"/>
      <c r="H8" s="45"/>
      <c r="I8" s="66"/>
    </row>
    <row r="9" spans="2:9" ht="20.399999999999999" x14ac:dyDescent="0.5">
      <c r="B9" s="65"/>
      <c r="C9" s="214" t="s">
        <v>14</v>
      </c>
      <c r="D9" s="215"/>
      <c r="E9" s="215"/>
      <c r="F9" s="24" t="s">
        <v>10</v>
      </c>
      <c r="G9" s="25" t="s">
        <v>9</v>
      </c>
      <c r="H9" s="26" t="s">
        <v>8</v>
      </c>
      <c r="I9" s="66"/>
    </row>
    <row r="10" spans="2:9" ht="18.600000000000001" x14ac:dyDescent="0.45">
      <c r="B10" s="65"/>
      <c r="C10" s="111"/>
      <c r="D10" s="109"/>
      <c r="E10" s="109"/>
      <c r="F10" s="109"/>
      <c r="G10" s="109"/>
      <c r="H10" s="127">
        <f>H4</f>
        <v>753130593.05500007</v>
      </c>
      <c r="I10" s="66"/>
    </row>
    <row r="11" spans="2:9" ht="19.8" x14ac:dyDescent="0.5">
      <c r="B11" s="65"/>
      <c r="C11" s="224" t="s">
        <v>15</v>
      </c>
      <c r="D11" s="225"/>
      <c r="E11" s="225"/>
      <c r="F11" s="109"/>
      <c r="G11" s="109"/>
      <c r="H11" s="110"/>
      <c r="I11" s="66"/>
    </row>
    <row r="12" spans="2:9" ht="18.600000000000001" x14ac:dyDescent="0.45">
      <c r="B12" s="65"/>
      <c r="C12" s="128">
        <v>1</v>
      </c>
      <c r="D12" s="226" t="s">
        <v>16</v>
      </c>
      <c r="E12" s="226"/>
      <c r="F12" s="109"/>
      <c r="G12" s="125">
        <v>0</v>
      </c>
      <c r="H12" s="110"/>
      <c r="I12" s="66"/>
    </row>
    <row r="13" spans="2:9" ht="19.8" x14ac:dyDescent="0.5">
      <c r="B13" s="65"/>
      <c r="C13" s="224" t="s">
        <v>17</v>
      </c>
      <c r="D13" s="225"/>
      <c r="E13" s="225"/>
      <c r="F13" s="109"/>
      <c r="G13" s="109"/>
      <c r="H13" s="110"/>
      <c r="I13" s="66"/>
    </row>
    <row r="14" spans="2:9" ht="19.8" x14ac:dyDescent="0.5">
      <c r="B14" s="65"/>
      <c r="C14" s="112"/>
      <c r="D14" s="226" t="s">
        <v>40</v>
      </c>
      <c r="E14" s="226"/>
      <c r="F14" s="109"/>
      <c r="G14" s="131">
        <f>+LK.01!G20</f>
        <v>3630500</v>
      </c>
      <c r="H14" s="110"/>
      <c r="I14" s="66"/>
    </row>
    <row r="15" spans="2:9" ht="19.8" x14ac:dyDescent="0.5">
      <c r="B15" s="65"/>
      <c r="C15" s="112"/>
      <c r="D15" s="226" t="s">
        <v>41</v>
      </c>
      <c r="E15" s="226"/>
      <c r="F15" s="109"/>
      <c r="G15" s="131">
        <f>+LK.02!G22</f>
        <v>2244000</v>
      </c>
      <c r="H15" s="110"/>
      <c r="I15" s="66"/>
    </row>
    <row r="16" spans="2:9" ht="19.8" x14ac:dyDescent="0.5">
      <c r="B16" s="65"/>
      <c r="C16" s="112"/>
      <c r="D16" s="226" t="s">
        <v>49</v>
      </c>
      <c r="E16" s="226"/>
      <c r="F16" s="109"/>
      <c r="G16" s="113">
        <f>+LK.03!G22</f>
        <v>7381394</v>
      </c>
      <c r="H16" s="110"/>
      <c r="I16" s="66"/>
    </row>
    <row r="17" spans="2:14" ht="19.8" x14ac:dyDescent="0.5">
      <c r="B17" s="65"/>
      <c r="C17" s="112"/>
      <c r="D17" s="226" t="s">
        <v>52</v>
      </c>
      <c r="E17" s="226"/>
      <c r="F17" s="109"/>
      <c r="G17" s="113">
        <f>+LK.04!G23</f>
        <v>3592000</v>
      </c>
      <c r="H17" s="110"/>
      <c r="I17" s="66"/>
    </row>
    <row r="18" spans="2:14" ht="19.8" x14ac:dyDescent="0.5">
      <c r="B18" s="65"/>
      <c r="C18" s="112"/>
      <c r="D18" s="226" t="s">
        <v>54</v>
      </c>
      <c r="E18" s="226"/>
      <c r="F18" s="109"/>
      <c r="G18" s="113">
        <f>+LK.05!G24</f>
        <v>5997670</v>
      </c>
      <c r="H18" s="110"/>
      <c r="I18" s="66"/>
    </row>
    <row r="19" spans="2:14" ht="19.8" x14ac:dyDescent="0.5">
      <c r="B19" s="65"/>
      <c r="C19" s="112"/>
      <c r="D19" s="226" t="s">
        <v>56</v>
      </c>
      <c r="E19" s="226"/>
      <c r="F19" s="109"/>
      <c r="G19" s="113">
        <f>+LK.06!G25</f>
        <v>2722000</v>
      </c>
      <c r="H19" s="110"/>
      <c r="I19" s="66"/>
    </row>
    <row r="20" spans="2:14" ht="19.8" x14ac:dyDescent="0.5">
      <c r="B20" s="65"/>
      <c r="C20" s="112"/>
      <c r="D20" s="226" t="s">
        <v>61</v>
      </c>
      <c r="E20" s="226"/>
      <c r="F20" s="109"/>
      <c r="G20" s="113">
        <f>+LK.07!G26</f>
        <v>11511387</v>
      </c>
      <c r="H20" s="110"/>
      <c r="I20" s="66"/>
    </row>
    <row r="21" spans="2:14" ht="19.8" x14ac:dyDescent="0.5">
      <c r="B21" s="65"/>
      <c r="C21" s="112"/>
      <c r="D21" s="226" t="s">
        <v>90</v>
      </c>
      <c r="E21" s="226"/>
      <c r="F21" s="109"/>
      <c r="G21" s="113">
        <f>+LK.08!G27</f>
        <v>12731494.92</v>
      </c>
      <c r="H21" s="110"/>
      <c r="I21" s="66"/>
    </row>
    <row r="22" spans="2:14" ht="20.399999999999999" thickBot="1" x14ac:dyDescent="0.55000000000000004">
      <c r="B22" s="65"/>
      <c r="C22" s="114"/>
      <c r="D22" s="115"/>
      <c r="E22" s="116"/>
      <c r="F22" s="117"/>
      <c r="G22" s="118"/>
      <c r="H22" s="119"/>
      <c r="I22" s="66"/>
    </row>
    <row r="23" spans="2:14" ht="22.2" thickTop="1" thickBot="1" x14ac:dyDescent="0.55000000000000004">
      <c r="B23" s="65"/>
      <c r="C23" s="251"/>
      <c r="D23" s="252"/>
      <c r="E23" s="253" t="s">
        <v>25</v>
      </c>
      <c r="F23" s="254"/>
      <c r="G23" s="255">
        <f>SUM(G14:G21)</f>
        <v>49810445.920000002</v>
      </c>
      <c r="H23" s="256">
        <f>H10-G23</f>
        <v>703320147.13500011</v>
      </c>
      <c r="I23" s="66"/>
    </row>
    <row r="24" spans="2:14" ht="19.2" thickTop="1" x14ac:dyDescent="0.45">
      <c r="B24" s="65"/>
      <c r="C24" s="36"/>
      <c r="D24" s="39"/>
      <c r="E24" s="39"/>
      <c r="F24" s="33"/>
      <c r="G24" s="33"/>
      <c r="H24" s="34"/>
      <c r="I24" s="66"/>
    </row>
    <row r="25" spans="2:14" ht="19.8" x14ac:dyDescent="0.5">
      <c r="B25" s="65"/>
      <c r="C25" s="204" t="s">
        <v>19</v>
      </c>
      <c r="D25" s="238" t="s">
        <v>18</v>
      </c>
      <c r="E25" s="238"/>
      <c r="F25" s="109"/>
      <c r="G25" s="109"/>
      <c r="H25" s="110"/>
      <c r="I25" s="66"/>
    </row>
    <row r="26" spans="2:14" ht="19.8" x14ac:dyDescent="0.45">
      <c r="B26" s="65"/>
      <c r="C26" s="42">
        <v>44846</v>
      </c>
      <c r="D26" s="241" t="s">
        <v>64</v>
      </c>
      <c r="E26" s="241"/>
      <c r="F26" s="243"/>
      <c r="G26" s="244">
        <v>17164618.43</v>
      </c>
      <c r="H26" s="34"/>
      <c r="I26" s="66"/>
    </row>
    <row r="27" spans="2:14" ht="19.8" x14ac:dyDescent="0.5">
      <c r="B27" s="65"/>
      <c r="C27" s="204" t="s">
        <v>19</v>
      </c>
      <c r="D27" s="238" t="s">
        <v>97</v>
      </c>
      <c r="E27" s="238"/>
      <c r="F27" s="239" t="s">
        <v>99</v>
      </c>
      <c r="G27" s="247" t="s">
        <v>100</v>
      </c>
      <c r="H27" s="248" t="s">
        <v>101</v>
      </c>
      <c r="I27" s="66"/>
    </row>
    <row r="28" spans="2:14" ht="20.399999999999999" x14ac:dyDescent="0.45">
      <c r="B28" s="65"/>
      <c r="C28" s="240">
        <v>44673</v>
      </c>
      <c r="D28" s="242" t="s">
        <v>98</v>
      </c>
      <c r="E28" s="242"/>
      <c r="F28" s="245"/>
      <c r="G28" s="246">
        <v>17100564.350000001</v>
      </c>
      <c r="H28" s="108"/>
      <c r="I28" s="66"/>
    </row>
    <row r="29" spans="2:14" ht="18.600000000000001" x14ac:dyDescent="0.45">
      <c r="B29" s="65"/>
      <c r="C29" s="111"/>
      <c r="D29" s="109"/>
      <c r="E29" s="109"/>
      <c r="F29" s="109"/>
      <c r="G29" s="125">
        <v>0</v>
      </c>
      <c r="H29" s="110"/>
      <c r="I29" s="66"/>
      <c r="N29" s="105"/>
    </row>
    <row r="30" spans="2:14" ht="21" x14ac:dyDescent="0.5">
      <c r="B30" s="65"/>
      <c r="C30" s="111"/>
      <c r="D30" s="109"/>
      <c r="E30" s="138" t="s">
        <v>24</v>
      </c>
      <c r="F30" s="126"/>
      <c r="G30" s="129">
        <f>G26-SUM(G28:G29)</f>
        <v>64054.079999998212</v>
      </c>
      <c r="H30" s="110"/>
      <c r="I30" s="66"/>
    </row>
    <row r="31" spans="2:14" ht="19.2" thickBot="1" x14ac:dyDescent="0.5">
      <c r="B31" s="65"/>
      <c r="C31" s="61"/>
      <c r="D31" s="58"/>
      <c r="E31" s="58"/>
      <c r="F31" s="58"/>
      <c r="G31" s="58"/>
      <c r="H31" s="57"/>
      <c r="I31" s="66"/>
    </row>
    <row r="32" spans="2:14" ht="21.6" thickTop="1" x14ac:dyDescent="0.5">
      <c r="B32" s="65"/>
      <c r="C32" s="257" t="s">
        <v>26</v>
      </c>
      <c r="D32" s="258"/>
      <c r="E32" s="258"/>
      <c r="F32" s="259"/>
      <c r="G32" s="260">
        <f>G23+G26</f>
        <v>66975064.350000001</v>
      </c>
      <c r="H32" s="261">
        <f>H10-G32</f>
        <v>686155528.70500004</v>
      </c>
      <c r="I32" s="66"/>
    </row>
    <row r="33" spans="2:9" ht="19.8" x14ac:dyDescent="0.5">
      <c r="B33" s="65"/>
      <c r="C33" s="73" t="s">
        <v>27</v>
      </c>
      <c r="D33" s="31"/>
      <c r="E33" s="74"/>
      <c r="F33" s="33"/>
      <c r="G33" s="33"/>
      <c r="H33" s="34"/>
      <c r="I33" s="66"/>
    </row>
    <row r="34" spans="2:9" ht="21" x14ac:dyDescent="0.5">
      <c r="B34" s="65"/>
      <c r="C34" s="48" t="s">
        <v>28</v>
      </c>
      <c r="D34" s="49" t="s">
        <v>1</v>
      </c>
      <c r="E34" s="130">
        <f>G30</f>
        <v>64054.079999998212</v>
      </c>
      <c r="F34" s="33"/>
      <c r="G34" s="33"/>
      <c r="H34" s="34"/>
      <c r="I34" s="66"/>
    </row>
    <row r="35" spans="2:9" ht="19.8" x14ac:dyDescent="0.5">
      <c r="B35" s="65"/>
      <c r="C35" s="48" t="s">
        <v>29</v>
      </c>
      <c r="D35" s="49" t="s">
        <v>1</v>
      </c>
      <c r="E35" s="76" t="s">
        <v>30</v>
      </c>
      <c r="F35" s="33"/>
      <c r="G35" s="33"/>
      <c r="H35" s="34"/>
      <c r="I35" s="66"/>
    </row>
    <row r="36" spans="2:9" ht="19.8" x14ac:dyDescent="0.5">
      <c r="B36" s="65"/>
      <c r="C36" s="51" t="s">
        <v>31</v>
      </c>
      <c r="D36" s="52" t="s">
        <v>1</v>
      </c>
      <c r="E36" s="77" t="s">
        <v>32</v>
      </c>
      <c r="F36" s="54"/>
      <c r="G36" s="206" t="s">
        <v>48</v>
      </c>
      <c r="H36" s="207"/>
      <c r="I36" s="66"/>
    </row>
    <row r="37" spans="2:9" ht="6" customHeight="1" x14ac:dyDescent="0.45">
      <c r="B37" s="67"/>
      <c r="C37" s="54"/>
      <c r="D37" s="54"/>
      <c r="E37" s="54"/>
      <c r="F37" s="68"/>
      <c r="G37" s="68"/>
      <c r="H37" s="68"/>
      <c r="I37" s="68"/>
    </row>
    <row r="38" spans="2:9" ht="18.600000000000001" x14ac:dyDescent="0.45">
      <c r="C38" s="2"/>
      <c r="D38" s="2"/>
      <c r="E38" s="2"/>
      <c r="F38" s="2"/>
      <c r="G38" s="2"/>
      <c r="H38" s="2"/>
    </row>
    <row r="39" spans="2:9" ht="18.600000000000001" x14ac:dyDescent="0.45">
      <c r="C39" s="14" t="s">
        <v>33</v>
      </c>
      <c r="D39" s="15"/>
      <c r="E39" s="16"/>
      <c r="F39" s="249" t="s">
        <v>19</v>
      </c>
      <c r="G39" s="249" t="s">
        <v>102</v>
      </c>
      <c r="H39" s="250" t="s">
        <v>100</v>
      </c>
    </row>
    <row r="40" spans="2:9" ht="19.8" x14ac:dyDescent="0.45">
      <c r="C40" s="14"/>
      <c r="D40" s="15"/>
      <c r="E40" s="16"/>
      <c r="F40" s="18"/>
      <c r="G40" s="19"/>
      <c r="H40" s="2"/>
    </row>
    <row r="41" spans="2:9" ht="19.8" x14ac:dyDescent="0.45">
      <c r="C41" s="14" t="s">
        <v>35</v>
      </c>
      <c r="D41" s="15"/>
      <c r="E41" s="16">
        <v>75313059305.5</v>
      </c>
      <c r="F41" s="20"/>
      <c r="G41" s="21"/>
      <c r="H41" s="2"/>
    </row>
    <row r="42" spans="2:9" ht="19.8" x14ac:dyDescent="0.45">
      <c r="C42" s="22">
        <v>0.01</v>
      </c>
      <c r="D42" s="15"/>
      <c r="E42" s="16">
        <f>E41*C42</f>
        <v>753130593.05500007</v>
      </c>
      <c r="F42" s="20"/>
      <c r="G42" s="23"/>
      <c r="H42" s="2"/>
    </row>
    <row r="43" spans="2:9" ht="18.600000000000001" x14ac:dyDescent="0.45">
      <c r="C43" s="2"/>
      <c r="D43" s="2"/>
      <c r="E43" s="2"/>
      <c r="F43" s="2"/>
      <c r="G43" s="2"/>
      <c r="H43" s="2"/>
    </row>
    <row r="44" spans="2:9" ht="18.600000000000001" x14ac:dyDescent="0.45">
      <c r="C44" s="2"/>
      <c r="D44" s="2"/>
      <c r="E44" s="2"/>
      <c r="F44" s="2"/>
      <c r="G44" s="2"/>
      <c r="H44" s="2"/>
    </row>
  </sheetData>
  <mergeCells count="22">
    <mergeCell ref="D28:E28"/>
    <mergeCell ref="D27:E27"/>
    <mergeCell ref="D25:E25"/>
    <mergeCell ref="D26:E26"/>
    <mergeCell ref="D17:E17"/>
    <mergeCell ref="D18:E18"/>
    <mergeCell ref="D19:E19"/>
    <mergeCell ref="D20:E20"/>
    <mergeCell ref="D21:E21"/>
    <mergeCell ref="C9:E9"/>
    <mergeCell ref="C11:E11"/>
    <mergeCell ref="G36:H36"/>
    <mergeCell ref="F4:G4"/>
    <mergeCell ref="F5:G5"/>
    <mergeCell ref="F6:G6"/>
    <mergeCell ref="F7:G7"/>
    <mergeCell ref="D12:E12"/>
    <mergeCell ref="C13:E13"/>
    <mergeCell ref="C32:E32"/>
    <mergeCell ref="D14:E14"/>
    <mergeCell ref="D15:E15"/>
    <mergeCell ref="D16:E16"/>
  </mergeCells>
  <pageMargins left="3.937007874015748E-2" right="3.937007874015748E-2" top="3.937007874015748E-2" bottom="3.937007874015748E-2" header="3.937007874015748E-2" footer="3.937007874015748E-2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2022-10-14T04:01:08Z</cp:lastPrinted>
  <dcterms:created xsi:type="dcterms:W3CDTF">2022-10-10T04:50:18Z</dcterms:created>
  <dcterms:modified xsi:type="dcterms:W3CDTF">2022-10-16T16:18:22Z</dcterms:modified>
</cp:coreProperties>
</file>