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nilson02\AppData\Local\Microsoft\Windows\Temporary Internet Files\Content.Outlook\GPC8KQB4\"/>
    </mc:Choice>
  </mc:AlternateContent>
  <bookViews>
    <workbookView xWindow="211290" yWindow="990" windowWidth="19440" windowHeight="6525"/>
  </bookViews>
  <sheets>
    <sheet name="INDICADOR" sheetId="6" r:id="rId1"/>
    <sheet name="BASE DE DADOS CRONOGRAMA" sheetId="9" r:id="rId2"/>
    <sheet name="BASE DE DADOS INDICADORES" sheetId="8" r:id="rId3"/>
    <sheet name="RESULTADO OPERACIONAL" sheetId="10" r:id="rId4"/>
    <sheet name="BASE DE DADOS 2" sheetId="11" r:id="rId5"/>
  </sheets>
  <definedNames>
    <definedName name="AF" localSheetId="3">#REF!</definedName>
    <definedName name="AF">#REF!</definedName>
    <definedName name="BASE" localSheetId="3">#REF!</definedName>
    <definedName name="BASE">#REF!</definedName>
    <definedName name="BASE1" localSheetId="3">#REF!</definedName>
    <definedName name="BASE1">#REF!</definedName>
    <definedName name="BASE3" localSheetId="3">#REF!</definedName>
    <definedName name="BASE3">#REF!</definedName>
    <definedName name="BASEGERAL" localSheetId="3">#REF!</definedName>
    <definedName name="BASEGERAL">#REF!</definedName>
    <definedName name="BASEUND" localSheetId="3">#REF!</definedName>
    <definedName name="BASEUND">#REF!</definedName>
    <definedName name="Cadastro" localSheetId="3">#REF!</definedName>
    <definedName name="Cadastro">#REF!</definedName>
  </definedNames>
  <calcPr calcId="152511"/>
</workbook>
</file>

<file path=xl/calcChain.xml><?xml version="1.0" encoding="utf-8"?>
<calcChain xmlns="http://schemas.openxmlformats.org/spreadsheetml/2006/main">
  <c r="N33" i="11" l="1"/>
  <c r="N25" i="11"/>
  <c r="N26" i="11"/>
  <c r="N27" i="11"/>
  <c r="N28" i="11"/>
  <c r="N29" i="11"/>
  <c r="N30" i="11"/>
  <c r="N24" i="11"/>
  <c r="N15" i="11"/>
  <c r="N16" i="11"/>
  <c r="N17" i="11"/>
  <c r="N18" i="11"/>
  <c r="N19" i="11"/>
  <c r="N20" i="11"/>
  <c r="N14" i="11"/>
  <c r="N5" i="11"/>
  <c r="N6" i="11"/>
  <c r="N7" i="11"/>
  <c r="N8" i="11"/>
  <c r="N9" i="11"/>
  <c r="N10" i="11"/>
  <c r="N4" i="11"/>
  <c r="E33" i="11"/>
  <c r="E30" i="11"/>
  <c r="E25" i="11"/>
  <c r="E26" i="11"/>
  <c r="E27" i="11"/>
  <c r="E28" i="11"/>
  <c r="E29" i="11"/>
  <c r="E24" i="11"/>
  <c r="E15" i="11"/>
  <c r="E16" i="11"/>
  <c r="E17" i="11"/>
  <c r="E18" i="11"/>
  <c r="E19" i="11"/>
  <c r="E20" i="11"/>
  <c r="E14" i="11"/>
  <c r="E10" i="11"/>
  <c r="E5" i="11"/>
  <c r="E6" i="11"/>
  <c r="E7" i="11"/>
  <c r="E8" i="11"/>
  <c r="E9" i="11"/>
  <c r="E4" i="11"/>
  <c r="R33" i="11" l="1"/>
  <c r="Q33" i="11"/>
  <c r="O33" i="11"/>
  <c r="M33" i="11"/>
  <c r="L33" i="11"/>
  <c r="I33" i="11"/>
  <c r="H33" i="11"/>
  <c r="F33" i="11"/>
  <c r="D33" i="11"/>
  <c r="C33" i="11"/>
  <c r="Q30" i="11"/>
  <c r="R30" i="11" s="1"/>
  <c r="O30" i="11"/>
  <c r="M30" i="11"/>
  <c r="L30" i="11"/>
  <c r="R29" i="11"/>
  <c r="Q29" i="11"/>
  <c r="Q28" i="11"/>
  <c r="R28" i="11" s="1"/>
  <c r="R27" i="11"/>
  <c r="Q27" i="11"/>
  <c r="Q26" i="11"/>
  <c r="R26" i="11" s="1"/>
  <c r="R25" i="11"/>
  <c r="Q25" i="11"/>
  <c r="Q24" i="11"/>
  <c r="R24" i="11" s="1"/>
  <c r="O20" i="11"/>
  <c r="M20" i="11"/>
  <c r="Q20" i="11" s="1"/>
  <c r="R20" i="11" s="1"/>
  <c r="L20" i="11"/>
  <c r="Q19" i="11"/>
  <c r="R19" i="11" s="1"/>
  <c r="Q18" i="11"/>
  <c r="R18" i="11" s="1"/>
  <c r="Q17" i="11"/>
  <c r="R17" i="11" s="1"/>
  <c r="Q16" i="11"/>
  <c r="R16" i="11" s="1"/>
  <c r="Q15" i="11"/>
  <c r="R15" i="11" s="1"/>
  <c r="Q14" i="11"/>
  <c r="R14" i="11" s="1"/>
  <c r="O10" i="11"/>
  <c r="M10" i="11"/>
  <c r="Q10" i="11" s="1"/>
  <c r="R10" i="11" s="1"/>
  <c r="L10" i="11"/>
  <c r="Q9" i="11"/>
  <c r="R9" i="11" s="1"/>
  <c r="R8" i="11"/>
  <c r="Q8" i="11"/>
  <c r="Q7" i="11"/>
  <c r="R7" i="11" s="1"/>
  <c r="R6" i="11"/>
  <c r="Q6" i="11"/>
  <c r="Q5" i="11"/>
  <c r="R5" i="11" s="1"/>
  <c r="R4" i="11"/>
  <c r="Q4" i="11"/>
  <c r="I30" i="11" l="1"/>
  <c r="H30" i="11"/>
  <c r="F30" i="11"/>
  <c r="D30" i="11"/>
  <c r="C30" i="11"/>
  <c r="I20" i="11"/>
  <c r="H20" i="11"/>
  <c r="F20" i="11"/>
  <c r="D20" i="11"/>
  <c r="C20" i="11"/>
  <c r="H10" i="11"/>
  <c r="I10" i="11" s="1"/>
  <c r="F10" i="11"/>
  <c r="D10" i="11"/>
  <c r="C10" i="11"/>
  <c r="H29" i="11" l="1"/>
  <c r="I29" i="11" s="1"/>
  <c r="H28" i="11"/>
  <c r="I28" i="11" s="1"/>
  <c r="H27" i="11"/>
  <c r="I27" i="11" s="1"/>
  <c r="H26" i="11"/>
  <c r="I26" i="11" s="1"/>
  <c r="H25" i="11"/>
  <c r="I25" i="11" s="1"/>
  <c r="H24" i="11"/>
  <c r="I24" i="11" s="1"/>
  <c r="H19" i="11"/>
  <c r="I19" i="11" s="1"/>
  <c r="H18" i="11"/>
  <c r="I18" i="11" s="1"/>
  <c r="H17" i="11"/>
  <c r="I17" i="11" s="1"/>
  <c r="H16" i="11"/>
  <c r="I16" i="11" s="1"/>
  <c r="H15" i="11"/>
  <c r="I15" i="11" s="1"/>
  <c r="H14" i="11"/>
  <c r="I14" i="11" s="1"/>
  <c r="H6" i="11"/>
  <c r="I6" i="11" s="1"/>
  <c r="H7" i="11"/>
  <c r="I7" i="11" s="1"/>
  <c r="H8" i="11"/>
  <c r="I8" i="11" s="1"/>
  <c r="H9" i="11"/>
  <c r="I9" i="11" s="1"/>
  <c r="H5" i="11" l="1"/>
  <c r="I5" i="11" s="1"/>
  <c r="H4" i="11"/>
  <c r="I4" i="11" s="1"/>
  <c r="B10" i="10" l="1"/>
  <c r="K26" i="9" l="1"/>
  <c r="J26" i="9"/>
  <c r="I26" i="9"/>
  <c r="H26" i="9"/>
  <c r="G26" i="9"/>
  <c r="F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C4" i="8" l="1"/>
  <c r="H27" i="9"/>
  <c r="C5" i="8"/>
  <c r="I27" i="9"/>
  <c r="C6" i="8"/>
  <c r="J27" i="9"/>
  <c r="C3" i="8"/>
  <c r="G27" i="9"/>
  <c r="C7" i="8"/>
  <c r="E7" i="8" s="1"/>
  <c r="F7" i="8" s="1"/>
  <c r="K27" i="9"/>
  <c r="C2" i="8"/>
  <c r="F27" i="9"/>
  <c r="L26" i="9"/>
  <c r="C9" i="8" l="1"/>
  <c r="L27" i="9"/>
  <c r="L20" i="6"/>
  <c r="L21" i="6" l="1"/>
  <c r="L22" i="6"/>
  <c r="L23" i="6"/>
  <c r="L24" i="6"/>
  <c r="L25" i="6"/>
  <c r="L10" i="6" l="1"/>
  <c r="L18" i="6"/>
  <c r="L19" i="6"/>
  <c r="K27" i="6" l="1"/>
  <c r="L26" i="6" s="1"/>
  <c r="J27" i="6"/>
  <c r="B6" i="8" s="1"/>
  <c r="E6" i="8" s="1"/>
  <c r="F6" i="8" s="1"/>
  <c r="I27" i="6"/>
  <c r="B5" i="8" s="1"/>
  <c r="E5" i="8" s="1"/>
  <c r="F5" i="8" s="1"/>
  <c r="H27" i="6"/>
  <c r="B4" i="8" s="1"/>
  <c r="E4" i="8" s="1"/>
  <c r="F4" i="8" s="1"/>
  <c r="G27" i="6"/>
  <c r="B3" i="8" s="1"/>
  <c r="E3" i="8" s="1"/>
  <c r="F3" i="8" s="1"/>
  <c r="F27" i="6"/>
  <c r="B2" i="8" s="1"/>
  <c r="E2" i="8" s="1"/>
  <c r="F2" i="8" s="1"/>
  <c r="L17" i="6"/>
  <c r="L16" i="6"/>
  <c r="L15" i="6"/>
  <c r="L14" i="6"/>
  <c r="L13" i="6"/>
  <c r="L12" i="6"/>
  <c r="L11" i="6"/>
  <c r="L9" i="6"/>
  <c r="L27" i="6" l="1"/>
  <c r="B9" i="8" s="1"/>
  <c r="E9" i="8" s="1"/>
  <c r="F9" i="8" l="1"/>
  <c r="B14" i="10"/>
  <c r="B16" i="10" s="1"/>
</calcChain>
</file>

<file path=xl/sharedStrings.xml><?xml version="1.0" encoding="utf-8"?>
<sst xmlns="http://schemas.openxmlformats.org/spreadsheetml/2006/main" count="190" uniqueCount="64">
  <si>
    <t>Total</t>
  </si>
  <si>
    <t>CÓDIGO</t>
  </si>
  <si>
    <t>DESCRIÇÃO</t>
  </si>
  <si>
    <t>seg</t>
  </si>
  <si>
    <t>ter</t>
  </si>
  <si>
    <t>qua</t>
  </si>
  <si>
    <t>qui</t>
  </si>
  <si>
    <t>sex</t>
  </si>
  <si>
    <t>sáb</t>
  </si>
  <si>
    <t>LINHA</t>
  </si>
  <si>
    <t>TOTAL PRODUZIDO</t>
  </si>
  <si>
    <t>TOTAL PEDIDO</t>
  </si>
  <si>
    <t>TOTAL</t>
  </si>
  <si>
    <t>QTD</t>
  </si>
  <si>
    <t>CRONOGRAMA DE PRODUÇÃO</t>
  </si>
  <si>
    <t>SALDO</t>
  </si>
  <si>
    <t>PRODUZIDO</t>
  </si>
  <si>
    <t>EGEO RED DES COL 10ML</t>
  </si>
  <si>
    <t>FLAC CRAZ CECITA B DES COL BOTICOLL 4X1ML</t>
  </si>
  <si>
    <t xml:space="preserve">POTE N/SPA ACUC ESF AMEIXA 200G V2 </t>
  </si>
  <si>
    <t>412689.00</t>
  </si>
  <si>
    <t>FLAC BOTICA 214 1,0ML C/03</t>
  </si>
  <si>
    <t>412701.00</t>
  </si>
  <si>
    <t xml:space="preserve">POTE N/SPA MASC TRAT CAP VINOT 200G V4 </t>
  </si>
  <si>
    <t>FLACONETE COFFEE MAN WOMAN 1ML C/04</t>
  </si>
  <si>
    <t>FLACONETE COFFEE WOM SED DES COL 4ML VE</t>
  </si>
  <si>
    <t>DEM VIAL TRIP DES COL 4ML</t>
  </si>
  <si>
    <t>DEM AFLORA FL/CER DEO COL SP CPO PER 4ML</t>
  </si>
  <si>
    <t>DEM CARBON TURBO DES COL 4ML</t>
  </si>
  <si>
    <t>DEM AURIEN DEO COL TURQUESA 4ML</t>
  </si>
  <si>
    <t>DEM ON MEN DEO COL FLANKER 4ML</t>
  </si>
  <si>
    <t>DEM CARBON CROMO DEO COL 4ML</t>
  </si>
  <si>
    <t>FLACONETE GLAMOUR S/BLACK DES COL 4ML VE</t>
  </si>
  <si>
    <t>DEM FLORATTA DES COL VE F/SECRET 4ML</t>
  </si>
  <si>
    <t>DEM ZAAD EAU DE PARFUM MONDO 4ML</t>
  </si>
  <si>
    <t>DEM IMPRESSION EDP 4ML</t>
  </si>
  <si>
    <t>DEM VIAL CLUB 6 CASSINO DES COL 4ML</t>
  </si>
  <si>
    <t>META</t>
  </si>
  <si>
    <t>EFICIÊNCIA</t>
  </si>
  <si>
    <t>DIA</t>
  </si>
  <si>
    <t>SEG</t>
  </si>
  <si>
    <t>TER</t>
  </si>
  <si>
    <t>QUA</t>
  </si>
  <si>
    <t>QUI</t>
  </si>
  <si>
    <t>SEX</t>
  </si>
  <si>
    <t>SÁB</t>
  </si>
  <si>
    <t>DESEMPENHO</t>
  </si>
  <si>
    <t>CATEGORIA</t>
  </si>
  <si>
    <t>VARIAÇÃO</t>
  </si>
  <si>
    <t>Ruim</t>
  </si>
  <si>
    <t>Regular</t>
  </si>
  <si>
    <t>Bom</t>
  </si>
  <si>
    <t>Ótimo</t>
  </si>
  <si>
    <t>PONTEIRO</t>
  </si>
  <si>
    <t>Valor</t>
  </si>
  <si>
    <t>Largura</t>
  </si>
  <si>
    <t>REPROVADO</t>
  </si>
  <si>
    <t>META EFICIÊNCIA</t>
  </si>
  <si>
    <t>FLOWPACK 7 1º TURNO</t>
  </si>
  <si>
    <t>FLOWPACK 7 2º TURNO</t>
  </si>
  <si>
    <t>FLOWPACK 7 3º TURNO</t>
  </si>
  <si>
    <t>FLOWPACK 8 1º TURNO</t>
  </si>
  <si>
    <t>FLOWPACK 8 2º TURNO</t>
  </si>
  <si>
    <t>FLOWPACK 8 3º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</si>
</sst>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b/>
      <i/>
      <sz val="8"/>
      <color rgb="FFFFFFFF"/>
      <name val="Arial"/>
      <family val="2"/>
    </font>
    <font>
      <i/>
      <sz val="8"/>
      <color rgb="FFFFFFFF"/>
      <name val="Arial"/>
      <family val="2"/>
    </font>
    <font>
      <b/>
      <i/>
      <sz val="8"/>
      <color theme="1"/>
      <name val="Arial"/>
      <family val="2"/>
    </font>
    <font>
      <b/>
      <i/>
      <sz val="8"/>
      <color rgb="FF0000FF"/>
      <name val="Arial"/>
      <family val="2"/>
    </font>
    <font>
      <b/>
      <i/>
      <sz val="8"/>
      <name val="Arial"/>
      <family val="2"/>
    </font>
    <font>
      <b/>
      <i/>
      <sz val="8"/>
      <color rgb="FFFF0000"/>
      <name val="Arial"/>
      <family val="2"/>
    </font>
    <font>
      <b/>
      <i/>
      <sz val="8"/>
      <color theme="0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8EA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3">
    <xf numFmtId="0" fontId="0" fillId="0" borderId="0" xfId="0"/>
    <xf numFmtId="3" fontId="3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16" fontId="7" fillId="3" borderId="1" xfId="0" applyNumberFormat="1" applyFont="1" applyFill="1" applyBorder="1" applyAlignment="1">
      <alignment horizontal="center" vertical="center" wrapText="1"/>
    </xf>
    <xf numFmtId="3" fontId="0" fillId="0" borderId="2" xfId="0" applyNumberFormat="1" applyBorder="1"/>
    <xf numFmtId="3" fontId="3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0" fillId="0" borderId="0" xfId="0" applyNumberFormat="1"/>
    <xf numFmtId="3" fontId="0" fillId="0" borderId="0" xfId="0" applyNumberFormat="1"/>
    <xf numFmtId="0" fontId="0" fillId="0" borderId="2" xfId="0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1" applyFont="1" applyFill="1" applyBorder="1"/>
    <xf numFmtId="0" fontId="9" fillId="0" borderId="1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/>
    </xf>
    <xf numFmtId="0" fontId="12" fillId="0" borderId="0" xfId="0" applyFont="1"/>
    <xf numFmtId="9" fontId="0" fillId="0" borderId="0" xfId="1" applyNumberFormat="1" applyFont="1"/>
    <xf numFmtId="9" fontId="0" fillId="0" borderId="0" xfId="1" applyFont="1"/>
    <xf numFmtId="164" fontId="0" fillId="0" borderId="0" xfId="0" applyNumberFormat="1"/>
    <xf numFmtId="9" fontId="0" fillId="0" borderId="2" xfId="1" applyNumberFormat="1" applyFont="1" applyBorder="1"/>
    <xf numFmtId="0" fontId="0" fillId="0" borderId="0" xfId="0" applyBorder="1"/>
    <xf numFmtId="9" fontId="13" fillId="0" borderId="2" xfId="1" applyNumberFormat="1" applyFont="1" applyBorder="1" applyAlignment="1">
      <alignment horizontal="center"/>
    </xf>
    <xf numFmtId="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/>
    <xf numFmtId="9" fontId="13" fillId="0" borderId="2" xfId="1" applyFont="1" applyBorder="1"/>
    <xf numFmtId="0" fontId="0" fillId="0" borderId="6" xfId="0" applyBorder="1"/>
    <xf numFmtId="9" fontId="0" fillId="0" borderId="6" xfId="0" applyNumberFormat="1" applyBorder="1"/>
    <xf numFmtId="0" fontId="0" fillId="0" borderId="8" xfId="0" applyBorder="1"/>
    <xf numFmtId="0" fontId="13" fillId="0" borderId="10" xfId="0" applyFont="1" applyFill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13" fillId="0" borderId="10" xfId="1" applyFont="1" applyFill="1" applyBorder="1" applyAlignment="1">
      <alignment horizontal="center"/>
    </xf>
    <xf numFmtId="9" fontId="13" fillId="0" borderId="10" xfId="1" applyNumberFormat="1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9" fontId="13" fillId="0" borderId="10" xfId="0" applyNumberFormat="1" applyFont="1" applyBorder="1" applyAlignment="1">
      <alignment horizontal="center"/>
    </xf>
    <xf numFmtId="9" fontId="13" fillId="0" borderId="10" xfId="1" applyFont="1" applyBorder="1" applyAlignment="1">
      <alignment horizontal="center"/>
    </xf>
    <xf numFmtId="0" fontId="13" fillId="0" borderId="2" xfId="0" applyFont="1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5750B"/>
      <color rgb="FF38EA00"/>
      <color rgb="FFE3DE00"/>
      <color rgb="FF2F0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00B05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tx>
            <c:strRef>
              <c:f>'BASE DE DADOS INDICADORES'!$C$1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INDICADORES'!$E$2:$F$2</c:f>
              <c:numCache>
                <c:formatCode>0%</c:formatCode>
                <c:ptCount val="2"/>
                <c:pt idx="0">
                  <c:v>0.63234236394150078</c:v>
                </c:pt>
                <c:pt idx="1">
                  <c:v>0.36765763605849922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00B05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tx>
            <c:strRef>
              <c:f>'BASE DE DADOS INDICADORES'!$C$1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val>
            <c:numRef>
              <c:f>'BASE DE DADOS INDICADORES'!$E$2:$F$2</c:f>
              <c:numCache>
                <c:formatCode>0%</c:formatCode>
                <c:ptCount val="2"/>
                <c:pt idx="0">
                  <c:v>0.63234236394150078</c:v>
                </c:pt>
                <c:pt idx="1">
                  <c:v>0.36765763605849922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</c:dPt>
          <c:val>
            <c:numRef>
              <c:f>'BASE DE DADOS INDICADORES'!$E$3:$F$3</c:f>
              <c:numCache>
                <c:formatCode>0%</c:formatCode>
                <c:ptCount val="2"/>
                <c:pt idx="0">
                  <c:v>0.60840725645328853</c:v>
                </c:pt>
                <c:pt idx="1">
                  <c:v>0.39159274354671147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7030A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val>
            <c:numRef>
              <c:f>'BASE DE DADOS INDICADORES'!$E$4:$F$4</c:f>
              <c:numCache>
                <c:formatCode>0%</c:formatCode>
                <c:ptCount val="2"/>
                <c:pt idx="0">
                  <c:v>0.62838647806281467</c:v>
                </c:pt>
                <c:pt idx="1">
                  <c:v>0.37161352193718533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38EA0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val>
            <c:numRef>
              <c:f>'BASE DE DADOS INDICADORES'!$E$5:$F$5</c:f>
              <c:numCache>
                <c:formatCode>0%</c:formatCode>
                <c:ptCount val="2"/>
                <c:pt idx="0">
                  <c:v>0.78822025093902337</c:v>
                </c:pt>
                <c:pt idx="1">
                  <c:v>0.21177974906097663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FF000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val>
            <c:numRef>
              <c:f>'BASE DE DADOS INDICADORES'!$E$6:$F$6</c:f>
              <c:numCache>
                <c:formatCode>0%</c:formatCode>
                <c:ptCount val="2"/>
                <c:pt idx="0">
                  <c:v>0.92008311356189565</c:v>
                </c:pt>
                <c:pt idx="1">
                  <c:v>7.9916886438104351E-2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rgbClr val="F5750B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/>
            </c:spPr>
          </c:dPt>
          <c:val>
            <c:numRef>
              <c:f>'BASE DE DADOS INDICADORES'!$E$7:$F$7</c:f>
              <c:numCache>
                <c:formatCode>0%</c:formatCode>
                <c:ptCount val="2"/>
                <c:pt idx="0">
                  <c:v>0.44052000000000002</c:v>
                </c:pt>
                <c:pt idx="1">
                  <c:v>0.55947999999999998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'RESULTADO OPERACIONAL'!$A$6:$A$10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'RESULTADO OPERACIONAL'!$B$6:$B$10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1"/>
      </c:doughnutChart>
      <c:pieChart>
        <c:varyColors val="1"/>
        <c:ser>
          <c:idx val="1"/>
          <c:order val="1"/>
          <c:tx>
            <c:v>PONTEIRO</c:v>
          </c:tx>
          <c:spPr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'RESULTADO OPERACIONAL'!$B$14:$B$16</c:f>
              <c:numCache>
                <c:formatCode>0%</c:formatCode>
                <c:ptCount val="3"/>
                <c:pt idx="0">
                  <c:v>0.74292735555022771</c:v>
                </c:pt>
                <c:pt idx="1">
                  <c:v>0.02</c:v>
                </c:pt>
                <c:pt idx="2">
                  <c:v>1.2370726444497722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MÁQUINA</a:t>
            </a:r>
            <a:r>
              <a:rPr lang="pt-BR" baseline="0"/>
              <a:t> 7 - FLOWPACK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1º TURNO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2'!$D$4:$D$9</c:f>
              <c:numCache>
                <c:formatCode>#,##0</c:formatCode>
                <c:ptCount val="6"/>
                <c:pt idx="0">
                  <c:v>47000</c:v>
                </c:pt>
                <c:pt idx="1">
                  <c:v>45000</c:v>
                </c:pt>
                <c:pt idx="2">
                  <c:v>49000</c:v>
                </c:pt>
                <c:pt idx="3">
                  <c:v>50000</c:v>
                </c:pt>
                <c:pt idx="4">
                  <c:v>48000</c:v>
                </c:pt>
                <c:pt idx="5">
                  <c:v>35000</c:v>
                </c:pt>
              </c:numCache>
            </c:numRef>
          </c:val>
        </c:ser>
        <c:ser>
          <c:idx val="1"/>
          <c:order val="1"/>
          <c:tx>
            <c:v>2º TURNO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2'!$D$14:$D$19</c:f>
              <c:numCache>
                <c:formatCode>#,##0</c:formatCode>
                <c:ptCount val="6"/>
                <c:pt idx="0">
                  <c:v>50000</c:v>
                </c:pt>
                <c:pt idx="1">
                  <c:v>45000</c:v>
                </c:pt>
                <c:pt idx="2">
                  <c:v>48000</c:v>
                </c:pt>
                <c:pt idx="3">
                  <c:v>46000</c:v>
                </c:pt>
                <c:pt idx="4">
                  <c:v>44000</c:v>
                </c:pt>
                <c:pt idx="5">
                  <c:v>35000</c:v>
                </c:pt>
              </c:numCache>
            </c:numRef>
          </c:val>
        </c:ser>
        <c:ser>
          <c:idx val="2"/>
          <c:order val="2"/>
          <c:tx>
            <c:v>3º TURNO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2'!$D$24:$D$29</c:f>
              <c:numCache>
                <c:formatCode>#,##0</c:formatCode>
                <c:ptCount val="6"/>
                <c:pt idx="0">
                  <c:v>50000</c:v>
                </c:pt>
                <c:pt idx="1">
                  <c:v>52000</c:v>
                </c:pt>
                <c:pt idx="2">
                  <c:v>51000</c:v>
                </c:pt>
                <c:pt idx="3">
                  <c:v>49000</c:v>
                </c:pt>
                <c:pt idx="4">
                  <c:v>50000</c:v>
                </c:pt>
                <c:pt idx="5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05424"/>
        <c:axId val="414005984"/>
      </c:barChart>
      <c:lineChart>
        <c:grouping val="standard"/>
        <c:varyColors val="0"/>
        <c:ser>
          <c:idx val="3"/>
          <c:order val="3"/>
          <c:tx>
            <c:v>META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'BASE DE DADOS 2'!$C$4:$C$9</c:f>
              <c:numCache>
                <c:formatCode>#,##0</c:formatCode>
                <c:ptCount val="6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07104"/>
        <c:axId val="414006544"/>
      </c:lineChart>
      <c:catAx>
        <c:axId val="4140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05984"/>
        <c:crosses val="autoZero"/>
        <c:auto val="1"/>
        <c:lblAlgn val="ctr"/>
        <c:lblOffset val="100"/>
        <c:noMultiLvlLbl val="0"/>
      </c:catAx>
      <c:valAx>
        <c:axId val="41400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005424"/>
        <c:crosses val="autoZero"/>
        <c:crossBetween val="between"/>
        <c:majorUnit val="5000"/>
      </c:valAx>
      <c:valAx>
        <c:axId val="414006544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414007104"/>
        <c:crosses val="max"/>
        <c:crossBetween val="between"/>
      </c:valAx>
      <c:catAx>
        <c:axId val="41400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140065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MÁQUINA</a:t>
            </a:r>
            <a:r>
              <a:rPr lang="pt-BR" baseline="0"/>
              <a:t> 8 - FLOWPACK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1º TURNO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2'!$M$4:$M$9</c:f>
              <c:numCache>
                <c:formatCode>#,##0</c:formatCode>
                <c:ptCount val="6"/>
                <c:pt idx="0">
                  <c:v>47000</c:v>
                </c:pt>
                <c:pt idx="1">
                  <c:v>45000</c:v>
                </c:pt>
                <c:pt idx="2">
                  <c:v>49000</c:v>
                </c:pt>
                <c:pt idx="3">
                  <c:v>50000</c:v>
                </c:pt>
                <c:pt idx="4">
                  <c:v>48000</c:v>
                </c:pt>
                <c:pt idx="5">
                  <c:v>35000</c:v>
                </c:pt>
              </c:numCache>
            </c:numRef>
          </c:val>
        </c:ser>
        <c:ser>
          <c:idx val="1"/>
          <c:order val="1"/>
          <c:tx>
            <c:v>2º TURNO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2'!$M$14:$M$19</c:f>
              <c:numCache>
                <c:formatCode>#,##0</c:formatCode>
                <c:ptCount val="6"/>
                <c:pt idx="0">
                  <c:v>50000</c:v>
                </c:pt>
                <c:pt idx="1">
                  <c:v>45000</c:v>
                </c:pt>
                <c:pt idx="2">
                  <c:v>48000</c:v>
                </c:pt>
                <c:pt idx="3">
                  <c:v>46000</c:v>
                </c:pt>
                <c:pt idx="4">
                  <c:v>44000</c:v>
                </c:pt>
                <c:pt idx="5">
                  <c:v>35000</c:v>
                </c:pt>
              </c:numCache>
            </c:numRef>
          </c:val>
        </c:ser>
        <c:ser>
          <c:idx val="2"/>
          <c:order val="2"/>
          <c:tx>
            <c:v>3º TURNO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2'!$M$24:$M$29</c:f>
              <c:numCache>
                <c:formatCode>#,##0</c:formatCode>
                <c:ptCount val="6"/>
                <c:pt idx="0">
                  <c:v>50000</c:v>
                </c:pt>
                <c:pt idx="1">
                  <c:v>52000</c:v>
                </c:pt>
                <c:pt idx="2">
                  <c:v>51000</c:v>
                </c:pt>
                <c:pt idx="3">
                  <c:v>49000</c:v>
                </c:pt>
                <c:pt idx="4">
                  <c:v>50000</c:v>
                </c:pt>
                <c:pt idx="5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52224"/>
        <c:axId val="418052784"/>
      </c:barChart>
      <c:lineChart>
        <c:grouping val="standard"/>
        <c:varyColors val="0"/>
        <c:ser>
          <c:idx val="3"/>
          <c:order val="3"/>
          <c:tx>
            <c:v>META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2'!$L$4:$L$9</c:f>
              <c:numCache>
                <c:formatCode>#,##0</c:formatCode>
                <c:ptCount val="6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53904"/>
        <c:axId val="418053344"/>
      </c:lineChart>
      <c:catAx>
        <c:axId val="4180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52784"/>
        <c:crosses val="autoZero"/>
        <c:auto val="1"/>
        <c:lblAlgn val="ctr"/>
        <c:lblOffset val="100"/>
        <c:noMultiLvlLbl val="0"/>
      </c:catAx>
      <c:valAx>
        <c:axId val="41805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52224"/>
        <c:crosses val="autoZero"/>
        <c:crossBetween val="between"/>
        <c:majorUnit val="5000"/>
      </c:valAx>
      <c:valAx>
        <c:axId val="418053344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418053904"/>
        <c:crosses val="max"/>
        <c:crossBetween val="between"/>
      </c:valAx>
      <c:catAx>
        <c:axId val="41805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05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FLOWPACK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1º TURNO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coolSlant"/>
            </a:sp3d>
          </c:spPr>
          <c:invertIfNegative val="0"/>
          <c:cat>
            <c:strLit>
              <c:ptCount val="3"/>
              <c:pt idx="0">
                <c:v>META</c:v>
              </c:pt>
              <c:pt idx="1">
                <c:v>PRODUZIDO</c:v>
              </c:pt>
              <c:pt idx="2">
                <c:v>REPROVADO</c:v>
              </c:pt>
            </c:strLit>
          </c:cat>
          <c:val>
            <c:numRef>
              <c:f>('BASE DE DADOS 2'!$C$10:$D$10,'BASE DE DADOS 2'!$F$10)</c:f>
              <c:numCache>
                <c:formatCode>#,##0</c:formatCode>
                <c:ptCount val="3"/>
                <c:pt idx="0">
                  <c:v>330000</c:v>
                </c:pt>
                <c:pt idx="1">
                  <c:v>274000</c:v>
                </c:pt>
                <c:pt idx="2">
                  <c:v>12000</c:v>
                </c:pt>
              </c:numCache>
            </c:numRef>
          </c:val>
          <c:shape val="cylinder"/>
        </c:ser>
        <c:ser>
          <c:idx val="1"/>
          <c:order val="1"/>
          <c:tx>
            <c:v>2º TURNO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3"/>
              <c:pt idx="0">
                <c:v>META</c:v>
              </c:pt>
              <c:pt idx="1">
                <c:v>PRODUZIDO</c:v>
              </c:pt>
              <c:pt idx="2">
                <c:v>REPROVADO</c:v>
              </c:pt>
            </c:strLit>
          </c:cat>
          <c:val>
            <c:numRef>
              <c:f>('BASE DE DADOS 2'!$C$20,'BASE DE DADOS 2'!$D$20,'BASE DE DADOS 2'!$F$20)</c:f>
              <c:numCache>
                <c:formatCode>#,##0</c:formatCode>
                <c:ptCount val="3"/>
                <c:pt idx="0">
                  <c:v>330000</c:v>
                </c:pt>
                <c:pt idx="1">
                  <c:v>268000</c:v>
                </c:pt>
                <c:pt idx="2">
                  <c:v>12000</c:v>
                </c:pt>
              </c:numCache>
            </c:numRef>
          </c:val>
          <c:shape val="cylinder"/>
        </c:ser>
        <c:ser>
          <c:idx val="2"/>
          <c:order val="2"/>
          <c:tx>
            <c:v>3º TURNO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('BASE DE DADOS 2'!$C$30,'BASE DE DADOS 2'!$D$30,'BASE DE DADOS 2'!$F$30)</c:f>
              <c:numCache>
                <c:formatCode>#,##0</c:formatCode>
                <c:ptCount val="3"/>
                <c:pt idx="0">
                  <c:v>330000</c:v>
                </c:pt>
                <c:pt idx="1">
                  <c:v>302000</c:v>
                </c:pt>
                <c:pt idx="2">
                  <c:v>12000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057824"/>
        <c:axId val="418058384"/>
        <c:axId val="204283056"/>
      </c:bar3DChart>
      <c:catAx>
        <c:axId val="4180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58384"/>
        <c:crosses val="autoZero"/>
        <c:auto val="1"/>
        <c:lblAlgn val="ctr"/>
        <c:lblOffset val="100"/>
        <c:noMultiLvlLbl val="0"/>
      </c:catAx>
      <c:valAx>
        <c:axId val="4180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57824"/>
        <c:crosses val="autoZero"/>
        <c:crossBetween val="between"/>
      </c:valAx>
      <c:serAx>
        <c:axId val="20428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583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  <a:latin typeface="+mn-lt"/>
                <a:ea typeface="+mn-ea"/>
                <a:cs typeface="+mn-cs"/>
              </a:rPr>
              <a:t>PRODUÇÃO SEMANA</a:t>
            </a:r>
            <a:endParaRPr lang="pt-BR">
              <a:solidFill>
                <a:schemeClr val="bg1"/>
              </a:solidFill>
            </a:endParaRPr>
          </a:p>
        </c:rich>
      </c:tx>
      <c:layout/>
      <c:overlay val="0"/>
      <c:spPr>
        <a:solidFill>
          <a:srgbClr val="0070C0"/>
        </a:soli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META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INDICADOR!$F$27:$K$27</c:f>
              <c:numCache>
                <c:formatCode>#,##0</c:formatCode>
                <c:ptCount val="6"/>
                <c:pt idx="0">
                  <c:v>25026</c:v>
                </c:pt>
                <c:pt idx="1">
                  <c:v>25026</c:v>
                </c:pt>
                <c:pt idx="2">
                  <c:v>25026</c:v>
                </c:pt>
                <c:pt idx="3">
                  <c:v>25026</c:v>
                </c:pt>
                <c:pt idx="4">
                  <c:v>25026</c:v>
                </c:pt>
                <c:pt idx="5">
                  <c:v>25026</c:v>
                </c:pt>
              </c:numCache>
            </c:numRef>
          </c:val>
          <c:shape val="cylinder"/>
        </c:ser>
        <c:ser>
          <c:idx val="1"/>
          <c:order val="1"/>
          <c:tx>
            <c:v>PRODUZIDO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SEG</c:v>
              </c:pt>
              <c:pt idx="1">
                <c:v>TER</c:v>
              </c:pt>
              <c:pt idx="2">
                <c:v>QUA</c:v>
              </c:pt>
              <c:pt idx="3">
                <c:v>QUI</c:v>
              </c:pt>
              <c:pt idx="4">
                <c:v>SEX</c:v>
              </c:pt>
              <c:pt idx="5">
                <c:v>SAB</c:v>
              </c:pt>
            </c:strLit>
          </c:cat>
          <c:val>
            <c:numRef>
              <c:f>'BASE DE DADOS CRONOGRAMA'!$F$26:$K$26</c:f>
              <c:numCache>
                <c:formatCode>#,##0</c:formatCode>
                <c:ptCount val="6"/>
                <c:pt idx="0">
                  <c:v>15825</c:v>
                </c:pt>
                <c:pt idx="1">
                  <c:v>15226</c:v>
                </c:pt>
                <c:pt idx="2">
                  <c:v>15726</c:v>
                </c:pt>
                <c:pt idx="3">
                  <c:v>19726</c:v>
                </c:pt>
                <c:pt idx="4">
                  <c:v>23026</c:v>
                </c:pt>
                <c:pt idx="5">
                  <c:v>22026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124128"/>
        <c:axId val="286123568"/>
        <c:axId val="0"/>
      </c:bar3DChart>
      <c:catAx>
        <c:axId val="2861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123568"/>
        <c:crosses val="autoZero"/>
        <c:auto val="1"/>
        <c:lblAlgn val="ctr"/>
        <c:lblOffset val="100"/>
        <c:noMultiLvlLbl val="0"/>
      </c:catAx>
      <c:valAx>
        <c:axId val="286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1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SEGUNDA</a:t>
            </a:r>
          </a:p>
        </c:rich>
      </c:tx>
      <c:layout>
        <c:manualLayout>
          <c:xMode val="edge"/>
          <c:yMode val="edge"/>
          <c:x val="0.31822102347703768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0"/>
        <c:ser>
          <c:idx val="0"/>
          <c:order val="0"/>
          <c:spPr>
            <a:solidFill>
              <a:srgbClr val="FFFF0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INDICADORES'!$E$2:$F$2</c:f>
              <c:numCache>
                <c:formatCode>0%</c:formatCode>
                <c:ptCount val="2"/>
                <c:pt idx="0">
                  <c:v>0.63234236394150078</c:v>
                </c:pt>
                <c:pt idx="1">
                  <c:v>0.36765763605849922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TERÇA</a:t>
            </a:r>
          </a:p>
        </c:rich>
      </c:tx>
      <c:layout>
        <c:manualLayout>
          <c:xMode val="edge"/>
          <c:yMode val="edge"/>
          <c:x val="0.37621491533286938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INDICADORES'!$E$3:$F$3</c:f>
              <c:numCache>
                <c:formatCode>0%</c:formatCode>
                <c:ptCount val="2"/>
                <c:pt idx="0">
                  <c:v>0.60840725645328853</c:v>
                </c:pt>
                <c:pt idx="1">
                  <c:v>0.39159274354671147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QUARTA</a:t>
            </a:r>
          </a:p>
        </c:rich>
      </c:tx>
      <c:layout>
        <c:manualLayout>
          <c:xMode val="edge"/>
          <c:yMode val="edge"/>
          <c:x val="0.36461493852934351"/>
          <c:y val="9.9374021909233185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0"/>
        <c:ser>
          <c:idx val="0"/>
          <c:order val="0"/>
          <c:spPr>
            <a:solidFill>
              <a:srgbClr val="7030A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INDICADORES'!$E$4:$F$4</c:f>
              <c:numCache>
                <c:formatCode>0%</c:formatCode>
                <c:ptCount val="2"/>
                <c:pt idx="0">
                  <c:v>0.62838647806281467</c:v>
                </c:pt>
                <c:pt idx="1">
                  <c:v>0.37161352193718533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QUINTA</a:t>
            </a:r>
          </a:p>
        </c:rich>
      </c:tx>
      <c:layout>
        <c:manualLayout>
          <c:xMode val="edge"/>
          <c:yMode val="edge"/>
          <c:x val="0.35853920204128975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0"/>
        <c:ser>
          <c:idx val="0"/>
          <c:order val="0"/>
          <c:spPr>
            <a:solidFill>
              <a:srgbClr val="38EA0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INDICADORES'!$E$5:$F$5</c:f>
              <c:numCache>
                <c:formatCode>0%</c:formatCode>
                <c:ptCount val="2"/>
                <c:pt idx="0">
                  <c:v>0.78822025093902337</c:v>
                </c:pt>
                <c:pt idx="1">
                  <c:v>0.21177974906097663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SEXTA</a:t>
            </a:r>
          </a:p>
        </c:rich>
      </c:tx>
      <c:layout>
        <c:manualLayout>
          <c:xMode val="edge"/>
          <c:yMode val="edge"/>
          <c:x val="0.3799889816747853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0"/>
        <c:ser>
          <c:idx val="0"/>
          <c:order val="0"/>
          <c:spPr>
            <a:solidFill>
              <a:srgbClr val="FF0000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INDICADORES'!$E$6:$F$6</c:f>
              <c:numCache>
                <c:formatCode>0%</c:formatCode>
                <c:ptCount val="2"/>
                <c:pt idx="0">
                  <c:v>0.92008311356189565</c:v>
                </c:pt>
                <c:pt idx="1">
                  <c:v>7.9916886438104351E-2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SÁBADO</a:t>
            </a:r>
          </a:p>
        </c:rich>
      </c:tx>
      <c:layout>
        <c:manualLayout>
          <c:xMode val="edge"/>
          <c:yMode val="edge"/>
          <c:x val="0.33025806077476233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0"/>
        <c:ser>
          <c:idx val="0"/>
          <c:order val="0"/>
          <c:spPr>
            <a:solidFill>
              <a:srgbClr val="F5750B"/>
            </a:solidFill>
            <a:ln w="6350">
              <a:solidFill>
                <a:schemeClr val="bg1"/>
              </a:solidFill>
            </a:ln>
            <a:effectLst/>
          </c:spPr>
          <c:val>
            <c:numRef>
              <c:f>'BASE DE DADOS INDICADORES'!$I$1:$I$10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0"/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noFill/>
              <a:ln w="635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val>
            <c:numRef>
              <c:f>'BASE DE DADOS INDICADORES'!$E$7:$F$7</c:f>
              <c:numCache>
                <c:formatCode>0%</c:formatCode>
                <c:ptCount val="2"/>
                <c:pt idx="0">
                  <c:v>0.44052000000000002</c:v>
                </c:pt>
                <c:pt idx="1">
                  <c:v>0.55947999999999998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'RESULTADO OPERACIONAL'!$A$6:$A$10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'RESULTADO OPERACIONAL'!$B$6:$B$10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1"/>
      </c:doughnutChart>
      <c:pieChart>
        <c:varyColors val="1"/>
        <c:ser>
          <c:idx val="1"/>
          <c:order val="1"/>
          <c:tx>
            <c:v>PONTEIRO</c:v>
          </c:tx>
          <c:spPr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'RESULTADO OPERACIONAL'!$B$14:$B$16</c:f>
              <c:numCache>
                <c:formatCode>0%</c:formatCode>
                <c:ptCount val="3"/>
                <c:pt idx="0">
                  <c:v>0.74292735555022771</c:v>
                </c:pt>
                <c:pt idx="1">
                  <c:v>0.02</c:v>
                </c:pt>
                <c:pt idx="2">
                  <c:v>1.2370726444497722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57149</xdr:rowOff>
    </xdr:from>
    <xdr:to>
      <xdr:col>15</xdr:col>
      <xdr:colOff>542925</xdr:colOff>
      <xdr:row>17</xdr:row>
      <xdr:rowOff>133349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447676</xdr:colOff>
      <xdr:row>9</xdr:row>
      <xdr:rowOff>123825</xdr:rowOff>
    </xdr:from>
    <xdr:to>
      <xdr:col>14</xdr:col>
      <xdr:colOff>333376</xdr:colOff>
      <xdr:row>12</xdr:row>
      <xdr:rowOff>114300</xdr:rowOff>
    </xdr:to>
    <xdr:sp macro="" textlink="'BASE DE DADOS INDICADORES'!E9">
      <xdr:nvSpPr>
        <xdr:cNvPr id="2" name="CaixaDeTexto 1"/>
        <xdr:cNvSpPr txBox="1"/>
      </xdr:nvSpPr>
      <xdr:spPr>
        <a:xfrm>
          <a:off x="8010526" y="1209675"/>
          <a:ext cx="4953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4DF088-FA50-4F7D-BF7E-EC27A2E62077}" type="TxLink">
            <a:rPr lang="en-US" sz="1400" b="1" i="0" u="none" strike="noStrike">
              <a:solidFill>
                <a:srgbClr val="00B050"/>
              </a:solidFill>
              <a:latin typeface="Calibri"/>
            </a:rPr>
            <a:pPr/>
            <a:t>74%</a:t>
          </a:fld>
          <a:endParaRPr lang="pt-BR" sz="1400" b="1">
            <a:solidFill>
              <a:srgbClr val="00B050"/>
            </a:solidFill>
          </a:endParaRPr>
        </a:p>
      </xdr:txBody>
    </xdr:sp>
    <xdr:clientData/>
  </xdr:twoCellAnchor>
  <xdr:twoCellAnchor>
    <xdr:from>
      <xdr:col>0</xdr:col>
      <xdr:colOff>190499</xdr:colOff>
      <xdr:row>27</xdr:row>
      <xdr:rowOff>95250</xdr:rowOff>
    </xdr:from>
    <xdr:to>
      <xdr:col>12</xdr:col>
      <xdr:colOff>9524</xdr:colOff>
      <xdr:row>36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21</xdr:row>
      <xdr:rowOff>104775</xdr:rowOff>
    </xdr:from>
    <xdr:to>
      <xdr:col>14</xdr:col>
      <xdr:colOff>394425</xdr:colOff>
      <xdr:row>29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25</xdr:row>
      <xdr:rowOff>9525</xdr:rowOff>
    </xdr:from>
    <xdr:to>
      <xdr:col>13</xdr:col>
      <xdr:colOff>495300</xdr:colOff>
      <xdr:row>26</xdr:row>
      <xdr:rowOff>123825</xdr:rowOff>
    </xdr:to>
    <xdr:sp macro="" textlink="'BASE DE DADOS INDICADORES'!$E$2">
      <xdr:nvSpPr>
        <xdr:cNvPr id="6" name="CaixaDeTexto 5"/>
        <xdr:cNvSpPr txBox="1"/>
      </xdr:nvSpPr>
      <xdr:spPr>
        <a:xfrm>
          <a:off x="7581900" y="3381375"/>
          <a:ext cx="4762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1F5250-7960-41D7-BBB9-9707D06311CB}" type="TxLink">
            <a:rPr lang="en-US" sz="1200" b="1" i="0" u="none" strike="noStrike">
              <a:solidFill>
                <a:srgbClr val="E3DE00"/>
              </a:solidFill>
              <a:latin typeface="Calibri"/>
            </a:rPr>
            <a:pPr/>
            <a:t>63%</a:t>
          </a:fld>
          <a:endParaRPr lang="pt-BR" sz="1200" b="1">
            <a:solidFill>
              <a:srgbClr val="E3DE00"/>
            </a:solidFill>
          </a:endParaRPr>
        </a:p>
      </xdr:txBody>
    </xdr:sp>
    <xdr:clientData/>
  </xdr:twoCellAnchor>
  <xdr:twoCellAnchor>
    <xdr:from>
      <xdr:col>14</xdr:col>
      <xdr:colOff>476250</xdr:colOff>
      <xdr:row>21</xdr:row>
      <xdr:rowOff>104775</xdr:rowOff>
    </xdr:from>
    <xdr:to>
      <xdr:col>17</xdr:col>
      <xdr:colOff>213450</xdr:colOff>
      <xdr:row>29</xdr:row>
      <xdr:rowOff>144525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428624</xdr:colOff>
      <xdr:row>25</xdr:row>
      <xdr:rowOff>38099</xdr:rowOff>
    </xdr:from>
    <xdr:to>
      <xdr:col>16</xdr:col>
      <xdr:colOff>276225</xdr:colOff>
      <xdr:row>27</xdr:row>
      <xdr:rowOff>66674</xdr:rowOff>
    </xdr:to>
    <xdr:sp macro="" textlink="'BASE DE DADOS INDICADORES'!$E$3">
      <xdr:nvSpPr>
        <xdr:cNvPr id="8" name="CaixaDeTexto 7"/>
        <xdr:cNvSpPr txBox="1"/>
      </xdr:nvSpPr>
      <xdr:spPr>
        <a:xfrm>
          <a:off x="9210674" y="3409949"/>
          <a:ext cx="45720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7F1E89-2829-483A-A493-E52448B10058}" type="TxLink">
            <a:rPr lang="en-US" sz="1200" b="1" i="0" u="none" strike="noStrike">
              <a:solidFill>
                <a:srgbClr val="0070C0"/>
              </a:solidFill>
              <a:latin typeface="Calibri"/>
            </a:rPr>
            <a:pPr/>
            <a:t>61%</a:t>
          </a:fld>
          <a:endParaRPr lang="pt-BR" sz="1200" b="1">
            <a:solidFill>
              <a:srgbClr val="0070C0"/>
            </a:solidFill>
          </a:endParaRPr>
        </a:p>
      </xdr:txBody>
    </xdr:sp>
    <xdr:clientData/>
  </xdr:twoCellAnchor>
  <xdr:twoCellAnchor>
    <xdr:from>
      <xdr:col>17</xdr:col>
      <xdr:colOff>247650</xdr:colOff>
      <xdr:row>21</xdr:row>
      <xdr:rowOff>104775</xdr:rowOff>
    </xdr:from>
    <xdr:to>
      <xdr:col>19</xdr:col>
      <xdr:colOff>594450</xdr:colOff>
      <xdr:row>29</xdr:row>
      <xdr:rowOff>144525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209550</xdr:colOff>
      <xdr:row>25</xdr:row>
      <xdr:rowOff>28575</xdr:rowOff>
    </xdr:from>
    <xdr:to>
      <xdr:col>19</xdr:col>
      <xdr:colOff>57150</xdr:colOff>
      <xdr:row>27</xdr:row>
      <xdr:rowOff>28575</xdr:rowOff>
    </xdr:to>
    <xdr:sp macro="" textlink="'BASE DE DADOS INDICADORES'!E4">
      <xdr:nvSpPr>
        <xdr:cNvPr id="10" name="CaixaDeTexto 9"/>
        <xdr:cNvSpPr txBox="1"/>
      </xdr:nvSpPr>
      <xdr:spPr>
        <a:xfrm>
          <a:off x="10820400" y="3400425"/>
          <a:ext cx="4572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EE9FE1-F8F6-4EE5-8BFD-61CA89C3F41F}" type="TxLink">
            <a:rPr lang="en-US" sz="1200" b="1" i="0" u="none" strike="noStrike">
              <a:solidFill>
                <a:srgbClr val="7030A0"/>
              </a:solidFill>
              <a:latin typeface="Calibri"/>
            </a:rPr>
            <a:pPr/>
            <a:t>63%</a:t>
          </a:fld>
          <a:endParaRPr lang="pt-BR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12</xdr:col>
      <xdr:colOff>57150</xdr:colOff>
      <xdr:row>30</xdr:row>
      <xdr:rowOff>28575</xdr:rowOff>
    </xdr:from>
    <xdr:to>
      <xdr:col>14</xdr:col>
      <xdr:colOff>403950</xdr:colOff>
      <xdr:row>36</xdr:row>
      <xdr:rowOff>154050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32</xdr:row>
      <xdr:rowOff>133350</xdr:rowOff>
    </xdr:from>
    <xdr:to>
      <xdr:col>13</xdr:col>
      <xdr:colOff>485775</xdr:colOff>
      <xdr:row>34</xdr:row>
      <xdr:rowOff>95250</xdr:rowOff>
    </xdr:to>
    <xdr:sp macro="" textlink="'BASE DE DADOS INDICADORES'!$E$5">
      <xdr:nvSpPr>
        <xdr:cNvPr id="12" name="CaixaDeTexto 11"/>
        <xdr:cNvSpPr txBox="1"/>
      </xdr:nvSpPr>
      <xdr:spPr>
        <a:xfrm>
          <a:off x="7572375" y="4762500"/>
          <a:ext cx="4762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271363-FBF6-41FA-9283-045E73566B35}" type="TxLink">
            <a:rPr lang="en-US" sz="1200" b="1" i="0" u="none" strike="noStrike">
              <a:solidFill>
                <a:srgbClr val="38EA00"/>
              </a:solidFill>
              <a:latin typeface="Calibri"/>
            </a:rPr>
            <a:pPr/>
            <a:t>79%</a:t>
          </a:fld>
          <a:endParaRPr lang="pt-BR" sz="1200" b="1">
            <a:solidFill>
              <a:srgbClr val="38EA00"/>
            </a:solidFill>
          </a:endParaRPr>
        </a:p>
      </xdr:txBody>
    </xdr:sp>
    <xdr:clientData/>
  </xdr:twoCellAnchor>
  <xdr:twoCellAnchor>
    <xdr:from>
      <xdr:col>14</xdr:col>
      <xdr:colOff>466725</xdr:colOff>
      <xdr:row>30</xdr:row>
      <xdr:rowOff>28575</xdr:rowOff>
    </xdr:from>
    <xdr:to>
      <xdr:col>17</xdr:col>
      <xdr:colOff>203925</xdr:colOff>
      <xdr:row>36</xdr:row>
      <xdr:rowOff>154050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419100</xdr:colOff>
      <xdr:row>32</xdr:row>
      <xdr:rowOff>114300</xdr:rowOff>
    </xdr:from>
    <xdr:to>
      <xdr:col>16</xdr:col>
      <xdr:colOff>285750</xdr:colOff>
      <xdr:row>34</xdr:row>
      <xdr:rowOff>19050</xdr:rowOff>
    </xdr:to>
    <xdr:sp macro="" textlink="'BASE DE DADOS INDICADORES'!$E$6">
      <xdr:nvSpPr>
        <xdr:cNvPr id="14" name="CaixaDeTexto 13"/>
        <xdr:cNvSpPr txBox="1"/>
      </xdr:nvSpPr>
      <xdr:spPr>
        <a:xfrm>
          <a:off x="9201150" y="4743450"/>
          <a:ext cx="476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20105F-B9E8-4CB6-84C5-592FA3B0D728}" type="TxLink">
            <a:rPr lang="en-US" sz="1200" b="1" i="0" u="none" strike="noStrike">
              <a:solidFill>
                <a:srgbClr val="FF0000"/>
              </a:solidFill>
              <a:latin typeface="Calibri"/>
            </a:rPr>
            <a:pPr/>
            <a:t>92%</a:t>
          </a:fld>
          <a:endParaRPr lang="pt-BR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238125</xdr:colOff>
      <xdr:row>30</xdr:row>
      <xdr:rowOff>19050</xdr:rowOff>
    </xdr:from>
    <xdr:to>
      <xdr:col>19</xdr:col>
      <xdr:colOff>584925</xdr:colOff>
      <xdr:row>36</xdr:row>
      <xdr:rowOff>144525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200025</xdr:colOff>
      <xdr:row>32</xdr:row>
      <xdr:rowOff>123825</xdr:rowOff>
    </xdr:from>
    <xdr:to>
      <xdr:col>19</xdr:col>
      <xdr:colOff>85725</xdr:colOff>
      <xdr:row>34</xdr:row>
      <xdr:rowOff>28575</xdr:rowOff>
    </xdr:to>
    <xdr:sp macro="" textlink="'BASE DE DADOS INDICADORES'!$E$7">
      <xdr:nvSpPr>
        <xdr:cNvPr id="16" name="CaixaDeTexto 15"/>
        <xdr:cNvSpPr txBox="1"/>
      </xdr:nvSpPr>
      <xdr:spPr>
        <a:xfrm>
          <a:off x="10810875" y="4752975"/>
          <a:ext cx="495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19BC6FD-15BB-441E-8F3F-1328504EBD7E}" type="TxLink">
            <a:rPr lang="en-US" sz="1200" b="1" i="0" u="none" strike="noStrike">
              <a:solidFill>
                <a:srgbClr val="F5750B"/>
              </a:solidFill>
              <a:latin typeface="Calibri"/>
            </a:rPr>
            <a:pPr/>
            <a:t>44%</a:t>
          </a:fld>
          <a:endParaRPr lang="pt-BR" sz="1200" b="1">
            <a:solidFill>
              <a:srgbClr val="F5750B"/>
            </a:solidFill>
          </a:endParaRPr>
        </a:p>
      </xdr:txBody>
    </xdr:sp>
    <xdr:clientData/>
  </xdr:twoCellAnchor>
  <xdr:twoCellAnchor>
    <xdr:from>
      <xdr:col>14</xdr:col>
      <xdr:colOff>38101</xdr:colOff>
      <xdr:row>4</xdr:row>
      <xdr:rowOff>133350</xdr:rowOff>
    </xdr:from>
    <xdr:to>
      <xdr:col>21</xdr:col>
      <xdr:colOff>457201</xdr:colOff>
      <xdr:row>23</xdr:row>
      <xdr:rowOff>123825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123824</xdr:colOff>
      <xdr:row>1</xdr:row>
      <xdr:rowOff>19050</xdr:rowOff>
    </xdr:from>
    <xdr:to>
      <xdr:col>20</xdr:col>
      <xdr:colOff>56624</xdr:colOff>
      <xdr:row>4</xdr:row>
      <xdr:rowOff>182475</xdr:rowOff>
    </xdr:to>
    <xdr:sp macro="" textlink="">
      <xdr:nvSpPr>
        <xdr:cNvPr id="18" name="Fluxograma: Processo 17"/>
        <xdr:cNvSpPr/>
      </xdr:nvSpPr>
      <xdr:spPr>
        <a:xfrm>
          <a:off x="7077074" y="123825"/>
          <a:ext cx="4809600" cy="496800"/>
        </a:xfrm>
        <a:prstGeom prst="flowChartProcess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EFICIÊNCIA</a:t>
          </a:r>
          <a:r>
            <a:rPr lang="pt-BR" sz="1600" b="1" baseline="0"/>
            <a:t> DA SEMANA</a:t>
          </a:r>
          <a:endParaRPr lang="pt-BR" sz="1600" b="1"/>
        </a:p>
      </xdr:txBody>
    </xdr:sp>
    <xdr:clientData/>
  </xdr:twoCellAnchor>
  <xdr:twoCellAnchor>
    <xdr:from>
      <xdr:col>12</xdr:col>
      <xdr:colOff>76200</xdr:colOff>
      <xdr:row>17</xdr:row>
      <xdr:rowOff>0</xdr:rowOff>
    </xdr:from>
    <xdr:to>
      <xdr:col>20</xdr:col>
      <xdr:colOff>9525</xdr:colOff>
      <xdr:row>20</xdr:row>
      <xdr:rowOff>68175</xdr:rowOff>
    </xdr:to>
    <xdr:sp macro="" textlink="">
      <xdr:nvSpPr>
        <xdr:cNvPr id="19" name="Fluxograma: Processo 18"/>
        <xdr:cNvSpPr/>
      </xdr:nvSpPr>
      <xdr:spPr>
        <a:xfrm>
          <a:off x="7029450" y="2333625"/>
          <a:ext cx="4810125" cy="496800"/>
        </a:xfrm>
        <a:prstGeom prst="flowChartProcess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EFICIÊNCIA</a:t>
          </a:r>
          <a:r>
            <a:rPr lang="pt-BR" sz="1600" b="1" baseline="0"/>
            <a:t> DIARIA</a:t>
          </a:r>
          <a:endParaRPr lang="pt-BR" sz="1600" b="1"/>
        </a:p>
      </xdr:txBody>
    </xdr:sp>
    <xdr:clientData/>
  </xdr:twoCellAnchor>
  <xdr:twoCellAnchor>
    <xdr:from>
      <xdr:col>1</xdr:col>
      <xdr:colOff>0</xdr:colOff>
      <xdr:row>1</xdr:row>
      <xdr:rowOff>28575</xdr:rowOff>
    </xdr:from>
    <xdr:to>
      <xdr:col>12</xdr:col>
      <xdr:colOff>0</xdr:colOff>
      <xdr:row>4</xdr:row>
      <xdr:rowOff>190500</xdr:rowOff>
    </xdr:to>
    <xdr:sp macro="" textlink="">
      <xdr:nvSpPr>
        <xdr:cNvPr id="20" name="Fluxograma: Processo 19"/>
        <xdr:cNvSpPr/>
      </xdr:nvSpPr>
      <xdr:spPr>
        <a:xfrm>
          <a:off x="200025" y="28575"/>
          <a:ext cx="6753225" cy="495300"/>
        </a:xfrm>
        <a:prstGeom prst="flowChartProces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CRONOGRAMA</a:t>
          </a:r>
          <a:r>
            <a:rPr lang="pt-BR" sz="1600" b="1" baseline="0"/>
            <a:t> DE PRODUÇÃO</a:t>
          </a:r>
          <a:endParaRPr lang="pt-BR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0</xdr:row>
      <xdr:rowOff>28575</xdr:rowOff>
    </xdr:from>
    <xdr:to>
      <xdr:col>25</xdr:col>
      <xdr:colOff>552450</xdr:colOff>
      <xdr:row>14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14</xdr:row>
      <xdr:rowOff>142875</xdr:rowOff>
    </xdr:from>
    <xdr:to>
      <xdr:col>23</xdr:col>
      <xdr:colOff>162300</xdr:colOff>
      <xdr:row>21</xdr:row>
      <xdr:rowOff>87375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133350</xdr:colOff>
      <xdr:row>15</xdr:row>
      <xdr:rowOff>0</xdr:rowOff>
    </xdr:from>
    <xdr:to>
      <xdr:col>25</xdr:col>
      <xdr:colOff>381000</xdr:colOff>
      <xdr:row>21</xdr:row>
      <xdr:rowOff>9526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581025</xdr:colOff>
      <xdr:row>0</xdr:row>
      <xdr:rowOff>28574</xdr:rowOff>
    </xdr:from>
    <xdr:to>
      <xdr:col>30</xdr:col>
      <xdr:colOff>352425</xdr:colOff>
      <xdr:row>11</xdr:row>
      <xdr:rowOff>152399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571500</xdr:colOff>
      <xdr:row>12</xdr:row>
      <xdr:rowOff>9525</xdr:rowOff>
    </xdr:from>
    <xdr:to>
      <xdr:col>30</xdr:col>
      <xdr:colOff>409575</xdr:colOff>
      <xdr:row>24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323851</xdr:colOff>
      <xdr:row>21</xdr:row>
      <xdr:rowOff>180975</xdr:rowOff>
    </xdr:from>
    <xdr:to>
      <xdr:col>24</xdr:col>
      <xdr:colOff>228601</xdr:colOff>
      <xdr:row>32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9</xdr:col>
      <xdr:colOff>295275</xdr:colOff>
      <xdr:row>15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85725</xdr:rowOff>
    </xdr:from>
    <xdr:to>
      <xdr:col>7</xdr:col>
      <xdr:colOff>685800</xdr:colOff>
      <xdr:row>48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34</xdr:row>
      <xdr:rowOff>76200</xdr:rowOff>
    </xdr:from>
    <xdr:to>
      <xdr:col>16</xdr:col>
      <xdr:colOff>371475</xdr:colOff>
      <xdr:row>48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123823</xdr:colOff>
      <xdr:row>4</xdr:row>
      <xdr:rowOff>152399</xdr:rowOff>
    </xdr:from>
    <xdr:to>
      <xdr:col>6</xdr:col>
      <xdr:colOff>428624</xdr:colOff>
      <xdr:row>16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showGridLines="0" tabSelected="1" zoomScaleNormal="100" workbookViewId="0">
      <selection activeCell="M22" sqref="M22"/>
    </sheetView>
  </sheetViews>
  <sheetFormatPr defaultRowHeight="15" x14ac:dyDescent="0.25"/>
  <cols>
    <col min="1" max="1" width="3" customWidth="1"/>
    <col min="2" max="2" width="6.7109375" customWidth="1"/>
    <col min="3" max="3" width="7.7109375" customWidth="1"/>
    <col min="4" max="4" width="32.140625" customWidth="1"/>
    <col min="5" max="5" width="7.42578125" customWidth="1"/>
    <col min="6" max="6" width="6.85546875" customWidth="1"/>
    <col min="7" max="8" width="6.5703125" customWidth="1"/>
    <col min="9" max="9" width="6.85546875" customWidth="1"/>
    <col min="10" max="10" width="7" customWidth="1"/>
    <col min="11" max="11" width="6.28515625" bestFit="1" customWidth="1"/>
    <col min="12" max="12" width="7.140625" bestFit="1" customWidth="1"/>
  </cols>
  <sheetData>
    <row r="1" spans="2:18" ht="8.25" customHeight="1" thickBot="1" x14ac:dyDescent="0.3"/>
    <row r="2" spans="2:18" ht="9" customHeight="1" thickBot="1" x14ac:dyDescent="0.3">
      <c r="B2" s="66" t="s">
        <v>14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8" ht="9.75" customHeight="1" thickBot="1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2:18" ht="7.5" customHeight="1" thickBot="1" x14ac:dyDescent="0.3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2:18" ht="15.75" customHeight="1" thickBot="1" x14ac:dyDescent="0.3"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2:18" ht="10.5" customHeight="1" thickBot="1" x14ac:dyDescent="0.3">
      <c r="B6" s="68" t="s">
        <v>9</v>
      </c>
      <c r="C6" s="68" t="s">
        <v>1</v>
      </c>
      <c r="D6" s="68" t="s">
        <v>2</v>
      </c>
      <c r="E6" s="68" t="s">
        <v>11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69" t="s">
        <v>0</v>
      </c>
    </row>
    <row r="7" spans="2:18" ht="12" customHeight="1" thickBot="1" x14ac:dyDescent="0.3">
      <c r="B7" s="68"/>
      <c r="C7" s="68"/>
      <c r="D7" s="68"/>
      <c r="E7" s="68"/>
      <c r="F7" s="5">
        <v>43360</v>
      </c>
      <c r="G7" s="5">
        <v>43361</v>
      </c>
      <c r="H7" s="5">
        <v>43362</v>
      </c>
      <c r="I7" s="5">
        <v>43363</v>
      </c>
      <c r="J7" s="5">
        <v>43364</v>
      </c>
      <c r="K7" s="5">
        <v>43365</v>
      </c>
      <c r="L7" s="70"/>
    </row>
    <row r="8" spans="2:18" ht="9.75" customHeight="1" thickBot="1" x14ac:dyDescent="0.3">
      <c r="B8" s="68"/>
      <c r="C8" s="68"/>
      <c r="D8" s="68"/>
      <c r="E8" s="68"/>
      <c r="F8" s="29" t="s">
        <v>3</v>
      </c>
      <c r="G8" s="31" t="s">
        <v>4</v>
      </c>
      <c r="H8" s="32" t="s">
        <v>5</v>
      </c>
      <c r="I8" s="33" t="s">
        <v>6</v>
      </c>
      <c r="J8" s="30" t="s">
        <v>7</v>
      </c>
      <c r="K8" s="34" t="s">
        <v>8</v>
      </c>
      <c r="L8" s="71"/>
    </row>
    <row r="9" spans="2:18" ht="11.25" customHeight="1" thickBot="1" x14ac:dyDescent="0.3">
      <c r="B9" s="12">
        <v>1</v>
      </c>
      <c r="C9" s="20">
        <v>75912</v>
      </c>
      <c r="D9" s="20" t="s">
        <v>18</v>
      </c>
      <c r="E9" s="21"/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2">
        <f t="shared" ref="L9:L26" si="0">SUM(F9:K9)</f>
        <v>12</v>
      </c>
    </row>
    <row r="10" spans="2:18" ht="11.25" customHeight="1" thickBot="1" x14ac:dyDescent="0.3">
      <c r="B10" s="12">
        <v>1</v>
      </c>
      <c r="C10" s="20">
        <v>75865</v>
      </c>
      <c r="D10" s="20" t="s">
        <v>21</v>
      </c>
      <c r="E10" s="21"/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2">
        <f t="shared" si="0"/>
        <v>12</v>
      </c>
    </row>
    <row r="11" spans="2:18" ht="11.25" customHeight="1" thickBot="1" x14ac:dyDescent="0.3">
      <c r="B11" s="20">
        <v>1</v>
      </c>
      <c r="C11" s="20">
        <v>74718</v>
      </c>
      <c r="D11" s="20" t="s">
        <v>24</v>
      </c>
      <c r="E11" s="22"/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2">
        <f t="shared" si="0"/>
        <v>12</v>
      </c>
    </row>
    <row r="12" spans="2:18" ht="11.25" customHeight="1" thickBot="1" x14ac:dyDescent="0.3">
      <c r="B12" s="20">
        <v>2</v>
      </c>
      <c r="C12" s="20" t="s">
        <v>20</v>
      </c>
      <c r="D12" s="20" t="s">
        <v>19</v>
      </c>
      <c r="E12" s="22"/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2">
        <f t="shared" si="0"/>
        <v>12</v>
      </c>
    </row>
    <row r="13" spans="2:18" ht="11.25" customHeight="1" thickBot="1" x14ac:dyDescent="0.3">
      <c r="B13" s="20">
        <v>2</v>
      </c>
      <c r="C13" s="20" t="s">
        <v>22</v>
      </c>
      <c r="D13" s="20" t="s">
        <v>23</v>
      </c>
      <c r="E13" s="22"/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2">
        <f t="shared" si="0"/>
        <v>12</v>
      </c>
    </row>
    <row r="14" spans="2:18" ht="11.25" customHeight="1" thickBot="1" x14ac:dyDescent="0.3">
      <c r="B14" s="20">
        <v>3</v>
      </c>
      <c r="C14" s="20">
        <v>74105</v>
      </c>
      <c r="D14" s="20" t="s">
        <v>17</v>
      </c>
      <c r="E14" s="22"/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2">
        <f t="shared" si="0"/>
        <v>12</v>
      </c>
      <c r="R14" s="41"/>
    </row>
    <row r="15" spans="2:18" ht="11.25" customHeight="1" thickBot="1" x14ac:dyDescent="0.3">
      <c r="B15" s="20">
        <v>4</v>
      </c>
      <c r="C15" s="20">
        <v>21301</v>
      </c>
      <c r="D15" s="20" t="s">
        <v>25</v>
      </c>
      <c r="E15" s="22"/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2">
        <f t="shared" si="0"/>
        <v>12</v>
      </c>
    </row>
    <row r="16" spans="2:18" ht="11.25" customHeight="1" thickBot="1" x14ac:dyDescent="0.3">
      <c r="B16" s="20">
        <v>4</v>
      </c>
      <c r="C16" s="20">
        <v>15620</v>
      </c>
      <c r="D16" s="20" t="s">
        <v>26</v>
      </c>
      <c r="E16" s="22"/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2">
        <f t="shared" si="0"/>
        <v>12</v>
      </c>
    </row>
    <row r="17" spans="2:18" ht="11.25" customHeight="1" thickBot="1" x14ac:dyDescent="0.3">
      <c r="B17" s="20">
        <v>4</v>
      </c>
      <c r="C17" s="20">
        <v>29439</v>
      </c>
      <c r="D17" s="20" t="s">
        <v>27</v>
      </c>
      <c r="E17" s="22"/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2">
        <f t="shared" si="0"/>
        <v>12</v>
      </c>
    </row>
    <row r="18" spans="2:18" ht="11.25" customHeight="1" thickBot="1" x14ac:dyDescent="0.3">
      <c r="B18" s="20">
        <v>4</v>
      </c>
      <c r="C18" s="20">
        <v>24198</v>
      </c>
      <c r="D18" s="20" t="s">
        <v>28</v>
      </c>
      <c r="E18" s="20"/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2">
        <f t="shared" si="0"/>
        <v>12</v>
      </c>
    </row>
    <row r="19" spans="2:18" ht="11.25" customHeight="1" thickBot="1" x14ac:dyDescent="0.3">
      <c r="B19" s="12">
        <v>4</v>
      </c>
      <c r="C19" s="20">
        <v>29351</v>
      </c>
      <c r="D19" s="20" t="s">
        <v>29</v>
      </c>
      <c r="E19" s="20"/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2">
        <f t="shared" si="0"/>
        <v>12</v>
      </c>
    </row>
    <row r="20" spans="2:18" ht="11.25" customHeight="1" thickBot="1" x14ac:dyDescent="0.3">
      <c r="B20" s="12">
        <v>4</v>
      </c>
      <c r="C20" s="20">
        <v>29361</v>
      </c>
      <c r="D20" s="20" t="s">
        <v>30</v>
      </c>
      <c r="E20" s="20"/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2">
        <f t="shared" si="0"/>
        <v>12</v>
      </c>
    </row>
    <row r="21" spans="2:18" ht="11.25" customHeight="1" thickBot="1" x14ac:dyDescent="0.3">
      <c r="B21" s="12">
        <v>4</v>
      </c>
      <c r="C21" s="20">
        <v>29684</v>
      </c>
      <c r="D21" s="20" t="s">
        <v>31</v>
      </c>
      <c r="E21" s="20"/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2">
        <f t="shared" si="0"/>
        <v>12</v>
      </c>
    </row>
    <row r="22" spans="2:18" ht="11.25" customHeight="1" thickBot="1" x14ac:dyDescent="0.3">
      <c r="B22" s="12">
        <v>4</v>
      </c>
      <c r="C22" s="20">
        <v>16438</v>
      </c>
      <c r="D22" s="23" t="s">
        <v>32</v>
      </c>
      <c r="E22" s="20"/>
      <c r="F22" s="11">
        <v>5000</v>
      </c>
      <c r="G22" s="11">
        <v>5000</v>
      </c>
      <c r="H22" s="11">
        <v>5000</v>
      </c>
      <c r="I22" s="11">
        <v>5000</v>
      </c>
      <c r="J22" s="11">
        <v>5000</v>
      </c>
      <c r="K22" s="11">
        <v>5000</v>
      </c>
      <c r="L22" s="2">
        <f t="shared" si="0"/>
        <v>30000</v>
      </c>
    </row>
    <row r="23" spans="2:18" ht="11.25" customHeight="1" thickBot="1" x14ac:dyDescent="0.3">
      <c r="B23" s="12">
        <v>4</v>
      </c>
      <c r="C23" s="23">
        <v>72809</v>
      </c>
      <c r="D23" s="20" t="s">
        <v>33</v>
      </c>
      <c r="E23" s="20"/>
      <c r="F23" s="11">
        <v>5000</v>
      </c>
      <c r="G23" s="11">
        <v>5000</v>
      </c>
      <c r="H23" s="11">
        <v>5000</v>
      </c>
      <c r="I23" s="11">
        <v>5000</v>
      </c>
      <c r="J23" s="11">
        <v>5000</v>
      </c>
      <c r="K23" s="11">
        <v>5000</v>
      </c>
      <c r="L23" s="2">
        <f t="shared" si="0"/>
        <v>30000</v>
      </c>
    </row>
    <row r="24" spans="2:18" ht="11.25" customHeight="1" thickBot="1" x14ac:dyDescent="0.3">
      <c r="B24" s="12">
        <v>4</v>
      </c>
      <c r="C24" s="12">
        <v>72694</v>
      </c>
      <c r="D24" s="23" t="s">
        <v>34</v>
      </c>
      <c r="E24" s="20"/>
      <c r="F24" s="11">
        <v>5000</v>
      </c>
      <c r="G24" s="11">
        <v>5000</v>
      </c>
      <c r="H24" s="11">
        <v>5000</v>
      </c>
      <c r="I24" s="11">
        <v>5000</v>
      </c>
      <c r="J24" s="11">
        <v>5000</v>
      </c>
      <c r="K24" s="11">
        <v>5000</v>
      </c>
      <c r="L24" s="2">
        <f t="shared" si="0"/>
        <v>30000</v>
      </c>
    </row>
    <row r="25" spans="2:18" ht="11.25" customHeight="1" thickBot="1" x14ac:dyDescent="0.3">
      <c r="B25" s="12">
        <v>4</v>
      </c>
      <c r="C25" s="12">
        <v>14641</v>
      </c>
      <c r="D25" s="12" t="s">
        <v>35</v>
      </c>
      <c r="E25" s="20"/>
      <c r="F25" s="11">
        <v>5000</v>
      </c>
      <c r="G25" s="11">
        <v>5000</v>
      </c>
      <c r="H25" s="11">
        <v>5000</v>
      </c>
      <c r="I25" s="11">
        <v>5000</v>
      </c>
      <c r="J25" s="11">
        <v>5000</v>
      </c>
      <c r="K25" s="11">
        <v>5000</v>
      </c>
      <c r="L25" s="2">
        <f>SUM(F25:K25)</f>
        <v>30000</v>
      </c>
    </row>
    <row r="26" spans="2:18" ht="11.25" customHeight="1" thickBot="1" x14ac:dyDescent="0.3">
      <c r="B26" s="8">
        <v>4</v>
      </c>
      <c r="C26" s="12">
        <v>26763</v>
      </c>
      <c r="D26" s="8" t="s">
        <v>36</v>
      </c>
      <c r="E26" s="9"/>
      <c r="F26" s="11">
        <v>5000</v>
      </c>
      <c r="G26" s="11">
        <v>5000</v>
      </c>
      <c r="H26" s="11">
        <v>5000</v>
      </c>
      <c r="I26" s="11">
        <v>5000</v>
      </c>
      <c r="J26" s="11">
        <v>5000</v>
      </c>
      <c r="K26" s="11">
        <v>5000</v>
      </c>
      <c r="L26" s="2">
        <f t="shared" si="0"/>
        <v>30000</v>
      </c>
    </row>
    <row r="27" spans="2:18" ht="11.25" customHeight="1" thickBot="1" x14ac:dyDescent="0.3">
      <c r="B27" s="65" t="s">
        <v>10</v>
      </c>
      <c r="C27" s="65"/>
      <c r="D27" s="65"/>
      <c r="E27" s="65"/>
      <c r="F27" s="36">
        <f t="shared" ref="F27:J27" si="1">SUM(F9:F26)</f>
        <v>25026</v>
      </c>
      <c r="G27" s="37">
        <f t="shared" si="1"/>
        <v>25026</v>
      </c>
      <c r="H27" s="38">
        <f t="shared" si="1"/>
        <v>25026</v>
      </c>
      <c r="I27" s="39">
        <f t="shared" si="1"/>
        <v>25026</v>
      </c>
      <c r="J27" s="35">
        <f t="shared" si="1"/>
        <v>25026</v>
      </c>
      <c r="K27" s="40">
        <f>SUM(K9:K26)</f>
        <v>25026</v>
      </c>
      <c r="L27" s="4">
        <f>SUM(L9:L26)</f>
        <v>150156</v>
      </c>
    </row>
    <row r="28" spans="2:18" x14ac:dyDescent="0.25">
      <c r="R28" s="28"/>
    </row>
    <row r="30" spans="2:18" ht="15.75" customHeight="1" x14ac:dyDescent="0.25"/>
    <row r="31" spans="2:18" ht="15.75" customHeight="1" x14ac:dyDescent="0.25"/>
  </sheetData>
  <mergeCells count="8">
    <mergeCell ref="B27:E27"/>
    <mergeCell ref="B2:L4"/>
    <mergeCell ref="B5:L5"/>
    <mergeCell ref="B6:B8"/>
    <mergeCell ref="C6:C8"/>
    <mergeCell ref="D6:D8"/>
    <mergeCell ref="E6:E8"/>
    <mergeCell ref="L6:L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8" operator="equal" id="{809868A3-E171-4BBE-96EE-3CCA9FCA516A}">
            <xm:f>'BASE DE DADOS CRONOGRAMA'!$F$21</xm:f>
            <x14:dxf>
              <fill>
                <patternFill>
                  <bgColor rgb="FF00B050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ellIs" priority="127" operator="equal" id="{C551B17B-5EE0-446A-BE86-5A71FA99D88D}">
            <xm:f>'BASE DE DADOS CRONOGRAMA'!$G$21</xm:f>
            <x14:dxf>
              <fill>
                <patternFill>
                  <bgColor rgb="FF00B05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ellIs" priority="126" operator="equal" id="{53598C87-9678-4E81-A803-A3F8DFAFF849}">
            <xm:f>'BASE DE DADOS CRONOGRAMA'!$H$21</xm:f>
            <x14:dxf>
              <fill>
                <patternFill>
                  <bgColor rgb="FF00B05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5" operator="equal" id="{509A3FA0-E5AC-4F39-990C-EEC7993B0501}">
            <xm:f>'BASE DE DADOS CRONOGRAMA'!$I$21</xm:f>
            <x14:dxf>
              <fill>
                <patternFill>
                  <bgColor rgb="FF00B050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ellIs" priority="124" operator="equal" id="{F40E8CD0-310D-4022-9983-48D405066C3F}">
            <xm:f>'BASE DE DADOS CRONOGRAMA'!$J$21</xm:f>
            <x14:dxf>
              <fill>
                <patternFill>
                  <bgColor rgb="FF00B050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ellIs" priority="123" operator="equal" id="{27210DE4-A9E1-4E95-8082-16C8CDD14949}">
            <xm:f>'BASE DE DADOS CRONOGRAMA'!$K$21</xm:f>
            <x14:dxf>
              <fill>
                <patternFill>
                  <bgColor rgb="FF00B05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ellIs" priority="122" operator="equal" id="{59D131C0-B798-4CCD-A02B-85E1407B301E}">
            <xm:f>'BASE DE DADOS CRONOGRAMA'!$L$21</xm:f>
            <x14:dxf>
              <fill>
                <patternFill>
                  <bgColor rgb="FF00B05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ellIs" priority="121" operator="equal" id="{0F971162-F843-47C0-A78E-B48950113D0F}">
            <xm:f>'BASE DE DADOS CRONOGRAMA'!$F$22</xm:f>
            <x14:dxf>
              <fill>
                <patternFill>
                  <bgColor rgb="FF00B050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ellIs" priority="120" operator="equal" id="{408E3103-8618-47BA-BD63-B72956260C1D}">
            <xm:f>'BASE DE DADOS CRONOGRAMA'!$G$22</xm:f>
            <x14:dxf>
              <fill>
                <patternFill>
                  <bgColor rgb="FF00B05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ellIs" priority="119" operator="equal" id="{C6334197-2451-40AB-B323-34C2E6B5D990}">
            <xm:f>'BASE DE DADOS CRONOGRAMA'!$H$22</xm:f>
            <x14:dxf>
              <fill>
                <patternFill>
                  <bgColor rgb="FF00B05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18" operator="equal" id="{F34AF30F-51A1-4E57-8B44-15ECBF4F6D76}">
            <xm:f>'BASE DE DADOS CRONOGRAMA'!$I$22</xm:f>
            <x14:dxf>
              <fill>
                <patternFill>
                  <bgColor rgb="FF00B050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ellIs" priority="117" operator="equal" id="{3FD0ABA6-0D51-4E96-92E2-372BE9769DB9}">
            <xm:f>'BASE DE DADOS CRONOGRAMA'!$J$22</xm:f>
            <x14:dxf>
              <fill>
                <patternFill>
                  <bgColor rgb="FF00B05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ellIs" priority="116" operator="equal" id="{0B8D18C1-623C-4364-BEFD-2C5F8DE4688C}">
            <xm:f>'BASE DE DADOS CRONOGRAMA'!$K$22</xm:f>
            <x14:dxf>
              <fill>
                <patternFill>
                  <bgColor rgb="FF00B05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cellIs" priority="115" operator="equal" id="{A403EF0A-57F5-4B8A-AF87-3E2E8EA82E4E}">
            <xm:f>'BASE DE DADOS CRONOGRAMA'!$L$22</xm:f>
            <x14:dxf>
              <fill>
                <patternFill>
                  <bgColor rgb="FF00B050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ellIs" priority="114" operator="equal" id="{689C48C3-3708-4D42-B40F-E41E9F4A3915}">
            <xm:f>'BASE DE DADOS CRONOGRAMA'!$F$23</xm:f>
            <x14:dxf>
              <fill>
                <patternFill>
                  <bgColor rgb="FF00B050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ellIs" priority="113" operator="equal" id="{CE2687B5-9EB2-41AB-A837-D9C754FA744F}">
            <xm:f>'BASE DE DADOS CRONOGRAMA'!$G$23</xm:f>
            <x14:dxf>
              <fill>
                <patternFill>
                  <bgColor rgb="FF00B05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ellIs" priority="112" operator="equal" id="{1D5BE702-15F8-4794-AB68-AE676316B3C3}">
            <xm:f>'BASE DE DADOS CRONOGRAMA'!$H$23</xm:f>
            <x14:dxf>
              <fill>
                <patternFill>
                  <bgColor rgb="FF00B05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111" operator="equal" id="{C311D257-CD34-4FE3-B3F8-2E22D4F25A23}">
            <xm:f>'BASE DE DADOS CRONOGRAMA'!$I$23</xm:f>
            <x14:dxf>
              <fill>
                <patternFill>
                  <bgColor rgb="FF00B05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ellIs" priority="110" operator="equal" id="{F71F6554-9C29-4BE7-A246-F03FE1AF4F8E}">
            <xm:f>'BASE DE DADOS CRONOGRAMA'!$J$23</xm:f>
            <x14:dxf>
              <fill>
                <patternFill>
                  <bgColor rgb="FF00B050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109" operator="equal" id="{AFB9064F-7B20-46F9-B898-6E42A32DDA5E}">
            <xm:f>'BASE DE DADOS CRONOGRAMA'!$K$23</xm:f>
            <x14:dxf>
              <fill>
                <patternFill>
                  <bgColor rgb="FF00B050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ellIs" priority="108" operator="equal" id="{50855164-EAF2-472A-A8A0-2AA9EF7E37FF}">
            <xm:f>'BASE DE DADOS CRONOGRAMA'!$L$23</xm:f>
            <x14:dxf>
              <fill>
                <patternFill>
                  <bgColor rgb="FF00B050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ellIs" priority="107" operator="equal" id="{14439451-D710-47B6-BA1A-01A21B6EF76A}">
            <xm:f>'BASE DE DADOS CRONOGRAMA'!$F$24</xm:f>
            <x14:dxf>
              <fill>
                <patternFill>
                  <bgColor rgb="FF00B050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106" operator="equal" id="{2B13072C-5D85-4868-A70F-20EB9283A6DA}">
            <xm:f>'BASE DE DADOS CRONOGRAMA'!$G$24</xm:f>
            <x14:dxf>
              <fill>
                <patternFill>
                  <bgColor rgb="FF00B05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ellIs" priority="105" operator="equal" id="{2833F8DC-CA7B-4265-832A-D7C373897ACE}">
            <xm:f>'BASE DE DADOS CRONOGRAMA'!$H$24</xm:f>
            <x14:dxf>
              <fill>
                <patternFill>
                  <bgColor rgb="FF00B05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04" operator="equal" id="{48BC084C-D32E-4C3B-9659-6C8980ED1612}">
            <xm:f>'BASE DE DADOS CRONOGRAMA'!$I$24</xm:f>
            <x14:dxf>
              <fill>
                <patternFill>
                  <bgColor rgb="FF00B050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ellIs" priority="103" operator="equal" id="{C3AEE606-E0B2-4138-8D8C-788AD6EF7E40}">
            <xm:f>'BASE DE DADOS CRONOGRAMA'!$J$24</xm:f>
            <x14:dxf>
              <fill>
                <patternFill>
                  <bgColor rgb="FF00B050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ellIs" priority="102" operator="equal" id="{8FB07C29-31FC-4343-ABF8-9A7FDF86D9B0}">
            <xm:f>'BASE DE DADOS CRONOGRAMA'!$K$24</xm:f>
            <x14:dxf>
              <fill>
                <patternFill>
                  <bgColor rgb="FF00B050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ellIs" priority="101" operator="equal" id="{26AE161F-B53A-4187-973B-AD300F517D4D}">
            <xm:f>'BASE DE DADOS CRONOGRAMA'!$L$24</xm:f>
            <x14:dxf>
              <fill>
                <patternFill>
                  <bgColor rgb="FF00B050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ellIs" priority="100" operator="equal" id="{E7D62E6C-6C14-43DE-AD3D-49EC24BB31E2}">
            <xm:f>'BASE DE DADOS CRONOGRAMA'!$F$25</xm:f>
            <x14:dxf>
              <fill>
                <patternFill>
                  <bgColor rgb="FF00B050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ellIs" priority="99" operator="equal" id="{50896FF5-898E-43CE-BB48-9A81520D8CC2}">
            <xm:f>'BASE DE DADOS CRONOGRAMA'!$G$25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98" operator="equal" id="{B720BA8F-1DCA-414E-ADA2-AEE8A68BCFAD}">
            <xm:f>'BASE DE DADOS CRONOGRAMA'!$H$25</xm:f>
            <x14:dxf>
              <fill>
                <patternFill>
                  <bgColor rgb="FF00B05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97" operator="equal" id="{D71D2EAD-6778-4FC8-8C54-023DC5D3BC8E}">
            <xm:f>'BASE DE DADOS CRONOGRAMA'!$I$25</xm:f>
            <x14:dxf>
              <fill>
                <patternFill>
                  <bgColor rgb="FF00B05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ellIs" priority="96" operator="equal" id="{495EF1F3-5BCD-466B-AB5D-AAF1B32FA4F2}">
            <xm:f>'BASE DE DADOS CRONOGRAMA'!$J$25</xm:f>
            <x14:dxf>
              <fill>
                <patternFill>
                  <bgColor rgb="FF00B05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cellIs" priority="95" operator="equal" id="{9A58EEC4-FE5E-429B-AEEE-894ACA8309DE}">
            <xm:f>'BASE DE DADOS CRONOGRAMA'!$K$25</xm:f>
            <x14:dxf>
              <fill>
                <patternFill>
                  <bgColor rgb="FF00B05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cellIs" priority="94" operator="equal" id="{FE645B24-41DA-49FA-81E8-090515F7E55D}">
            <xm:f>'BASE DE DADOS CRONOGRAMA'!$L$25</xm:f>
            <x14:dxf>
              <fill>
                <patternFill>
                  <bgColor rgb="FF00B050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ellIs" priority="93" operator="equal" id="{59C8A2CE-818D-49E1-A59F-7ADA3E65E56C}">
            <xm:f>'BASE DE DADOS CRONOGRAMA'!$F$8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92" operator="equal" id="{75BA8D6B-F1EF-41CE-8EF1-BDC6733ABFEE}">
            <xm:f>'BASE DE DADOS CRONOGRAMA'!$G$8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90" operator="equal" id="{6E7A32DD-2113-4ADE-8D6E-D394566ACEF3}">
            <xm:f>'BASE DE DADOS CRONOGRAMA'!$H$8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9" operator="equal" id="{041F16D1-727B-4BD0-B5D0-6269AEB27947}">
            <xm:f>'BASE DE DADOS CRONOGRAMA'!$I$8</xm:f>
            <x14:dxf>
              <fill>
                <patternFill>
                  <bgColor rgb="FF00B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ellIs" priority="88" operator="equal" id="{3E71CEFB-9968-4D74-8EF9-DC7F796F10F2}">
            <xm:f>'BASE DE DADOS CRONOGRAMA'!$J$8</xm:f>
            <x14:dxf>
              <fill>
                <patternFill>
                  <bgColor rgb="FF00B050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ellIs" priority="87" operator="equal" id="{C7C34AFC-C5D0-4429-9D42-0F179A886177}">
            <xm:f>'BASE DE DADOS CRONOGRAMA'!$K$8</xm:f>
            <x14:dxf>
              <fill>
                <patternFill>
                  <bgColor rgb="FF00B05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ellIs" priority="86" operator="equal" id="{6F9C752A-BFBF-48AB-8F25-443D85936415}">
            <xm:f>'BASE DE DADOS CRONOGRAMA'!$L$8</xm:f>
            <x14:dxf>
              <fill>
                <patternFill>
                  <bgColor rgb="FF00B050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ellIs" priority="85" operator="equal" id="{82D6B863-DCCC-42AC-BF2F-721D2C4247AF}">
            <xm:f>'BASE DE DADOS CRONOGRAMA'!$F$9</xm:f>
            <x14:dxf>
              <fill>
                <patternFill>
                  <bgColor rgb="FF00B05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84" operator="equal" id="{F60633DD-1BC7-45BD-923D-F58EC735A77F}">
            <xm:f>'BASE DE DADOS CRONOGRAMA'!$G$9</xm:f>
            <x14:dxf>
              <fill>
                <patternFill>
                  <bgColor rgb="FF00B05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ellIs" priority="83" operator="equal" id="{61DAE6F2-DE70-4E09-97F3-B0AECD2BED62}">
            <xm:f>'BASE DE DADOS CRONOGRAMA'!$H$9</xm:f>
            <x14:dxf>
              <fill>
                <patternFill>
                  <bgColor rgb="FF00B05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82" operator="equal" id="{E54FB536-B3D2-4393-A441-4829F93DB125}">
            <xm:f>'BASE DE DADOS CRONOGRAMA'!$I$9</xm:f>
            <x14:dxf>
              <fill>
                <patternFill>
                  <bgColor rgb="FF00B05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81" operator="equal" id="{8A5CEA50-53AD-4EFF-A44A-EBC9FAE037BF}">
            <xm:f>'BASE DE DADOS CRONOGRAMA'!$J$9</xm:f>
            <x14:dxf>
              <fill>
                <patternFill>
                  <bgColor rgb="FF00B05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ellIs" priority="80" operator="equal" id="{E2E59562-DEDA-4029-807F-6031A684F495}">
            <xm:f>'BASE DE DADOS CRONOGRAMA'!$K$9</xm:f>
            <x14:dxf>
              <fill>
                <patternFill>
                  <bgColor rgb="FF00B05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cellIs" priority="79" operator="equal" id="{1C32B095-3996-4022-B523-1974A1FEA44B}">
            <xm:f>'BASE DE DADOS CRONOGRAMA'!$L$9</xm:f>
            <x14:dxf>
              <fill>
                <patternFill>
                  <bgColor rgb="FF00B05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ellIs" priority="78" operator="equal" id="{FF4B746F-5E25-4748-9E52-0A67CD537B04}">
            <xm:f>'BASE DE DADOS CRONOGRAMA'!$F$10</xm:f>
            <x14:dxf>
              <fill>
                <patternFill>
                  <bgColor rgb="FF00B050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77" operator="equal" id="{B08FCD81-4D05-4C9E-ABDC-B9ACE0BD8819}">
            <xm:f>'BASE DE DADOS CRONOGRAMA'!$G$10</xm:f>
            <x14:dxf>
              <fill>
                <patternFill>
                  <bgColor rgb="FF00B05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ellIs" priority="76" operator="equal" id="{677ECF62-B47A-4BAD-AAB2-13DA96939AEC}">
            <xm:f>'BASE DE DADOS CRONOGRAMA'!$H$10</xm:f>
            <x14:dxf>
              <fill>
                <patternFill>
                  <bgColor rgb="FF00B05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75" operator="equal" id="{76DFE1F9-F32A-418F-B4FB-2C3E0534A1D4}">
            <xm:f>'BASE DE DADOS CRONOGRAMA'!$I$10</xm:f>
            <x14:dxf>
              <fill>
                <patternFill>
                  <bgColor rgb="FF00B05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4" operator="equal" id="{953313C9-1A0E-453D-83A5-0C357B434C76}">
            <xm:f>'BASE DE DADOS CRONOGRAMA'!$J$10</xm:f>
            <x14:dxf>
              <fill>
                <patternFill>
                  <bgColor rgb="FF00B05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73" operator="equal" id="{0D3AE932-C6CE-4A18-8DCB-EF2D1D6D00FB}">
            <xm:f>'BASE DE DADOS CRONOGRAMA'!$K$10</xm:f>
            <x14:dxf>
              <fill>
                <patternFill>
                  <bgColor rgb="FF00B05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72" operator="equal" id="{4CA60806-B60C-4088-8977-2F4EA4331F34}">
            <xm:f>'BASE DE DADOS CRONOGRAMA'!$L$10</xm:f>
            <x14:dxf>
              <fill>
                <patternFill>
                  <bgColor rgb="FF00B05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71" operator="equal" id="{470C8283-79EF-482C-992F-8A1089F01C56}">
            <xm:f>'BASE DE DADOS CRONOGRAMA'!$F$11</xm:f>
            <x14:dxf>
              <fill>
                <patternFill>
                  <bgColor rgb="FF00B050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ellIs" priority="70" operator="equal" id="{7B3DA6D1-C151-4D0E-8021-DA9BB1A18620}">
            <xm:f>'BASE DE DADOS CRONOGRAMA'!$G$11</xm:f>
            <x14:dxf>
              <fill>
                <patternFill>
                  <bgColor rgb="FF00B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ellIs" priority="69" operator="equal" id="{BCFA1223-4CCB-4F45-8587-C6E5C69A103E}">
            <xm:f>'BASE DE DADOS CRONOGRAMA'!$H$11</xm:f>
            <x14:dxf>
              <fill>
                <patternFill>
                  <bgColor rgb="FF00B050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68" operator="equal" id="{82C7D49E-A6D2-4DE7-ADD8-B9FB33CCF94D}">
            <xm:f>'BASE DE DADOS CRONOGRAMA'!$I$11</xm:f>
            <x14:dxf>
              <fill>
                <patternFill>
                  <bgColor rgb="FF00B05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ellIs" priority="67" operator="equal" id="{62E5EF49-111C-4C99-B926-0E61B6AF6293}">
            <xm:f>'BASE DE DADOS CRONOGRAMA'!$J$11</xm:f>
            <x14:dxf>
              <fill>
                <patternFill>
                  <bgColor rgb="FF00B05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66" operator="equal" id="{EEF5A144-6B2E-46CF-81C7-4746AFEC760C}">
            <xm:f>'BASE DE DADOS CRONOGRAMA'!$K$11</xm:f>
            <x14:dxf>
              <fill>
                <patternFill>
                  <bgColor rgb="FF00B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ellIs" priority="65" operator="equal" id="{DB1C5347-4787-426F-A798-3B217A3E0410}">
            <xm:f>'BASE DE DADOS CRONOGRAMA'!$L$11</xm:f>
            <x14:dxf>
              <fill>
                <patternFill>
                  <bgColor rgb="FF00B05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ellIs" priority="64" operator="equal" id="{0BF6CBDC-B1C0-4CE8-947D-FAA3A3B37573}">
            <xm:f>'BASE DE DADOS CRONOGRAMA'!$F$12</xm:f>
            <x14:dxf>
              <fill>
                <patternFill>
                  <bgColor rgb="FF00B050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63" operator="equal" id="{89B02DFA-D3CD-497B-BCE1-274385E66D66}">
            <xm:f>'BASE DE DADOS CRONOGRAMA'!$G$12</xm:f>
            <x14:dxf>
              <fill>
                <patternFill>
                  <bgColor rgb="FF00B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ellIs" priority="62" operator="equal" id="{A6DBD50A-FDD3-4541-80EA-FFD6F8864890}">
            <xm:f>'BASE DE DADOS CRONOGRAMA'!$H$12</xm:f>
            <x14:dxf>
              <fill>
                <patternFill>
                  <bgColor rgb="FF00B05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61" operator="equal" id="{075A2B3B-5CFD-4ADC-9ABE-1EABEE0B2A67}">
            <xm:f>'BASE DE DADOS CRONOGRAMA'!$I$12</xm:f>
            <x14:dxf>
              <fill>
                <patternFill>
                  <bgColor rgb="FF00B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60" operator="equal" id="{7C3C4651-FFD7-4CA0-A5E1-1A48FA9D9F2B}">
            <xm:f>'BASE DE DADOS CRONOGRAMA'!$J$12</xm:f>
            <x14:dxf>
              <fill>
                <patternFill>
                  <bgColor rgb="FF00B05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59" operator="equal" id="{2ECB4458-EE1C-482B-9356-670C4E048518}">
            <xm:f>'BASE DE DADOS CRONOGRAMA'!$K$12</xm:f>
            <x14:dxf>
              <fill>
                <patternFill>
                  <bgColor rgb="FF00B05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ellIs" priority="58" operator="equal" id="{B377BFD7-ED94-4823-9F55-95C17870E8D4}">
            <xm:f>'BASE DE DADOS CRONOGRAMA'!$L$12</xm:f>
            <x14:dxf>
              <fill>
                <patternFill>
                  <bgColor rgb="FF00B05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57" operator="equal" id="{B7CD0AE7-5D93-4469-92BC-469DB54EF856}">
            <xm:f>'BASE DE DADOS CRONOGRAMA'!$F$13</xm:f>
            <x14:dxf>
              <fill>
                <patternFill>
                  <bgColor rgb="FF00B05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56" operator="equal" id="{98ABDDCA-23D3-46DE-8B1F-0B80C2FDFCA1}">
            <xm:f>'BASE DE DADOS CRONOGRAMA'!$G$13</xm:f>
            <x14:dxf>
              <fill>
                <patternFill>
                  <bgColor rgb="FF00B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ellIs" priority="55" operator="equal" id="{F84BED51-2A4C-44DF-A5BE-C3419A0CFAFB}">
            <xm:f>'BASE DE DADOS CRONOGRAMA'!$H$13</xm:f>
            <x14:dxf>
              <fill>
                <patternFill>
                  <bgColor rgb="FF00B050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53" operator="equal" id="{D8B74C86-0A8E-48E3-91B8-C3045A5852CA}">
            <xm:f>'BASE DE DADOS CRONOGRAMA'!$I$13</xm:f>
            <x14:dxf>
              <fill>
                <patternFill>
                  <bgColor rgb="FF00B050"/>
                </patternFill>
              </fill>
            </x14:dxf>
          </x14:cfRule>
          <x14:cfRule type="cellIs" priority="54" operator="equal" id="{5234D033-009E-4117-9F58-B712682EF1AB}">
            <xm:f>'BASE DE DADOS CRONOGRAMA'!$J$13</xm:f>
            <x14:dxf>
              <fill>
                <patternFill>
                  <bgColor rgb="FF00B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52" operator="equal" id="{808B0193-7727-40D2-9CC2-80473482D569}">
            <xm:f>'BASE DE DADOS CRONOGRAMA'!$J$13</xm:f>
            <x14:dxf>
              <fill>
                <patternFill>
                  <bgColor rgb="FF00B05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51" operator="equal" id="{8DF0C5EF-35EA-465D-BF79-51F10CD64758}">
            <xm:f>'BASE DE DADOS CRONOGRAMA'!$K$13</xm:f>
            <x14:dxf>
              <fill>
                <patternFill>
                  <bgColor rgb="FF00B05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50" operator="equal" id="{59A8A392-28CC-4FBF-94CD-6FD7B3F04243}">
            <xm:f>'BASE DE DADOS CRONOGRAMA'!$L$13</xm:f>
            <x14:dxf>
              <fill>
                <patternFill>
                  <bgColor rgb="FF00B050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ellIs" priority="49" operator="equal" id="{EBB56F89-3B40-4429-B4D8-12376F6C3D4C}">
            <xm:f>'BASE DE DADOS CRONOGRAMA'!$F$14</xm:f>
            <x14:dxf>
              <fill>
                <patternFill>
                  <bgColor rgb="FF00B050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cellIs" priority="48" operator="equal" id="{4682DF55-1B46-4F7D-B85D-9AA3674EFDCE}">
            <xm:f>'BASE DE DADOS CRONOGRAMA'!$G$14</xm:f>
            <x14:dxf>
              <fill>
                <patternFill>
                  <bgColor rgb="FF00B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cellIs" priority="47" operator="equal" id="{CCD202E8-86F9-4FFC-B0E4-8CBF5028DAAF}">
            <xm:f>'BASE DE DADOS CRONOGRAMA'!$H$14</xm:f>
            <x14:dxf>
              <fill>
                <patternFill>
                  <bgColor rgb="FF00B05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6" operator="equal" id="{5A248015-1E77-4490-9067-0DA59E202F2A}">
            <xm:f>'BASE DE DADOS CRONOGRAMA'!$I$14</xm:f>
            <x14:dxf>
              <fill>
                <patternFill>
                  <bgColor rgb="FF00B05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45" operator="equal" id="{F307A546-9A63-4E6F-8E12-7388E4EF2083}">
            <xm:f>'BASE DE DADOS CRONOGRAMA'!$J$14</xm:f>
            <x14:dxf>
              <fill>
                <patternFill>
                  <bgColor rgb="FF00B05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4" operator="equal" id="{AC4516BF-2E40-4654-9052-1771EA4B7106}">
            <xm:f>'BASE DE DADOS CRONOGRAMA'!$K$14</xm:f>
            <x14:dxf>
              <fill>
                <patternFill>
                  <bgColor rgb="FF00B05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43" operator="equal" id="{01DAC4ED-179D-45A4-86A1-CB6853DB2A68}">
            <xm:f>'BASE DE DADOS CRONOGRAMA'!$L$14</xm:f>
            <x14:dxf>
              <fill>
                <patternFill>
                  <bgColor rgb="FF00B05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42" operator="equal" id="{B312A81E-5E28-45AA-BE53-745C0F1EE330}">
            <xm:f>'BASE DE DADOS CRONOGRAMA'!$F$15</xm:f>
            <x14:dxf>
              <fill>
                <patternFill>
                  <bgColor rgb="FF00B050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ellIs" priority="41" operator="equal" id="{07A212B4-B75D-4DE9-9A5B-17E5595F920E}">
            <xm:f>'BASE DE DADOS CRONOGRAMA'!$G$15</xm:f>
            <x14:dxf>
              <fill>
                <patternFill>
                  <bgColor rgb="FF00B05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ellIs" priority="40" operator="equal" id="{6F4BEEFB-4683-4007-87D9-62041A071087}">
            <xm:f>'BASE DE DADOS CRONOGRAMA'!$H$15</xm:f>
            <x14:dxf>
              <fill>
                <patternFill>
                  <bgColor rgb="FF00B05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39" operator="equal" id="{16D66CB8-5833-4F16-AF5D-ACCAD9A943C1}">
            <xm:f>'BASE DE DADOS CRONOGRAMA'!$I$15</xm:f>
            <x14:dxf>
              <fill>
                <patternFill>
                  <bgColor rgb="FF00B05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38" operator="equal" id="{C79898EC-7BFA-4F2C-9CE7-EFF935149BB3}">
            <xm:f>'BASE DE DADOS CRONOGRAMA'!$J$15</xm:f>
            <x14:dxf>
              <fill>
                <patternFill>
                  <bgColor rgb="FF00B05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37" operator="equal" id="{AB67D39D-0A86-4174-9BFD-6B3E2CC977F3}">
            <xm:f>'BASE DE DADOS CRONOGRAMA'!$K$15</xm:f>
            <x14:dxf>
              <fill>
                <patternFill>
                  <bgColor rgb="FF00B05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ellIs" priority="36" operator="equal" id="{B33580B0-B607-4947-A96B-594B09BBAA3B}">
            <xm:f>'BASE DE DADOS CRONOGRAMA'!$L$15</xm:f>
            <x14:dxf>
              <fill>
                <patternFill>
                  <bgColor rgb="FF00B05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ellIs" priority="35" operator="equal" id="{2E180607-F65E-463A-979F-A50BE0ECFCDF}">
            <xm:f>'BASE DE DADOS CRONOGRAMA'!$F$16</xm:f>
            <x14:dxf>
              <fill>
                <patternFill>
                  <bgColor rgb="FF00B05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34" operator="equal" id="{8BDC9D3A-91D0-41AE-9D23-CF38D6915C63}">
            <xm:f>'BASE DE DADOS CRONOGRAMA'!$G$16</xm:f>
            <x14:dxf>
              <fill>
                <patternFill>
                  <bgColor rgb="FF00B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ellIs" priority="33" operator="equal" id="{DD220695-01AB-4BDC-8DF4-16E4C5F22F38}">
            <xm:f>'BASE DE DADOS CRONOGRAMA'!$H$16</xm:f>
            <x14:dxf>
              <fill>
                <patternFill>
                  <bgColor rgb="FF00B05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32" operator="equal" id="{32C78D6B-3C27-4487-955A-30512FFAE4C7}">
            <xm:f>'BASE DE DADOS CRONOGRAMA'!$I$16</xm:f>
            <x14:dxf>
              <fill>
                <patternFill>
                  <bgColor rgb="FF00B05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ellIs" priority="31" operator="equal" id="{488106A7-2ED3-4165-84D6-BCBBCF7D0BE5}">
            <xm:f>'BASE DE DADOS CRONOGRAMA'!$J$16</xm:f>
            <x14:dxf>
              <fill>
                <patternFill>
                  <bgColor rgb="FF00B05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ellIs" priority="30" operator="equal" id="{5F79D4D9-A277-466B-9D17-D89B6AC69144}">
            <xm:f>'BASE DE DADOS CRONOGRAMA'!$K$16</xm:f>
            <x14:dxf>
              <fill>
                <patternFill>
                  <bgColor rgb="FF00B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ellIs" priority="29" operator="equal" id="{5EA5468D-6C2F-4ED0-A74A-9BEB40874A0D}">
            <xm:f>'BASE DE DADOS CRONOGRAMA'!$L$16</xm:f>
            <x14:dxf>
              <fill>
                <patternFill>
                  <bgColor rgb="FF00B05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ellIs" priority="28" operator="equal" id="{4FF2935C-49A3-4806-8FC3-143FE96851AD}">
            <xm:f>'BASE DE DADOS CRONOGRAMA'!$F$17</xm:f>
            <x14:dxf>
              <fill>
                <patternFill>
                  <bgColor rgb="FF00B050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ellIs" priority="27" operator="equal" id="{581F7610-E547-4D03-8A90-E74D0810590B}">
            <xm:f>'BASE DE DADOS CRONOGRAMA'!$G$17</xm:f>
            <x14:dxf>
              <fill>
                <patternFill>
                  <bgColor rgb="FF00B05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ellIs" priority="26" operator="equal" id="{35162CFE-8505-4F83-94D8-EAB0A82AB50B}">
            <xm:f>'BASE DE DADOS CRONOGRAMA'!$H$17</xm:f>
            <x14:dxf>
              <fill>
                <patternFill>
                  <bgColor rgb="FF00B05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25" operator="equal" id="{A5EAA775-124C-4265-B06B-24C0A4E4FD16}">
            <xm:f>'BASE DE DADOS CRONOGRAMA'!$I$17</xm:f>
            <x14:dxf>
              <fill>
                <patternFill>
                  <bgColor rgb="FF00B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24" operator="equal" id="{C1E232D6-F889-41AA-8F4F-F763A8712FC5}">
            <xm:f>'BASE DE DADOS CRONOGRAMA'!$J$17</xm:f>
            <x14:dxf>
              <fill>
                <patternFill>
                  <bgColor rgb="FF00B05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23" operator="equal" id="{86443C19-2BD4-4925-AC2D-31196A35F91A}">
            <xm:f>'BASE DE DADOS CRONOGRAMA'!$K$17</xm:f>
            <x14:dxf>
              <fill>
                <patternFill>
                  <bgColor rgb="FF00B05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22" operator="equal" id="{DC01DA29-F260-4C91-B404-6F5B0B2FCD0E}">
            <xm:f>'BASE DE DADOS CRONOGRAMA'!$L$17</xm:f>
            <x14:dxf>
              <fill>
                <patternFill>
                  <bgColor rgb="FF00B05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21" operator="equal" id="{C677EC31-2F81-401D-9444-62965CBAA74B}">
            <xm:f>'BASE DE DADOS CRONOGRAMA'!$F$18</xm:f>
            <x14:dxf>
              <fill>
                <patternFill>
                  <bgColor rgb="FF00B050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ellIs" priority="20" operator="equal" id="{7B056A88-6503-458A-B45C-6449739B719C}">
            <xm:f>'BASE DE DADOS CRONOGRAMA'!$G$18</xm:f>
            <x14:dxf>
              <fill>
                <patternFill>
                  <bgColor rgb="FF00B05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ellIs" priority="19" operator="equal" id="{57BE9E5F-9600-4A0F-AB16-370EC99C5F44}">
            <xm:f>'BASE DE DADOS CRONOGRAMA'!$H$18</xm:f>
            <x14:dxf>
              <fill>
                <patternFill>
                  <bgColor rgb="FF00B05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18" operator="equal" id="{9E85E1C5-EFF2-4141-B146-DCC87809ECA2}">
            <xm:f>'BASE DE DADOS CRONOGRAMA'!$I$18</xm:f>
            <x14:dxf>
              <fill>
                <patternFill>
                  <bgColor rgb="FF00B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17" operator="equal" id="{480865FD-C7AF-4E63-9052-4FA31D657417}">
            <xm:f>'BASE DE DADOS CRONOGRAMA'!$J$18</xm:f>
            <x14:dxf>
              <fill>
                <patternFill>
                  <bgColor rgb="FF00B050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ellIs" priority="16" operator="equal" id="{E8C5473A-D5EF-4096-8BA3-984C2331AAB5}">
            <xm:f>'BASE DE DADOS CRONOGRAMA'!$K$18</xm:f>
            <x14:dxf>
              <fill>
                <patternFill>
                  <bgColor rgb="FF00B05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ellIs" priority="15" operator="equal" id="{8F609D43-B299-43C1-BC5B-A2C3BB123B35}">
            <xm:f>'BASE DE DADOS CRONOGRAMA'!$L$18</xm:f>
            <x14:dxf>
              <fill>
                <patternFill>
                  <bgColor rgb="FF00B05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ellIs" priority="14" operator="equal" id="{E34AF1CA-8DAA-46D5-B823-EEB632FA8F8A}">
            <xm:f>'BASE DE DADOS CRONOGRAMA'!$F$19</xm:f>
            <x14:dxf>
              <fill>
                <patternFill>
                  <bgColor rgb="FF00B050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ellIs" priority="13" operator="equal" id="{F86C6C14-4C15-4458-A674-CB01C86BFFE0}">
            <xm:f>'BASE DE DADOS CRONOGRAMA'!$G$19</xm:f>
            <x14:dxf>
              <fill>
                <patternFill>
                  <bgColor rgb="FF00B05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ellIs" priority="12" operator="equal" id="{8800F569-6EEB-4436-9AAD-40C520CC6C00}">
            <xm:f>'BASE DE DADOS CRONOGRAMA'!$H$19</xm:f>
            <x14:dxf>
              <fill>
                <patternFill>
                  <bgColor rgb="FF00B050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1" operator="equal" id="{7E79BD5B-52D0-43BE-9DDB-7E6C0E391143}">
            <xm:f>'BASE DE DADOS CRONOGRAMA'!$I$19</xm:f>
            <x14:dxf>
              <fill>
                <patternFill>
                  <bgColor rgb="FF00B05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ellIs" priority="10" operator="equal" id="{20D8A6B8-D210-4612-B590-28EE7F906483}">
            <xm:f>'BASE DE DADOS CRONOGRAMA'!$J$19</xm:f>
            <x14:dxf>
              <fill>
                <patternFill>
                  <bgColor rgb="FF00B050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ellIs" priority="9" operator="equal" id="{8DFD153B-19D5-4950-B0E3-D35E1D988883}">
            <xm:f>'BASE DE DADOS CRONOGRAMA'!$K$19</xm:f>
            <x14:dxf>
              <fill>
                <patternFill>
                  <bgColor rgb="FF00B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ellIs" priority="8" operator="equal" id="{80734832-AA47-4A29-AAF4-3404ECEAD7F2}">
            <xm:f>'BASE DE DADOS CRONOGRAMA'!$L$19</xm:f>
            <x14:dxf>
              <fill>
                <patternFill>
                  <bgColor rgb="FF00B050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ellIs" priority="7" operator="equal" id="{C92F88E7-720D-4B74-8690-C423EB1C2183}">
            <xm:f>'BASE DE DADOS CRONOGRAMA'!$F$20</xm:f>
            <x14:dxf>
              <fill>
                <patternFill>
                  <bgColor rgb="FF00B05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6" operator="equal" id="{322AAE46-CDB1-4D7A-A883-D4B00604E114}">
            <xm:f>'BASE DE DADOS CRONOGRAMA'!$G$20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5" operator="equal" id="{77FFFF88-AC37-4C2D-B3AC-A11563508530}">
            <xm:f>'BASE DE DADOS CRONOGRAMA'!$H$20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" operator="equal" id="{3D158A24-7D5D-4FB1-BF6E-5B2B2D434370}">
            <xm:f>'BASE DE DADOS CRONOGRAMA'!$I$20</xm:f>
            <x14:dxf>
              <fill>
                <patternFill>
                  <bgColor rgb="FF00B050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ellIs" priority="3" operator="equal" id="{3E3F34A1-8355-4F91-B980-300DDBEF24CA}">
            <xm:f>'BASE DE DADOS CRONOGRAMA'!$J$20</xm:f>
            <x14:dxf>
              <fill>
                <patternFill>
                  <bgColor rgb="FF00B050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ellIs" priority="2" operator="equal" id="{81BD90A1-B7EC-4268-B497-825BA4C5B511}">
            <xm:f>'BASE DE DADOS CRONOGRAMA'!$K$20</xm:f>
            <x14:dxf>
              <fill>
                <patternFill>
                  <bgColor rgb="FF00B050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ellIs" priority="1" operator="equal" id="{A67DBAD3-D024-4453-8C07-8787831B004D}">
            <xm:f>'BASE DE DADOS CRONOGRAMA'!$L$20</xm:f>
            <x14:dxf>
              <fill>
                <patternFill>
                  <bgColor rgb="FF00B050"/>
                </patternFill>
              </fill>
            </x14:dxf>
          </x14:cfRule>
          <xm:sqref>L21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showGridLines="0" zoomScaleNormal="100" workbookViewId="0">
      <selection activeCell="E31" sqref="E31"/>
    </sheetView>
  </sheetViews>
  <sheetFormatPr defaultRowHeight="15" x14ac:dyDescent="0.25"/>
  <cols>
    <col min="1" max="1" width="3" customWidth="1"/>
    <col min="2" max="2" width="6.7109375" customWidth="1"/>
    <col min="3" max="3" width="7.7109375" customWidth="1"/>
    <col min="4" max="4" width="32.140625" customWidth="1"/>
    <col min="5" max="5" width="7.42578125" customWidth="1"/>
    <col min="6" max="6" width="6.85546875" customWidth="1"/>
    <col min="7" max="8" width="6.5703125" customWidth="1"/>
    <col min="9" max="9" width="6.85546875" customWidth="1"/>
    <col min="10" max="10" width="7" customWidth="1"/>
    <col min="11" max="11" width="6.5703125" customWidth="1"/>
    <col min="12" max="12" width="8.140625" customWidth="1"/>
  </cols>
  <sheetData>
    <row r="1" spans="2:12" ht="9" customHeight="1" thickBot="1" x14ac:dyDescent="0.3">
      <c r="B1" s="66" t="s">
        <v>14</v>
      </c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2:12" ht="9.75" customHeight="1" thickBot="1" x14ac:dyDescent="0.3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ht="7.5" customHeight="1" thickBot="1" x14ac:dyDescent="0.3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2:12" ht="15.75" customHeight="1" thickBot="1" x14ac:dyDescent="0.3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2:12" ht="10.5" customHeight="1" thickBot="1" x14ac:dyDescent="0.3">
      <c r="B5" s="68" t="s">
        <v>9</v>
      </c>
      <c r="C5" s="68" t="s">
        <v>1</v>
      </c>
      <c r="D5" s="68" t="s">
        <v>2</v>
      </c>
      <c r="E5" s="68" t="s">
        <v>11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69" t="s">
        <v>0</v>
      </c>
    </row>
    <row r="6" spans="2:12" ht="12" customHeight="1" thickBot="1" x14ac:dyDescent="0.3">
      <c r="B6" s="68"/>
      <c r="C6" s="68"/>
      <c r="D6" s="68"/>
      <c r="E6" s="68"/>
      <c r="F6" s="5">
        <v>43360</v>
      </c>
      <c r="G6" s="5">
        <v>43361</v>
      </c>
      <c r="H6" s="5">
        <v>43362</v>
      </c>
      <c r="I6" s="5">
        <v>43363</v>
      </c>
      <c r="J6" s="5">
        <v>43364</v>
      </c>
      <c r="K6" s="5">
        <v>43365</v>
      </c>
      <c r="L6" s="70"/>
    </row>
    <row r="7" spans="2:12" ht="9.75" customHeight="1" thickBot="1" x14ac:dyDescent="0.3">
      <c r="B7" s="68"/>
      <c r="C7" s="68"/>
      <c r="D7" s="68"/>
      <c r="E7" s="68"/>
      <c r="F7" s="13" t="s">
        <v>3</v>
      </c>
      <c r="G7" s="13" t="s">
        <v>4</v>
      </c>
      <c r="H7" s="13" t="s">
        <v>5</v>
      </c>
      <c r="I7" s="13" t="s">
        <v>6</v>
      </c>
      <c r="J7" s="13" t="s">
        <v>7</v>
      </c>
      <c r="K7" s="13" t="s">
        <v>8</v>
      </c>
      <c r="L7" s="71"/>
    </row>
    <row r="8" spans="2:12" ht="11.25" customHeight="1" thickBot="1" x14ac:dyDescent="0.3">
      <c r="B8" s="12">
        <v>1</v>
      </c>
      <c r="C8" s="20">
        <v>75912</v>
      </c>
      <c r="D8" s="20" t="s">
        <v>18</v>
      </c>
      <c r="E8" s="7"/>
      <c r="F8" s="7">
        <v>1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24">
        <f t="shared" ref="L8:L25" si="0">SUM(F8:K8)</f>
        <v>11</v>
      </c>
    </row>
    <row r="9" spans="2:12" ht="11.25" customHeight="1" thickBot="1" x14ac:dyDescent="0.3">
      <c r="B9" s="12">
        <v>1</v>
      </c>
      <c r="C9" s="20">
        <v>75865</v>
      </c>
      <c r="D9" s="20" t="s">
        <v>21</v>
      </c>
      <c r="E9" s="7"/>
      <c r="F9" s="7">
        <v>2</v>
      </c>
      <c r="G9" s="7">
        <v>2</v>
      </c>
      <c r="H9" s="7">
        <v>2</v>
      </c>
      <c r="I9" s="7">
        <v>2</v>
      </c>
      <c r="J9" s="7">
        <v>2</v>
      </c>
      <c r="K9" s="7">
        <v>2</v>
      </c>
      <c r="L9" s="24">
        <f t="shared" si="0"/>
        <v>12</v>
      </c>
    </row>
    <row r="10" spans="2:12" ht="11.25" customHeight="1" thickBot="1" x14ac:dyDescent="0.3">
      <c r="B10" s="20">
        <v>1</v>
      </c>
      <c r="C10" s="20">
        <v>74718</v>
      </c>
      <c r="D10" s="20" t="s">
        <v>24</v>
      </c>
      <c r="E10" s="7"/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24">
        <f t="shared" si="0"/>
        <v>12</v>
      </c>
    </row>
    <row r="11" spans="2:12" ht="11.25" customHeight="1" thickBot="1" x14ac:dyDescent="0.3">
      <c r="B11" s="20">
        <v>2</v>
      </c>
      <c r="C11" s="20" t="s">
        <v>20</v>
      </c>
      <c r="D11" s="20" t="s">
        <v>19</v>
      </c>
      <c r="E11" s="7"/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24">
        <f t="shared" si="0"/>
        <v>12</v>
      </c>
    </row>
    <row r="12" spans="2:12" ht="11.25" customHeight="1" thickBot="1" x14ac:dyDescent="0.3">
      <c r="B12" s="20">
        <v>2</v>
      </c>
      <c r="C12" s="20" t="s">
        <v>22</v>
      </c>
      <c r="D12" s="20" t="s">
        <v>23</v>
      </c>
      <c r="E12" s="7"/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24">
        <f t="shared" si="0"/>
        <v>12</v>
      </c>
    </row>
    <row r="13" spans="2:12" ht="11.25" customHeight="1" thickBot="1" x14ac:dyDescent="0.3">
      <c r="B13" s="20">
        <v>3</v>
      </c>
      <c r="C13" s="20">
        <v>74105</v>
      </c>
      <c r="D13" s="20" t="s">
        <v>17</v>
      </c>
      <c r="E13" s="7"/>
      <c r="F13" s="7">
        <v>2</v>
      </c>
      <c r="G13" s="7">
        <v>2</v>
      </c>
      <c r="H13" s="7">
        <v>2</v>
      </c>
      <c r="I13" s="7">
        <v>2</v>
      </c>
      <c r="J13" s="7">
        <v>2</v>
      </c>
      <c r="K13" s="7">
        <v>2</v>
      </c>
      <c r="L13" s="24">
        <f t="shared" si="0"/>
        <v>12</v>
      </c>
    </row>
    <row r="14" spans="2:12" ht="11.25" customHeight="1" thickBot="1" x14ac:dyDescent="0.3">
      <c r="B14" s="20">
        <v>4</v>
      </c>
      <c r="C14" s="20">
        <v>21301</v>
      </c>
      <c r="D14" s="20" t="s">
        <v>25</v>
      </c>
      <c r="E14" s="7"/>
      <c r="F14" s="7">
        <v>2</v>
      </c>
      <c r="G14" s="7">
        <v>2</v>
      </c>
      <c r="H14" s="7">
        <v>2</v>
      </c>
      <c r="I14" s="7">
        <v>2</v>
      </c>
      <c r="J14" s="7">
        <v>2</v>
      </c>
      <c r="K14" s="7">
        <v>2</v>
      </c>
      <c r="L14" s="24">
        <f t="shared" si="0"/>
        <v>12</v>
      </c>
    </row>
    <row r="15" spans="2:12" ht="11.25" customHeight="1" thickBot="1" x14ac:dyDescent="0.3">
      <c r="B15" s="20">
        <v>4</v>
      </c>
      <c r="C15" s="20">
        <v>15620</v>
      </c>
      <c r="D15" s="20" t="s">
        <v>26</v>
      </c>
      <c r="E15" s="7"/>
      <c r="F15" s="7">
        <v>2</v>
      </c>
      <c r="G15" s="7">
        <v>2</v>
      </c>
      <c r="H15" s="7">
        <v>2</v>
      </c>
      <c r="I15" s="7">
        <v>2</v>
      </c>
      <c r="J15" s="7">
        <v>2</v>
      </c>
      <c r="K15" s="7">
        <v>2</v>
      </c>
      <c r="L15" s="24">
        <f t="shared" si="0"/>
        <v>12</v>
      </c>
    </row>
    <row r="16" spans="2:12" ht="11.25" customHeight="1" thickBot="1" x14ac:dyDescent="0.3">
      <c r="B16" s="20">
        <v>4</v>
      </c>
      <c r="C16" s="20">
        <v>29439</v>
      </c>
      <c r="D16" s="20" t="s">
        <v>27</v>
      </c>
      <c r="E16" s="7"/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24">
        <f t="shared" si="0"/>
        <v>12</v>
      </c>
    </row>
    <row r="17" spans="2:12" ht="11.25" customHeight="1" thickBot="1" x14ac:dyDescent="0.3">
      <c r="B17" s="20">
        <v>4</v>
      </c>
      <c r="C17" s="20">
        <v>24198</v>
      </c>
      <c r="D17" s="20" t="s">
        <v>28</v>
      </c>
      <c r="E17" s="7"/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24">
        <f t="shared" si="0"/>
        <v>12</v>
      </c>
    </row>
    <row r="18" spans="2:12" ht="11.25" customHeight="1" thickBot="1" x14ac:dyDescent="0.3">
      <c r="B18" s="12">
        <v>4</v>
      </c>
      <c r="C18" s="20">
        <v>29351</v>
      </c>
      <c r="D18" s="20" t="s">
        <v>29</v>
      </c>
      <c r="E18" s="7"/>
      <c r="F18" s="7">
        <v>2</v>
      </c>
      <c r="G18" s="7">
        <v>2</v>
      </c>
      <c r="H18" s="7">
        <v>2</v>
      </c>
      <c r="I18" s="7">
        <v>2</v>
      </c>
      <c r="J18" s="7">
        <v>2</v>
      </c>
      <c r="K18" s="7">
        <v>2</v>
      </c>
      <c r="L18" s="24">
        <f t="shared" si="0"/>
        <v>12</v>
      </c>
    </row>
    <row r="19" spans="2:12" ht="11.25" customHeight="1" thickBot="1" x14ac:dyDescent="0.3">
      <c r="B19" s="12">
        <v>4</v>
      </c>
      <c r="C19" s="20">
        <v>29361</v>
      </c>
      <c r="D19" s="20" t="s">
        <v>30</v>
      </c>
      <c r="E19" s="7"/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24">
        <f t="shared" si="0"/>
        <v>12</v>
      </c>
    </row>
    <row r="20" spans="2:12" ht="11.25" customHeight="1" thickBot="1" x14ac:dyDescent="0.3">
      <c r="B20" s="12">
        <v>4</v>
      </c>
      <c r="C20" s="20">
        <v>29684</v>
      </c>
      <c r="D20" s="20" t="s">
        <v>31</v>
      </c>
      <c r="E20" s="7"/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24">
        <f t="shared" si="0"/>
        <v>12</v>
      </c>
    </row>
    <row r="21" spans="2:12" ht="11.25" customHeight="1" thickBot="1" x14ac:dyDescent="0.3">
      <c r="B21" s="12">
        <v>4</v>
      </c>
      <c r="C21" s="20">
        <v>16438</v>
      </c>
      <c r="D21" s="23" t="s">
        <v>32</v>
      </c>
      <c r="E21" s="20"/>
      <c r="F21" s="10">
        <v>4000</v>
      </c>
      <c r="G21" s="10">
        <v>4000</v>
      </c>
      <c r="H21" s="10">
        <v>4000</v>
      </c>
      <c r="I21" s="10">
        <v>4000</v>
      </c>
      <c r="J21" s="10">
        <v>4000</v>
      </c>
      <c r="K21" s="10">
        <v>4000</v>
      </c>
      <c r="L21" s="24">
        <f t="shared" si="0"/>
        <v>24000</v>
      </c>
    </row>
    <row r="22" spans="2:12" ht="11.25" customHeight="1" thickBot="1" x14ac:dyDescent="0.3">
      <c r="B22" s="12">
        <v>4</v>
      </c>
      <c r="C22" s="23">
        <v>72809</v>
      </c>
      <c r="D22" s="20" t="s">
        <v>33</v>
      </c>
      <c r="E22" s="20"/>
      <c r="F22" s="10">
        <v>1000</v>
      </c>
      <c r="G22" s="10">
        <v>500</v>
      </c>
      <c r="H22" s="10">
        <v>800</v>
      </c>
      <c r="I22" s="10">
        <v>700</v>
      </c>
      <c r="J22" s="10">
        <v>4000</v>
      </c>
      <c r="K22" s="10">
        <v>3000</v>
      </c>
      <c r="L22" s="24">
        <f t="shared" si="0"/>
        <v>10000</v>
      </c>
    </row>
    <row r="23" spans="2:12" ht="11.25" customHeight="1" thickBot="1" x14ac:dyDescent="0.3">
      <c r="B23" s="12">
        <v>4</v>
      </c>
      <c r="C23" s="12">
        <v>72694</v>
      </c>
      <c r="D23" s="23" t="s">
        <v>34</v>
      </c>
      <c r="E23" s="20"/>
      <c r="F23" s="10">
        <v>800</v>
      </c>
      <c r="G23" s="10">
        <v>700</v>
      </c>
      <c r="H23" s="10">
        <v>900</v>
      </c>
      <c r="I23" s="10">
        <v>5000</v>
      </c>
      <c r="J23" s="10">
        <v>5000</v>
      </c>
      <c r="K23" s="10">
        <v>5000</v>
      </c>
      <c r="L23" s="24">
        <f t="shared" si="0"/>
        <v>17400</v>
      </c>
    </row>
    <row r="24" spans="2:12" ht="11.25" customHeight="1" thickBot="1" x14ac:dyDescent="0.3">
      <c r="B24" s="12">
        <v>4</v>
      </c>
      <c r="C24" s="12">
        <v>14641</v>
      </c>
      <c r="D24" s="12" t="s">
        <v>35</v>
      </c>
      <c r="E24" s="20"/>
      <c r="F24" s="10">
        <v>5000</v>
      </c>
      <c r="G24" s="10">
        <v>5000</v>
      </c>
      <c r="H24" s="10">
        <v>5000</v>
      </c>
      <c r="I24" s="10">
        <v>5000</v>
      </c>
      <c r="J24" s="10">
        <v>5000</v>
      </c>
      <c r="K24" s="10">
        <v>5000</v>
      </c>
      <c r="L24" s="24">
        <f t="shared" si="0"/>
        <v>30000</v>
      </c>
    </row>
    <row r="25" spans="2:12" ht="11.25" customHeight="1" thickBot="1" x14ac:dyDescent="0.3">
      <c r="B25" s="8">
        <v>4</v>
      </c>
      <c r="C25" s="12">
        <v>26763</v>
      </c>
      <c r="D25" s="8" t="s">
        <v>36</v>
      </c>
      <c r="E25" s="9"/>
      <c r="F25" s="10">
        <v>5000</v>
      </c>
      <c r="G25" s="10">
        <v>5000</v>
      </c>
      <c r="H25" s="10">
        <v>5000</v>
      </c>
      <c r="I25" s="10">
        <v>5000</v>
      </c>
      <c r="J25" s="10">
        <v>5000</v>
      </c>
      <c r="K25" s="10">
        <v>5000</v>
      </c>
      <c r="L25" s="2">
        <f t="shared" si="0"/>
        <v>30000</v>
      </c>
    </row>
    <row r="26" spans="2:12" ht="11.25" customHeight="1" x14ac:dyDescent="0.25">
      <c r="B26" s="69" t="s">
        <v>10</v>
      </c>
      <c r="C26" s="69"/>
      <c r="D26" s="69"/>
      <c r="E26" s="69"/>
      <c r="F26" s="25">
        <f t="shared" ref="F26:K26" si="1">SUM(F8:F25)</f>
        <v>15825</v>
      </c>
      <c r="G26" s="25">
        <f t="shared" si="1"/>
        <v>15226</v>
      </c>
      <c r="H26" s="25">
        <f t="shared" si="1"/>
        <v>15726</v>
      </c>
      <c r="I26" s="25">
        <f t="shared" si="1"/>
        <v>19726</v>
      </c>
      <c r="J26" s="25">
        <f t="shared" si="1"/>
        <v>23026</v>
      </c>
      <c r="K26" s="26">
        <f t="shared" si="1"/>
        <v>22026</v>
      </c>
      <c r="L26" s="27">
        <f>SUM(L8:L25)</f>
        <v>111555</v>
      </c>
    </row>
    <row r="27" spans="2:12" x14ac:dyDescent="0.25">
      <c r="B27" s="72" t="s">
        <v>46</v>
      </c>
      <c r="C27" s="73"/>
      <c r="D27" s="73"/>
      <c r="E27" s="74"/>
      <c r="F27" s="17">
        <f>F26/INDICADOR!F27</f>
        <v>0.63234236394150078</v>
      </c>
      <c r="G27" s="17">
        <f>G26/INDICADOR!G27</f>
        <v>0.60840725645328853</v>
      </c>
      <c r="H27" s="17">
        <f>H26/INDICADOR!H27</f>
        <v>0.62838647806281467</v>
      </c>
      <c r="I27" s="17">
        <f>I26/INDICADOR!I27</f>
        <v>0.78822025093902337</v>
      </c>
      <c r="J27" s="17">
        <f>J26/INDICADOR!J27</f>
        <v>0.92008311356189565</v>
      </c>
      <c r="K27" s="17">
        <f>K26/INDICADOR!K27</f>
        <v>0.88012467034284347</v>
      </c>
      <c r="L27" s="17">
        <f>L26/INDICADOR!L27</f>
        <v>0.74292735555022771</v>
      </c>
    </row>
    <row r="29" spans="2:12" ht="15.75" customHeight="1" x14ac:dyDescent="0.25"/>
    <row r="30" spans="2:12" ht="15.75" customHeight="1" x14ac:dyDescent="0.25"/>
  </sheetData>
  <mergeCells count="9">
    <mergeCell ref="B27:E27"/>
    <mergeCell ref="B26:E26"/>
    <mergeCell ref="B1:L3"/>
    <mergeCell ref="B4:L4"/>
    <mergeCell ref="B5:B7"/>
    <mergeCell ref="C5:C7"/>
    <mergeCell ref="D5:D7"/>
    <mergeCell ref="E5:E7"/>
    <mergeCell ref="L5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3" sqref="H23"/>
    </sheetView>
  </sheetViews>
  <sheetFormatPr defaultRowHeight="15" x14ac:dyDescent="0.25"/>
  <cols>
    <col min="3" max="3" width="11.5703125" bestFit="1" customWidth="1"/>
    <col min="5" max="5" width="11.7109375" customWidth="1"/>
  </cols>
  <sheetData>
    <row r="1" spans="1:9" x14ac:dyDescent="0.25">
      <c r="A1" s="16" t="s">
        <v>39</v>
      </c>
      <c r="B1" s="16" t="s">
        <v>13</v>
      </c>
      <c r="C1" s="16" t="s">
        <v>16</v>
      </c>
      <c r="D1" s="16" t="s">
        <v>37</v>
      </c>
      <c r="E1" s="16" t="s">
        <v>38</v>
      </c>
      <c r="F1" s="16" t="s">
        <v>15</v>
      </c>
      <c r="I1">
        <v>1</v>
      </c>
    </row>
    <row r="2" spans="1:9" x14ac:dyDescent="0.25">
      <c r="A2" s="16" t="s">
        <v>40</v>
      </c>
      <c r="B2" s="6">
        <f>INDICADOR!F27</f>
        <v>25026</v>
      </c>
      <c r="C2" s="6">
        <f>'BASE DE DADOS CRONOGRAMA'!F26</f>
        <v>15825</v>
      </c>
      <c r="D2" s="17">
        <v>1</v>
      </c>
      <c r="E2" s="17">
        <f>C2/B2</f>
        <v>0.63234236394150078</v>
      </c>
      <c r="F2" s="18">
        <f>D2-E2</f>
        <v>0.36765763605849922</v>
      </c>
      <c r="I2">
        <v>1</v>
      </c>
    </row>
    <row r="3" spans="1:9" x14ac:dyDescent="0.25">
      <c r="A3" s="16" t="s">
        <v>41</v>
      </c>
      <c r="B3" s="6">
        <f>INDICADOR!G27</f>
        <v>25026</v>
      </c>
      <c r="C3" s="6">
        <f>'BASE DE DADOS CRONOGRAMA'!G26</f>
        <v>15226</v>
      </c>
      <c r="D3" s="17">
        <v>1</v>
      </c>
      <c r="E3" s="17">
        <f t="shared" ref="E3:E7" si="0">C3/B3</f>
        <v>0.60840725645328853</v>
      </c>
      <c r="F3" s="18">
        <f t="shared" ref="F3:F7" si="1">D3-E3</f>
        <v>0.39159274354671147</v>
      </c>
      <c r="I3">
        <v>1</v>
      </c>
    </row>
    <row r="4" spans="1:9" x14ac:dyDescent="0.25">
      <c r="A4" s="16" t="s">
        <v>42</v>
      </c>
      <c r="B4" s="6">
        <f>INDICADOR!H27</f>
        <v>25026</v>
      </c>
      <c r="C4" s="6">
        <f>'BASE DE DADOS CRONOGRAMA'!H26</f>
        <v>15726</v>
      </c>
      <c r="D4" s="17">
        <v>1</v>
      </c>
      <c r="E4" s="17">
        <f t="shared" si="0"/>
        <v>0.62838647806281467</v>
      </c>
      <c r="F4" s="18">
        <f t="shared" si="1"/>
        <v>0.37161352193718533</v>
      </c>
      <c r="I4">
        <v>1</v>
      </c>
    </row>
    <row r="5" spans="1:9" x14ac:dyDescent="0.25">
      <c r="A5" s="16" t="s">
        <v>43</v>
      </c>
      <c r="B5" s="6">
        <f>INDICADOR!I27</f>
        <v>25026</v>
      </c>
      <c r="C5" s="6">
        <f>'BASE DE DADOS CRONOGRAMA'!I26</f>
        <v>19726</v>
      </c>
      <c r="D5" s="17">
        <v>1</v>
      </c>
      <c r="E5" s="17">
        <f t="shared" si="0"/>
        <v>0.78822025093902337</v>
      </c>
      <c r="F5" s="18">
        <f t="shared" si="1"/>
        <v>0.21177974906097663</v>
      </c>
      <c r="I5">
        <v>1</v>
      </c>
    </row>
    <row r="6" spans="1:9" x14ac:dyDescent="0.25">
      <c r="A6" s="16" t="s">
        <v>44</v>
      </c>
      <c r="B6" s="6">
        <f>INDICADOR!J27</f>
        <v>25026</v>
      </c>
      <c r="C6" s="6">
        <f>'BASE DE DADOS CRONOGRAMA'!J26</f>
        <v>23026</v>
      </c>
      <c r="D6" s="17">
        <v>1</v>
      </c>
      <c r="E6" s="17">
        <f t="shared" si="0"/>
        <v>0.92008311356189565</v>
      </c>
      <c r="F6" s="18">
        <f t="shared" si="1"/>
        <v>7.9916886438104351E-2</v>
      </c>
      <c r="I6">
        <v>1</v>
      </c>
    </row>
    <row r="7" spans="1:9" x14ac:dyDescent="0.25">
      <c r="A7" s="16" t="s">
        <v>45</v>
      </c>
      <c r="B7" s="6">
        <v>50000</v>
      </c>
      <c r="C7" s="6">
        <f>'BASE DE DADOS CRONOGRAMA'!K26</f>
        <v>22026</v>
      </c>
      <c r="D7" s="17">
        <v>1</v>
      </c>
      <c r="E7" s="17">
        <f t="shared" si="0"/>
        <v>0.44052000000000002</v>
      </c>
      <c r="F7" s="18">
        <f t="shared" si="1"/>
        <v>0.55947999999999998</v>
      </c>
      <c r="I7">
        <v>1</v>
      </c>
    </row>
    <row r="8" spans="1:9" x14ac:dyDescent="0.25">
      <c r="I8">
        <v>1</v>
      </c>
    </row>
    <row r="9" spans="1:9" x14ac:dyDescent="0.25">
      <c r="A9" t="s">
        <v>12</v>
      </c>
      <c r="B9" s="15">
        <f>INDICADOR!L27</f>
        <v>150156</v>
      </c>
      <c r="C9" s="15">
        <f>'BASE DE DADOS CRONOGRAMA'!L26</f>
        <v>111555</v>
      </c>
      <c r="D9" s="19">
        <v>1</v>
      </c>
      <c r="E9" s="19">
        <f>C9/B9</f>
        <v>0.74292735555022771</v>
      </c>
      <c r="F9" s="14">
        <f>D9-E9</f>
        <v>0.25707264444977229</v>
      </c>
      <c r="I9">
        <v>1</v>
      </c>
    </row>
    <row r="10" spans="1:9" x14ac:dyDescent="0.25">
      <c r="I10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21"/>
  <sheetViews>
    <sheetView workbookViewId="0">
      <selection activeCell="B25" sqref="B25:B26"/>
    </sheetView>
  </sheetViews>
  <sheetFormatPr defaultRowHeight="15" x14ac:dyDescent="0.25"/>
  <cols>
    <col min="1" max="1" width="11.140625" bestFit="1" customWidth="1"/>
    <col min="2" max="2" width="15.85546875" bestFit="1" customWidth="1"/>
  </cols>
  <sheetData>
    <row r="5" spans="1:2" x14ac:dyDescent="0.25">
      <c r="A5" t="s">
        <v>47</v>
      </c>
      <c r="B5" t="s">
        <v>48</v>
      </c>
    </row>
    <row r="6" spans="1:2" x14ac:dyDescent="0.25">
      <c r="A6" t="s">
        <v>49</v>
      </c>
      <c r="B6" s="42">
        <v>0.25</v>
      </c>
    </row>
    <row r="7" spans="1:2" x14ac:dyDescent="0.25">
      <c r="A7" t="s">
        <v>50</v>
      </c>
      <c r="B7" s="42">
        <v>0.25</v>
      </c>
    </row>
    <row r="8" spans="1:2" x14ac:dyDescent="0.25">
      <c r="A8" t="s">
        <v>51</v>
      </c>
      <c r="B8" s="42">
        <v>0.25</v>
      </c>
    </row>
    <row r="9" spans="1:2" x14ac:dyDescent="0.25">
      <c r="A9" t="s">
        <v>52</v>
      </c>
      <c r="B9" s="42">
        <v>0.25</v>
      </c>
    </row>
    <row r="10" spans="1:2" x14ac:dyDescent="0.25">
      <c r="A10" t="s">
        <v>12</v>
      </c>
      <c r="B10" s="14">
        <f>SUM(B6:B9)</f>
        <v>1</v>
      </c>
    </row>
    <row r="13" spans="1:2" x14ac:dyDescent="0.25">
      <c r="A13" t="s">
        <v>53</v>
      </c>
      <c r="B13" t="s">
        <v>48</v>
      </c>
    </row>
    <row r="14" spans="1:2" x14ac:dyDescent="0.25">
      <c r="A14" t="s">
        <v>54</v>
      </c>
      <c r="B14" s="43">
        <f>'BASE DE DADOS INDICADORES'!$E$9</f>
        <v>0.74292735555022771</v>
      </c>
    </row>
    <row r="15" spans="1:2" x14ac:dyDescent="0.25">
      <c r="A15" t="s">
        <v>55</v>
      </c>
      <c r="B15" s="43">
        <v>0.02</v>
      </c>
    </row>
    <row r="16" spans="1:2" x14ac:dyDescent="0.25">
      <c r="A16" t="s">
        <v>0</v>
      </c>
      <c r="B16" s="43">
        <f>SUM(B6:B10)-B14-B15</f>
        <v>1.2370726444497722</v>
      </c>
    </row>
    <row r="19" spans="2:2" x14ac:dyDescent="0.25">
      <c r="B19" s="44"/>
    </row>
    <row r="20" spans="2:2" x14ac:dyDescent="0.25">
      <c r="B20" s="44"/>
    </row>
    <row r="21" spans="2:2" x14ac:dyDescent="0.25">
      <c r="B21" s="44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T7" sqref="T7"/>
    </sheetView>
  </sheetViews>
  <sheetFormatPr defaultRowHeight="15" x14ac:dyDescent="0.25"/>
  <cols>
    <col min="1" max="1" width="2.42578125" customWidth="1"/>
    <col min="4" max="4" width="11.5703125" bestFit="1" customWidth="1"/>
    <col min="5" max="5" width="11.5703125" customWidth="1"/>
    <col min="6" max="6" width="12.140625" bestFit="1" customWidth="1"/>
    <col min="7" max="7" width="15.85546875" customWidth="1"/>
    <col min="8" max="8" width="12.140625" bestFit="1" customWidth="1"/>
    <col min="9" max="9" width="7" customWidth="1"/>
    <col min="10" max="10" width="3.140625" customWidth="1"/>
    <col min="16" max="16" width="15.7109375" customWidth="1"/>
    <col min="17" max="17" width="10.7109375" customWidth="1"/>
    <col min="18" max="18" width="7" customWidth="1"/>
    <col min="19" max="19" width="2.5703125" customWidth="1"/>
  </cols>
  <sheetData>
    <row r="1" spans="1:21" ht="1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21" x14ac:dyDescent="0.25">
      <c r="A2" s="76"/>
      <c r="B2" s="75" t="s">
        <v>58</v>
      </c>
      <c r="C2" s="75"/>
      <c r="D2" s="75"/>
      <c r="E2" s="75"/>
      <c r="F2" s="75"/>
      <c r="G2" s="75"/>
      <c r="H2" s="75"/>
      <c r="I2" s="72"/>
      <c r="J2" s="76"/>
      <c r="K2" s="74" t="s">
        <v>61</v>
      </c>
      <c r="L2" s="75"/>
      <c r="M2" s="75"/>
      <c r="N2" s="75"/>
      <c r="O2" s="75"/>
      <c r="P2" s="75"/>
      <c r="Q2" s="75"/>
      <c r="R2" s="75"/>
      <c r="S2" s="76"/>
    </row>
    <row r="3" spans="1:21" x14ac:dyDescent="0.25">
      <c r="A3" s="77"/>
      <c r="B3" s="16" t="s">
        <v>39</v>
      </c>
      <c r="C3" s="16" t="s">
        <v>37</v>
      </c>
      <c r="D3" s="16" t="s">
        <v>16</v>
      </c>
      <c r="E3" s="64" t="s">
        <v>15</v>
      </c>
      <c r="F3" s="16" t="s">
        <v>56</v>
      </c>
      <c r="G3" s="16" t="s">
        <v>57</v>
      </c>
      <c r="H3" s="16" t="s">
        <v>38</v>
      </c>
      <c r="I3" s="52" t="s">
        <v>15</v>
      </c>
      <c r="J3" s="77"/>
      <c r="K3" s="54" t="s">
        <v>39</v>
      </c>
      <c r="L3" s="16" t="s">
        <v>37</v>
      </c>
      <c r="M3" s="16" t="s">
        <v>16</v>
      </c>
      <c r="N3" s="64" t="s">
        <v>15</v>
      </c>
      <c r="O3" s="16" t="s">
        <v>56</v>
      </c>
      <c r="P3" s="16" t="s">
        <v>57</v>
      </c>
      <c r="Q3" s="16" t="s">
        <v>38</v>
      </c>
      <c r="R3" s="16" t="s">
        <v>15</v>
      </c>
      <c r="S3" s="77"/>
    </row>
    <row r="4" spans="1:21" x14ac:dyDescent="0.25">
      <c r="A4" s="77"/>
      <c r="B4" s="16" t="s">
        <v>40</v>
      </c>
      <c r="C4" s="6">
        <v>55000</v>
      </c>
      <c r="D4" s="6">
        <v>47000</v>
      </c>
      <c r="E4" s="6">
        <f>C4-D4</f>
        <v>8000</v>
      </c>
      <c r="F4" s="6">
        <v>2000</v>
      </c>
      <c r="G4" s="17">
        <v>1</v>
      </c>
      <c r="H4" s="45">
        <f>(D4-F4)/C4</f>
        <v>0.81818181818181823</v>
      </c>
      <c r="I4" s="53">
        <f>G4-H4</f>
        <v>0.18181818181818177</v>
      </c>
      <c r="J4" s="77"/>
      <c r="K4" s="54" t="s">
        <v>40</v>
      </c>
      <c r="L4" s="6">
        <v>55000</v>
      </c>
      <c r="M4" s="6">
        <v>47000</v>
      </c>
      <c r="N4" s="6">
        <f>L4-M4</f>
        <v>8000</v>
      </c>
      <c r="O4" s="6">
        <v>2000</v>
      </c>
      <c r="P4" s="17">
        <v>1</v>
      </c>
      <c r="Q4" s="45">
        <f>(M4-O4)/L4</f>
        <v>0.81818181818181823</v>
      </c>
      <c r="R4" s="18">
        <f>P4-Q4</f>
        <v>0.18181818181818177</v>
      </c>
      <c r="S4" s="77"/>
      <c r="U4" s="46"/>
    </row>
    <row r="5" spans="1:21" x14ac:dyDescent="0.25">
      <c r="A5" s="77"/>
      <c r="B5" s="16" t="s">
        <v>41</v>
      </c>
      <c r="C5" s="6">
        <v>55000</v>
      </c>
      <c r="D5" s="6">
        <v>45000</v>
      </c>
      <c r="E5" s="6">
        <f t="shared" ref="E5:E9" si="0">C5-D5</f>
        <v>10000</v>
      </c>
      <c r="F5" s="6">
        <v>2000</v>
      </c>
      <c r="G5" s="17">
        <v>1</v>
      </c>
      <c r="H5" s="45">
        <f>(D5-F5)/C5</f>
        <v>0.78181818181818186</v>
      </c>
      <c r="I5" s="53">
        <f t="shared" ref="I5:I10" si="1">G5-H5</f>
        <v>0.21818181818181814</v>
      </c>
      <c r="J5" s="77"/>
      <c r="K5" s="54" t="s">
        <v>41</v>
      </c>
      <c r="L5" s="6">
        <v>55000</v>
      </c>
      <c r="M5" s="6">
        <v>45000</v>
      </c>
      <c r="N5" s="6">
        <f t="shared" ref="N5:N10" si="2">L5-M5</f>
        <v>10000</v>
      </c>
      <c r="O5" s="6">
        <v>2000</v>
      </c>
      <c r="P5" s="17">
        <v>1</v>
      </c>
      <c r="Q5" s="45">
        <f>(M5-O5)/L5</f>
        <v>0.78181818181818186</v>
      </c>
      <c r="R5" s="18">
        <f t="shared" ref="R5:R10" si="3">P5-Q5</f>
        <v>0.21818181818181814</v>
      </c>
      <c r="S5" s="77"/>
    </row>
    <row r="6" spans="1:21" x14ac:dyDescent="0.25">
      <c r="A6" s="77"/>
      <c r="B6" s="16" t="s">
        <v>42</v>
      </c>
      <c r="C6" s="6">
        <v>55000</v>
      </c>
      <c r="D6" s="6">
        <v>49000</v>
      </c>
      <c r="E6" s="6">
        <f t="shared" si="0"/>
        <v>6000</v>
      </c>
      <c r="F6" s="6">
        <v>2000</v>
      </c>
      <c r="G6" s="17">
        <v>1</v>
      </c>
      <c r="H6" s="45">
        <f t="shared" ref="H6:H10" si="4">(D6-F6)/C6</f>
        <v>0.8545454545454545</v>
      </c>
      <c r="I6" s="53">
        <f t="shared" si="1"/>
        <v>0.1454545454545455</v>
      </c>
      <c r="J6" s="77"/>
      <c r="K6" s="54" t="s">
        <v>42</v>
      </c>
      <c r="L6" s="6">
        <v>55000</v>
      </c>
      <c r="M6" s="6">
        <v>49000</v>
      </c>
      <c r="N6" s="6">
        <f t="shared" si="2"/>
        <v>6000</v>
      </c>
      <c r="O6" s="6">
        <v>2000</v>
      </c>
      <c r="P6" s="17">
        <v>1</v>
      </c>
      <c r="Q6" s="45">
        <f t="shared" ref="Q6:Q10" si="5">(M6-O6)/L6</f>
        <v>0.8545454545454545</v>
      </c>
      <c r="R6" s="18">
        <f t="shared" si="3"/>
        <v>0.1454545454545455</v>
      </c>
      <c r="S6" s="77"/>
    </row>
    <row r="7" spans="1:21" x14ac:dyDescent="0.25">
      <c r="A7" s="77"/>
      <c r="B7" s="16" t="s">
        <v>43</v>
      </c>
      <c r="C7" s="6">
        <v>55000</v>
      </c>
      <c r="D7" s="6">
        <v>50000</v>
      </c>
      <c r="E7" s="6">
        <f t="shared" si="0"/>
        <v>5000</v>
      </c>
      <c r="F7" s="6">
        <v>2000</v>
      </c>
      <c r="G7" s="17">
        <v>1</v>
      </c>
      <c r="H7" s="45">
        <f t="shared" si="4"/>
        <v>0.87272727272727268</v>
      </c>
      <c r="I7" s="53">
        <f t="shared" si="1"/>
        <v>0.12727272727272732</v>
      </c>
      <c r="J7" s="77"/>
      <c r="K7" s="54" t="s">
        <v>43</v>
      </c>
      <c r="L7" s="6">
        <v>55000</v>
      </c>
      <c r="M7" s="6">
        <v>50000</v>
      </c>
      <c r="N7" s="6">
        <f t="shared" si="2"/>
        <v>5000</v>
      </c>
      <c r="O7" s="6">
        <v>2000</v>
      </c>
      <c r="P7" s="17">
        <v>1</v>
      </c>
      <c r="Q7" s="45">
        <f t="shared" si="5"/>
        <v>0.87272727272727268</v>
      </c>
      <c r="R7" s="18">
        <f t="shared" si="3"/>
        <v>0.12727272727272732</v>
      </c>
      <c r="S7" s="77"/>
    </row>
    <row r="8" spans="1:21" x14ac:dyDescent="0.25">
      <c r="A8" s="77"/>
      <c r="B8" s="16" t="s">
        <v>44</v>
      </c>
      <c r="C8" s="6">
        <v>55000</v>
      </c>
      <c r="D8" s="6">
        <v>48000</v>
      </c>
      <c r="E8" s="6">
        <f t="shared" si="0"/>
        <v>7000</v>
      </c>
      <c r="F8" s="6">
        <v>2000</v>
      </c>
      <c r="G8" s="17">
        <v>1</v>
      </c>
      <c r="H8" s="45">
        <f t="shared" si="4"/>
        <v>0.83636363636363631</v>
      </c>
      <c r="I8" s="53">
        <f t="shared" si="1"/>
        <v>0.16363636363636369</v>
      </c>
      <c r="J8" s="77"/>
      <c r="K8" s="54" t="s">
        <v>44</v>
      </c>
      <c r="L8" s="6">
        <v>55000</v>
      </c>
      <c r="M8" s="6">
        <v>48000</v>
      </c>
      <c r="N8" s="6">
        <f t="shared" si="2"/>
        <v>7000</v>
      </c>
      <c r="O8" s="6">
        <v>2000</v>
      </c>
      <c r="P8" s="17">
        <v>1</v>
      </c>
      <c r="Q8" s="45">
        <f t="shared" si="5"/>
        <v>0.83636363636363631</v>
      </c>
      <c r="R8" s="18">
        <f t="shared" si="3"/>
        <v>0.16363636363636369</v>
      </c>
      <c r="S8" s="77"/>
    </row>
    <row r="9" spans="1:21" x14ac:dyDescent="0.25">
      <c r="A9" s="77"/>
      <c r="B9" s="16" t="s">
        <v>45</v>
      </c>
      <c r="C9" s="6">
        <v>55000</v>
      </c>
      <c r="D9" s="6">
        <v>35000</v>
      </c>
      <c r="E9" s="6">
        <f t="shared" si="0"/>
        <v>20000</v>
      </c>
      <c r="F9" s="6">
        <v>2000</v>
      </c>
      <c r="G9" s="17">
        <v>1</v>
      </c>
      <c r="H9" s="45">
        <f t="shared" si="4"/>
        <v>0.6</v>
      </c>
      <c r="I9" s="53">
        <f t="shared" si="1"/>
        <v>0.4</v>
      </c>
      <c r="J9" s="77"/>
      <c r="K9" s="54" t="s">
        <v>45</v>
      </c>
      <c r="L9" s="6">
        <v>55000</v>
      </c>
      <c r="M9" s="6">
        <v>35000</v>
      </c>
      <c r="N9" s="6">
        <f t="shared" si="2"/>
        <v>20000</v>
      </c>
      <c r="O9" s="6">
        <v>2000</v>
      </c>
      <c r="P9" s="17">
        <v>1</v>
      </c>
      <c r="Q9" s="45">
        <f t="shared" si="5"/>
        <v>0.6</v>
      </c>
      <c r="R9" s="18">
        <f t="shared" si="3"/>
        <v>0.4</v>
      </c>
      <c r="S9" s="77"/>
    </row>
    <row r="10" spans="1:21" x14ac:dyDescent="0.25">
      <c r="A10" s="77"/>
      <c r="B10" s="55" t="s">
        <v>12</v>
      </c>
      <c r="C10" s="56">
        <f>SUM(C4:C9)</f>
        <v>330000</v>
      </c>
      <c r="D10" s="56">
        <f>SUM(D4:D9)</f>
        <v>274000</v>
      </c>
      <c r="E10" s="50">
        <f>C10-D10</f>
        <v>56000</v>
      </c>
      <c r="F10" s="56">
        <f>SUM(F4:F9)</f>
        <v>12000</v>
      </c>
      <c r="G10" s="62">
        <v>1</v>
      </c>
      <c r="H10" s="58">
        <f t="shared" si="4"/>
        <v>0.79393939393939394</v>
      </c>
      <c r="I10" s="59">
        <f t="shared" si="1"/>
        <v>0.20606060606060606</v>
      </c>
      <c r="J10" s="77"/>
      <c r="K10" s="55" t="s">
        <v>12</v>
      </c>
      <c r="L10" s="56">
        <f>SUM(L4:L9)</f>
        <v>330000</v>
      </c>
      <c r="M10" s="56">
        <f>SUM(M4:M9)</f>
        <v>274000</v>
      </c>
      <c r="N10" s="49">
        <f t="shared" si="2"/>
        <v>56000</v>
      </c>
      <c r="O10" s="56">
        <f>SUM(O4:O9)</f>
        <v>12000</v>
      </c>
      <c r="P10" s="62">
        <v>1</v>
      </c>
      <c r="Q10" s="58">
        <f t="shared" si="5"/>
        <v>0.79393939393939394</v>
      </c>
      <c r="R10" s="61">
        <f t="shared" si="3"/>
        <v>0.20606060606060606</v>
      </c>
      <c r="S10" s="77"/>
    </row>
    <row r="11" spans="1:21" x14ac:dyDescent="0.25">
      <c r="A11" s="80"/>
      <c r="B11" s="78"/>
      <c r="C11" s="78"/>
      <c r="D11" s="78"/>
      <c r="E11" s="78"/>
      <c r="F11" s="78"/>
      <c r="G11" s="78"/>
      <c r="H11" s="78"/>
      <c r="I11" s="78"/>
      <c r="J11" s="78"/>
      <c r="K11" s="82"/>
      <c r="L11" s="82"/>
      <c r="M11" s="82"/>
      <c r="N11" s="82"/>
      <c r="O11" s="82"/>
      <c r="P11" s="82"/>
      <c r="Q11" s="82"/>
      <c r="R11" s="82"/>
      <c r="S11" s="81"/>
    </row>
    <row r="12" spans="1:21" x14ac:dyDescent="0.25">
      <c r="A12" s="77"/>
      <c r="B12" s="75" t="s">
        <v>59</v>
      </c>
      <c r="C12" s="75"/>
      <c r="D12" s="75"/>
      <c r="E12" s="75"/>
      <c r="F12" s="75"/>
      <c r="G12" s="75"/>
      <c r="H12" s="75"/>
      <c r="I12" s="75"/>
      <c r="J12" s="77"/>
      <c r="K12" s="75" t="s">
        <v>62</v>
      </c>
      <c r="L12" s="75"/>
      <c r="M12" s="75"/>
      <c r="N12" s="75"/>
      <c r="O12" s="75"/>
      <c r="P12" s="75"/>
      <c r="Q12" s="75"/>
      <c r="R12" s="75"/>
      <c r="S12" s="77"/>
    </row>
    <row r="13" spans="1:21" x14ac:dyDescent="0.25">
      <c r="A13" s="77"/>
      <c r="B13" s="16" t="s">
        <v>39</v>
      </c>
      <c r="C13" s="16" t="s">
        <v>37</v>
      </c>
      <c r="D13" s="16" t="s">
        <v>16</v>
      </c>
      <c r="E13" s="64" t="s">
        <v>15</v>
      </c>
      <c r="F13" s="16" t="s">
        <v>56</v>
      </c>
      <c r="G13" s="16" t="s">
        <v>57</v>
      </c>
      <c r="H13" s="16" t="s">
        <v>38</v>
      </c>
      <c r="I13" s="52" t="s">
        <v>15</v>
      </c>
      <c r="J13" s="77"/>
      <c r="K13" s="54" t="s">
        <v>39</v>
      </c>
      <c r="L13" s="16" t="s">
        <v>37</v>
      </c>
      <c r="M13" s="16" t="s">
        <v>16</v>
      </c>
      <c r="N13" s="64" t="s">
        <v>15</v>
      </c>
      <c r="O13" s="16" t="s">
        <v>56</v>
      </c>
      <c r="P13" s="16" t="s">
        <v>57</v>
      </c>
      <c r="Q13" s="16" t="s">
        <v>38</v>
      </c>
      <c r="R13" s="16" t="s">
        <v>15</v>
      </c>
      <c r="S13" s="77"/>
    </row>
    <row r="14" spans="1:21" x14ac:dyDescent="0.25">
      <c r="A14" s="77"/>
      <c r="B14" s="16" t="s">
        <v>40</v>
      </c>
      <c r="C14" s="6">
        <v>55000</v>
      </c>
      <c r="D14" s="6">
        <v>50000</v>
      </c>
      <c r="E14" s="6">
        <f>C14-D14</f>
        <v>5000</v>
      </c>
      <c r="F14" s="6">
        <v>2000</v>
      </c>
      <c r="G14" s="17">
        <v>1</v>
      </c>
      <c r="H14" s="45">
        <f>(D14-F14)/C14</f>
        <v>0.87272727272727268</v>
      </c>
      <c r="I14" s="53">
        <f>G14-H14</f>
        <v>0.12727272727272732</v>
      </c>
      <c r="J14" s="77"/>
      <c r="K14" s="54" t="s">
        <v>40</v>
      </c>
      <c r="L14" s="6">
        <v>55000</v>
      </c>
      <c r="M14" s="6">
        <v>50000</v>
      </c>
      <c r="N14" s="6">
        <f>L14-M14</f>
        <v>5000</v>
      </c>
      <c r="O14" s="6">
        <v>2000</v>
      </c>
      <c r="P14" s="17">
        <v>1</v>
      </c>
      <c r="Q14" s="45">
        <f>(M14-O14)/L14</f>
        <v>0.87272727272727268</v>
      </c>
      <c r="R14" s="18">
        <f>P14-Q14</f>
        <v>0.12727272727272732</v>
      </c>
      <c r="S14" s="77"/>
    </row>
    <row r="15" spans="1:21" x14ac:dyDescent="0.25">
      <c r="A15" s="77"/>
      <c r="B15" s="16" t="s">
        <v>41</v>
      </c>
      <c r="C15" s="6">
        <v>55000</v>
      </c>
      <c r="D15" s="6">
        <v>45000</v>
      </c>
      <c r="E15" s="6">
        <f t="shared" ref="E15:E20" si="6">C15-D15</f>
        <v>10000</v>
      </c>
      <c r="F15" s="6">
        <v>2000</v>
      </c>
      <c r="G15" s="17">
        <v>1</v>
      </c>
      <c r="H15" s="45">
        <f>(D15-F15)/C15</f>
        <v>0.78181818181818186</v>
      </c>
      <c r="I15" s="53">
        <f t="shared" ref="I15:I20" si="7">G15-H15</f>
        <v>0.21818181818181814</v>
      </c>
      <c r="J15" s="77"/>
      <c r="K15" s="54" t="s">
        <v>41</v>
      </c>
      <c r="L15" s="6">
        <v>55000</v>
      </c>
      <c r="M15" s="6">
        <v>45000</v>
      </c>
      <c r="N15" s="6">
        <f t="shared" ref="N15:N20" si="8">L15-M15</f>
        <v>10000</v>
      </c>
      <c r="O15" s="6">
        <v>2000</v>
      </c>
      <c r="P15" s="17">
        <v>1</v>
      </c>
      <c r="Q15" s="45">
        <f>(M15-O15)/L15</f>
        <v>0.78181818181818186</v>
      </c>
      <c r="R15" s="18">
        <f t="shared" ref="R15:R20" si="9">P15-Q15</f>
        <v>0.21818181818181814</v>
      </c>
      <c r="S15" s="77"/>
    </row>
    <row r="16" spans="1:21" x14ac:dyDescent="0.25">
      <c r="A16" s="77"/>
      <c r="B16" s="16" t="s">
        <v>42</v>
      </c>
      <c r="C16" s="6">
        <v>55000</v>
      </c>
      <c r="D16" s="6">
        <v>48000</v>
      </c>
      <c r="E16" s="6">
        <f t="shared" si="6"/>
        <v>7000</v>
      </c>
      <c r="F16" s="6">
        <v>2000</v>
      </c>
      <c r="G16" s="17">
        <v>1</v>
      </c>
      <c r="H16" s="45">
        <f t="shared" ref="H16:H20" si="10">(D16-F16)/C16</f>
        <v>0.83636363636363631</v>
      </c>
      <c r="I16" s="53">
        <f t="shared" si="7"/>
        <v>0.16363636363636369</v>
      </c>
      <c r="J16" s="77"/>
      <c r="K16" s="54" t="s">
        <v>42</v>
      </c>
      <c r="L16" s="6">
        <v>55000</v>
      </c>
      <c r="M16" s="6">
        <v>48000</v>
      </c>
      <c r="N16" s="6">
        <f t="shared" si="8"/>
        <v>7000</v>
      </c>
      <c r="O16" s="6">
        <v>2000</v>
      </c>
      <c r="P16" s="17">
        <v>1</v>
      </c>
      <c r="Q16" s="45">
        <f t="shared" ref="Q16:Q20" si="11">(M16-O16)/L16</f>
        <v>0.83636363636363631</v>
      </c>
      <c r="R16" s="18">
        <f t="shared" si="9"/>
        <v>0.16363636363636369</v>
      </c>
      <c r="S16" s="77"/>
    </row>
    <row r="17" spans="1:19" x14ac:dyDescent="0.25">
      <c r="A17" s="77"/>
      <c r="B17" s="16" t="s">
        <v>43</v>
      </c>
      <c r="C17" s="6">
        <v>55000</v>
      </c>
      <c r="D17" s="6">
        <v>46000</v>
      </c>
      <c r="E17" s="6">
        <f t="shared" si="6"/>
        <v>9000</v>
      </c>
      <c r="F17" s="6">
        <v>2000</v>
      </c>
      <c r="G17" s="17">
        <v>1</v>
      </c>
      <c r="H17" s="45">
        <f t="shared" si="10"/>
        <v>0.8</v>
      </c>
      <c r="I17" s="53">
        <f t="shared" si="7"/>
        <v>0.19999999999999996</v>
      </c>
      <c r="J17" s="77"/>
      <c r="K17" s="54" t="s">
        <v>43</v>
      </c>
      <c r="L17" s="6">
        <v>55000</v>
      </c>
      <c r="M17" s="6">
        <v>46000</v>
      </c>
      <c r="N17" s="6">
        <f t="shared" si="8"/>
        <v>9000</v>
      </c>
      <c r="O17" s="6">
        <v>2000</v>
      </c>
      <c r="P17" s="17">
        <v>1</v>
      </c>
      <c r="Q17" s="45">
        <f t="shared" si="11"/>
        <v>0.8</v>
      </c>
      <c r="R17" s="18">
        <f t="shared" si="9"/>
        <v>0.19999999999999996</v>
      </c>
      <c r="S17" s="77"/>
    </row>
    <row r="18" spans="1:19" x14ac:dyDescent="0.25">
      <c r="A18" s="77"/>
      <c r="B18" s="16" t="s">
        <v>44</v>
      </c>
      <c r="C18" s="6">
        <v>55000</v>
      </c>
      <c r="D18" s="6">
        <v>44000</v>
      </c>
      <c r="E18" s="6">
        <f t="shared" si="6"/>
        <v>11000</v>
      </c>
      <c r="F18" s="6">
        <v>2000</v>
      </c>
      <c r="G18" s="17">
        <v>1</v>
      </c>
      <c r="H18" s="45">
        <f t="shared" si="10"/>
        <v>0.76363636363636367</v>
      </c>
      <c r="I18" s="53">
        <f t="shared" si="7"/>
        <v>0.23636363636363633</v>
      </c>
      <c r="J18" s="77"/>
      <c r="K18" s="54" t="s">
        <v>44</v>
      </c>
      <c r="L18" s="6">
        <v>55000</v>
      </c>
      <c r="M18" s="6">
        <v>44000</v>
      </c>
      <c r="N18" s="6">
        <f t="shared" si="8"/>
        <v>11000</v>
      </c>
      <c r="O18" s="6">
        <v>2000</v>
      </c>
      <c r="P18" s="17">
        <v>1</v>
      </c>
      <c r="Q18" s="45">
        <f t="shared" si="11"/>
        <v>0.76363636363636367</v>
      </c>
      <c r="R18" s="18">
        <f t="shared" si="9"/>
        <v>0.23636363636363633</v>
      </c>
      <c r="S18" s="77"/>
    </row>
    <row r="19" spans="1:19" x14ac:dyDescent="0.25">
      <c r="A19" s="77"/>
      <c r="B19" s="16" t="s">
        <v>45</v>
      </c>
      <c r="C19" s="6">
        <v>55000</v>
      </c>
      <c r="D19" s="6">
        <v>35000</v>
      </c>
      <c r="E19" s="6">
        <f t="shared" si="6"/>
        <v>20000</v>
      </c>
      <c r="F19" s="6">
        <v>2000</v>
      </c>
      <c r="G19" s="17">
        <v>1</v>
      </c>
      <c r="H19" s="45">
        <f t="shared" si="10"/>
        <v>0.6</v>
      </c>
      <c r="I19" s="53">
        <f t="shared" si="7"/>
        <v>0.4</v>
      </c>
      <c r="J19" s="77"/>
      <c r="K19" s="54" t="s">
        <v>45</v>
      </c>
      <c r="L19" s="6">
        <v>55000</v>
      </c>
      <c r="M19" s="6">
        <v>35000</v>
      </c>
      <c r="N19" s="6">
        <f t="shared" si="8"/>
        <v>20000</v>
      </c>
      <c r="O19" s="6">
        <v>2000</v>
      </c>
      <c r="P19" s="17">
        <v>1</v>
      </c>
      <c r="Q19" s="45">
        <f t="shared" si="11"/>
        <v>0.6</v>
      </c>
      <c r="R19" s="18">
        <f t="shared" si="9"/>
        <v>0.4</v>
      </c>
      <c r="S19" s="77"/>
    </row>
    <row r="20" spans="1:19" x14ac:dyDescent="0.25">
      <c r="A20" s="77"/>
      <c r="B20" s="55" t="s">
        <v>12</v>
      </c>
      <c r="C20" s="56">
        <f>SUM(C14:C19)</f>
        <v>330000</v>
      </c>
      <c r="D20" s="56">
        <f>SUM(D14:D19)</f>
        <v>268000</v>
      </c>
      <c r="E20" s="50">
        <f t="shared" si="6"/>
        <v>62000</v>
      </c>
      <c r="F20" s="56">
        <f>SUM(F14:F19)</f>
        <v>12000</v>
      </c>
      <c r="G20" s="62">
        <v>1</v>
      </c>
      <c r="H20" s="58">
        <f t="shared" si="10"/>
        <v>0.77575757575757576</v>
      </c>
      <c r="I20" s="59">
        <f t="shared" si="7"/>
        <v>0.22424242424242424</v>
      </c>
      <c r="J20" s="77"/>
      <c r="K20" s="60" t="s">
        <v>12</v>
      </c>
      <c r="L20" s="56">
        <f>SUM(L14:L19)</f>
        <v>330000</v>
      </c>
      <c r="M20" s="56">
        <f>SUM(M14:M19)</f>
        <v>268000</v>
      </c>
      <c r="N20" s="49">
        <f t="shared" si="8"/>
        <v>62000</v>
      </c>
      <c r="O20" s="56">
        <f>SUM(O14:O19)</f>
        <v>12000</v>
      </c>
      <c r="P20" s="62">
        <v>1</v>
      </c>
      <c r="Q20" s="58">
        <f t="shared" si="11"/>
        <v>0.77575757575757576</v>
      </c>
      <c r="R20" s="61">
        <f t="shared" si="9"/>
        <v>0.22424242424242424</v>
      </c>
      <c r="S20" s="77"/>
    </row>
    <row r="21" spans="1:19" x14ac:dyDescent="0.25">
      <c r="A21" s="80"/>
      <c r="B21" s="82"/>
      <c r="C21" s="82"/>
      <c r="D21" s="82"/>
      <c r="E21" s="82"/>
      <c r="F21" s="82"/>
      <c r="G21" s="82"/>
      <c r="H21" s="82"/>
      <c r="I21" s="82"/>
      <c r="J21" s="78"/>
      <c r="K21" s="82"/>
      <c r="L21" s="82"/>
      <c r="M21" s="82"/>
      <c r="N21" s="82"/>
      <c r="O21" s="82"/>
      <c r="P21" s="82"/>
      <c r="Q21" s="82"/>
      <c r="R21" s="82"/>
      <c r="S21" s="81"/>
    </row>
    <row r="22" spans="1:19" x14ac:dyDescent="0.25">
      <c r="A22" s="77"/>
      <c r="B22" s="75" t="s">
        <v>60</v>
      </c>
      <c r="C22" s="75"/>
      <c r="D22" s="75"/>
      <c r="E22" s="75"/>
      <c r="F22" s="75"/>
      <c r="G22" s="75"/>
      <c r="H22" s="75"/>
      <c r="I22" s="75"/>
      <c r="J22" s="77"/>
      <c r="K22" s="75" t="s">
        <v>63</v>
      </c>
      <c r="L22" s="75"/>
      <c r="M22" s="75"/>
      <c r="N22" s="75"/>
      <c r="O22" s="75"/>
      <c r="P22" s="75"/>
      <c r="Q22" s="75"/>
      <c r="R22" s="75"/>
      <c r="S22" s="77"/>
    </row>
    <row r="23" spans="1:19" x14ac:dyDescent="0.25">
      <c r="A23" s="77"/>
      <c r="B23" s="16" t="s">
        <v>39</v>
      </c>
      <c r="C23" s="16" t="s">
        <v>37</v>
      </c>
      <c r="D23" s="16" t="s">
        <v>16</v>
      </c>
      <c r="E23" s="64" t="s">
        <v>15</v>
      </c>
      <c r="F23" s="16" t="s">
        <v>56</v>
      </c>
      <c r="G23" s="16" t="s">
        <v>57</v>
      </c>
      <c r="H23" s="16" t="s">
        <v>38</v>
      </c>
      <c r="I23" s="52" t="s">
        <v>15</v>
      </c>
      <c r="J23" s="77"/>
      <c r="K23" s="54" t="s">
        <v>39</v>
      </c>
      <c r="L23" s="16" t="s">
        <v>37</v>
      </c>
      <c r="M23" s="16" t="s">
        <v>16</v>
      </c>
      <c r="N23" s="64" t="s">
        <v>15</v>
      </c>
      <c r="O23" s="16" t="s">
        <v>56</v>
      </c>
      <c r="P23" s="16" t="s">
        <v>57</v>
      </c>
      <c r="Q23" s="16" t="s">
        <v>38</v>
      </c>
      <c r="R23" s="16" t="s">
        <v>15</v>
      </c>
      <c r="S23" s="77"/>
    </row>
    <row r="24" spans="1:19" x14ac:dyDescent="0.25">
      <c r="A24" s="77"/>
      <c r="B24" s="16" t="s">
        <v>40</v>
      </c>
      <c r="C24" s="6">
        <v>55000</v>
      </c>
      <c r="D24" s="6">
        <v>50000</v>
      </c>
      <c r="E24" s="6">
        <f>C24-D24</f>
        <v>5000</v>
      </c>
      <c r="F24" s="6">
        <v>2000</v>
      </c>
      <c r="G24" s="17">
        <v>1</v>
      </c>
      <c r="H24" s="45">
        <f>(D24-F24)/C24</f>
        <v>0.87272727272727268</v>
      </c>
      <c r="I24" s="53">
        <f>G24-H24</f>
        <v>0.12727272727272732</v>
      </c>
      <c r="J24" s="77"/>
      <c r="K24" s="54" t="s">
        <v>40</v>
      </c>
      <c r="L24" s="6">
        <v>55000</v>
      </c>
      <c r="M24" s="6">
        <v>50000</v>
      </c>
      <c r="N24" s="6">
        <f>L24-M24</f>
        <v>5000</v>
      </c>
      <c r="O24" s="6">
        <v>2000</v>
      </c>
      <c r="P24" s="17">
        <v>1</v>
      </c>
      <c r="Q24" s="45">
        <f>(M24-O24)/L24</f>
        <v>0.87272727272727268</v>
      </c>
      <c r="R24" s="18">
        <f>P24-Q24</f>
        <v>0.12727272727272732</v>
      </c>
      <c r="S24" s="77"/>
    </row>
    <row r="25" spans="1:19" x14ac:dyDescent="0.25">
      <c r="A25" s="77"/>
      <c r="B25" s="16" t="s">
        <v>41</v>
      </c>
      <c r="C25" s="6">
        <v>55000</v>
      </c>
      <c r="D25" s="6">
        <v>52000</v>
      </c>
      <c r="E25" s="6">
        <f t="shared" ref="E25:E30" si="12">C25-D25</f>
        <v>3000</v>
      </c>
      <c r="F25" s="6">
        <v>2000</v>
      </c>
      <c r="G25" s="17">
        <v>1</v>
      </c>
      <c r="H25" s="45">
        <f>(D25-F25)/C25</f>
        <v>0.90909090909090906</v>
      </c>
      <c r="I25" s="53">
        <f t="shared" ref="I25:I30" si="13">G25-H25</f>
        <v>9.0909090909090939E-2</v>
      </c>
      <c r="J25" s="77"/>
      <c r="K25" s="54" t="s">
        <v>41</v>
      </c>
      <c r="L25" s="6">
        <v>55000</v>
      </c>
      <c r="M25" s="6">
        <v>52000</v>
      </c>
      <c r="N25" s="6">
        <f t="shared" ref="N25:N30" si="14">L25-M25</f>
        <v>3000</v>
      </c>
      <c r="O25" s="6">
        <v>2000</v>
      </c>
      <c r="P25" s="17">
        <v>1</v>
      </c>
      <c r="Q25" s="45">
        <f>(M25-O25)/L25</f>
        <v>0.90909090909090906</v>
      </c>
      <c r="R25" s="18">
        <f t="shared" ref="R25:R30" si="15">P25-Q25</f>
        <v>9.0909090909090939E-2</v>
      </c>
      <c r="S25" s="77"/>
    </row>
    <row r="26" spans="1:19" x14ac:dyDescent="0.25">
      <c r="A26" s="77"/>
      <c r="B26" s="16" t="s">
        <v>42</v>
      </c>
      <c r="C26" s="6">
        <v>55000</v>
      </c>
      <c r="D26" s="6">
        <v>51000</v>
      </c>
      <c r="E26" s="6">
        <f t="shared" si="12"/>
        <v>4000</v>
      </c>
      <c r="F26" s="6">
        <v>2000</v>
      </c>
      <c r="G26" s="17">
        <v>1</v>
      </c>
      <c r="H26" s="45">
        <f t="shared" ref="H26:H30" si="16">(D26-F26)/C26</f>
        <v>0.89090909090909087</v>
      </c>
      <c r="I26" s="53">
        <f t="shared" si="13"/>
        <v>0.10909090909090913</v>
      </c>
      <c r="J26" s="77"/>
      <c r="K26" s="54" t="s">
        <v>42</v>
      </c>
      <c r="L26" s="6">
        <v>55000</v>
      </c>
      <c r="M26" s="6">
        <v>51000</v>
      </c>
      <c r="N26" s="6">
        <f t="shared" si="14"/>
        <v>4000</v>
      </c>
      <c r="O26" s="6">
        <v>2000</v>
      </c>
      <c r="P26" s="17">
        <v>1</v>
      </c>
      <c r="Q26" s="45">
        <f t="shared" ref="Q26:Q30" si="17">(M26-O26)/L26</f>
        <v>0.89090909090909087</v>
      </c>
      <c r="R26" s="18">
        <f t="shared" si="15"/>
        <v>0.10909090909090913</v>
      </c>
      <c r="S26" s="77"/>
    </row>
    <row r="27" spans="1:19" x14ac:dyDescent="0.25">
      <c r="A27" s="77"/>
      <c r="B27" s="16" t="s">
        <v>43</v>
      </c>
      <c r="C27" s="6">
        <v>55000</v>
      </c>
      <c r="D27" s="6">
        <v>49000</v>
      </c>
      <c r="E27" s="6">
        <f t="shared" si="12"/>
        <v>6000</v>
      </c>
      <c r="F27" s="6">
        <v>2000</v>
      </c>
      <c r="G27" s="17">
        <v>1</v>
      </c>
      <c r="H27" s="45">
        <f t="shared" si="16"/>
        <v>0.8545454545454545</v>
      </c>
      <c r="I27" s="53">
        <f t="shared" si="13"/>
        <v>0.1454545454545455</v>
      </c>
      <c r="J27" s="77"/>
      <c r="K27" s="54" t="s">
        <v>43</v>
      </c>
      <c r="L27" s="6">
        <v>55000</v>
      </c>
      <c r="M27" s="6">
        <v>49000</v>
      </c>
      <c r="N27" s="6">
        <f t="shared" si="14"/>
        <v>6000</v>
      </c>
      <c r="O27" s="6">
        <v>2000</v>
      </c>
      <c r="P27" s="17">
        <v>1</v>
      </c>
      <c r="Q27" s="45">
        <f t="shared" si="17"/>
        <v>0.8545454545454545</v>
      </c>
      <c r="R27" s="18">
        <f t="shared" si="15"/>
        <v>0.1454545454545455</v>
      </c>
      <c r="S27" s="77"/>
    </row>
    <row r="28" spans="1:19" x14ac:dyDescent="0.25">
      <c r="A28" s="77"/>
      <c r="B28" s="16" t="s">
        <v>44</v>
      </c>
      <c r="C28" s="6">
        <v>55000</v>
      </c>
      <c r="D28" s="6">
        <v>50000</v>
      </c>
      <c r="E28" s="6">
        <f t="shared" si="12"/>
        <v>5000</v>
      </c>
      <c r="F28" s="6">
        <v>2000</v>
      </c>
      <c r="G28" s="17">
        <v>1</v>
      </c>
      <c r="H28" s="45">
        <f t="shared" si="16"/>
        <v>0.87272727272727268</v>
      </c>
      <c r="I28" s="53">
        <f t="shared" si="13"/>
        <v>0.12727272727272732</v>
      </c>
      <c r="J28" s="77"/>
      <c r="K28" s="54" t="s">
        <v>44</v>
      </c>
      <c r="L28" s="6">
        <v>55000</v>
      </c>
      <c r="M28" s="6">
        <v>50000</v>
      </c>
      <c r="N28" s="6">
        <f t="shared" si="14"/>
        <v>5000</v>
      </c>
      <c r="O28" s="6">
        <v>2000</v>
      </c>
      <c r="P28" s="17">
        <v>1</v>
      </c>
      <c r="Q28" s="45">
        <f t="shared" si="17"/>
        <v>0.87272727272727268</v>
      </c>
      <c r="R28" s="18">
        <f t="shared" si="15"/>
        <v>0.12727272727272732</v>
      </c>
      <c r="S28" s="77"/>
    </row>
    <row r="29" spans="1:19" x14ac:dyDescent="0.25">
      <c r="A29" s="77"/>
      <c r="B29" s="16" t="s">
        <v>45</v>
      </c>
      <c r="C29" s="6">
        <v>55000</v>
      </c>
      <c r="D29" s="6">
        <v>50000</v>
      </c>
      <c r="E29" s="6">
        <f t="shared" si="12"/>
        <v>5000</v>
      </c>
      <c r="F29" s="6">
        <v>2000</v>
      </c>
      <c r="G29" s="17">
        <v>1</v>
      </c>
      <c r="H29" s="45">
        <f t="shared" si="16"/>
        <v>0.87272727272727268</v>
      </c>
      <c r="I29" s="53">
        <f t="shared" si="13"/>
        <v>0.12727272727272732</v>
      </c>
      <c r="J29" s="77"/>
      <c r="K29" s="54" t="s">
        <v>45</v>
      </c>
      <c r="L29" s="6">
        <v>55000</v>
      </c>
      <c r="M29" s="6">
        <v>50000</v>
      </c>
      <c r="N29" s="6">
        <f t="shared" si="14"/>
        <v>5000</v>
      </c>
      <c r="O29" s="6">
        <v>2000</v>
      </c>
      <c r="P29" s="17">
        <v>1</v>
      </c>
      <c r="Q29" s="45">
        <f t="shared" si="17"/>
        <v>0.87272727272727268</v>
      </c>
      <c r="R29" s="18">
        <f t="shared" si="15"/>
        <v>0.12727272727272732</v>
      </c>
      <c r="S29" s="77"/>
    </row>
    <row r="30" spans="1:19" x14ac:dyDescent="0.25">
      <c r="A30" s="79"/>
      <c r="B30" s="55" t="s">
        <v>12</v>
      </c>
      <c r="C30" s="49">
        <f>SUM(C24:C29)</f>
        <v>330000</v>
      </c>
      <c r="D30" s="56">
        <f>SUM(D24:D29)</f>
        <v>302000</v>
      </c>
      <c r="E30" s="50">
        <f t="shared" si="12"/>
        <v>28000</v>
      </c>
      <c r="F30" s="56">
        <f>SUM(F24:F29)</f>
        <v>12000</v>
      </c>
      <c r="G30" s="57">
        <v>1</v>
      </c>
      <c r="H30" s="58">
        <f t="shared" si="16"/>
        <v>0.87878787878787878</v>
      </c>
      <c r="I30" s="59">
        <f t="shared" si="13"/>
        <v>0.12121212121212122</v>
      </c>
      <c r="J30" s="79"/>
      <c r="K30" s="60" t="s">
        <v>12</v>
      </c>
      <c r="L30" s="56">
        <f>SUM(L24:L29)</f>
        <v>330000</v>
      </c>
      <c r="M30" s="56">
        <f>SUM(M24:M29)</f>
        <v>302000</v>
      </c>
      <c r="N30" s="49">
        <f t="shared" si="14"/>
        <v>28000</v>
      </c>
      <c r="O30" s="56">
        <f>SUM(O24:O29)</f>
        <v>12000</v>
      </c>
      <c r="P30" s="57">
        <v>1</v>
      </c>
      <c r="Q30" s="58">
        <f t="shared" si="17"/>
        <v>0.87878787878787878</v>
      </c>
      <c r="R30" s="61">
        <f t="shared" si="15"/>
        <v>0.12121212121212122</v>
      </c>
      <c r="S30" s="79"/>
    </row>
    <row r="31" spans="1:19" ht="15" customHeight="1" x14ac:dyDescent="0.25">
      <c r="A31" s="76"/>
      <c r="B31" s="77"/>
      <c r="C31" s="77"/>
      <c r="D31" s="77"/>
      <c r="E31" s="77"/>
      <c r="F31" s="77"/>
      <c r="G31" s="77"/>
      <c r="H31" s="77"/>
      <c r="I31" s="77"/>
      <c r="J31" s="76"/>
      <c r="K31" s="77"/>
      <c r="L31" s="77"/>
      <c r="M31" s="77"/>
      <c r="N31" s="77"/>
      <c r="O31" s="77"/>
      <c r="P31" s="77"/>
      <c r="Q31" s="77"/>
      <c r="R31" s="77"/>
      <c r="S31" s="76"/>
    </row>
    <row r="32" spans="1:19" x14ac:dyDescent="0.2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</row>
    <row r="33" spans="1:19" x14ac:dyDescent="0.25">
      <c r="A33" s="63"/>
      <c r="B33" s="63" t="s">
        <v>12</v>
      </c>
      <c r="C33" s="50">
        <f>SUM(C10,C20,C30)</f>
        <v>990000</v>
      </c>
      <c r="D33" s="50">
        <f>SUM(D10,D20,D30)</f>
        <v>844000</v>
      </c>
      <c r="E33" s="50">
        <f>C33-D33</f>
        <v>146000</v>
      </c>
      <c r="F33" s="50">
        <f>SUM(F10,F20,F30)</f>
        <v>36000</v>
      </c>
      <c r="G33" s="51">
        <v>1</v>
      </c>
      <c r="H33" s="47">
        <f>(D33-F33)/C33</f>
        <v>0.8161616161616162</v>
      </c>
      <c r="I33" s="48">
        <f t="shared" ref="I33" si="18">G33-H33</f>
        <v>0.1838383838383838</v>
      </c>
      <c r="J33" s="63"/>
      <c r="K33" s="63" t="s">
        <v>12</v>
      </c>
      <c r="L33" s="50">
        <f>SUM(L10,L20,L30)</f>
        <v>990000</v>
      </c>
      <c r="M33" s="50">
        <f>SUM(M10,M20,M30)</f>
        <v>844000</v>
      </c>
      <c r="N33" s="49">
        <f>L33-M33</f>
        <v>146000</v>
      </c>
      <c r="O33" s="50">
        <f>SUM(O10,O20,O30)</f>
        <v>36000</v>
      </c>
      <c r="P33" s="51">
        <v>1</v>
      </c>
      <c r="Q33" s="47">
        <f t="shared" ref="Q33" si="19">(M33-O33)/L33</f>
        <v>0.8161616161616162</v>
      </c>
      <c r="R33" s="48">
        <f t="shared" ref="R33" si="20">P33-Q33</f>
        <v>0.1838383838383838</v>
      </c>
      <c r="S33" s="63"/>
    </row>
  </sheetData>
  <mergeCells count="16">
    <mergeCell ref="A32:S32"/>
    <mergeCell ref="J2:J30"/>
    <mergeCell ref="A2:A30"/>
    <mergeCell ref="A31:S31"/>
    <mergeCell ref="A1:S1"/>
    <mergeCell ref="S2:S30"/>
    <mergeCell ref="B11:I11"/>
    <mergeCell ref="K11:R11"/>
    <mergeCell ref="B21:I21"/>
    <mergeCell ref="K21:R21"/>
    <mergeCell ref="B2:I2"/>
    <mergeCell ref="B12:I12"/>
    <mergeCell ref="B22:I22"/>
    <mergeCell ref="K2:R2"/>
    <mergeCell ref="K12:R12"/>
    <mergeCell ref="K22:R2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N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</vt:lpstr>
      <vt:lpstr>BASE DE DADOS CRONOGRAMA</vt:lpstr>
      <vt:lpstr>BASE DE DADOS INDICADORES</vt:lpstr>
      <vt:lpstr>RESULTADO OPERACIONAL</vt:lpstr>
      <vt:lpstr>BASE DE DADOS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Genilson</dc:creator>
  <cp:lastModifiedBy>genilson02</cp:lastModifiedBy>
  <cp:lastPrinted>2015-12-09T11:08:24Z</cp:lastPrinted>
  <dcterms:created xsi:type="dcterms:W3CDTF">2013-06-28T11:22:36Z</dcterms:created>
  <dcterms:modified xsi:type="dcterms:W3CDTF">2019-03-15T15:03:43Z</dcterms:modified>
</cp:coreProperties>
</file>