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tjo\OneDrive\Desktop\USC\USC-Year3-Sem2\3201-EmbeddedSystems\Labs\LE_04\_MATERIAL_\"/>
    </mc:Choice>
  </mc:AlternateContent>
  <xr:revisionPtr revIDLastSave="0" documentId="13_ncr:1_{6B9AC4D2-B343-4FC3-818E-2E20FA5B5122}" xr6:coauthVersionLast="47" xr6:coauthVersionMax="47" xr10:uidLastSave="{00000000-0000-0000-0000-000000000000}"/>
  <bookViews>
    <workbookView xWindow="-86" yWindow="0" windowWidth="11143" windowHeight="13080" xr2:uid="{D68BE116-9CE4-4393-B23E-E2B8785469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29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37" i="1"/>
  <c r="G43" i="1"/>
  <c r="G44" i="1"/>
  <c r="G45" i="1"/>
  <c r="G46" i="1"/>
  <c r="G47" i="1"/>
  <c r="G48" i="1"/>
  <c r="G49" i="1"/>
  <c r="G50" i="1"/>
  <c r="G51" i="1"/>
  <c r="G37" i="1"/>
  <c r="G38" i="1"/>
  <c r="G39" i="1"/>
  <c r="G40" i="1"/>
  <c r="G41" i="1"/>
  <c r="G42" i="1"/>
  <c r="E51" i="1"/>
  <c r="H51" i="1" s="1"/>
  <c r="H50" i="1"/>
  <c r="E50" i="1"/>
  <c r="I50" i="1" s="1"/>
  <c r="E49" i="1"/>
  <c r="H49" i="1" s="1"/>
  <c r="E48" i="1"/>
  <c r="H48" i="1" s="1"/>
  <c r="E47" i="1"/>
  <c r="H47" i="1" s="1"/>
  <c r="H46" i="1"/>
  <c r="E46" i="1"/>
  <c r="E45" i="1"/>
  <c r="H45" i="1" s="1"/>
  <c r="E44" i="1"/>
  <c r="H44" i="1" s="1"/>
  <c r="E43" i="1"/>
  <c r="H43" i="1" s="1"/>
  <c r="H42" i="1"/>
  <c r="E42" i="1"/>
  <c r="I42" i="1" s="1"/>
  <c r="E41" i="1"/>
  <c r="H41" i="1" s="1"/>
  <c r="E40" i="1"/>
  <c r="H40" i="1" s="1"/>
  <c r="E39" i="1"/>
  <c r="H39" i="1" s="1"/>
  <c r="H38" i="1"/>
  <c r="E38" i="1"/>
  <c r="E37" i="1"/>
  <c r="H37" i="1" s="1"/>
  <c r="G25" i="1"/>
  <c r="G20" i="1"/>
  <c r="G21" i="1"/>
  <c r="G22" i="1"/>
  <c r="G23" i="1"/>
  <c r="G24" i="1"/>
  <c r="G26" i="1"/>
  <c r="G27" i="1"/>
  <c r="G28" i="1"/>
  <c r="G29" i="1"/>
  <c r="G30" i="1"/>
  <c r="G31" i="1"/>
  <c r="I31" i="1" s="1"/>
  <c r="G32" i="1"/>
  <c r="G33" i="1"/>
  <c r="G34" i="1"/>
  <c r="H24" i="1"/>
  <c r="H25" i="1"/>
  <c r="H26" i="1"/>
  <c r="H27" i="1"/>
  <c r="H28" i="1"/>
  <c r="H29" i="1"/>
  <c r="F25" i="1"/>
  <c r="F26" i="1"/>
  <c r="F27" i="1"/>
  <c r="F28" i="1"/>
  <c r="F29" i="1"/>
  <c r="E20" i="1"/>
  <c r="F20" i="1" s="1"/>
  <c r="E21" i="1"/>
  <c r="E22" i="1"/>
  <c r="E23" i="1"/>
  <c r="E24" i="1"/>
  <c r="E25" i="1"/>
  <c r="E26" i="1"/>
  <c r="E27" i="1"/>
  <c r="E28" i="1"/>
  <c r="E29" i="1"/>
  <c r="E30" i="1"/>
  <c r="E31" i="1"/>
  <c r="E32" i="1"/>
  <c r="H32" i="1" s="1"/>
  <c r="E33" i="1"/>
  <c r="H33" i="1" s="1"/>
  <c r="E34" i="1"/>
  <c r="H34" i="1" s="1"/>
  <c r="F24" i="1"/>
  <c r="F23" i="1"/>
  <c r="F22" i="1"/>
  <c r="F21" i="1"/>
  <c r="H30" i="1"/>
  <c r="H31" i="1"/>
  <c r="G16" i="1"/>
  <c r="H16" i="1" s="1"/>
  <c r="I16" i="1" s="1"/>
  <c r="I3" i="1"/>
  <c r="I4" i="1"/>
  <c r="I7" i="1"/>
  <c r="I8" i="1"/>
  <c r="I9" i="1"/>
  <c r="I10" i="1"/>
  <c r="I11" i="1"/>
  <c r="I12" i="1"/>
  <c r="I13" i="1"/>
  <c r="I14" i="1"/>
  <c r="I15" i="1"/>
  <c r="G6" i="1"/>
  <c r="H6" i="1" s="1"/>
  <c r="G12" i="1"/>
  <c r="H12" i="1" s="1"/>
  <c r="G13" i="1"/>
  <c r="H13" i="1" s="1"/>
  <c r="G14" i="1"/>
  <c r="H14" i="1" s="1"/>
  <c r="G15" i="1"/>
  <c r="H1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6" i="1"/>
  <c r="D7" i="1"/>
  <c r="G7" i="1" s="1"/>
  <c r="H7" i="1" s="1"/>
  <c r="D8" i="1"/>
  <c r="G8" i="1" s="1"/>
  <c r="H8" i="1" s="1"/>
  <c r="D9" i="1"/>
  <c r="G9" i="1" s="1"/>
  <c r="H9" i="1" s="1"/>
  <c r="D10" i="1"/>
  <c r="G10" i="1" s="1"/>
  <c r="H10" i="1" s="1"/>
  <c r="D11" i="1"/>
  <c r="G11" i="1" s="1"/>
  <c r="H11" i="1" s="1"/>
  <c r="D12" i="1"/>
  <c r="D13" i="1"/>
  <c r="D14" i="1"/>
  <c r="D15" i="1"/>
  <c r="D16" i="1"/>
  <c r="C3" i="1"/>
  <c r="D3" i="1" s="1"/>
  <c r="G3" i="1" s="1"/>
  <c r="H3" i="1" s="1"/>
  <c r="C4" i="1"/>
  <c r="D4" i="1" s="1"/>
  <c r="G4" i="1" s="1"/>
  <c r="H4" i="1" s="1"/>
  <c r="C5" i="1"/>
  <c r="D5" i="1" s="1"/>
  <c r="G5" i="1" s="1"/>
  <c r="H5" i="1" s="1"/>
  <c r="C6" i="1"/>
  <c r="C7" i="1"/>
  <c r="C8" i="1"/>
  <c r="C9" i="1"/>
  <c r="C10" i="1"/>
  <c r="C11" i="1"/>
  <c r="C12" i="1"/>
  <c r="C13" i="1"/>
  <c r="C14" i="1"/>
  <c r="C15" i="1"/>
  <c r="C16" i="1"/>
  <c r="C2" i="1"/>
  <c r="D2" i="1" s="1"/>
  <c r="G2" i="1" s="1"/>
  <c r="H2" i="1" s="1"/>
  <c r="I46" i="1" l="1"/>
  <c r="I38" i="1"/>
  <c r="F40" i="1"/>
  <c r="F44" i="1"/>
  <c r="F48" i="1"/>
  <c r="I40" i="1"/>
  <c r="I44" i="1"/>
  <c r="I48" i="1"/>
  <c r="F37" i="1"/>
  <c r="F41" i="1"/>
  <c r="F45" i="1"/>
  <c r="F49" i="1"/>
  <c r="I37" i="1"/>
  <c r="I41" i="1"/>
  <c r="I45" i="1"/>
  <c r="I49" i="1"/>
  <c r="F38" i="1"/>
  <c r="F42" i="1"/>
  <c r="F46" i="1"/>
  <c r="F50" i="1"/>
  <c r="F39" i="1"/>
  <c r="F43" i="1"/>
  <c r="F47" i="1"/>
  <c r="F51" i="1"/>
  <c r="I39" i="1"/>
  <c r="I43" i="1"/>
  <c r="I47" i="1"/>
  <c r="I51" i="1"/>
  <c r="I30" i="1"/>
  <c r="I29" i="1"/>
  <c r="I28" i="1"/>
  <c r="I25" i="1"/>
  <c r="I32" i="1"/>
  <c r="I27" i="1"/>
  <c r="I26" i="1"/>
  <c r="H22" i="1"/>
  <c r="I24" i="1"/>
  <c r="I22" i="1"/>
  <c r="F32" i="1"/>
  <c r="F34" i="1"/>
  <c r="F33" i="1"/>
  <c r="F31" i="1"/>
  <c r="F30" i="1"/>
  <c r="I23" i="1"/>
  <c r="I21" i="1"/>
  <c r="I34" i="1"/>
  <c r="H23" i="1"/>
  <c r="I33" i="1"/>
  <c r="H21" i="1"/>
  <c r="I20" i="1"/>
  <c r="H20" i="1"/>
</calcChain>
</file>

<file path=xl/sharedStrings.xml><?xml version="1.0" encoding="utf-8"?>
<sst xmlns="http://schemas.openxmlformats.org/spreadsheetml/2006/main" count="75" uniqueCount="32">
  <si>
    <t>FREQUENCIES</t>
  </si>
  <si>
    <t>DUTY CYCLE</t>
  </si>
  <si>
    <t>PRESCALER</t>
  </si>
  <si>
    <t>TIMER MAX COUNT</t>
  </si>
  <si>
    <t>PR2</t>
  </si>
  <si>
    <t>p</t>
  </si>
  <si>
    <t>u_p</t>
  </si>
  <si>
    <t>fosc</t>
  </si>
  <si>
    <t>TO_BINARY</t>
  </si>
  <si>
    <t>11 0111 0001</t>
  </si>
  <si>
    <t>10 0111 0001</t>
  </si>
  <si>
    <t>CCP1&lt;4:5&gt;</t>
  </si>
  <si>
    <t>CCP1CON</t>
  </si>
  <si>
    <t>.</t>
  </si>
  <si>
    <t>14</t>
  </si>
  <si>
    <t>34</t>
  </si>
  <si>
    <t>68</t>
  </si>
  <si>
    <t>9C</t>
  </si>
  <si>
    <t>C5</t>
  </si>
  <si>
    <t>C</t>
  </si>
  <si>
    <t>1F</t>
  </si>
  <si>
    <t>3E</t>
  </si>
  <si>
    <t>5D</t>
  </si>
  <si>
    <t>76</t>
  </si>
  <si>
    <t>6</t>
  </si>
  <si>
    <t>F</t>
  </si>
  <si>
    <t>2E</t>
  </si>
  <si>
    <t>3B</t>
  </si>
  <si>
    <t>FOSC</t>
  </si>
  <si>
    <t>PERIOD</t>
  </si>
  <si>
    <t>(CCPR1L : CCP1CON &lt; 5 : 4 &gt; (HEX)</t>
  </si>
  <si>
    <t>DUTY CYCLE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</si>
</sst>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6C2F-298E-47EE-9F3A-65C49EA70655}">
  <dimension ref="A1:L51"/>
  <sheetViews>
    <sheetView tabSelected="1" topLeftCell="F10" zoomScaleNormal="100" workbookViewId="0">
      <selection activeCell="H17" sqref="H17"/>
    </sheetView>
  </sheetViews>
  <sheetFormatPr defaultRowHeight="15" x14ac:dyDescent="0.25"/>
  <cols>
    <col min="1" max="1" width="15.140625" style="1" customWidth="1"/>
    <col min="2" max="2" width="13.42578125" style="1" customWidth="1"/>
    <col min="3" max="3" width="17.85546875" style="1" customWidth="1"/>
    <col min="4" max="4" width="11.7109375" style="1" bestFit="1" customWidth="1"/>
    <col min="5" max="6" width="18.140625" style="1" bestFit="1" customWidth="1"/>
    <col min="7" max="7" width="32.7109375" bestFit="1" customWidth="1"/>
    <col min="8" max="8" width="20.140625" bestFit="1" customWidth="1"/>
    <col min="9" max="9" width="15.7109375" customWidth="1"/>
    <col min="12" max="12" width="9.85546875" bestFit="1" customWidth="1"/>
  </cols>
  <sheetData>
    <row r="1" spans="1:12" x14ac:dyDescent="0.25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2</v>
      </c>
      <c r="G1" s="6" t="s">
        <v>3</v>
      </c>
      <c r="H1" s="6" t="s">
        <v>3</v>
      </c>
      <c r="I1" s="2" t="s">
        <v>8</v>
      </c>
      <c r="J1" s="2" t="s">
        <v>4</v>
      </c>
      <c r="K1" s="2" t="s">
        <v>12</v>
      </c>
      <c r="L1" s="2" t="s">
        <v>11</v>
      </c>
    </row>
    <row r="2" spans="1:12" s="4" customFormat="1" x14ac:dyDescent="0.25">
      <c r="A2" s="3">
        <v>300</v>
      </c>
      <c r="B2" s="3">
        <v>0.1</v>
      </c>
      <c r="C2" s="3">
        <f>1/A2</f>
        <v>3.3333333333333335E-3</v>
      </c>
      <c r="D2" s="3">
        <f>C2*B2</f>
        <v>3.3333333333333338E-4</v>
      </c>
      <c r="E2" s="3">
        <f>1/(4000000/4)</f>
        <v>9.9999999999999995E-7</v>
      </c>
      <c r="F2" s="3">
        <v>16</v>
      </c>
      <c r="G2" s="7">
        <f>ROUNDDOWN(D2/(E2*F2),0)</f>
        <v>20</v>
      </c>
      <c r="H2" s="9" t="str">
        <f>DEC2HEX(G2)</f>
        <v>14</v>
      </c>
      <c r="I2" s="3">
        <v>1010011</v>
      </c>
      <c r="J2" s="3" t="s">
        <v>14</v>
      </c>
      <c r="K2" s="4" t="s">
        <v>13</v>
      </c>
      <c r="L2" s="4" t="s">
        <v>13</v>
      </c>
    </row>
    <row r="3" spans="1:12" s="4" customFormat="1" x14ac:dyDescent="0.25">
      <c r="A3" s="3">
        <v>300</v>
      </c>
      <c r="B3" s="3">
        <v>0.25</v>
      </c>
      <c r="C3" s="3">
        <f t="shared" ref="C3:C16" si="0">1/A3</f>
        <v>3.3333333333333335E-3</v>
      </c>
      <c r="D3" s="3">
        <f t="shared" ref="D3:D16" si="1">C3*B3</f>
        <v>8.3333333333333339E-4</v>
      </c>
      <c r="E3" s="3">
        <f t="shared" ref="E3:E16" si="2">1/(4000000/4)</f>
        <v>9.9999999999999995E-7</v>
      </c>
      <c r="F3" s="3">
        <v>16</v>
      </c>
      <c r="G3" s="7">
        <f t="shared" ref="G3:G15" si="3">ROUNDDOWN(D3/(E3*F3),0)</f>
        <v>52</v>
      </c>
      <c r="H3" s="9" t="str">
        <f t="shared" ref="H3:H16" si="4">DEC2HEX(G3)</f>
        <v>34</v>
      </c>
      <c r="I3" s="3" t="str">
        <f t="shared" ref="I3:I16" si="5">HEX2BIN(H3)</f>
        <v>110100</v>
      </c>
      <c r="J3" s="3" t="s">
        <v>15</v>
      </c>
      <c r="K3" s="4" t="s">
        <v>13</v>
      </c>
      <c r="L3" s="4" t="s">
        <v>13</v>
      </c>
    </row>
    <row r="4" spans="1:12" s="4" customFormat="1" x14ac:dyDescent="0.25">
      <c r="A4" s="3">
        <v>300</v>
      </c>
      <c r="B4" s="3">
        <v>0.5</v>
      </c>
      <c r="C4" s="3">
        <f t="shared" si="0"/>
        <v>3.3333333333333335E-3</v>
      </c>
      <c r="D4" s="3">
        <f t="shared" si="1"/>
        <v>1.6666666666666668E-3</v>
      </c>
      <c r="E4" s="3">
        <f t="shared" si="2"/>
        <v>9.9999999999999995E-7</v>
      </c>
      <c r="F4" s="3">
        <v>16</v>
      </c>
      <c r="G4" s="7">
        <f t="shared" si="3"/>
        <v>104</v>
      </c>
      <c r="H4" s="9" t="str">
        <f t="shared" si="4"/>
        <v>68</v>
      </c>
      <c r="I4" s="3" t="str">
        <f t="shared" si="5"/>
        <v>1101000</v>
      </c>
      <c r="J4" s="3" t="s">
        <v>16</v>
      </c>
      <c r="K4" s="4" t="s">
        <v>13</v>
      </c>
      <c r="L4" s="4" t="s">
        <v>13</v>
      </c>
    </row>
    <row r="5" spans="1:12" s="4" customFormat="1" x14ac:dyDescent="0.25">
      <c r="A5" s="3">
        <v>300</v>
      </c>
      <c r="B5" s="3">
        <v>0.75</v>
      </c>
      <c r="C5" s="3">
        <f t="shared" si="0"/>
        <v>3.3333333333333335E-3</v>
      </c>
      <c r="D5" s="3">
        <f t="shared" si="1"/>
        <v>2.5000000000000001E-3</v>
      </c>
      <c r="E5" s="3">
        <f t="shared" si="2"/>
        <v>9.9999999999999995E-7</v>
      </c>
      <c r="F5" s="3">
        <v>16</v>
      </c>
      <c r="G5" s="7">
        <f t="shared" si="3"/>
        <v>156</v>
      </c>
      <c r="H5" s="9" t="str">
        <f t="shared" si="4"/>
        <v>9C</v>
      </c>
      <c r="I5" s="3" t="s">
        <v>10</v>
      </c>
      <c r="J5" s="3" t="s">
        <v>17</v>
      </c>
      <c r="K5" s="4" t="s">
        <v>13</v>
      </c>
      <c r="L5" s="4" t="s">
        <v>13</v>
      </c>
    </row>
    <row r="6" spans="1:12" s="4" customFormat="1" x14ac:dyDescent="0.25">
      <c r="A6" s="3">
        <v>300</v>
      </c>
      <c r="B6" s="3">
        <v>0.95</v>
      </c>
      <c r="C6" s="3">
        <f t="shared" si="0"/>
        <v>3.3333333333333335E-3</v>
      </c>
      <c r="D6" s="3">
        <f t="shared" si="1"/>
        <v>3.1666666666666666E-3</v>
      </c>
      <c r="E6" s="3">
        <f t="shared" si="2"/>
        <v>9.9999999999999995E-7</v>
      </c>
      <c r="F6" s="3">
        <v>16</v>
      </c>
      <c r="G6" s="7">
        <f t="shared" si="3"/>
        <v>197</v>
      </c>
      <c r="H6" s="9" t="str">
        <f t="shared" si="4"/>
        <v>C5</v>
      </c>
      <c r="I6" s="3" t="s">
        <v>9</v>
      </c>
      <c r="J6" s="3" t="s">
        <v>18</v>
      </c>
      <c r="K6" s="4" t="s">
        <v>13</v>
      </c>
      <c r="L6" s="4" t="s">
        <v>13</v>
      </c>
    </row>
    <row r="7" spans="1:12" x14ac:dyDescent="0.25">
      <c r="A7" s="1">
        <v>500</v>
      </c>
      <c r="B7" s="1">
        <v>0.1</v>
      </c>
      <c r="C7" s="5">
        <f t="shared" si="0"/>
        <v>2E-3</v>
      </c>
      <c r="D7" s="5">
        <f t="shared" si="1"/>
        <v>2.0000000000000001E-4</v>
      </c>
      <c r="E7" s="5">
        <f t="shared" si="2"/>
        <v>9.9999999999999995E-7</v>
      </c>
      <c r="F7" s="5">
        <v>16</v>
      </c>
      <c r="G7" s="8">
        <f t="shared" si="3"/>
        <v>12</v>
      </c>
      <c r="H7" s="9" t="str">
        <f t="shared" si="4"/>
        <v>C</v>
      </c>
      <c r="I7" s="5" t="str">
        <f t="shared" si="5"/>
        <v>1100</v>
      </c>
      <c r="J7" s="5" t="s">
        <v>19</v>
      </c>
      <c r="K7" s="4" t="s">
        <v>13</v>
      </c>
      <c r="L7" s="4" t="s">
        <v>13</v>
      </c>
    </row>
    <row r="8" spans="1:12" x14ac:dyDescent="0.25">
      <c r="A8" s="1">
        <v>500</v>
      </c>
      <c r="B8" s="1">
        <v>0.25</v>
      </c>
      <c r="C8" s="5">
        <f t="shared" si="0"/>
        <v>2E-3</v>
      </c>
      <c r="D8" s="5">
        <f t="shared" si="1"/>
        <v>5.0000000000000001E-4</v>
      </c>
      <c r="E8" s="5">
        <f t="shared" si="2"/>
        <v>9.9999999999999995E-7</v>
      </c>
      <c r="F8" s="5">
        <v>16</v>
      </c>
      <c r="G8" s="8">
        <f t="shared" si="3"/>
        <v>31</v>
      </c>
      <c r="H8" s="9" t="str">
        <f t="shared" si="4"/>
        <v>1F</v>
      </c>
      <c r="I8" s="5" t="str">
        <f t="shared" si="5"/>
        <v>11111</v>
      </c>
      <c r="J8" s="5" t="s">
        <v>20</v>
      </c>
      <c r="K8" s="4" t="s">
        <v>13</v>
      </c>
      <c r="L8" s="4" t="s">
        <v>13</v>
      </c>
    </row>
    <row r="9" spans="1:12" x14ac:dyDescent="0.25">
      <c r="A9" s="1">
        <v>500</v>
      </c>
      <c r="B9" s="1">
        <v>0.5</v>
      </c>
      <c r="C9" s="5">
        <f t="shared" si="0"/>
        <v>2E-3</v>
      </c>
      <c r="D9" s="5">
        <f t="shared" si="1"/>
        <v>1E-3</v>
      </c>
      <c r="E9" s="5">
        <f t="shared" si="2"/>
        <v>9.9999999999999995E-7</v>
      </c>
      <c r="F9" s="5">
        <v>16</v>
      </c>
      <c r="G9" s="8">
        <f t="shared" si="3"/>
        <v>62</v>
      </c>
      <c r="H9" s="9" t="str">
        <f t="shared" si="4"/>
        <v>3E</v>
      </c>
      <c r="I9" s="5" t="str">
        <f t="shared" si="5"/>
        <v>111110</v>
      </c>
      <c r="J9" s="5" t="s">
        <v>21</v>
      </c>
      <c r="K9" s="4" t="s">
        <v>13</v>
      </c>
      <c r="L9" s="4" t="s">
        <v>13</v>
      </c>
    </row>
    <row r="10" spans="1:12" x14ac:dyDescent="0.25">
      <c r="A10" s="1">
        <v>500</v>
      </c>
      <c r="B10" s="1">
        <v>0.75</v>
      </c>
      <c r="C10" s="5">
        <f t="shared" si="0"/>
        <v>2E-3</v>
      </c>
      <c r="D10" s="5">
        <f t="shared" si="1"/>
        <v>1.5E-3</v>
      </c>
      <c r="E10" s="5">
        <f t="shared" si="2"/>
        <v>9.9999999999999995E-7</v>
      </c>
      <c r="F10" s="5">
        <v>16</v>
      </c>
      <c r="G10" s="8">
        <f t="shared" si="3"/>
        <v>93</v>
      </c>
      <c r="H10" s="9" t="str">
        <f t="shared" si="4"/>
        <v>5D</v>
      </c>
      <c r="I10" s="5" t="str">
        <f t="shared" si="5"/>
        <v>1011101</v>
      </c>
      <c r="J10" s="5" t="s">
        <v>22</v>
      </c>
      <c r="K10" s="4" t="s">
        <v>13</v>
      </c>
      <c r="L10" s="4" t="s">
        <v>13</v>
      </c>
    </row>
    <row r="11" spans="1:12" x14ac:dyDescent="0.25">
      <c r="A11" s="1">
        <v>500</v>
      </c>
      <c r="B11" s="1">
        <v>0.95</v>
      </c>
      <c r="C11" s="5">
        <f t="shared" si="0"/>
        <v>2E-3</v>
      </c>
      <c r="D11" s="5">
        <f t="shared" si="1"/>
        <v>1.9E-3</v>
      </c>
      <c r="E11" s="5">
        <f t="shared" si="2"/>
        <v>9.9999999999999995E-7</v>
      </c>
      <c r="F11" s="5">
        <v>16</v>
      </c>
      <c r="G11" s="8">
        <f t="shared" si="3"/>
        <v>118</v>
      </c>
      <c r="H11" s="9" t="str">
        <f t="shared" si="4"/>
        <v>76</v>
      </c>
      <c r="I11" s="5" t="str">
        <f t="shared" si="5"/>
        <v>1110110</v>
      </c>
      <c r="J11" s="5" t="s">
        <v>23</v>
      </c>
      <c r="K11" s="4" t="s">
        <v>13</v>
      </c>
      <c r="L11" s="4" t="s">
        <v>13</v>
      </c>
    </row>
    <row r="12" spans="1:12" s="4" customFormat="1" x14ac:dyDescent="0.25">
      <c r="A12" s="3">
        <v>1000</v>
      </c>
      <c r="B12" s="3">
        <v>0.1</v>
      </c>
      <c r="C12" s="3">
        <f t="shared" si="0"/>
        <v>1E-3</v>
      </c>
      <c r="D12" s="3">
        <f t="shared" si="1"/>
        <v>1E-4</v>
      </c>
      <c r="E12" s="3">
        <f t="shared" si="2"/>
        <v>9.9999999999999995E-7</v>
      </c>
      <c r="F12" s="3">
        <v>16</v>
      </c>
      <c r="G12" s="7">
        <f t="shared" si="3"/>
        <v>6</v>
      </c>
      <c r="H12" s="9" t="str">
        <f t="shared" si="4"/>
        <v>6</v>
      </c>
      <c r="I12" s="3" t="str">
        <f t="shared" si="5"/>
        <v>110</v>
      </c>
      <c r="J12" s="3" t="s">
        <v>24</v>
      </c>
      <c r="K12" s="4" t="s">
        <v>13</v>
      </c>
      <c r="L12" s="4" t="s">
        <v>13</v>
      </c>
    </row>
    <row r="13" spans="1:12" s="4" customFormat="1" x14ac:dyDescent="0.25">
      <c r="A13" s="3">
        <v>1000</v>
      </c>
      <c r="B13" s="3">
        <v>0.25</v>
      </c>
      <c r="C13" s="3">
        <f t="shared" si="0"/>
        <v>1E-3</v>
      </c>
      <c r="D13" s="3">
        <f t="shared" si="1"/>
        <v>2.5000000000000001E-4</v>
      </c>
      <c r="E13" s="3">
        <f t="shared" si="2"/>
        <v>9.9999999999999995E-7</v>
      </c>
      <c r="F13" s="3">
        <v>16</v>
      </c>
      <c r="G13" s="7">
        <f t="shared" si="3"/>
        <v>15</v>
      </c>
      <c r="H13" s="9" t="str">
        <f t="shared" si="4"/>
        <v>F</v>
      </c>
      <c r="I13" s="3" t="str">
        <f t="shared" si="5"/>
        <v>1111</v>
      </c>
      <c r="J13" s="3" t="s">
        <v>25</v>
      </c>
      <c r="K13" s="4" t="s">
        <v>13</v>
      </c>
      <c r="L13" s="4" t="s">
        <v>13</v>
      </c>
    </row>
    <row r="14" spans="1:12" s="4" customFormat="1" x14ac:dyDescent="0.25">
      <c r="A14" s="3">
        <v>1000</v>
      </c>
      <c r="B14" s="3">
        <v>0.5</v>
      </c>
      <c r="C14" s="3">
        <f t="shared" si="0"/>
        <v>1E-3</v>
      </c>
      <c r="D14" s="3">
        <f t="shared" si="1"/>
        <v>5.0000000000000001E-4</v>
      </c>
      <c r="E14" s="3">
        <f t="shared" si="2"/>
        <v>9.9999999999999995E-7</v>
      </c>
      <c r="F14" s="3">
        <v>16</v>
      </c>
      <c r="G14" s="7">
        <f t="shared" si="3"/>
        <v>31</v>
      </c>
      <c r="H14" s="9" t="str">
        <f t="shared" si="4"/>
        <v>1F</v>
      </c>
      <c r="I14" s="3" t="str">
        <f t="shared" si="5"/>
        <v>11111</v>
      </c>
      <c r="J14" s="3" t="s">
        <v>20</v>
      </c>
      <c r="K14" s="4" t="s">
        <v>13</v>
      </c>
      <c r="L14" s="4" t="s">
        <v>13</v>
      </c>
    </row>
    <row r="15" spans="1:12" s="4" customFormat="1" x14ac:dyDescent="0.25">
      <c r="A15" s="3">
        <v>1000</v>
      </c>
      <c r="B15" s="3">
        <v>0.75</v>
      </c>
      <c r="C15" s="3">
        <f t="shared" si="0"/>
        <v>1E-3</v>
      </c>
      <c r="D15" s="3">
        <f t="shared" si="1"/>
        <v>7.5000000000000002E-4</v>
      </c>
      <c r="E15" s="3">
        <f t="shared" si="2"/>
        <v>9.9999999999999995E-7</v>
      </c>
      <c r="F15" s="3">
        <v>16</v>
      </c>
      <c r="G15" s="7">
        <f t="shared" si="3"/>
        <v>46</v>
      </c>
      <c r="H15" s="9" t="str">
        <f t="shared" si="4"/>
        <v>2E</v>
      </c>
      <c r="I15" s="3" t="str">
        <f t="shared" si="5"/>
        <v>101110</v>
      </c>
      <c r="J15" s="3" t="s">
        <v>26</v>
      </c>
      <c r="K15" s="4" t="s">
        <v>13</v>
      </c>
      <c r="L15" s="4" t="s">
        <v>13</v>
      </c>
    </row>
    <row r="16" spans="1:12" s="4" customFormat="1" x14ac:dyDescent="0.25">
      <c r="A16" s="3">
        <v>1000</v>
      </c>
      <c r="B16" s="3">
        <v>0.95</v>
      </c>
      <c r="C16" s="3">
        <f t="shared" si="0"/>
        <v>1E-3</v>
      </c>
      <c r="D16" s="3">
        <f t="shared" si="1"/>
        <v>9.5E-4</v>
      </c>
      <c r="E16" s="3">
        <f t="shared" si="2"/>
        <v>9.9999999999999995E-7</v>
      </c>
      <c r="F16" s="3">
        <v>16</v>
      </c>
      <c r="G16" s="7">
        <f>ROUNDDOWN(D16/(E16*F16),0)</f>
        <v>59</v>
      </c>
      <c r="H16" s="9" t="str">
        <f t="shared" si="4"/>
        <v>3B</v>
      </c>
      <c r="I16" s="3" t="str">
        <f t="shared" si="5"/>
        <v>111011</v>
      </c>
      <c r="J16" s="3" t="s">
        <v>27</v>
      </c>
      <c r="K16" s="4" t="s">
        <v>13</v>
      </c>
      <c r="L16" s="4" t="s">
        <v>13</v>
      </c>
    </row>
    <row r="17" spans="1:12" x14ac:dyDescent="0.25">
      <c r="I17" s="1"/>
    </row>
    <row r="19" spans="1:12" x14ac:dyDescent="0.25">
      <c r="A19" s="2" t="s">
        <v>0</v>
      </c>
      <c r="B19" s="2" t="s">
        <v>1</v>
      </c>
      <c r="C19" s="2" t="s">
        <v>28</v>
      </c>
      <c r="D19" s="2" t="s">
        <v>2</v>
      </c>
      <c r="E19" s="2" t="s">
        <v>29</v>
      </c>
      <c r="F19" s="10" t="s">
        <v>4</v>
      </c>
      <c r="G19" s="13" t="s">
        <v>30</v>
      </c>
      <c r="H19" s="16" t="s">
        <v>31</v>
      </c>
      <c r="I19" s="2"/>
      <c r="J19" s="2"/>
      <c r="K19" s="2"/>
      <c r="L19" s="2"/>
    </row>
    <row r="20" spans="1:12" x14ac:dyDescent="0.25">
      <c r="A20" s="3">
        <v>300</v>
      </c>
      <c r="B20" s="3">
        <v>0.1</v>
      </c>
      <c r="C20" s="3">
        <v>4000000</v>
      </c>
      <c r="D20" s="3">
        <v>16</v>
      </c>
      <c r="E20" s="3">
        <f>1/A20</f>
        <v>3.3333333333333335E-3</v>
      </c>
      <c r="F20" s="11" t="str">
        <f>DEC2HEX(ROUND((E20/(4*(2.5*10^-7)*D20))-1,0))</f>
        <v>CF</v>
      </c>
      <c r="G20" s="14" t="str">
        <f>DEC2HEX(ROUND((B20*E20)/((1/C20)*16),0))</f>
        <v>53</v>
      </c>
      <c r="H20" s="18">
        <f>(B20*E20)</f>
        <v>3.3333333333333338E-4</v>
      </c>
      <c r="I20" s="3">
        <f>HEX2DEC(G20)</f>
        <v>83</v>
      </c>
      <c r="J20" s="5">
        <f t="shared" ref="J20:J28" si="6">(B20*E20)/((1/C20)*16)</f>
        <v>83.333333333333343</v>
      </c>
      <c r="K20" s="4"/>
      <c r="L20" s="4"/>
    </row>
    <row r="21" spans="1:12" x14ac:dyDescent="0.25">
      <c r="A21" s="3">
        <v>300</v>
      </c>
      <c r="B21" s="3">
        <v>0.25</v>
      </c>
      <c r="C21" s="3">
        <v>4000000</v>
      </c>
      <c r="D21" s="3">
        <v>16</v>
      </c>
      <c r="E21" s="3">
        <f t="shared" ref="E21:E24" si="7">1/A21</f>
        <v>3.3333333333333335E-3</v>
      </c>
      <c r="F21" s="11" t="str">
        <f t="shared" ref="F21:F34" si="8">DEC2HEX(ROUND((E21/(4*(2.5*10^-7)*D21))-1,0))</f>
        <v>CF</v>
      </c>
      <c r="G21" s="14" t="str">
        <f t="shared" ref="G21:G34" si="9">DEC2HEX(ROUND((B21*E21)/((1/C21)*16),0))</f>
        <v>D0</v>
      </c>
      <c r="H21" s="18">
        <f t="shared" ref="H21:H34" si="10">(B21*E21)</f>
        <v>8.3333333333333339E-4</v>
      </c>
      <c r="I21" s="3">
        <f t="shared" ref="I21:I34" si="11">HEX2DEC(G21)</f>
        <v>208</v>
      </c>
      <c r="J21" s="5">
        <f t="shared" si="6"/>
        <v>208.33333333333334</v>
      </c>
      <c r="K21" s="4"/>
      <c r="L21" s="4"/>
    </row>
    <row r="22" spans="1:12" x14ac:dyDescent="0.25">
      <c r="A22" s="3">
        <v>300</v>
      </c>
      <c r="B22" s="3">
        <v>0.5</v>
      </c>
      <c r="C22" s="3">
        <v>4000000</v>
      </c>
      <c r="D22" s="3">
        <v>16</v>
      </c>
      <c r="E22" s="3">
        <f t="shared" si="7"/>
        <v>3.3333333333333335E-3</v>
      </c>
      <c r="F22" s="11" t="str">
        <f t="shared" si="8"/>
        <v>CF</v>
      </c>
      <c r="G22" s="14" t="str">
        <f t="shared" si="9"/>
        <v>1A1</v>
      </c>
      <c r="H22" s="18">
        <f t="shared" si="10"/>
        <v>1.6666666666666668E-3</v>
      </c>
      <c r="I22" s="3">
        <f t="shared" si="11"/>
        <v>417</v>
      </c>
      <c r="J22" s="5">
        <f t="shared" si="6"/>
        <v>416.66666666666669</v>
      </c>
      <c r="K22" s="4"/>
      <c r="L22" s="4"/>
    </row>
    <row r="23" spans="1:12" x14ac:dyDescent="0.25">
      <c r="A23" s="3">
        <v>300</v>
      </c>
      <c r="B23" s="3">
        <v>0.75</v>
      </c>
      <c r="C23" s="3">
        <v>4000000</v>
      </c>
      <c r="D23" s="3">
        <v>16</v>
      </c>
      <c r="E23" s="3">
        <f t="shared" si="7"/>
        <v>3.3333333333333335E-3</v>
      </c>
      <c r="F23" s="11" t="str">
        <f t="shared" si="8"/>
        <v>CF</v>
      </c>
      <c r="G23" s="14" t="str">
        <f t="shared" si="9"/>
        <v>271</v>
      </c>
      <c r="H23" s="18">
        <f t="shared" si="10"/>
        <v>2.5000000000000001E-3</v>
      </c>
      <c r="I23" s="3">
        <f t="shared" si="11"/>
        <v>625</v>
      </c>
      <c r="J23" s="5">
        <f t="shared" si="6"/>
        <v>625</v>
      </c>
      <c r="K23" s="4"/>
      <c r="L23" s="4"/>
    </row>
    <row r="24" spans="1:12" x14ac:dyDescent="0.25">
      <c r="A24" s="3">
        <v>300</v>
      </c>
      <c r="B24" s="3">
        <v>0.95</v>
      </c>
      <c r="C24" s="3">
        <v>4000000</v>
      </c>
      <c r="D24" s="3">
        <v>16</v>
      </c>
      <c r="E24" s="3">
        <f t="shared" si="7"/>
        <v>3.3333333333333335E-3</v>
      </c>
      <c r="F24" s="11" t="str">
        <f t="shared" si="8"/>
        <v>CF</v>
      </c>
      <c r="G24" s="14" t="str">
        <f t="shared" si="9"/>
        <v>318</v>
      </c>
      <c r="H24" s="18">
        <f t="shared" si="10"/>
        <v>3.1666666666666666E-3</v>
      </c>
      <c r="I24" s="3">
        <f t="shared" si="11"/>
        <v>792</v>
      </c>
      <c r="J24" s="5">
        <f t="shared" si="6"/>
        <v>791.66666666666663</v>
      </c>
      <c r="K24" s="4"/>
      <c r="L24" s="4"/>
    </row>
    <row r="25" spans="1:12" x14ac:dyDescent="0.25">
      <c r="A25" s="1">
        <v>500</v>
      </c>
      <c r="B25" s="1">
        <v>0.1</v>
      </c>
      <c r="C25" s="5">
        <v>4000000</v>
      </c>
      <c r="D25" s="5">
        <v>16</v>
      </c>
      <c r="E25" s="5">
        <f>1/A25</f>
        <v>2E-3</v>
      </c>
      <c r="F25" s="12" t="str">
        <f t="shared" si="8"/>
        <v>7C</v>
      </c>
      <c r="G25" s="15" t="str">
        <f t="shared" si="9"/>
        <v>32</v>
      </c>
      <c r="H25" s="17">
        <f t="shared" si="10"/>
        <v>2.0000000000000001E-4</v>
      </c>
      <c r="I25" s="3">
        <f t="shared" si="11"/>
        <v>50</v>
      </c>
      <c r="J25" s="5">
        <f t="shared" si="6"/>
        <v>50.000000000000007</v>
      </c>
      <c r="K25" s="4"/>
      <c r="L25" s="4"/>
    </row>
    <row r="26" spans="1:12" x14ac:dyDescent="0.25">
      <c r="A26" s="1">
        <v>500</v>
      </c>
      <c r="B26" s="1">
        <v>0.25</v>
      </c>
      <c r="C26" s="5">
        <v>4000000</v>
      </c>
      <c r="D26" s="5">
        <v>16</v>
      </c>
      <c r="E26" s="5">
        <f t="shared" ref="E26:E29" si="12">1/A26</f>
        <v>2E-3</v>
      </c>
      <c r="F26" s="12" t="str">
        <f t="shared" si="8"/>
        <v>7C</v>
      </c>
      <c r="G26" s="15" t="str">
        <f t="shared" si="9"/>
        <v>7D</v>
      </c>
      <c r="H26" s="17">
        <f t="shared" si="10"/>
        <v>5.0000000000000001E-4</v>
      </c>
      <c r="I26" s="3">
        <f t="shared" si="11"/>
        <v>125</v>
      </c>
      <c r="J26" s="5">
        <f t="shared" si="6"/>
        <v>125.00000000000001</v>
      </c>
      <c r="K26" s="4"/>
      <c r="L26" s="4"/>
    </row>
    <row r="27" spans="1:12" x14ac:dyDescent="0.25">
      <c r="A27" s="1">
        <v>500</v>
      </c>
      <c r="B27" s="1">
        <v>0.5</v>
      </c>
      <c r="C27" s="5">
        <v>4000000</v>
      </c>
      <c r="D27" s="5">
        <v>16</v>
      </c>
      <c r="E27" s="5">
        <f t="shared" si="12"/>
        <v>2E-3</v>
      </c>
      <c r="F27" s="12" t="str">
        <f t="shared" si="8"/>
        <v>7C</v>
      </c>
      <c r="G27" s="15" t="str">
        <f t="shared" si="9"/>
        <v>FA</v>
      </c>
      <c r="H27" s="17">
        <f t="shared" si="10"/>
        <v>1E-3</v>
      </c>
      <c r="I27" s="3">
        <f t="shared" si="11"/>
        <v>250</v>
      </c>
      <c r="J27" s="5">
        <f t="shared" si="6"/>
        <v>250.00000000000003</v>
      </c>
      <c r="K27" s="4"/>
      <c r="L27" s="4"/>
    </row>
    <row r="28" spans="1:12" x14ac:dyDescent="0.25">
      <c r="A28" s="1">
        <v>500</v>
      </c>
      <c r="B28" s="1">
        <v>0.75</v>
      </c>
      <c r="C28" s="5">
        <v>4000000</v>
      </c>
      <c r="D28" s="5">
        <v>16</v>
      </c>
      <c r="E28" s="5">
        <f t="shared" si="12"/>
        <v>2E-3</v>
      </c>
      <c r="F28" s="12" t="str">
        <f t="shared" si="8"/>
        <v>7C</v>
      </c>
      <c r="G28" s="15" t="str">
        <f t="shared" si="9"/>
        <v>177</v>
      </c>
      <c r="H28" s="17">
        <f t="shared" si="10"/>
        <v>1.5E-3</v>
      </c>
      <c r="I28" s="3">
        <f t="shared" si="11"/>
        <v>375</v>
      </c>
      <c r="J28" s="5">
        <f t="shared" si="6"/>
        <v>375</v>
      </c>
      <c r="K28" s="4"/>
      <c r="L28" s="4"/>
    </row>
    <row r="29" spans="1:12" x14ac:dyDescent="0.25">
      <c r="A29" s="1">
        <v>500</v>
      </c>
      <c r="B29" s="1">
        <v>0.95</v>
      </c>
      <c r="C29" s="5">
        <v>4000000</v>
      </c>
      <c r="D29" s="5">
        <v>16</v>
      </c>
      <c r="E29" s="5">
        <f t="shared" si="12"/>
        <v>2E-3</v>
      </c>
      <c r="F29" s="12" t="str">
        <f t="shared" si="8"/>
        <v>7C</v>
      </c>
      <c r="G29" s="15" t="str">
        <f t="shared" si="9"/>
        <v>1DB</v>
      </c>
      <c r="H29" s="17">
        <f t="shared" si="10"/>
        <v>1.9E-3</v>
      </c>
      <c r="I29" s="3">
        <f t="shared" si="11"/>
        <v>475</v>
      </c>
      <c r="J29" s="5">
        <f>(B29*E29)/((1/C29)*16)</f>
        <v>475</v>
      </c>
      <c r="K29" s="4"/>
      <c r="L29" s="4"/>
    </row>
    <row r="30" spans="1:12" x14ac:dyDescent="0.25">
      <c r="A30" s="3">
        <v>1000</v>
      </c>
      <c r="B30" s="3">
        <v>0.1</v>
      </c>
      <c r="C30" s="3">
        <v>4000000</v>
      </c>
      <c r="D30" s="3">
        <v>16</v>
      </c>
      <c r="E30" s="3">
        <f>1/A30</f>
        <v>1E-3</v>
      </c>
      <c r="F30" s="11" t="str">
        <f t="shared" si="8"/>
        <v>3E</v>
      </c>
      <c r="G30" s="14" t="str">
        <f t="shared" si="9"/>
        <v>19</v>
      </c>
      <c r="H30" s="18">
        <f t="shared" si="10"/>
        <v>1E-4</v>
      </c>
      <c r="I30" s="3">
        <f t="shared" si="11"/>
        <v>25</v>
      </c>
      <c r="J30" s="5">
        <f t="shared" ref="J30:J34" si="13">(B30*E30)/((1/C30)*16)</f>
        <v>25.000000000000004</v>
      </c>
      <c r="K30" s="4"/>
      <c r="L30" s="4"/>
    </row>
    <row r="31" spans="1:12" x14ac:dyDescent="0.25">
      <c r="A31" s="3">
        <v>1000</v>
      </c>
      <c r="B31" s="3">
        <v>0.25</v>
      </c>
      <c r="C31" s="3">
        <v>4000000</v>
      </c>
      <c r="D31" s="3">
        <v>16</v>
      </c>
      <c r="E31" s="3">
        <f t="shared" ref="E31:E34" si="14">1/A31</f>
        <v>1E-3</v>
      </c>
      <c r="F31" s="11" t="str">
        <f t="shared" si="8"/>
        <v>3E</v>
      </c>
      <c r="G31" s="14" t="str">
        <f t="shared" si="9"/>
        <v>3F</v>
      </c>
      <c r="H31" s="18">
        <f t="shared" si="10"/>
        <v>2.5000000000000001E-4</v>
      </c>
      <c r="I31" s="3">
        <f t="shared" si="11"/>
        <v>63</v>
      </c>
      <c r="J31" s="5">
        <f t="shared" si="13"/>
        <v>62.500000000000007</v>
      </c>
      <c r="K31" s="4"/>
      <c r="L31" s="4"/>
    </row>
    <row r="32" spans="1:12" x14ac:dyDescent="0.25">
      <c r="A32" s="3">
        <v>1000</v>
      </c>
      <c r="B32" s="3">
        <v>0.5</v>
      </c>
      <c r="C32" s="3">
        <v>4000000</v>
      </c>
      <c r="D32" s="3">
        <v>16</v>
      </c>
      <c r="E32" s="3">
        <f t="shared" si="14"/>
        <v>1E-3</v>
      </c>
      <c r="F32" s="11" t="str">
        <f t="shared" si="8"/>
        <v>3E</v>
      </c>
      <c r="G32" s="14" t="str">
        <f t="shared" si="9"/>
        <v>7D</v>
      </c>
      <c r="H32" s="18">
        <f t="shared" si="10"/>
        <v>5.0000000000000001E-4</v>
      </c>
      <c r="I32" s="3">
        <f t="shared" si="11"/>
        <v>125</v>
      </c>
      <c r="J32" s="5">
        <f t="shared" si="13"/>
        <v>125.00000000000001</v>
      </c>
      <c r="K32" s="4"/>
      <c r="L32" s="4"/>
    </row>
    <row r="33" spans="1:12" x14ac:dyDescent="0.25">
      <c r="A33" s="3">
        <v>1000</v>
      </c>
      <c r="B33" s="3">
        <v>0.75</v>
      </c>
      <c r="C33" s="3">
        <v>4000000</v>
      </c>
      <c r="D33" s="3">
        <v>16</v>
      </c>
      <c r="E33" s="3">
        <f t="shared" si="14"/>
        <v>1E-3</v>
      </c>
      <c r="F33" s="11" t="str">
        <f t="shared" si="8"/>
        <v>3E</v>
      </c>
      <c r="G33" s="14" t="str">
        <f t="shared" si="9"/>
        <v>BC</v>
      </c>
      <c r="H33" s="18">
        <f t="shared" si="10"/>
        <v>7.5000000000000002E-4</v>
      </c>
      <c r="I33" s="3">
        <f t="shared" si="11"/>
        <v>188</v>
      </c>
      <c r="J33" s="5">
        <f t="shared" si="13"/>
        <v>187.5</v>
      </c>
      <c r="K33" s="4"/>
      <c r="L33" s="4"/>
    </row>
    <row r="34" spans="1:12" x14ac:dyDescent="0.25">
      <c r="A34" s="3">
        <v>1000</v>
      </c>
      <c r="B34" s="3">
        <v>0.95</v>
      </c>
      <c r="C34" s="3">
        <v>4000000</v>
      </c>
      <c r="D34" s="3">
        <v>16</v>
      </c>
      <c r="E34" s="3">
        <f t="shared" si="14"/>
        <v>1E-3</v>
      </c>
      <c r="F34" s="11" t="str">
        <f t="shared" si="8"/>
        <v>3E</v>
      </c>
      <c r="G34" s="14" t="str">
        <f t="shared" si="9"/>
        <v>EE</v>
      </c>
      <c r="H34" s="18">
        <f t="shared" si="10"/>
        <v>9.5E-4</v>
      </c>
      <c r="I34" s="3">
        <f t="shared" si="11"/>
        <v>238</v>
      </c>
      <c r="J34" s="5">
        <f t="shared" si="13"/>
        <v>237.5</v>
      </c>
      <c r="K34" s="4"/>
      <c r="L34" s="4"/>
    </row>
    <row r="36" spans="1:12" x14ac:dyDescent="0.25">
      <c r="A36" s="2" t="s">
        <v>0</v>
      </c>
      <c r="B36" s="2" t="s">
        <v>1</v>
      </c>
      <c r="C36" s="2" t="s">
        <v>28</v>
      </c>
      <c r="D36" s="2" t="s">
        <v>2</v>
      </c>
      <c r="E36" s="2" t="s">
        <v>29</v>
      </c>
      <c r="F36" s="10" t="s">
        <v>4</v>
      </c>
      <c r="G36" s="13" t="s">
        <v>30</v>
      </c>
      <c r="H36" s="16" t="s">
        <v>31</v>
      </c>
      <c r="I36" s="2"/>
    </row>
    <row r="37" spans="1:12" x14ac:dyDescent="0.25">
      <c r="A37" s="3">
        <v>300</v>
      </c>
      <c r="B37" s="3">
        <v>0.1</v>
      </c>
      <c r="C37" s="3">
        <v>4000000</v>
      </c>
      <c r="D37" s="3">
        <v>16</v>
      </c>
      <c r="E37" s="3">
        <f>1/A37</f>
        <v>3.3333333333333335E-3</v>
      </c>
      <c r="F37" s="11" t="str">
        <f>DEC2HEX(ROUND((E37/(4*(2.5*10^-7)*D37))-1,0))</f>
        <v>CF</v>
      </c>
      <c r="G37" s="14" t="str">
        <f t="shared" ref="G37:G51" si="15">DEC2HEX((B37*E37)/((1/C37)*16))</f>
        <v>53</v>
      </c>
      <c r="H37" s="18">
        <f>(B37*E37)</f>
        <v>3.3333333333333338E-4</v>
      </c>
      <c r="I37" s="3">
        <f>HEX2DEC(G37)</f>
        <v>83</v>
      </c>
      <c r="J37">
        <f>IF(G20=G37,1,0)</f>
        <v>1</v>
      </c>
    </row>
    <row r="38" spans="1:12" x14ac:dyDescent="0.25">
      <c r="A38" s="3">
        <v>300</v>
      </c>
      <c r="B38" s="3">
        <v>0.25</v>
      </c>
      <c r="C38" s="3">
        <v>4000000</v>
      </c>
      <c r="D38" s="3">
        <v>16</v>
      </c>
      <c r="E38" s="3">
        <f t="shared" ref="E38:E41" si="16">1/A38</f>
        <v>3.3333333333333335E-3</v>
      </c>
      <c r="F38" s="11" t="str">
        <f t="shared" ref="F38:F51" si="17">DEC2HEX(ROUND((E38/(4*(2.5*10^-7)*D38))-1,0))</f>
        <v>CF</v>
      </c>
      <c r="G38" s="14" t="str">
        <f t="shared" si="15"/>
        <v>D0</v>
      </c>
      <c r="H38" s="18">
        <f t="shared" ref="H38:H51" si="18">(B38*E38)</f>
        <v>8.3333333333333339E-4</v>
      </c>
      <c r="I38" s="3">
        <f t="shared" ref="I38:I51" si="19">HEX2DEC(G38)</f>
        <v>208</v>
      </c>
      <c r="J38">
        <f t="shared" ref="J38:J51" si="20">IF(G21=G38,1,0)</f>
        <v>1</v>
      </c>
    </row>
    <row r="39" spans="1:12" x14ac:dyDescent="0.25">
      <c r="A39" s="3">
        <v>300</v>
      </c>
      <c r="B39" s="3">
        <v>0.5</v>
      </c>
      <c r="C39" s="3">
        <v>4000000</v>
      </c>
      <c r="D39" s="3">
        <v>16</v>
      </c>
      <c r="E39" s="3">
        <f t="shared" si="16"/>
        <v>3.3333333333333335E-3</v>
      </c>
      <c r="F39" s="11" t="str">
        <f t="shared" si="17"/>
        <v>CF</v>
      </c>
      <c r="G39" s="14" t="str">
        <f t="shared" si="15"/>
        <v>1A0</v>
      </c>
      <c r="H39" s="18">
        <f t="shared" si="18"/>
        <v>1.6666666666666668E-3</v>
      </c>
      <c r="I39" s="3">
        <f t="shared" si="19"/>
        <v>416</v>
      </c>
      <c r="J39">
        <f t="shared" si="20"/>
        <v>0</v>
      </c>
    </row>
    <row r="40" spans="1:12" x14ac:dyDescent="0.25">
      <c r="A40" s="3">
        <v>300</v>
      </c>
      <c r="B40" s="3">
        <v>0.75</v>
      </c>
      <c r="C40" s="3">
        <v>4000000</v>
      </c>
      <c r="D40" s="3">
        <v>16</v>
      </c>
      <c r="E40" s="3">
        <f t="shared" si="16"/>
        <v>3.3333333333333335E-3</v>
      </c>
      <c r="F40" s="11" t="str">
        <f t="shared" si="17"/>
        <v>CF</v>
      </c>
      <c r="G40" s="14" t="str">
        <f t="shared" si="15"/>
        <v>271</v>
      </c>
      <c r="H40" s="18">
        <f t="shared" si="18"/>
        <v>2.5000000000000001E-3</v>
      </c>
      <c r="I40" s="3">
        <f t="shared" si="19"/>
        <v>625</v>
      </c>
      <c r="J40">
        <f t="shared" si="20"/>
        <v>1</v>
      </c>
    </row>
    <row r="41" spans="1:12" x14ac:dyDescent="0.25">
      <c r="A41" s="3">
        <v>300</v>
      </c>
      <c r="B41" s="3">
        <v>0.95</v>
      </c>
      <c r="C41" s="3">
        <v>4000000</v>
      </c>
      <c r="D41" s="3">
        <v>16</v>
      </c>
      <c r="E41" s="3">
        <f t="shared" si="16"/>
        <v>3.3333333333333335E-3</v>
      </c>
      <c r="F41" s="11" t="str">
        <f t="shared" si="17"/>
        <v>CF</v>
      </c>
      <c r="G41" s="14" t="str">
        <f t="shared" si="15"/>
        <v>317</v>
      </c>
      <c r="H41" s="18">
        <f t="shared" si="18"/>
        <v>3.1666666666666666E-3</v>
      </c>
      <c r="I41" s="3">
        <f t="shared" si="19"/>
        <v>791</v>
      </c>
      <c r="J41">
        <f t="shared" si="20"/>
        <v>0</v>
      </c>
    </row>
    <row r="42" spans="1:12" x14ac:dyDescent="0.25">
      <c r="A42" s="1">
        <v>500</v>
      </c>
      <c r="B42" s="1">
        <v>0.1</v>
      </c>
      <c r="C42" s="5">
        <v>4000000</v>
      </c>
      <c r="D42" s="5">
        <v>16</v>
      </c>
      <c r="E42" s="5">
        <f>1/A42</f>
        <v>2E-3</v>
      </c>
      <c r="F42" s="12" t="str">
        <f t="shared" si="17"/>
        <v>7C</v>
      </c>
      <c r="G42" s="15" t="str">
        <f>DEC2HEX((B42*E42)/((1/C42)*16))</f>
        <v>32</v>
      </c>
      <c r="H42" s="17">
        <f t="shared" si="18"/>
        <v>2.0000000000000001E-4</v>
      </c>
      <c r="I42" s="3">
        <f t="shared" si="19"/>
        <v>50</v>
      </c>
      <c r="J42">
        <f t="shared" si="20"/>
        <v>1</v>
      </c>
    </row>
    <row r="43" spans="1:12" x14ac:dyDescent="0.25">
      <c r="A43" s="1">
        <v>500</v>
      </c>
      <c r="B43" s="1">
        <v>0.25</v>
      </c>
      <c r="C43" s="5">
        <v>4000000</v>
      </c>
      <c r="D43" s="5">
        <v>16</v>
      </c>
      <c r="E43" s="5">
        <f t="shared" ref="E43:E46" si="21">1/A43</f>
        <v>2E-3</v>
      </c>
      <c r="F43" s="12" t="str">
        <f t="shared" si="17"/>
        <v>7C</v>
      </c>
      <c r="G43" s="15" t="str">
        <f t="shared" si="15"/>
        <v>7D</v>
      </c>
      <c r="H43" s="17">
        <f t="shared" si="18"/>
        <v>5.0000000000000001E-4</v>
      </c>
      <c r="I43" s="3">
        <f t="shared" si="19"/>
        <v>125</v>
      </c>
      <c r="J43">
        <f t="shared" si="20"/>
        <v>1</v>
      </c>
    </row>
    <row r="44" spans="1:12" x14ac:dyDescent="0.25">
      <c r="A44" s="1">
        <v>500</v>
      </c>
      <c r="B44" s="1">
        <v>0.5</v>
      </c>
      <c r="C44" s="5">
        <v>4000000</v>
      </c>
      <c r="D44" s="5">
        <v>16</v>
      </c>
      <c r="E44" s="5">
        <f t="shared" si="21"/>
        <v>2E-3</v>
      </c>
      <c r="F44" s="12" t="str">
        <f t="shared" si="17"/>
        <v>7C</v>
      </c>
      <c r="G44" s="15" t="str">
        <f t="shared" si="15"/>
        <v>FA</v>
      </c>
      <c r="H44" s="17">
        <f t="shared" si="18"/>
        <v>1E-3</v>
      </c>
      <c r="I44" s="3">
        <f t="shared" si="19"/>
        <v>250</v>
      </c>
      <c r="J44">
        <f t="shared" si="20"/>
        <v>1</v>
      </c>
    </row>
    <row r="45" spans="1:12" x14ac:dyDescent="0.25">
      <c r="A45" s="1">
        <v>500</v>
      </c>
      <c r="B45" s="1">
        <v>0.75</v>
      </c>
      <c r="C45" s="5">
        <v>4000000</v>
      </c>
      <c r="D45" s="5">
        <v>16</v>
      </c>
      <c r="E45" s="5">
        <f t="shared" si="21"/>
        <v>2E-3</v>
      </c>
      <c r="F45" s="12" t="str">
        <f t="shared" si="17"/>
        <v>7C</v>
      </c>
      <c r="G45" s="15" t="str">
        <f t="shared" si="15"/>
        <v>177</v>
      </c>
      <c r="H45" s="17">
        <f t="shared" si="18"/>
        <v>1.5E-3</v>
      </c>
      <c r="I45" s="3">
        <f t="shared" si="19"/>
        <v>375</v>
      </c>
      <c r="J45">
        <f t="shared" si="20"/>
        <v>1</v>
      </c>
    </row>
    <row r="46" spans="1:12" x14ac:dyDescent="0.25">
      <c r="A46" s="1">
        <v>500</v>
      </c>
      <c r="B46" s="1">
        <v>0.95</v>
      </c>
      <c r="C46" s="5">
        <v>4000000</v>
      </c>
      <c r="D46" s="5">
        <v>16</v>
      </c>
      <c r="E46" s="5">
        <f t="shared" si="21"/>
        <v>2E-3</v>
      </c>
      <c r="F46" s="12" t="str">
        <f t="shared" si="17"/>
        <v>7C</v>
      </c>
      <c r="G46" s="15" t="str">
        <f t="shared" si="15"/>
        <v>1DB</v>
      </c>
      <c r="H46" s="17">
        <f t="shared" si="18"/>
        <v>1.9E-3</v>
      </c>
      <c r="I46" s="3">
        <f t="shared" si="19"/>
        <v>475</v>
      </c>
      <c r="J46">
        <f t="shared" si="20"/>
        <v>1</v>
      </c>
    </row>
    <row r="47" spans="1:12" x14ac:dyDescent="0.25">
      <c r="A47" s="3">
        <v>1000</v>
      </c>
      <c r="B47" s="3">
        <v>0.1</v>
      </c>
      <c r="C47" s="3">
        <v>4000000</v>
      </c>
      <c r="D47" s="3">
        <v>16</v>
      </c>
      <c r="E47" s="3">
        <f>1/A47</f>
        <v>1E-3</v>
      </c>
      <c r="F47" s="11" t="str">
        <f t="shared" si="17"/>
        <v>3E</v>
      </c>
      <c r="G47" s="14" t="str">
        <f t="shared" si="15"/>
        <v>19</v>
      </c>
      <c r="H47" s="18">
        <f t="shared" si="18"/>
        <v>1E-4</v>
      </c>
      <c r="I47" s="3">
        <f t="shared" si="19"/>
        <v>25</v>
      </c>
      <c r="J47">
        <f t="shared" si="20"/>
        <v>1</v>
      </c>
    </row>
    <row r="48" spans="1:12" x14ac:dyDescent="0.25">
      <c r="A48" s="3">
        <v>1000</v>
      </c>
      <c r="B48" s="3">
        <v>0.25</v>
      </c>
      <c r="C48" s="3">
        <v>4000000</v>
      </c>
      <c r="D48" s="3">
        <v>16</v>
      </c>
      <c r="E48" s="3">
        <f t="shared" ref="E48:E51" si="22">1/A48</f>
        <v>1E-3</v>
      </c>
      <c r="F48" s="11" t="str">
        <f t="shared" si="17"/>
        <v>3E</v>
      </c>
      <c r="G48" s="14" t="str">
        <f t="shared" si="15"/>
        <v>3E</v>
      </c>
      <c r="H48" s="18">
        <f t="shared" si="18"/>
        <v>2.5000000000000001E-4</v>
      </c>
      <c r="I48" s="3">
        <f t="shared" si="19"/>
        <v>62</v>
      </c>
      <c r="J48">
        <f t="shared" si="20"/>
        <v>0</v>
      </c>
    </row>
    <row r="49" spans="1:10" x14ac:dyDescent="0.25">
      <c r="A49" s="3">
        <v>1000</v>
      </c>
      <c r="B49" s="3">
        <v>0.5</v>
      </c>
      <c r="C49" s="3">
        <v>4000000</v>
      </c>
      <c r="D49" s="3">
        <v>16</v>
      </c>
      <c r="E49" s="3">
        <f t="shared" si="22"/>
        <v>1E-3</v>
      </c>
      <c r="F49" s="11" t="str">
        <f t="shared" si="17"/>
        <v>3E</v>
      </c>
      <c r="G49" s="14" t="str">
        <f t="shared" si="15"/>
        <v>7D</v>
      </c>
      <c r="H49" s="18">
        <f t="shared" si="18"/>
        <v>5.0000000000000001E-4</v>
      </c>
      <c r="I49" s="3">
        <f t="shared" si="19"/>
        <v>125</v>
      </c>
      <c r="J49">
        <f t="shared" si="20"/>
        <v>1</v>
      </c>
    </row>
    <row r="50" spans="1:10" x14ac:dyDescent="0.25">
      <c r="A50" s="3">
        <v>1000</v>
      </c>
      <c r="B50" s="3">
        <v>0.75</v>
      </c>
      <c r="C50" s="3">
        <v>4000000</v>
      </c>
      <c r="D50" s="3">
        <v>16</v>
      </c>
      <c r="E50" s="3">
        <f t="shared" si="22"/>
        <v>1E-3</v>
      </c>
      <c r="F50" s="11" t="str">
        <f t="shared" si="17"/>
        <v>3E</v>
      </c>
      <c r="G50" s="14" t="str">
        <f t="shared" si="15"/>
        <v>BB</v>
      </c>
      <c r="H50" s="18">
        <f t="shared" si="18"/>
        <v>7.5000000000000002E-4</v>
      </c>
      <c r="I50" s="3">
        <f t="shared" si="19"/>
        <v>187</v>
      </c>
      <c r="J50">
        <f t="shared" si="20"/>
        <v>0</v>
      </c>
    </row>
    <row r="51" spans="1:10" x14ac:dyDescent="0.25">
      <c r="A51" s="3">
        <v>1000</v>
      </c>
      <c r="B51" s="3">
        <v>0.95</v>
      </c>
      <c r="C51" s="3">
        <v>4000000</v>
      </c>
      <c r="D51" s="3">
        <v>16</v>
      </c>
      <c r="E51" s="3">
        <f t="shared" si="22"/>
        <v>1E-3</v>
      </c>
      <c r="F51" s="11" t="str">
        <f t="shared" si="17"/>
        <v>3E</v>
      </c>
      <c r="G51" s="14" t="str">
        <f t="shared" si="15"/>
        <v>ED</v>
      </c>
      <c r="H51" s="18">
        <f t="shared" si="18"/>
        <v>9.5E-4</v>
      </c>
      <c r="I51" s="3">
        <f t="shared" si="19"/>
        <v>237</v>
      </c>
      <c r="J51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Ratificar</dc:creator>
  <cp:lastModifiedBy>Josh Ratificar</cp:lastModifiedBy>
  <dcterms:created xsi:type="dcterms:W3CDTF">2024-03-17T12:09:57Z</dcterms:created>
  <dcterms:modified xsi:type="dcterms:W3CDTF">2024-03-20T02:42:49Z</dcterms:modified>
</cp:coreProperties>
</file>