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nor project\New folder\"/>
    </mc:Choice>
  </mc:AlternateContent>
  <bookViews>
    <workbookView xWindow="0" yWindow="0" windowWidth="23040" windowHeight="9192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Q20" i="1"/>
  <c r="P20" i="1"/>
  <c r="P21" i="1"/>
  <c r="O19" i="1"/>
  <c r="Q19" i="1" s="1"/>
  <c r="O20" i="1"/>
  <c r="N19" i="1"/>
  <c r="N20" i="1"/>
  <c r="P19" i="1"/>
  <c r="G18" i="1"/>
  <c r="J18" i="1"/>
  <c r="K18" i="1" s="1"/>
  <c r="G19" i="1"/>
  <c r="J19" i="1"/>
  <c r="K19" i="1"/>
  <c r="G20" i="1"/>
  <c r="J20" i="1"/>
  <c r="K20" i="1" s="1"/>
  <c r="G21" i="1"/>
  <c r="J21" i="1"/>
  <c r="K21" i="1" s="1"/>
  <c r="P18" i="1"/>
  <c r="N18" i="1"/>
  <c r="R19" i="1" l="1"/>
  <c r="O18" i="1"/>
  <c r="N17" i="1"/>
  <c r="O17" i="1" s="1"/>
  <c r="J17" i="1"/>
  <c r="K17" i="1" s="1"/>
  <c r="G17" i="1"/>
  <c r="P17" i="1" s="1"/>
  <c r="Q18" i="1" l="1"/>
  <c r="R18" i="1"/>
  <c r="R17" i="1"/>
  <c r="Q17" i="1"/>
  <c r="P7" i="1"/>
  <c r="P8" i="1"/>
  <c r="P9" i="1"/>
  <c r="P10" i="1"/>
  <c r="P11" i="1"/>
  <c r="P12" i="1"/>
  <c r="O7" i="1"/>
  <c r="O11" i="1"/>
  <c r="O12" i="1"/>
  <c r="J7" i="1"/>
  <c r="J8" i="1"/>
  <c r="J9" i="1"/>
  <c r="J10" i="1"/>
  <c r="J11" i="1"/>
  <c r="J12" i="1"/>
  <c r="J6" i="1"/>
  <c r="G7" i="1" l="1"/>
  <c r="G8" i="1"/>
  <c r="G9" i="1"/>
  <c r="G10" i="1"/>
  <c r="G11" i="1"/>
  <c r="G12" i="1"/>
  <c r="G6" i="1"/>
  <c r="P6" i="1" s="1"/>
  <c r="K6" i="1"/>
  <c r="K12" i="1"/>
  <c r="N6" i="1"/>
  <c r="O6" i="1" s="1"/>
  <c r="N7" i="1"/>
  <c r="N8" i="1"/>
  <c r="O8" i="1" s="1"/>
  <c r="N9" i="1"/>
  <c r="O9" i="1" s="1"/>
  <c r="N10" i="1"/>
  <c r="O10" i="1" s="1"/>
  <c r="N11" i="1"/>
  <c r="N12" i="1"/>
  <c r="K7" i="1"/>
  <c r="K8" i="1"/>
  <c r="K9" i="1"/>
  <c r="K10" i="1"/>
  <c r="K11" i="1"/>
  <c r="Q10" i="1" l="1"/>
  <c r="Q11" i="1"/>
  <c r="Q6" i="1"/>
  <c r="R9" i="1"/>
  <c r="R8" i="1"/>
  <c r="Q8" i="1"/>
  <c r="Q12" i="1"/>
  <c r="R12" i="1"/>
  <c r="Q7" i="1"/>
  <c r="R7" i="1"/>
  <c r="R10" i="1"/>
  <c r="Q9" i="1"/>
  <c r="R11" i="1"/>
  <c r="R6" i="1" l="1"/>
</calcChain>
</file>

<file path=xl/sharedStrings.xml><?xml version="1.0" encoding="utf-8"?>
<sst xmlns="http://schemas.openxmlformats.org/spreadsheetml/2006/main" count="35" uniqueCount="20">
  <si>
    <t>Re</t>
  </si>
  <si>
    <t>Dh</t>
  </si>
  <si>
    <t>V</t>
  </si>
  <si>
    <t>Pin</t>
  </si>
  <si>
    <t>Pout</t>
  </si>
  <si>
    <r>
      <rPr>
        <sz val="11"/>
        <color theme="1"/>
        <rFont val="Haettenschweiler"/>
        <family val="2"/>
      </rPr>
      <t>∆</t>
    </r>
    <r>
      <rPr>
        <sz val="11"/>
        <color theme="1"/>
        <rFont val="Calibri"/>
        <family val="2"/>
      </rPr>
      <t>P</t>
    </r>
  </si>
  <si>
    <t>fRe</t>
  </si>
  <si>
    <t>fRe_any</t>
  </si>
  <si>
    <t>M</t>
  </si>
  <si>
    <t>RPE</t>
  </si>
  <si>
    <t>ABSE</t>
  </si>
  <si>
    <t>&lt;10%</t>
  </si>
  <si>
    <t>&lt;1</t>
  </si>
  <si>
    <t>alpha</t>
  </si>
  <si>
    <t>W</t>
  </si>
  <si>
    <t>L</t>
  </si>
  <si>
    <t>H</t>
  </si>
  <si>
    <t>element size</t>
  </si>
  <si>
    <t>No. of elements</t>
  </si>
  <si>
    <t>BiasingF.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</si>
</sst>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Haettenschweiler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1"/>
  <sheetViews>
    <sheetView tabSelected="1" topLeftCell="F1" workbookViewId="0">
      <selection activeCell="E27" sqref="E27"/>
    </sheetView>
  </sheetViews>
  <sheetFormatPr defaultRowHeight="14.4" x14ac:dyDescent="0.3"/>
  <cols>
    <col min="1" max="1" width="13.88671875" customWidth="1"/>
    <col min="2" max="2" width="15.21875" customWidth="1"/>
    <col min="10" max="10" width="12" bestFit="1" customWidth="1"/>
    <col min="11" max="11" width="27.21875" customWidth="1"/>
    <col min="12" max="12" width="15.6640625" customWidth="1"/>
    <col min="13" max="13" width="12.5546875" customWidth="1"/>
    <col min="15" max="15" width="14.44140625" customWidth="1"/>
  </cols>
  <sheetData>
    <row r="4" spans="1:18" x14ac:dyDescent="0.3">
      <c r="Q4" t="s">
        <v>11</v>
      </c>
      <c r="R4" t="s">
        <v>12</v>
      </c>
    </row>
    <row r="5" spans="1:18" x14ac:dyDescent="0.3">
      <c r="D5" t="s">
        <v>16</v>
      </c>
      <c r="E5" t="s">
        <v>15</v>
      </c>
      <c r="F5" t="s">
        <v>14</v>
      </c>
      <c r="G5" t="s">
        <v>13</v>
      </c>
      <c r="H5" t="s">
        <v>0</v>
      </c>
      <c r="I5" t="s">
        <v>1</v>
      </c>
      <c r="J5" t="s">
        <v>2</v>
      </c>
      <c r="K5" t="s">
        <v>8</v>
      </c>
      <c r="L5" t="s">
        <v>3</v>
      </c>
      <c r="M5" t="s">
        <v>4</v>
      </c>
      <c r="N5" s="2" t="s">
        <v>5</v>
      </c>
      <c r="O5" s="2" t="s">
        <v>6</v>
      </c>
      <c r="P5" s="2" t="s">
        <v>7</v>
      </c>
      <c r="Q5" s="2" t="s">
        <v>9</v>
      </c>
      <c r="R5" s="2" t="s">
        <v>10</v>
      </c>
    </row>
    <row r="6" spans="1:18" x14ac:dyDescent="0.3">
      <c r="D6">
        <v>100</v>
      </c>
      <c r="E6">
        <v>500</v>
      </c>
      <c r="F6">
        <v>150</v>
      </c>
      <c r="G6">
        <f>D6/F6</f>
        <v>0.66666666666666663</v>
      </c>
      <c r="H6">
        <v>40</v>
      </c>
      <c r="I6">
        <v>120</v>
      </c>
      <c r="J6" s="1">
        <f>(H6*0.001003/(998.2*I6))*10^6</f>
        <v>0.33493621852668137</v>
      </c>
      <c r="K6" s="3">
        <f>(998*100*150*(10^-12)*J6)</f>
        <v>5.0139951913444195E-6</v>
      </c>
      <c r="L6">
        <v>420.34719000000001</v>
      </c>
      <c r="M6">
        <v>81.858312999999995</v>
      </c>
      <c r="N6">
        <f>L6-M6</f>
        <v>338.488877</v>
      </c>
      <c r="O6" s="1">
        <f>((N6*I6*I6)/(J6*0.0005*0.001003*2))*10^-12</f>
        <v>14.509212732017785</v>
      </c>
      <c r="P6" s="1">
        <f>24*(1-(1.3553*G6)+(1.9467*G6*G6)-(1.7012*G6*G6*G6)+(0.9564*G6*G6*G6*G6)-(0.2537*G6*G6*G6*G6*G6))</f>
        <v>14.714804938271607</v>
      </c>
      <c r="Q6">
        <f>((O6-P6)/P6)*100</f>
        <v>-1.3971792838320218</v>
      </c>
      <c r="R6" s="1">
        <f>O6-P6</f>
        <v>-0.20559220625382224</v>
      </c>
    </row>
    <row r="7" spans="1:18" x14ac:dyDescent="0.3">
      <c r="D7">
        <v>100</v>
      </c>
      <c r="E7">
        <v>500</v>
      </c>
      <c r="F7">
        <v>150</v>
      </c>
      <c r="G7">
        <f t="shared" ref="G7:G12" si="0">D7/F7</f>
        <v>0.66666666666666663</v>
      </c>
      <c r="H7">
        <v>60</v>
      </c>
      <c r="I7">
        <v>120</v>
      </c>
      <c r="J7" s="1">
        <f t="shared" ref="J7:J12" si="1">(H7*0.001003/(998.2*I7))*10^6</f>
        <v>0.50240432779002198</v>
      </c>
      <c r="K7" s="3">
        <f t="shared" ref="K7:K12" si="2">(998*100*150*(10^-12)*J7)</f>
        <v>7.5209927870166288E-6</v>
      </c>
      <c r="L7">
        <v>705.48194000000001</v>
      </c>
      <c r="M7">
        <v>190.78627</v>
      </c>
      <c r="N7">
        <f t="shared" ref="N7:N12" si="3">L7-M7</f>
        <v>514.69567000000006</v>
      </c>
      <c r="O7" s="1">
        <f t="shared" ref="O7:O12" si="4">((N7*I7*I7)/(J7*0.0005*0.001003*2))*10^-12</f>
        <v>14.708172066519486</v>
      </c>
      <c r="P7" s="1">
        <f t="shared" ref="P7:P12" si="5">24*(1-(1.3553*G7)+(1.9467*G7*G7)-(1.7012*G7*G7*G7)+(0.9564*G7*G7*G7*G7)-(0.2537*G7*G7*G7*G7*G7))</f>
        <v>14.714804938271607</v>
      </c>
      <c r="Q7">
        <f t="shared" ref="Q7:Q12" si="6">((O7-P7)/P7)*100</f>
        <v>-4.5076178583037328E-2</v>
      </c>
      <c r="R7" s="1">
        <f t="shared" ref="R7:R12" si="7">O7-P7</f>
        <v>-6.6328717521209057E-3</v>
      </c>
    </row>
    <row r="8" spans="1:18" x14ac:dyDescent="0.3">
      <c r="D8">
        <v>100</v>
      </c>
      <c r="E8">
        <v>500</v>
      </c>
      <c r="F8">
        <v>150</v>
      </c>
      <c r="G8">
        <f t="shared" si="0"/>
        <v>0.66666666666666663</v>
      </c>
      <c r="H8">
        <v>80</v>
      </c>
      <c r="I8">
        <v>120</v>
      </c>
      <c r="J8" s="1">
        <f t="shared" si="1"/>
        <v>0.66987243705336275</v>
      </c>
      <c r="K8" s="3">
        <f t="shared" si="2"/>
        <v>1.0027990382688839E-5</v>
      </c>
      <c r="L8">
        <v>1029.3588999999999</v>
      </c>
      <c r="M8">
        <v>337.88038</v>
      </c>
      <c r="N8">
        <f t="shared" si="3"/>
        <v>691.47851999999989</v>
      </c>
      <c r="O8" s="1">
        <f t="shared" si="4"/>
        <v>14.819997979284873</v>
      </c>
      <c r="P8" s="1">
        <f t="shared" si="5"/>
        <v>14.714804938271607</v>
      </c>
      <c r="Q8">
        <f t="shared" si="6"/>
        <v>0.71487893624515464</v>
      </c>
      <c r="R8" s="1">
        <f t="shared" si="7"/>
        <v>0.10519304101326554</v>
      </c>
    </row>
    <row r="9" spans="1:18" x14ac:dyDescent="0.3">
      <c r="D9">
        <v>100</v>
      </c>
      <c r="E9">
        <v>500</v>
      </c>
      <c r="F9">
        <v>150</v>
      </c>
      <c r="G9">
        <f t="shared" si="0"/>
        <v>0.66666666666666663</v>
      </c>
      <c r="H9">
        <v>100</v>
      </c>
      <c r="I9">
        <v>120</v>
      </c>
      <c r="J9" s="1">
        <f t="shared" si="1"/>
        <v>0.8373405463167034</v>
      </c>
      <c r="K9" s="3">
        <f t="shared" si="2"/>
        <v>1.2534987978361049E-5</v>
      </c>
      <c r="L9">
        <v>1215.6661999999999</v>
      </c>
      <c r="M9">
        <v>347.19220999999999</v>
      </c>
      <c r="N9">
        <f t="shared" si="3"/>
        <v>868.47398999999996</v>
      </c>
      <c r="O9" s="1">
        <f t="shared" si="4"/>
        <v>14.890739081076845</v>
      </c>
      <c r="P9" s="1">
        <f t="shared" si="5"/>
        <v>14.714804938271607</v>
      </c>
      <c r="Q9">
        <f t="shared" si="6"/>
        <v>1.1956267415251431</v>
      </c>
      <c r="R9" s="1">
        <f t="shared" si="7"/>
        <v>0.17593414280523767</v>
      </c>
    </row>
    <row r="10" spans="1:18" x14ac:dyDescent="0.3">
      <c r="D10">
        <v>100</v>
      </c>
      <c r="E10">
        <v>500</v>
      </c>
      <c r="F10">
        <v>150</v>
      </c>
      <c r="G10">
        <f t="shared" si="0"/>
        <v>0.66666666666666663</v>
      </c>
      <c r="H10">
        <v>120</v>
      </c>
      <c r="I10">
        <v>120</v>
      </c>
      <c r="J10" s="1">
        <f t="shared" si="1"/>
        <v>1.004808655580044</v>
      </c>
      <c r="K10" s="3">
        <f t="shared" si="2"/>
        <v>1.5041985574033258E-5</v>
      </c>
      <c r="L10">
        <v>1803.6916000000001</v>
      </c>
      <c r="M10">
        <v>770.52000999999996</v>
      </c>
      <c r="N10">
        <f t="shared" si="3"/>
        <v>1033.1715900000002</v>
      </c>
      <c r="O10" s="1">
        <f t="shared" si="4"/>
        <v>14.762185118013059</v>
      </c>
      <c r="P10" s="1">
        <f t="shared" si="5"/>
        <v>14.714804938271607</v>
      </c>
      <c r="Q10">
        <f t="shared" si="6"/>
        <v>0.32198985946610598</v>
      </c>
      <c r="R10" s="1">
        <f t="shared" si="7"/>
        <v>4.7380179741452366E-2</v>
      </c>
    </row>
    <row r="11" spans="1:18" x14ac:dyDescent="0.3">
      <c r="D11">
        <v>100</v>
      </c>
      <c r="E11">
        <v>500</v>
      </c>
      <c r="F11">
        <v>150</v>
      </c>
      <c r="G11">
        <f t="shared" si="0"/>
        <v>0.66666666666666663</v>
      </c>
      <c r="H11">
        <v>140</v>
      </c>
      <c r="I11">
        <v>120</v>
      </c>
      <c r="J11" s="1">
        <f t="shared" si="1"/>
        <v>1.1722767648433847</v>
      </c>
      <c r="K11" s="3">
        <f t="shared" si="2"/>
        <v>1.7548983169705468E-5</v>
      </c>
      <c r="N11">
        <f t="shared" si="3"/>
        <v>0</v>
      </c>
      <c r="O11" s="1">
        <f t="shared" si="4"/>
        <v>0</v>
      </c>
      <c r="P11" s="1">
        <f t="shared" si="5"/>
        <v>14.714804938271607</v>
      </c>
      <c r="Q11">
        <f t="shared" si="6"/>
        <v>-100</v>
      </c>
      <c r="R11" s="1">
        <f t="shared" si="7"/>
        <v>-14.714804938271607</v>
      </c>
    </row>
    <row r="12" spans="1:18" x14ac:dyDescent="0.3">
      <c r="D12">
        <v>100</v>
      </c>
      <c r="E12">
        <v>500</v>
      </c>
      <c r="F12">
        <v>150</v>
      </c>
      <c r="G12">
        <f t="shared" si="0"/>
        <v>0.66666666666666663</v>
      </c>
      <c r="H12">
        <v>160</v>
      </c>
      <c r="I12">
        <v>120</v>
      </c>
      <c r="J12" s="1">
        <f t="shared" si="1"/>
        <v>1.3397448741067255</v>
      </c>
      <c r="K12" s="3">
        <f t="shared" si="2"/>
        <v>2.0055980765377678E-5</v>
      </c>
      <c r="N12">
        <f t="shared" si="3"/>
        <v>0</v>
      </c>
      <c r="O12" s="1">
        <f t="shared" si="4"/>
        <v>0</v>
      </c>
      <c r="P12" s="1">
        <f t="shared" si="5"/>
        <v>14.714804938271607</v>
      </c>
      <c r="Q12">
        <f t="shared" si="6"/>
        <v>-100</v>
      </c>
      <c r="R12" s="1">
        <f t="shared" si="7"/>
        <v>-14.714804938271607</v>
      </c>
    </row>
    <row r="16" spans="1:18" x14ac:dyDescent="0.3">
      <c r="A16" t="s">
        <v>17</v>
      </c>
      <c r="B16" t="s">
        <v>18</v>
      </c>
      <c r="C16" t="s">
        <v>19</v>
      </c>
      <c r="D16" t="s">
        <v>16</v>
      </c>
      <c r="E16" t="s">
        <v>15</v>
      </c>
      <c r="F16" t="s">
        <v>14</v>
      </c>
      <c r="G16" t="s">
        <v>13</v>
      </c>
      <c r="H16" t="s">
        <v>0</v>
      </c>
      <c r="I16" t="s">
        <v>1</v>
      </c>
      <c r="J16" t="s">
        <v>2</v>
      </c>
      <c r="K16" t="s">
        <v>8</v>
      </c>
      <c r="L16" t="s">
        <v>3</v>
      </c>
      <c r="M16" t="s">
        <v>4</v>
      </c>
      <c r="N16" s="2" t="s">
        <v>5</v>
      </c>
      <c r="O16" s="2" t="s">
        <v>6</v>
      </c>
      <c r="P16" s="2" t="s">
        <v>7</v>
      </c>
      <c r="Q16" s="2" t="s">
        <v>9</v>
      </c>
      <c r="R16" s="2" t="s">
        <v>10</v>
      </c>
    </row>
    <row r="17" spans="1:18" x14ac:dyDescent="0.3">
      <c r="A17">
        <v>5</v>
      </c>
      <c r="B17">
        <v>135000</v>
      </c>
      <c r="C17">
        <v>5</v>
      </c>
      <c r="D17">
        <v>100</v>
      </c>
      <c r="E17">
        <v>500</v>
      </c>
      <c r="F17">
        <v>150</v>
      </c>
      <c r="G17">
        <f>D17/F17</f>
        <v>0.66666666666666663</v>
      </c>
      <c r="H17">
        <v>40</v>
      </c>
      <c r="I17">
        <v>120</v>
      </c>
      <c r="J17" s="1">
        <f>(H17*0.001003/(998.2*I17))*10^6</f>
        <v>0.33493621852668137</v>
      </c>
      <c r="K17" s="3">
        <f>(998*100*150*(10^-12)*J17)</f>
        <v>5.0139951913444195E-6</v>
      </c>
      <c r="L17">
        <v>420.34719000000001</v>
      </c>
      <c r="M17">
        <v>81.858312999999995</v>
      </c>
      <c r="N17">
        <f>L17-M17</f>
        <v>338.488877</v>
      </c>
      <c r="O17" s="1">
        <f>((N17*I17*I17)/(J17*0.0005*0.001003*2))*10^-12</f>
        <v>14.509212732017785</v>
      </c>
      <c r="P17" s="1">
        <f>24*(1-(1.3553*G17)+(1.9467*G17*G17)-(1.7012*G17*G17*G17)+(0.9564*G17*G17*G17*G17)-(0.2537*G17*G17*G17*G17*G17))</f>
        <v>14.714804938271607</v>
      </c>
      <c r="Q17">
        <f>((O17-P17)/P17)*100</f>
        <v>-1.3971792838320218</v>
      </c>
      <c r="R17" s="1">
        <f>O17-P17</f>
        <v>-0.20559220625382224</v>
      </c>
    </row>
    <row r="18" spans="1:18" x14ac:dyDescent="0.3">
      <c r="A18">
        <v>6</v>
      </c>
      <c r="B18">
        <v>63750</v>
      </c>
      <c r="C18">
        <v>5</v>
      </c>
      <c r="D18">
        <v>100</v>
      </c>
      <c r="E18">
        <v>500</v>
      </c>
      <c r="F18">
        <v>150</v>
      </c>
      <c r="G18">
        <f t="shared" ref="G18:G21" si="8">D18/F18</f>
        <v>0.66666666666666663</v>
      </c>
      <c r="H18">
        <v>40</v>
      </c>
      <c r="I18">
        <v>120</v>
      </c>
      <c r="J18" s="1">
        <f t="shared" ref="J18:J21" si="9">(H18*0.001003/(998.2*I18))*10^6</f>
        <v>0.33493621852668137</v>
      </c>
      <c r="K18" s="3">
        <f t="shared" ref="K18:K21" si="10">(998*100*150*(10^-12)*J18)</f>
        <v>5.0139951913444195E-6</v>
      </c>
      <c r="L18">
        <v>418.46719000000002</v>
      </c>
      <c r="M18">
        <v>82.274351999999993</v>
      </c>
      <c r="N18">
        <f>L18-M18</f>
        <v>336.19283800000005</v>
      </c>
      <c r="O18" s="1">
        <f>((N18*I18*I18)/(J18*0.0005*0.001003*2))*10^-12</f>
        <v>14.410793786653123</v>
      </c>
      <c r="P18" s="1">
        <f>24*(1-(1.3553*G18)+(1.9467*G18*G18)-(1.7012*G18*G18*G18)+(0.9564*G18*G18*G18*G18)-(0.2537*G18*G18*G18*G18*G18))</f>
        <v>14.714804938271607</v>
      </c>
      <c r="Q18">
        <f>((O18-P18)/P18)*100</f>
        <v>-2.0660223013067887</v>
      </c>
      <c r="R18" s="1">
        <f>O18-P18</f>
        <v>-0.30401115161848402</v>
      </c>
    </row>
    <row r="19" spans="1:18" x14ac:dyDescent="0.3">
      <c r="A19">
        <v>7</v>
      </c>
      <c r="B19">
        <v>42570</v>
      </c>
      <c r="C19">
        <v>5</v>
      </c>
      <c r="D19">
        <v>100</v>
      </c>
      <c r="E19">
        <v>500</v>
      </c>
      <c r="F19">
        <v>150</v>
      </c>
      <c r="G19">
        <f t="shared" si="8"/>
        <v>0.66666666666666663</v>
      </c>
      <c r="H19">
        <v>40</v>
      </c>
      <c r="I19">
        <v>120</v>
      </c>
      <c r="J19" s="1">
        <f t="shared" si="9"/>
        <v>0.33493621852668137</v>
      </c>
      <c r="K19" s="3">
        <f t="shared" si="10"/>
        <v>5.0139951913444195E-6</v>
      </c>
      <c r="L19">
        <v>414.73671000000002</v>
      </c>
      <c r="M19">
        <v>81.400576999999998</v>
      </c>
      <c r="N19">
        <f t="shared" ref="N19:N20" si="11">L19-M19</f>
        <v>333.33613300000002</v>
      </c>
      <c r="O19" s="1">
        <f t="shared" ref="O19:O20" si="12">((N19*I19*I19)/(J19*0.0005*0.001003*2))*10^-12</f>
        <v>14.288342080337173</v>
      </c>
      <c r="P19" s="1">
        <f>24*(1-(1.3553*G19)+(1.9467*G19*G19)-(1.7012*G19*G19*G19)+(0.9564*G19*G19*G19*G19)-(0.2537*G19*G19*G19*G19*G19))</f>
        <v>14.714804938271607</v>
      </c>
      <c r="Q19">
        <f>((O19-P19)/P19)*100</f>
        <v>-2.8981889989261775</v>
      </c>
      <c r="R19" s="1">
        <f>O19-P19</f>
        <v>-0.42646285793443361</v>
      </c>
    </row>
    <row r="20" spans="1:18" x14ac:dyDescent="0.3">
      <c r="A20">
        <v>4</v>
      </c>
      <c r="B20">
        <v>213750</v>
      </c>
      <c r="C20">
        <v>5</v>
      </c>
      <c r="D20">
        <v>100</v>
      </c>
      <c r="E20">
        <v>500</v>
      </c>
      <c r="F20">
        <v>150</v>
      </c>
      <c r="G20">
        <f t="shared" si="8"/>
        <v>0.66666666666666663</v>
      </c>
      <c r="H20">
        <v>40</v>
      </c>
      <c r="I20">
        <v>120</v>
      </c>
      <c r="J20" s="1">
        <f t="shared" si="9"/>
        <v>0.33493621852668137</v>
      </c>
      <c r="K20" s="3">
        <f t="shared" si="10"/>
        <v>5.0139951913444195E-6</v>
      </c>
      <c r="L20">
        <v>421.53521000000001</v>
      </c>
      <c r="M20">
        <v>82.107326</v>
      </c>
      <c r="N20">
        <f t="shared" si="11"/>
        <v>339.42788400000001</v>
      </c>
      <c r="O20" s="1">
        <f t="shared" si="12"/>
        <v>14.549462953651666</v>
      </c>
      <c r="P20" s="1">
        <f>24*(1-(1.3553*G20)+(1.9467*G20*G20)-(1.7012*G20*G20*G20)+(0.9564*G20*G20*G20*G20)-(0.2537*G20*G20*G20*G20*G20))</f>
        <v>14.714804938271607</v>
      </c>
      <c r="Q20">
        <f>((O20-P20)/P20)*100</f>
        <v>-1.1236437405289985</v>
      </c>
      <c r="R20" s="1">
        <f>O20-P20</f>
        <v>-0.16534198461994087</v>
      </c>
    </row>
    <row r="21" spans="1:18" x14ac:dyDescent="0.3">
      <c r="D21">
        <v>100</v>
      </c>
      <c r="E21">
        <v>500</v>
      </c>
      <c r="F21">
        <v>150</v>
      </c>
      <c r="G21">
        <f t="shared" si="8"/>
        <v>0.66666666666666663</v>
      </c>
      <c r="H21">
        <v>40</v>
      </c>
      <c r="I21">
        <v>120</v>
      </c>
      <c r="J21" s="1">
        <f t="shared" si="9"/>
        <v>0.33493621852668137</v>
      </c>
      <c r="K21" s="3">
        <f t="shared" si="10"/>
        <v>5.0139951913444195E-6</v>
      </c>
      <c r="P21" s="1">
        <f>24*(1-(1.3553*G21)+(1.9467*G21*G21)-(1.7012*G21*G21*G21)+(0.9564*G21*G21*G21*G21)-(0.2537*G21*G21*G21*G21*G21))</f>
        <v>14.714804938271607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2021-03-12T10:52:58Z</dcterms:created>
  <dcterms:modified xsi:type="dcterms:W3CDTF">2021-03-31T18:16:28Z</dcterms:modified>
</cp:coreProperties>
</file>