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моптим3\"/>
    </mc:Choice>
  </mc:AlternateContent>
  <xr:revisionPtr revIDLastSave="0" documentId="13_ncr:1_{A66055E9-A64E-4539-9C3C-3DF74CB9C7F5}" xr6:coauthVersionLast="47" xr6:coauthVersionMax="47" xr10:uidLastSave="{00000000-0000-0000-0000-000000000000}"/>
  <bookViews>
    <workbookView xWindow="18150" yWindow="3130" windowWidth="24640" windowHeight="10510" tabRatio="747" activeTab="1" xr2:uid="{00000000-000D-0000-FFFF-FFFF00000000}"/>
  </bookViews>
  <sheets>
    <sheet name="Sheet6" sheetId="7" r:id="rId1"/>
    <sheet name="Sheet1" sheetId="2" r:id="rId2"/>
    <sheet name="Sheet5" sheetId="6" r:id="rId3"/>
  </sheets>
  <definedNames>
    <definedName name="solver_adj" localSheetId="1" hidden="1">Sheet1!$B$6:$D$6,Sheet1!$E$3:$E$5</definedName>
    <definedName name="solver_adj" localSheetId="0" hidden="1">Sheet6!$P$14:$P$23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2</definedName>
    <definedName name="solver_eng" localSheetId="1" hidden="1">2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Sheet1!$F$3:$F$5</definedName>
    <definedName name="solver_lhs1" localSheetId="0" hidden="1">Sheet6!$H$44:$H$46</definedName>
    <definedName name="solver_lhs2" localSheetId="1" hidden="1">Sheet1!$I$3:$I$5</definedName>
    <definedName name="solver_lhs2" localSheetId="0" hidden="1">Sheet6!$J$47:$J$56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Sheet1!$B$8</definedName>
    <definedName name="solver_opt" localSheetId="0" hidden="1">Sheet6!$F$43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2</definedName>
    <definedName name="solver_rel1" localSheetId="1" hidden="1">3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hs1" localSheetId="1" hidden="1">Sheet1!$H$3:$H$5</definedName>
    <definedName name="solver_rhs1" localSheetId="0" hidden="1">Sheet6!$J$44:$J$46</definedName>
    <definedName name="solver_rhs2" localSheetId="1" hidden="1">Sheet1!$K$3:$K$5</definedName>
    <definedName name="solver_rhs2" localSheetId="0" hidden="1">Sheet6!$H$47:$H$56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4" i="7" l="1"/>
  <c r="Z15" i="7"/>
  <c r="Z16" i="7"/>
  <c r="Z17" i="7"/>
  <c r="Z18" i="7"/>
  <c r="Z19" i="7"/>
  <c r="Z20" i="7"/>
  <c r="Z21" i="7"/>
  <c r="Z22" i="7"/>
  <c r="Z23" i="7"/>
  <c r="Z13" i="7"/>
  <c r="Y15" i="7"/>
  <c r="Y16" i="7"/>
  <c r="Y17" i="7"/>
  <c r="Y18" i="7"/>
  <c r="Y19" i="7"/>
  <c r="Y20" i="7"/>
  <c r="Y21" i="7"/>
  <c r="Y22" i="7"/>
  <c r="Y23" i="7"/>
  <c r="Y14" i="7"/>
  <c r="X15" i="7"/>
  <c r="X16" i="7"/>
  <c r="X17" i="7"/>
  <c r="X18" i="7"/>
  <c r="X19" i="7"/>
  <c r="X20" i="7"/>
  <c r="X21" i="7"/>
  <c r="X22" i="7"/>
  <c r="X23" i="7"/>
  <c r="X14" i="7"/>
  <c r="W15" i="7"/>
  <c r="W16" i="7"/>
  <c r="W17" i="7"/>
  <c r="W18" i="7"/>
  <c r="W19" i="7"/>
  <c r="W20" i="7"/>
  <c r="W21" i="7"/>
  <c r="W22" i="7"/>
  <c r="W23" i="7"/>
  <c r="W14" i="7"/>
  <c r="V18" i="7"/>
  <c r="V19" i="7"/>
  <c r="V20" i="7"/>
  <c r="V21" i="7"/>
  <c r="V22" i="7"/>
  <c r="V23" i="7"/>
  <c r="V14" i="7"/>
  <c r="V15" i="7"/>
  <c r="V16" i="7"/>
  <c r="V17" i="7"/>
  <c r="E10" i="7"/>
  <c r="E9" i="7"/>
  <c r="E8" i="7"/>
  <c r="E7" i="7"/>
  <c r="E6" i="7"/>
  <c r="E5" i="7"/>
  <c r="T14" i="7"/>
  <c r="T15" i="7"/>
  <c r="U14" i="7"/>
  <c r="T16" i="7" s="1"/>
  <c r="T17" i="7"/>
  <c r="T18" i="7"/>
  <c r="U18" i="7"/>
  <c r="U15" i="7"/>
  <c r="T19" i="7"/>
  <c r="T20" i="7"/>
  <c r="U17" i="7"/>
  <c r="U16" i="7"/>
  <c r="U19" i="7"/>
  <c r="U20" i="7"/>
  <c r="T21" i="7"/>
  <c r="T22" i="7"/>
  <c r="U22" i="7"/>
  <c r="U21" i="7"/>
  <c r="T23" i="7"/>
  <c r="U23" i="7"/>
  <c r="R23" i="7"/>
  <c r="S23" i="7" s="1"/>
  <c r="F43" i="7"/>
  <c r="J48" i="7"/>
  <c r="J49" i="7"/>
  <c r="J50" i="7"/>
  <c r="J51" i="7"/>
  <c r="J52" i="7"/>
  <c r="J53" i="7"/>
  <c r="J54" i="7"/>
  <c r="J55" i="7"/>
  <c r="J56" i="7"/>
  <c r="J47" i="7"/>
  <c r="F54" i="7"/>
  <c r="F55" i="7"/>
  <c r="F56" i="7"/>
  <c r="F48" i="7"/>
  <c r="F49" i="7"/>
  <c r="F50" i="7"/>
  <c r="F51" i="7"/>
  <c r="F52" i="7"/>
  <c r="F53" i="7"/>
  <c r="F47" i="7"/>
  <c r="Q14" i="7"/>
  <c r="H47" i="7" s="1"/>
  <c r="J45" i="7"/>
  <c r="J46" i="7"/>
  <c r="J44" i="7"/>
  <c r="Q15" i="7"/>
  <c r="S15" i="7" s="1"/>
  <c r="Q16" i="7"/>
  <c r="S16" i="7" s="1"/>
  <c r="Q17" i="7"/>
  <c r="H50" i="7" s="1"/>
  <c r="Q18" i="7"/>
  <c r="H51" i="7" s="1"/>
  <c r="Q19" i="7"/>
  <c r="H52" i="7" s="1"/>
  <c r="Q20" i="7"/>
  <c r="H53" i="7" s="1"/>
  <c r="Q21" i="7"/>
  <c r="Q22" i="7"/>
  <c r="H55" i="7" s="1"/>
  <c r="Q23" i="7"/>
  <c r="H56" i="7" s="1"/>
  <c r="I3" i="2"/>
  <c r="B8" i="2"/>
  <c r="B7" i="2"/>
  <c r="I5" i="2"/>
  <c r="I4" i="2"/>
  <c r="F5" i="2"/>
  <c r="F4" i="2"/>
  <c r="F3" i="2"/>
  <c r="I14" i="7"/>
  <c r="G18" i="7"/>
  <c r="G22" i="7"/>
  <c r="F18" i="7"/>
  <c r="H14" i="7"/>
  <c r="G23" i="7"/>
  <c r="G19" i="7"/>
  <c r="F17" i="7"/>
  <c r="H15" i="7"/>
  <c r="G14" i="7"/>
  <c r="H16" i="7"/>
  <c r="H17" i="7"/>
  <c r="H18" i="7"/>
  <c r="H23" i="7"/>
  <c r="I15" i="7"/>
  <c r="H19" i="7"/>
  <c r="I21" i="7"/>
  <c r="H22" i="7"/>
  <c r="F22" i="7"/>
  <c r="F23" i="7"/>
  <c r="F15" i="7"/>
  <c r="I16" i="7"/>
  <c r="H20" i="7"/>
  <c r="I22" i="7"/>
  <c r="H21" i="7"/>
  <c r="F19" i="7"/>
  <c r="F20" i="7"/>
  <c r="G20" i="7"/>
  <c r="I17" i="7"/>
  <c r="G15" i="7"/>
  <c r="I23" i="7"/>
  <c r="I18" i="7"/>
  <c r="G21" i="7"/>
  <c r="F16" i="7"/>
  <c r="I19" i="7"/>
  <c r="G16" i="7"/>
  <c r="F14" i="7"/>
  <c r="F21" i="7"/>
  <c r="I20" i="7"/>
  <c r="G17" i="7"/>
  <c r="H49" i="7" l="1"/>
  <c r="S14" i="7"/>
  <c r="H48" i="7"/>
  <c r="H54" i="7"/>
  <c r="R20" i="7"/>
  <c r="S20" i="7" s="1"/>
  <c r="H44" i="7" s="1"/>
  <c r="R19" i="7"/>
  <c r="S19" i="7" s="1"/>
  <c r="R17" i="7"/>
  <c r="S17" i="7" s="1"/>
  <c r="R22" i="7" s="1"/>
  <c r="S22" i="7" s="1"/>
  <c r="H45" i="7" s="1"/>
  <c r="R18" i="7"/>
  <c r="S18" i="7" s="1"/>
  <c r="M21" i="7"/>
  <c r="M20" i="7"/>
  <c r="M22" i="7"/>
  <c r="M19" i="7"/>
  <c r="M23" i="7"/>
  <c r="M18" i="7"/>
  <c r="M17" i="7"/>
  <c r="M16" i="7"/>
  <c r="M15" i="7"/>
  <c r="M14" i="7"/>
  <c r="L20" i="7"/>
  <c r="L19" i="7"/>
  <c r="L18" i="7"/>
  <c r="L23" i="7"/>
  <c r="L17" i="7"/>
  <c r="L22" i="7"/>
  <c r="L16" i="7"/>
  <c r="L21" i="7"/>
  <c r="L15" i="7"/>
  <c r="L14" i="7"/>
  <c r="K14" i="7"/>
  <c r="K21" i="7"/>
  <c r="K20" i="7"/>
  <c r="K22" i="7"/>
  <c r="K19" i="7"/>
  <c r="K23" i="7"/>
  <c r="K18" i="7"/>
  <c r="K17" i="7"/>
  <c r="K16" i="7"/>
  <c r="K15" i="7"/>
  <c r="J20" i="7"/>
  <c r="J19" i="7"/>
  <c r="J18" i="7"/>
  <c r="J23" i="7"/>
  <c r="J17" i="7"/>
  <c r="J22" i="7"/>
  <c r="J16" i="7"/>
  <c r="J21" i="7"/>
  <c r="J15" i="7"/>
  <c r="J14" i="7"/>
  <c r="R21" i="7" l="1"/>
  <c r="S21" i="7" s="1"/>
  <c r="H46" i="7" s="1"/>
</calcChain>
</file>

<file path=xl/sharedStrings.xml><?xml version="1.0" encoding="utf-8"?>
<sst xmlns="http://schemas.openxmlformats.org/spreadsheetml/2006/main" count="93" uniqueCount="54">
  <si>
    <t>&lt;=</t>
  </si>
  <si>
    <t>&gt;=</t>
  </si>
  <si>
    <t>=</t>
  </si>
  <si>
    <t>П1</t>
  </si>
  <si>
    <t>П2</t>
  </si>
  <si>
    <t>П3</t>
  </si>
  <si>
    <t>А1</t>
  </si>
  <si>
    <t>А2</t>
  </si>
  <si>
    <t>А3</t>
  </si>
  <si>
    <t>x</t>
  </si>
  <si>
    <t>y</t>
  </si>
  <si>
    <t>sum(yj*Пj)</t>
  </si>
  <si>
    <t>sum(xi*Пj)</t>
  </si>
  <si>
    <t>-&gt;max</t>
  </si>
  <si>
    <t>-&gt;min</t>
  </si>
  <si>
    <t>sum(y)</t>
  </si>
  <si>
    <t>sum(x)</t>
  </si>
  <si>
    <t>Событие</t>
  </si>
  <si>
    <t>tр</t>
  </si>
  <si>
    <t>tп</t>
  </si>
  <si>
    <t>Работа</t>
  </si>
  <si>
    <t>1,2</t>
  </si>
  <si>
    <t>1,3</t>
  </si>
  <si>
    <t>1,4</t>
  </si>
  <si>
    <t>2,4</t>
  </si>
  <si>
    <t>2,5</t>
  </si>
  <si>
    <t>3,4</t>
  </si>
  <si>
    <t>3,6</t>
  </si>
  <si>
    <t>4,5</t>
  </si>
  <si>
    <t>4,6</t>
  </si>
  <si>
    <t>5,6</t>
  </si>
  <si>
    <t>Rп</t>
  </si>
  <si>
    <t>Rн</t>
  </si>
  <si>
    <t>tp i</t>
  </si>
  <si>
    <t>tп i</t>
  </si>
  <si>
    <t>tр j</t>
  </si>
  <si>
    <t>tп j</t>
  </si>
  <si>
    <t>R'</t>
  </si>
  <si>
    <t>R''</t>
  </si>
  <si>
    <t>i</t>
  </si>
  <si>
    <t>j</t>
  </si>
  <si>
    <t>d</t>
  </si>
  <si>
    <t>t</t>
  </si>
  <si>
    <t>k</t>
  </si>
  <si>
    <t>t'</t>
  </si>
  <si>
    <t>tр'</t>
  </si>
  <si>
    <t>tр' i</t>
  </si>
  <si>
    <t>tp' j</t>
  </si>
  <si>
    <t>f=</t>
  </si>
  <si>
    <t>-&gt; min</t>
  </si>
  <si>
    <t>max time</t>
  </si>
  <si>
    <t>tп'</t>
  </si>
  <si>
    <t>tп' i</t>
  </si>
  <si>
    <t>tп'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</si>
</sst>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06046840298809"/>
          <c:y val="4.3598890210067381E-2"/>
          <c:w val="0.61589801274840639"/>
          <c:h val="0.78040702700509645"/>
        </c:manualLayout>
      </c:layout>
      <c:barChart>
        <c:barDir val="bar"/>
        <c:grouping val="stacked"/>
        <c:varyColors val="0"/>
        <c:ser>
          <c:idx val="0"/>
          <c:order val="0"/>
          <c:tx>
            <c:v>Время до начала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Sheet6!$F$14:$F$23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12</c:v>
                </c:pt>
                <c:pt idx="6">
                  <c:v>12</c:v>
                </c:pt>
                <c:pt idx="7">
                  <c:v>18</c:v>
                </c:pt>
                <c:pt idx="8">
                  <c:v>18</c:v>
                </c:pt>
                <c:pt idx="9">
                  <c:v>28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695-4394-BA17-BF60D2845C61}"/>
            </c:ext>
          </c:extLst>
        </c:ser>
        <c:ser>
          <c:idx val="1"/>
          <c:order val="1"/>
          <c:tx>
            <c:v>Продолжительность работы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Sheet6!$E$14:$E$23</c:f>
              <c:numCache>
                <c:formatCode>General</c:formatCode>
                <c:ptCount val="10"/>
                <c:pt idx="0">
                  <c:v>9</c:v>
                </c:pt>
                <c:pt idx="1">
                  <c:v>12</c:v>
                </c:pt>
                <c:pt idx="2">
                  <c:v>18</c:v>
                </c:pt>
                <c:pt idx="3">
                  <c:v>8</c:v>
                </c:pt>
                <c:pt idx="4">
                  <c:v>12</c:v>
                </c:pt>
                <c:pt idx="5">
                  <c:v>5</c:v>
                </c:pt>
                <c:pt idx="6">
                  <c:v>12</c:v>
                </c:pt>
                <c:pt idx="7">
                  <c:v>10</c:v>
                </c:pt>
                <c:pt idx="8">
                  <c:v>13</c:v>
                </c:pt>
                <c:pt idx="9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695-4394-BA17-BF60D2845C61}"/>
            </c:ext>
          </c:extLst>
        </c:ser>
        <c:ser>
          <c:idx val="2"/>
          <c:order val="2"/>
          <c:tx>
            <c:v>Резерв полн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Sheet6!$J$14:$J$23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16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695-4394-BA17-BF60D2845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1435839"/>
        <c:axId val="852829679"/>
      </c:barChart>
      <c:catAx>
        <c:axId val="1311435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Работы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29679"/>
        <c:crosses val="autoZero"/>
        <c:auto val="1"/>
        <c:lblAlgn val="ctr"/>
        <c:lblOffset val="100"/>
        <c:noMultiLvlLbl val="0"/>
      </c:catAx>
      <c:valAx>
        <c:axId val="85282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35839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26617345908675"/>
          <c:y val="0.3996723061222579"/>
          <c:w val="0.20910378991087653"/>
          <c:h val="0.27199902628104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06046840298809"/>
          <c:y val="4.3598890210067381E-2"/>
          <c:w val="0.61589801274840639"/>
          <c:h val="0.78040702700509645"/>
        </c:manualLayout>
      </c:layout>
      <c:barChart>
        <c:barDir val="bar"/>
        <c:grouping val="stacked"/>
        <c:varyColors val="0"/>
        <c:ser>
          <c:idx val="0"/>
          <c:order val="0"/>
          <c:tx>
            <c:v>Время до начала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Sheet6!$R$14:$R$23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12</c:v>
                </c:pt>
                <c:pt idx="6">
                  <c:v>12</c:v>
                </c:pt>
                <c:pt idx="7">
                  <c:v>17.000000097637184</c:v>
                </c:pt>
                <c:pt idx="8">
                  <c:v>17.000000097637184</c:v>
                </c:pt>
                <c:pt idx="9">
                  <c:v>25.000000782183804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695-4394-BA17-BF60D2845C61}"/>
            </c:ext>
          </c:extLst>
        </c:ser>
        <c:ser>
          <c:idx val="1"/>
          <c:order val="1"/>
          <c:tx>
            <c:v>Продолжительность работы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Sheet6!$Q$14:$Q$23</c:f>
              <c:numCache>
                <c:formatCode>General</c:formatCode>
                <c:ptCount val="10"/>
                <c:pt idx="0">
                  <c:v>9</c:v>
                </c:pt>
                <c:pt idx="1">
                  <c:v>12</c:v>
                </c:pt>
                <c:pt idx="2">
                  <c:v>17.000000097637184</c:v>
                </c:pt>
                <c:pt idx="3">
                  <c:v>8</c:v>
                </c:pt>
                <c:pt idx="4">
                  <c:v>12</c:v>
                </c:pt>
                <c:pt idx="5">
                  <c:v>5</c:v>
                </c:pt>
                <c:pt idx="6">
                  <c:v>12</c:v>
                </c:pt>
                <c:pt idx="7">
                  <c:v>8.0000006845466221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695-4394-BA17-BF60D2845C61}"/>
            </c:ext>
          </c:extLst>
        </c:ser>
        <c:ser>
          <c:idx val="2"/>
          <c:order val="2"/>
          <c:tx>
            <c:v>Резерв полн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Sheet6!$V$14:$V$23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11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695-4394-BA17-BF60D2845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1435839"/>
        <c:axId val="852829679"/>
      </c:barChart>
      <c:catAx>
        <c:axId val="1311435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Работы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29679"/>
        <c:crosses val="autoZero"/>
        <c:auto val="1"/>
        <c:lblAlgn val="ctr"/>
        <c:lblOffset val="100"/>
        <c:noMultiLvlLbl val="0"/>
      </c:catAx>
      <c:valAx>
        <c:axId val="85282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35839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26617345908675"/>
          <c:y val="0.3996723061222579"/>
          <c:w val="0.20910378991087653"/>
          <c:h val="0.27199902628104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172357</xdr:colOff>
      <xdr:row>23</xdr:row>
      <xdr:rowOff>86445</xdr:rowOff>
    </xdr:from>
    <xdr:to>
      <xdr:col>13</xdr:col>
      <xdr:colOff>32924</xdr:colOff>
      <xdr:row>41</xdr:row>
      <xdr:rowOff>1535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BE2775-9F5B-4C84-A09A-40EA5E23B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346363</xdr:colOff>
      <xdr:row>27</xdr:row>
      <xdr:rowOff>98815</xdr:rowOff>
    </xdr:from>
    <xdr:to>
      <xdr:col>25</xdr:col>
      <xdr:colOff>75807</xdr:colOff>
      <xdr:row>45</xdr:row>
      <xdr:rowOff>17203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63801F15-89E3-4713-496E-0ED7D0EE8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2CB6-4580-4AE1-A640-BC6660C100F3}">
  <dimension ref="B4:Z56"/>
  <sheetViews>
    <sheetView zoomScale="55" zoomScaleNormal="55" workbookViewId="0">
      <selection activeCell="Y26" sqref="Y26"/>
    </sheetView>
  </sheetViews>
  <sheetFormatPr defaultRowHeight="14.5" x14ac:dyDescent="0.35"/>
  <cols>
    <col min="16" max="16" width="3.6328125" customWidth="1"/>
    <col min="17" max="17" width="3.26953125" customWidth="1"/>
    <col min="22" max="22" width="12.453125" bestFit="1" customWidth="1"/>
  </cols>
  <sheetData>
    <row r="4" spans="2:26" x14ac:dyDescent="0.35">
      <c r="B4" t="s">
        <v>17</v>
      </c>
      <c r="C4" t="s">
        <v>18</v>
      </c>
      <c r="D4" t="s">
        <v>19</v>
      </c>
      <c r="E4" t="s">
        <v>45</v>
      </c>
      <c r="F4" t="s">
        <v>51</v>
      </c>
    </row>
    <row r="5" spans="2:26" x14ac:dyDescent="0.35">
      <c r="B5">
        <v>1</v>
      </c>
      <c r="C5">
        <v>0</v>
      </c>
      <c r="D5">
        <v>0</v>
      </c>
      <c r="E5">
        <f>R14</f>
        <v>0</v>
      </c>
      <c r="F5">
        <v>0</v>
      </c>
    </row>
    <row r="6" spans="2:26" x14ac:dyDescent="0.35">
      <c r="B6">
        <v>2</v>
      </c>
      <c r="C6">
        <v>9</v>
      </c>
      <c r="D6">
        <v>10</v>
      </c>
      <c r="E6">
        <f>R17</f>
        <v>9</v>
      </c>
      <c r="F6">
        <v>9</v>
      </c>
    </row>
    <row r="7" spans="2:26" x14ac:dyDescent="0.35">
      <c r="B7">
        <v>3</v>
      </c>
      <c r="C7">
        <v>12</v>
      </c>
      <c r="D7">
        <v>13</v>
      </c>
      <c r="E7">
        <f>R19</f>
        <v>12</v>
      </c>
      <c r="F7">
        <v>12</v>
      </c>
    </row>
    <row r="8" spans="2:26" x14ac:dyDescent="0.35">
      <c r="B8">
        <v>4</v>
      </c>
      <c r="C8">
        <v>18</v>
      </c>
      <c r="D8">
        <v>18</v>
      </c>
      <c r="E8">
        <f>R21</f>
        <v>17.000000097637184</v>
      </c>
      <c r="F8">
        <v>17</v>
      </c>
    </row>
    <row r="9" spans="2:26" x14ac:dyDescent="0.35">
      <c r="B9">
        <v>5</v>
      </c>
      <c r="C9">
        <v>28</v>
      </c>
      <c r="D9">
        <v>28</v>
      </c>
      <c r="E9">
        <f>R23</f>
        <v>25.000000782183804</v>
      </c>
      <c r="F9">
        <v>25</v>
      </c>
    </row>
    <row r="10" spans="2:26" x14ac:dyDescent="0.35">
      <c r="B10">
        <v>6</v>
      </c>
      <c r="C10">
        <v>40</v>
      </c>
      <c r="D10">
        <v>40</v>
      </c>
      <c r="E10">
        <f>U23</f>
        <v>35.000000782183804</v>
      </c>
      <c r="F10">
        <v>35</v>
      </c>
    </row>
    <row r="13" spans="2:26" x14ac:dyDescent="0.35">
      <c r="B13" t="s">
        <v>20</v>
      </c>
      <c r="C13" t="s">
        <v>39</v>
      </c>
      <c r="D13" t="s">
        <v>40</v>
      </c>
      <c r="E13" t="s">
        <v>42</v>
      </c>
      <c r="F13" t="s">
        <v>33</v>
      </c>
      <c r="G13" t="s">
        <v>34</v>
      </c>
      <c r="H13" t="s">
        <v>35</v>
      </c>
      <c r="I13" t="s">
        <v>36</v>
      </c>
      <c r="J13" t="s">
        <v>31</v>
      </c>
      <c r="K13" t="s">
        <v>32</v>
      </c>
      <c r="L13" t="s">
        <v>37</v>
      </c>
      <c r="M13" t="s">
        <v>38</v>
      </c>
      <c r="N13" t="s">
        <v>41</v>
      </c>
      <c r="O13" t="s">
        <v>43</v>
      </c>
      <c r="P13" t="s">
        <v>9</v>
      </c>
      <c r="Q13" t="s">
        <v>44</v>
      </c>
      <c r="R13" t="s">
        <v>46</v>
      </c>
      <c r="S13" t="s">
        <v>47</v>
      </c>
      <c r="T13" t="s">
        <v>52</v>
      </c>
      <c r="U13" t="s">
        <v>53</v>
      </c>
      <c r="V13" t="s">
        <v>31</v>
      </c>
      <c r="W13" t="s">
        <v>32</v>
      </c>
      <c r="X13" t="s">
        <v>37</v>
      </c>
      <c r="Y13" t="s">
        <v>38</v>
      </c>
      <c r="Z13" t="str">
        <f>B13</f>
        <v>Работа</v>
      </c>
    </row>
    <row r="14" spans="2:26" x14ac:dyDescent="0.35">
      <c r="B14" t="s">
        <v>21</v>
      </c>
      <c r="C14">
        <v>1</v>
      </c>
      <c r="D14">
        <v>2</v>
      </c>
      <c r="E14">
        <v>9</v>
      </c>
      <c r="F14">
        <f ca="1">INDIRECT("C" &amp; (C14 + 4))</f>
        <v>0</v>
      </c>
      <c r="G14">
        <f ca="1">INDIRECT("D" &amp; (C14 + 4))</f>
        <v>0</v>
      </c>
      <c r="H14">
        <f ca="1">INDIRECT("C" &amp; (D14 + 4))</f>
        <v>9</v>
      </c>
      <c r="I14">
        <f ca="1">INDIRECT("D" &amp; (D14 + 4))</f>
        <v>10</v>
      </c>
      <c r="J14">
        <f ca="1">I14-F14-E14</f>
        <v>1</v>
      </c>
      <c r="K14">
        <f ca="1">H14-G14-E14</f>
        <v>0</v>
      </c>
      <c r="L14">
        <f ca="1">I14-G14-E14</f>
        <v>1</v>
      </c>
      <c r="M14">
        <f ca="1">H14-F14-E14</f>
        <v>0</v>
      </c>
      <c r="N14">
        <v>7</v>
      </c>
      <c r="O14">
        <v>0.05</v>
      </c>
      <c r="P14">
        <v>0</v>
      </c>
      <c r="Q14">
        <f>E14-O14*P14</f>
        <v>9</v>
      </c>
      <c r="R14">
        <v>0</v>
      </c>
      <c r="S14">
        <f>R14+Q14</f>
        <v>9</v>
      </c>
      <c r="T14">
        <f>MIN(U16-Q16,U15-Q15,U14-Q14)</f>
        <v>0</v>
      </c>
      <c r="U14">
        <f>T17</f>
        <v>9.0000000976371837</v>
      </c>
      <c r="V14">
        <f t="shared" ref="V14:V23" si="0">ROUND(U14-R14-Q14,1)</f>
        <v>0</v>
      </c>
      <c r="W14">
        <f>ROUND(S14-T14-Q14,1)</f>
        <v>0</v>
      </c>
      <c r="X14">
        <f>ROUND(U14-T14-Q14,1)</f>
        <v>0</v>
      </c>
      <c r="Y14">
        <f>ROUND(S14-R14-Q14,1)</f>
        <v>0</v>
      </c>
      <c r="Z14" t="str">
        <f t="shared" ref="Z14:Z23" si="1">B14</f>
        <v>1,2</v>
      </c>
    </row>
    <row r="15" spans="2:26" x14ac:dyDescent="0.35">
      <c r="B15" t="s">
        <v>22</v>
      </c>
      <c r="C15">
        <v>1</v>
      </c>
      <c r="D15">
        <v>3</v>
      </c>
      <c r="E15">
        <v>12</v>
      </c>
      <c r="F15">
        <f t="shared" ref="F15:F23" ca="1" si="2">INDIRECT("C" &amp; (C15 + 4))</f>
        <v>0</v>
      </c>
      <c r="G15">
        <f t="shared" ref="G15:G23" ca="1" si="3">INDIRECT("D" &amp; (C15 + 4))</f>
        <v>0</v>
      </c>
      <c r="H15">
        <f t="shared" ref="H15:H23" ca="1" si="4">INDIRECT("C" &amp; (D15 + 4))</f>
        <v>12</v>
      </c>
      <c r="I15">
        <f t="shared" ref="I15:I23" ca="1" si="5">INDIRECT("D" &amp; (D15 + 4))</f>
        <v>13</v>
      </c>
      <c r="J15">
        <f t="shared" ref="J15:J23" ca="1" si="6">I15-F15-E15</f>
        <v>1</v>
      </c>
      <c r="K15">
        <f t="shared" ref="K15:K23" ca="1" si="7">H15-G15-E15</f>
        <v>0</v>
      </c>
      <c r="L15">
        <f t="shared" ref="L15:L23" ca="1" si="8">I15-G15-E15</f>
        <v>1</v>
      </c>
      <c r="M15">
        <f t="shared" ref="M15:M23" ca="1" si="9">H15-F15-E15</f>
        <v>0</v>
      </c>
      <c r="N15">
        <v>10</v>
      </c>
      <c r="O15">
        <v>0.2</v>
      </c>
      <c r="P15">
        <v>0</v>
      </c>
      <c r="Q15">
        <f t="shared" ref="Q15:Q23" si="10">E15-O15*P15</f>
        <v>12</v>
      </c>
      <c r="R15">
        <v>0</v>
      </c>
      <c r="S15">
        <f t="shared" ref="S15:S22" si="11">R15+Q15</f>
        <v>12</v>
      </c>
      <c r="T15">
        <f>MIN(U16-Q16,U15-Q15,U14-Q14)</f>
        <v>0</v>
      </c>
      <c r="U15">
        <f>T19</f>
        <v>12.000000097637184</v>
      </c>
      <c r="V15">
        <f t="shared" si="0"/>
        <v>0</v>
      </c>
      <c r="W15">
        <f t="shared" ref="W15:W23" si="12">ROUND(S15-T15-Q15,1)</f>
        <v>0</v>
      </c>
      <c r="X15">
        <f t="shared" ref="X15:X23" si="13">ROUND(U15-T15-Q15,1)</f>
        <v>0</v>
      </c>
      <c r="Y15">
        <f t="shared" ref="Y15:Y23" si="14">ROUND(S15-R15-Q15,1)</f>
        <v>0</v>
      </c>
      <c r="Z15" t="str">
        <f t="shared" si="1"/>
        <v>1,3</v>
      </c>
    </row>
    <row r="16" spans="2:26" x14ac:dyDescent="0.35">
      <c r="B16" t="s">
        <v>23</v>
      </c>
      <c r="C16">
        <v>1</v>
      </c>
      <c r="D16">
        <v>4</v>
      </c>
      <c r="E16">
        <v>18</v>
      </c>
      <c r="F16">
        <f t="shared" ca="1" si="2"/>
        <v>0</v>
      </c>
      <c r="G16">
        <f t="shared" ca="1" si="3"/>
        <v>0</v>
      </c>
      <c r="H16">
        <f t="shared" ca="1" si="4"/>
        <v>18</v>
      </c>
      <c r="I16">
        <f t="shared" ca="1" si="5"/>
        <v>18</v>
      </c>
      <c r="J16">
        <f t="shared" ca="1" si="6"/>
        <v>0</v>
      </c>
      <c r="K16">
        <f t="shared" ca="1" si="7"/>
        <v>0</v>
      </c>
      <c r="L16">
        <f t="shared" ca="1" si="8"/>
        <v>0</v>
      </c>
      <c r="M16">
        <f t="shared" ca="1" si="9"/>
        <v>0</v>
      </c>
      <c r="N16">
        <v>15</v>
      </c>
      <c r="O16">
        <v>0.25</v>
      </c>
      <c r="P16">
        <v>3.9999996094512613</v>
      </c>
      <c r="Q16">
        <f t="shared" si="10"/>
        <v>17.000000097637184</v>
      </c>
      <c r="R16">
        <v>0</v>
      </c>
      <c r="S16">
        <f t="shared" si="11"/>
        <v>17.000000097637184</v>
      </c>
      <c r="T16">
        <f>MIN(U16-Q16,U15-Q15,U14-Q14)</f>
        <v>0</v>
      </c>
      <c r="U16">
        <f>T21</f>
        <v>17.000000097637184</v>
      </c>
      <c r="V16">
        <f t="shared" si="0"/>
        <v>0</v>
      </c>
      <c r="W16">
        <f t="shared" si="12"/>
        <v>0</v>
      </c>
      <c r="X16">
        <f t="shared" si="13"/>
        <v>0</v>
      </c>
      <c r="Y16">
        <f t="shared" si="14"/>
        <v>0</v>
      </c>
      <c r="Z16" t="str">
        <f t="shared" si="1"/>
        <v>1,4</v>
      </c>
    </row>
    <row r="17" spans="2:26" x14ac:dyDescent="0.35">
      <c r="B17" t="s">
        <v>24</v>
      </c>
      <c r="C17">
        <v>2</v>
      </c>
      <c r="D17">
        <v>4</v>
      </c>
      <c r="E17">
        <v>8</v>
      </c>
      <c r="F17">
        <f t="shared" ca="1" si="2"/>
        <v>9</v>
      </c>
      <c r="G17">
        <f t="shared" ca="1" si="3"/>
        <v>10</v>
      </c>
      <c r="H17">
        <f t="shared" ca="1" si="4"/>
        <v>18</v>
      </c>
      <c r="I17">
        <f t="shared" ca="1" si="5"/>
        <v>18</v>
      </c>
      <c r="J17">
        <f t="shared" ca="1" si="6"/>
        <v>1</v>
      </c>
      <c r="K17">
        <f t="shared" ca="1" si="7"/>
        <v>0</v>
      </c>
      <c r="L17">
        <f t="shared" ca="1" si="8"/>
        <v>0</v>
      </c>
      <c r="M17">
        <f t="shared" ca="1" si="9"/>
        <v>1</v>
      </c>
      <c r="N17">
        <v>6</v>
      </c>
      <c r="O17">
        <v>0.08</v>
      </c>
      <c r="P17">
        <v>0</v>
      </c>
      <c r="Q17">
        <f t="shared" si="10"/>
        <v>8</v>
      </c>
      <c r="R17">
        <f>S14</f>
        <v>9</v>
      </c>
      <c r="S17">
        <f t="shared" si="11"/>
        <v>17</v>
      </c>
      <c r="T17">
        <f>MIN(U18-Q18,U17-Q17)</f>
        <v>9.0000000976371837</v>
      </c>
      <c r="U17">
        <f>T21</f>
        <v>17.000000097637184</v>
      </c>
      <c r="V17">
        <f>ROUND(U17-R17-Q17,1)</f>
        <v>0</v>
      </c>
      <c r="W17">
        <f t="shared" si="12"/>
        <v>0</v>
      </c>
      <c r="X17">
        <f t="shared" si="13"/>
        <v>0</v>
      </c>
      <c r="Y17">
        <f t="shared" si="14"/>
        <v>0</v>
      </c>
      <c r="Z17" t="str">
        <f t="shared" si="1"/>
        <v>2,4</v>
      </c>
    </row>
    <row r="18" spans="2:26" x14ac:dyDescent="0.35">
      <c r="B18" t="s">
        <v>25</v>
      </c>
      <c r="C18">
        <v>2</v>
      </c>
      <c r="D18">
        <v>5</v>
      </c>
      <c r="E18">
        <v>12</v>
      </c>
      <c r="F18">
        <f t="shared" ca="1" si="2"/>
        <v>9</v>
      </c>
      <c r="G18">
        <f t="shared" ca="1" si="3"/>
        <v>10</v>
      </c>
      <c r="H18">
        <f t="shared" ca="1" si="4"/>
        <v>28</v>
      </c>
      <c r="I18">
        <f t="shared" ca="1" si="5"/>
        <v>28</v>
      </c>
      <c r="J18">
        <f t="shared" ca="1" si="6"/>
        <v>7</v>
      </c>
      <c r="K18">
        <f t="shared" ca="1" si="7"/>
        <v>6</v>
      </c>
      <c r="L18">
        <f t="shared" ca="1" si="8"/>
        <v>6</v>
      </c>
      <c r="M18">
        <f t="shared" ca="1" si="9"/>
        <v>7</v>
      </c>
      <c r="N18">
        <v>10</v>
      </c>
      <c r="O18">
        <v>0.15</v>
      </c>
      <c r="P18">
        <v>0</v>
      </c>
      <c r="Q18">
        <f t="shared" si="10"/>
        <v>12</v>
      </c>
      <c r="R18">
        <f>S14</f>
        <v>9</v>
      </c>
      <c r="S18">
        <f t="shared" si="11"/>
        <v>21</v>
      </c>
      <c r="T18">
        <f>MIN(U18-Q18,U17-Q17)</f>
        <v>9.0000000976371837</v>
      </c>
      <c r="U18">
        <f>T23</f>
        <v>25.000000782183804</v>
      </c>
      <c r="V18">
        <f t="shared" si="0"/>
        <v>4</v>
      </c>
      <c r="W18">
        <f t="shared" si="12"/>
        <v>0</v>
      </c>
      <c r="X18">
        <f t="shared" si="13"/>
        <v>4</v>
      </c>
      <c r="Y18">
        <f t="shared" si="14"/>
        <v>0</v>
      </c>
      <c r="Z18" t="str">
        <f t="shared" si="1"/>
        <v>2,5</v>
      </c>
    </row>
    <row r="19" spans="2:26" x14ac:dyDescent="0.35">
      <c r="B19" t="s">
        <v>26</v>
      </c>
      <c r="C19">
        <v>3</v>
      </c>
      <c r="D19">
        <v>4</v>
      </c>
      <c r="E19">
        <v>5</v>
      </c>
      <c r="F19">
        <f t="shared" ca="1" si="2"/>
        <v>12</v>
      </c>
      <c r="G19">
        <f t="shared" ca="1" si="3"/>
        <v>13</v>
      </c>
      <c r="H19">
        <f t="shared" ca="1" si="4"/>
        <v>18</v>
      </c>
      <c r="I19">
        <f t="shared" ca="1" si="5"/>
        <v>18</v>
      </c>
      <c r="J19">
        <f t="shared" ca="1" si="6"/>
        <v>1</v>
      </c>
      <c r="K19">
        <f t="shared" ca="1" si="7"/>
        <v>0</v>
      </c>
      <c r="L19">
        <f t="shared" ca="1" si="8"/>
        <v>0</v>
      </c>
      <c r="M19">
        <f t="shared" ca="1" si="9"/>
        <v>1</v>
      </c>
      <c r="N19">
        <v>3</v>
      </c>
      <c r="O19">
        <v>0.1</v>
      </c>
      <c r="P19">
        <v>0</v>
      </c>
      <c r="Q19">
        <f t="shared" si="10"/>
        <v>5</v>
      </c>
      <c r="R19">
        <f>S15</f>
        <v>12</v>
      </c>
      <c r="S19">
        <f t="shared" si="11"/>
        <v>17</v>
      </c>
      <c r="T19">
        <f>MIN(U20-Q20,U19-Q19)</f>
        <v>12.000000097637184</v>
      </c>
      <c r="U19">
        <f>T21</f>
        <v>17.000000097637184</v>
      </c>
      <c r="V19">
        <f t="shared" si="0"/>
        <v>0</v>
      </c>
      <c r="W19">
        <f t="shared" si="12"/>
        <v>0</v>
      </c>
      <c r="X19">
        <f t="shared" si="13"/>
        <v>0</v>
      </c>
      <c r="Y19">
        <f t="shared" si="14"/>
        <v>0</v>
      </c>
      <c r="Z19" t="str">
        <f t="shared" si="1"/>
        <v>3,4</v>
      </c>
    </row>
    <row r="20" spans="2:26" x14ac:dyDescent="0.35">
      <c r="B20" t="s">
        <v>27</v>
      </c>
      <c r="C20">
        <v>3</v>
      </c>
      <c r="D20">
        <v>6</v>
      </c>
      <c r="E20">
        <v>12</v>
      </c>
      <c r="F20">
        <f t="shared" ca="1" si="2"/>
        <v>12</v>
      </c>
      <c r="G20">
        <f t="shared" ca="1" si="3"/>
        <v>13</v>
      </c>
      <c r="H20">
        <f t="shared" ca="1" si="4"/>
        <v>40</v>
      </c>
      <c r="I20">
        <f t="shared" ca="1" si="5"/>
        <v>40</v>
      </c>
      <c r="J20">
        <f t="shared" ca="1" si="6"/>
        <v>16</v>
      </c>
      <c r="K20">
        <f t="shared" ca="1" si="7"/>
        <v>15</v>
      </c>
      <c r="L20">
        <f t="shared" ca="1" si="8"/>
        <v>15</v>
      </c>
      <c r="M20">
        <f t="shared" ca="1" si="9"/>
        <v>16</v>
      </c>
      <c r="N20">
        <v>8</v>
      </c>
      <c r="O20">
        <v>0.06</v>
      </c>
      <c r="P20">
        <v>0</v>
      </c>
      <c r="Q20">
        <f t="shared" si="10"/>
        <v>12</v>
      </c>
      <c r="R20">
        <f>S15</f>
        <v>12</v>
      </c>
      <c r="S20">
        <f t="shared" si="11"/>
        <v>24</v>
      </c>
      <c r="T20">
        <f>MIN(U20-Q20,U19-Q19)</f>
        <v>12.000000097637184</v>
      </c>
      <c r="U20">
        <f>U23</f>
        <v>35.000000782183804</v>
      </c>
      <c r="V20">
        <f t="shared" si="0"/>
        <v>11</v>
      </c>
      <c r="W20">
        <f t="shared" si="12"/>
        <v>0</v>
      </c>
      <c r="X20">
        <f t="shared" si="13"/>
        <v>11</v>
      </c>
      <c r="Y20">
        <f t="shared" si="14"/>
        <v>0</v>
      </c>
      <c r="Z20" t="str">
        <f t="shared" si="1"/>
        <v>3,6</v>
      </c>
    </row>
    <row r="21" spans="2:26" x14ac:dyDescent="0.35">
      <c r="B21" t="s">
        <v>28</v>
      </c>
      <c r="C21">
        <v>4</v>
      </c>
      <c r="D21">
        <v>5</v>
      </c>
      <c r="E21">
        <v>10</v>
      </c>
      <c r="F21">
        <f t="shared" ca="1" si="2"/>
        <v>18</v>
      </c>
      <c r="G21">
        <f t="shared" ca="1" si="3"/>
        <v>18</v>
      </c>
      <c r="H21">
        <f t="shared" ca="1" si="4"/>
        <v>28</v>
      </c>
      <c r="I21">
        <f t="shared" ca="1" si="5"/>
        <v>28</v>
      </c>
      <c r="J21">
        <f t="shared" ca="1" si="6"/>
        <v>0</v>
      </c>
      <c r="K21">
        <f t="shared" ca="1" si="7"/>
        <v>0</v>
      </c>
      <c r="L21">
        <f t="shared" ca="1" si="8"/>
        <v>0</v>
      </c>
      <c r="M21">
        <f t="shared" ca="1" si="9"/>
        <v>0</v>
      </c>
      <c r="N21">
        <v>7</v>
      </c>
      <c r="O21">
        <v>0.05</v>
      </c>
      <c r="P21">
        <v>39.999986309067559</v>
      </c>
      <c r="Q21">
        <f t="shared" si="10"/>
        <v>8.0000006845466221</v>
      </c>
      <c r="R21">
        <f>MAX(S16,S17,S19)</f>
        <v>17.000000097637184</v>
      </c>
      <c r="S21">
        <f t="shared" si="11"/>
        <v>25.000000782183804</v>
      </c>
      <c r="T21">
        <f>MIN(U22-Q22,U21-Q21)</f>
        <v>17.000000097637184</v>
      </c>
      <c r="U21">
        <f>T23</f>
        <v>25.000000782183804</v>
      </c>
      <c r="V21">
        <f t="shared" si="0"/>
        <v>0</v>
      </c>
      <c r="W21">
        <f t="shared" si="12"/>
        <v>0</v>
      </c>
      <c r="X21">
        <f t="shared" si="13"/>
        <v>0</v>
      </c>
      <c r="Y21">
        <f t="shared" si="14"/>
        <v>0</v>
      </c>
      <c r="Z21" t="str">
        <f t="shared" si="1"/>
        <v>4,5</v>
      </c>
    </row>
    <row r="22" spans="2:26" x14ac:dyDescent="0.35">
      <c r="B22" t="s">
        <v>29</v>
      </c>
      <c r="C22">
        <v>4</v>
      </c>
      <c r="D22">
        <v>6</v>
      </c>
      <c r="E22">
        <v>13</v>
      </c>
      <c r="F22">
        <f t="shared" ca="1" si="2"/>
        <v>18</v>
      </c>
      <c r="G22">
        <f t="shared" ca="1" si="3"/>
        <v>18</v>
      </c>
      <c r="H22">
        <f t="shared" ca="1" si="4"/>
        <v>40</v>
      </c>
      <c r="I22">
        <f t="shared" ca="1" si="5"/>
        <v>40</v>
      </c>
      <c r="J22">
        <f t="shared" ca="1" si="6"/>
        <v>9</v>
      </c>
      <c r="K22">
        <f t="shared" ca="1" si="7"/>
        <v>9</v>
      </c>
      <c r="L22">
        <f t="shared" ca="1" si="8"/>
        <v>9</v>
      </c>
      <c r="M22">
        <f t="shared" ca="1" si="9"/>
        <v>9</v>
      </c>
      <c r="N22">
        <v>12</v>
      </c>
      <c r="O22">
        <v>0.1</v>
      </c>
      <c r="P22">
        <v>0</v>
      </c>
      <c r="Q22">
        <f t="shared" si="10"/>
        <v>13</v>
      </c>
      <c r="R22">
        <f>MAX(S16,S17,S19)</f>
        <v>17.000000097637184</v>
      </c>
      <c r="S22">
        <f t="shared" si="11"/>
        <v>30.000000097637184</v>
      </c>
      <c r="T22">
        <f>MIN(U22-Q22,U21-Q21)</f>
        <v>17.000000097637184</v>
      </c>
      <c r="U22">
        <f>U23</f>
        <v>35.000000782183804</v>
      </c>
      <c r="V22">
        <f t="shared" si="0"/>
        <v>5</v>
      </c>
      <c r="W22">
        <f t="shared" si="12"/>
        <v>0</v>
      </c>
      <c r="X22">
        <f t="shared" si="13"/>
        <v>5</v>
      </c>
      <c r="Y22">
        <f t="shared" si="14"/>
        <v>0</v>
      </c>
      <c r="Z22" t="str">
        <f t="shared" si="1"/>
        <v>4,6</v>
      </c>
    </row>
    <row r="23" spans="2:26" x14ac:dyDescent="0.35">
      <c r="B23" t="s">
        <v>30</v>
      </c>
      <c r="C23">
        <v>5</v>
      </c>
      <c r="D23">
        <v>6</v>
      </c>
      <c r="E23">
        <v>12</v>
      </c>
      <c r="F23">
        <f t="shared" ca="1" si="2"/>
        <v>28</v>
      </c>
      <c r="G23">
        <f t="shared" ca="1" si="3"/>
        <v>28</v>
      </c>
      <c r="H23">
        <f t="shared" ca="1" si="4"/>
        <v>40</v>
      </c>
      <c r="I23">
        <f t="shared" ca="1" si="5"/>
        <v>40</v>
      </c>
      <c r="J23">
        <f t="shared" ca="1" si="6"/>
        <v>0</v>
      </c>
      <c r="K23">
        <f t="shared" ca="1" si="7"/>
        <v>0</v>
      </c>
      <c r="L23">
        <f t="shared" ca="1" si="8"/>
        <v>0</v>
      </c>
      <c r="M23">
        <f t="shared" ca="1" si="9"/>
        <v>0</v>
      </c>
      <c r="N23">
        <v>10</v>
      </c>
      <c r="O23">
        <v>0.5</v>
      </c>
      <c r="P23">
        <v>4.0000000000000018</v>
      </c>
      <c r="Q23">
        <f t="shared" si="10"/>
        <v>10</v>
      </c>
      <c r="R23">
        <f>MAX(S21,S18)</f>
        <v>25.000000782183804</v>
      </c>
      <c r="S23">
        <f>R23+Q23</f>
        <v>35.000000782183804</v>
      </c>
      <c r="T23">
        <f>R23</f>
        <v>25.000000782183804</v>
      </c>
      <c r="U23">
        <f>S23</f>
        <v>35.000000782183804</v>
      </c>
      <c r="V23">
        <f t="shared" si="0"/>
        <v>0</v>
      </c>
      <c r="W23">
        <f t="shared" si="12"/>
        <v>0</v>
      </c>
      <c r="X23">
        <f t="shared" si="13"/>
        <v>0</v>
      </c>
      <c r="Y23">
        <f t="shared" si="14"/>
        <v>0</v>
      </c>
      <c r="Z23" t="str">
        <f t="shared" si="1"/>
        <v>5,6</v>
      </c>
    </row>
    <row r="25" spans="2:26" x14ac:dyDescent="0.35">
      <c r="O25" t="s">
        <v>50</v>
      </c>
      <c r="P25">
        <v>35</v>
      </c>
    </row>
    <row r="43" spans="5:10" x14ac:dyDescent="0.35">
      <c r="E43" t="s">
        <v>48</v>
      </c>
      <c r="F43">
        <f>SUM(P14:P23)</f>
        <v>47.999985918518817</v>
      </c>
      <c r="G43" s="1" t="s">
        <v>49</v>
      </c>
    </row>
    <row r="44" spans="5:10" x14ac:dyDescent="0.35">
      <c r="E44" t="s">
        <v>47</v>
      </c>
      <c r="F44" t="s">
        <v>27</v>
      </c>
      <c r="G44" t="s">
        <v>2</v>
      </c>
      <c r="H44">
        <f>S20</f>
        <v>24</v>
      </c>
      <c r="I44" t="s">
        <v>0</v>
      </c>
      <c r="J44">
        <f>$P$25</f>
        <v>35</v>
      </c>
    </row>
    <row r="45" spans="5:10" x14ac:dyDescent="0.35">
      <c r="F45" t="s">
        <v>29</v>
      </c>
      <c r="G45" t="s">
        <v>2</v>
      </c>
      <c r="H45">
        <f>S22</f>
        <v>30.000000097637184</v>
      </c>
      <c r="I45" t="s">
        <v>0</v>
      </c>
      <c r="J45">
        <f t="shared" ref="J45:J46" si="15">$P$25</f>
        <v>35</v>
      </c>
    </row>
    <row r="46" spans="5:10" x14ac:dyDescent="0.35">
      <c r="F46" t="s">
        <v>30</v>
      </c>
      <c r="G46" t="s">
        <v>2</v>
      </c>
      <c r="H46">
        <f>S23</f>
        <v>35.000000782183804</v>
      </c>
      <c r="I46" t="s">
        <v>0</v>
      </c>
      <c r="J46">
        <f t="shared" si="15"/>
        <v>35</v>
      </c>
    </row>
    <row r="47" spans="5:10" x14ac:dyDescent="0.35">
      <c r="E47" t="s">
        <v>44</v>
      </c>
      <c r="F47" t="str">
        <f>B14</f>
        <v>1,2</v>
      </c>
      <c r="G47" t="s">
        <v>2</v>
      </c>
      <c r="H47">
        <f>Q14</f>
        <v>9</v>
      </c>
      <c r="I47" t="s">
        <v>1</v>
      </c>
      <c r="J47">
        <f>N14</f>
        <v>7</v>
      </c>
    </row>
    <row r="48" spans="5:10" x14ac:dyDescent="0.35">
      <c r="F48" t="str">
        <f t="shared" ref="F48:F56" si="16">B15</f>
        <v>1,3</v>
      </c>
      <c r="G48" t="s">
        <v>2</v>
      </c>
      <c r="H48">
        <f t="shared" ref="H48:H56" si="17">Q15</f>
        <v>12</v>
      </c>
      <c r="I48" t="s">
        <v>1</v>
      </c>
      <c r="J48">
        <f t="shared" ref="J48:J56" si="18">N15</f>
        <v>10</v>
      </c>
    </row>
    <row r="49" spans="6:10" x14ac:dyDescent="0.35">
      <c r="F49" t="str">
        <f t="shared" si="16"/>
        <v>1,4</v>
      </c>
      <c r="G49" t="s">
        <v>2</v>
      </c>
      <c r="H49">
        <f t="shared" si="17"/>
        <v>17.000000097637184</v>
      </c>
      <c r="I49" t="s">
        <v>1</v>
      </c>
      <c r="J49">
        <f t="shared" si="18"/>
        <v>15</v>
      </c>
    </row>
    <row r="50" spans="6:10" x14ac:dyDescent="0.35">
      <c r="F50" t="str">
        <f t="shared" si="16"/>
        <v>2,4</v>
      </c>
      <c r="G50" t="s">
        <v>2</v>
      </c>
      <c r="H50">
        <f t="shared" si="17"/>
        <v>8</v>
      </c>
      <c r="I50" t="s">
        <v>1</v>
      </c>
      <c r="J50">
        <f t="shared" si="18"/>
        <v>6</v>
      </c>
    </row>
    <row r="51" spans="6:10" x14ac:dyDescent="0.35">
      <c r="F51" t="str">
        <f t="shared" si="16"/>
        <v>2,5</v>
      </c>
      <c r="G51" t="s">
        <v>2</v>
      </c>
      <c r="H51">
        <f t="shared" si="17"/>
        <v>12</v>
      </c>
      <c r="I51" t="s">
        <v>1</v>
      </c>
      <c r="J51">
        <f t="shared" si="18"/>
        <v>10</v>
      </c>
    </row>
    <row r="52" spans="6:10" x14ac:dyDescent="0.35">
      <c r="F52" t="str">
        <f t="shared" si="16"/>
        <v>3,4</v>
      </c>
      <c r="G52" t="s">
        <v>2</v>
      </c>
      <c r="H52">
        <f t="shared" si="17"/>
        <v>5</v>
      </c>
      <c r="I52" t="s">
        <v>1</v>
      </c>
      <c r="J52">
        <f t="shared" si="18"/>
        <v>3</v>
      </c>
    </row>
    <row r="53" spans="6:10" x14ac:dyDescent="0.35">
      <c r="F53" t="str">
        <f t="shared" si="16"/>
        <v>3,6</v>
      </c>
      <c r="G53" t="s">
        <v>2</v>
      </c>
      <c r="H53">
        <f t="shared" si="17"/>
        <v>12</v>
      </c>
      <c r="I53" t="s">
        <v>1</v>
      </c>
      <c r="J53">
        <f t="shared" si="18"/>
        <v>8</v>
      </c>
    </row>
    <row r="54" spans="6:10" x14ac:dyDescent="0.35">
      <c r="F54" t="str">
        <f>B21</f>
        <v>4,5</v>
      </c>
      <c r="G54" t="s">
        <v>2</v>
      </c>
      <c r="H54">
        <f t="shared" si="17"/>
        <v>8.0000006845466221</v>
      </c>
      <c r="I54" t="s">
        <v>1</v>
      </c>
      <c r="J54">
        <f t="shared" si="18"/>
        <v>7</v>
      </c>
    </row>
    <row r="55" spans="6:10" x14ac:dyDescent="0.35">
      <c r="F55" t="str">
        <f t="shared" si="16"/>
        <v>4,6</v>
      </c>
      <c r="G55" t="s">
        <v>2</v>
      </c>
      <c r="H55">
        <f t="shared" si="17"/>
        <v>13</v>
      </c>
      <c r="I55" t="s">
        <v>1</v>
      </c>
      <c r="J55">
        <f t="shared" si="18"/>
        <v>12</v>
      </c>
    </row>
    <row r="56" spans="6:10" x14ac:dyDescent="0.35">
      <c r="F56" t="str">
        <f t="shared" si="16"/>
        <v>5,6</v>
      </c>
      <c r="G56" t="s">
        <v>2</v>
      </c>
      <c r="H56">
        <f t="shared" si="17"/>
        <v>10</v>
      </c>
      <c r="I56" t="s">
        <v>1</v>
      </c>
      <c r="J56">
        <f t="shared" si="18"/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A9ACB-9CD5-43A1-B0E7-8DA0E76D6ACA}">
  <dimension ref="A2:K8"/>
  <sheetViews>
    <sheetView tabSelected="1" zoomScale="130" zoomScaleNormal="130" workbookViewId="0">
      <selection activeCell="E3" sqref="E3"/>
    </sheetView>
  </sheetViews>
  <sheetFormatPr defaultRowHeight="14.5" x14ac:dyDescent="0.35"/>
  <cols>
    <col min="7" max="7" width="2.81640625" bestFit="1" customWidth="1"/>
    <col min="8" max="8" width="1.81640625" bestFit="1" customWidth="1"/>
  </cols>
  <sheetData>
    <row r="2" spans="1:11" x14ac:dyDescent="0.35">
      <c r="B2" t="s">
        <v>3</v>
      </c>
      <c r="C2" t="s">
        <v>4</v>
      </c>
      <c r="D2" t="s">
        <v>5</v>
      </c>
      <c r="E2" t="s">
        <v>9</v>
      </c>
      <c r="F2" t="s">
        <v>12</v>
      </c>
      <c r="I2" t="s">
        <v>11</v>
      </c>
    </row>
    <row r="3" spans="1:11" x14ac:dyDescent="0.35">
      <c r="A3" t="s">
        <v>6</v>
      </c>
      <c r="B3">
        <v>11</v>
      </c>
      <c r="C3">
        <v>5</v>
      </c>
      <c r="D3">
        <v>7</v>
      </c>
      <c r="E3">
        <v>0.14285714285714285</v>
      </c>
      <c r="F3">
        <f>E3*B3+E4*B4+E5*B5</f>
        <v>1.6190476190476191</v>
      </c>
      <c r="G3" t="s">
        <v>1</v>
      </c>
      <c r="H3">
        <v>1</v>
      </c>
      <c r="I3">
        <f>$B$6*B3+C3*$C$6+D3*$D$6</f>
        <v>1</v>
      </c>
      <c r="J3" t="s">
        <v>0</v>
      </c>
      <c r="K3">
        <v>1</v>
      </c>
    </row>
    <row r="4" spans="1:11" x14ac:dyDescent="0.35">
      <c r="A4" t="s">
        <v>7</v>
      </c>
      <c r="B4">
        <v>9</v>
      </c>
      <c r="C4">
        <v>4</v>
      </c>
      <c r="D4">
        <v>10</v>
      </c>
      <c r="E4">
        <v>0</v>
      </c>
      <c r="F4">
        <f>E3*C3+E4*C4+E5*C5</f>
        <v>0.99999999999999978</v>
      </c>
      <c r="G4" t="s">
        <v>1</v>
      </c>
      <c r="H4">
        <v>1</v>
      </c>
      <c r="I4">
        <f>$B$6*B4+C4*$C$6+D4*$D$6</f>
        <v>0.90476190476190477</v>
      </c>
      <c r="J4" t="s">
        <v>0</v>
      </c>
      <c r="K4">
        <v>1</v>
      </c>
    </row>
    <row r="5" spans="1:11" x14ac:dyDescent="0.35">
      <c r="A5" t="s">
        <v>8</v>
      </c>
      <c r="B5">
        <v>1</v>
      </c>
      <c r="C5">
        <v>6</v>
      </c>
      <c r="D5">
        <v>0</v>
      </c>
      <c r="E5">
        <v>4.7619047619047609E-2</v>
      </c>
      <c r="F5">
        <f>E3*D3+E4*D4+E5*D5</f>
        <v>1</v>
      </c>
      <c r="G5" t="s">
        <v>1</v>
      </c>
      <c r="H5">
        <v>1</v>
      </c>
      <c r="I5">
        <f>$B$6*B5+C5*$C$6+D5*$D$6</f>
        <v>1</v>
      </c>
      <c r="J5" t="s">
        <v>0</v>
      </c>
      <c r="K5">
        <v>1</v>
      </c>
    </row>
    <row r="6" spans="1:11" x14ac:dyDescent="0.35">
      <c r="A6" t="s">
        <v>10</v>
      </c>
      <c r="B6">
        <v>0</v>
      </c>
      <c r="C6">
        <v>0.16666666666666666</v>
      </c>
      <c r="D6">
        <v>2.3809523809523815E-2</v>
      </c>
    </row>
    <row r="7" spans="1:11" x14ac:dyDescent="0.35">
      <c r="A7" t="s">
        <v>15</v>
      </c>
      <c r="B7">
        <f>SUM(B6:D6)</f>
        <v>0.19047619047619047</v>
      </c>
      <c r="C7" s="1" t="s">
        <v>13</v>
      </c>
    </row>
    <row r="8" spans="1:11" x14ac:dyDescent="0.35">
      <c r="A8" t="s">
        <v>16</v>
      </c>
      <c r="B8">
        <f>SUM(E3:E5)</f>
        <v>0.19047619047619047</v>
      </c>
      <c r="C8" s="1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F06E-B7D6-4D86-B3DB-C9BDF436DF4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user</cp:lastModifiedBy>
  <dcterms:created xsi:type="dcterms:W3CDTF">2015-06-05T18:19:34Z</dcterms:created>
  <dcterms:modified xsi:type="dcterms:W3CDTF">2022-11-29T11:01:37Z</dcterms:modified>
</cp:coreProperties>
</file>