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84BC28-5A78-4C52-8661-6AA0FBF5D609}" xr6:coauthVersionLast="47" xr6:coauthVersionMax="47" xr10:uidLastSave="{00000000-0000-0000-0000-000000000000}"/>
  <bookViews>
    <workbookView xWindow="8930" yWindow="2390" windowWidth="24640" windowHeight="11530" firstSheet="4" activeTab="11" xr2:uid="{823BCBE0-2452-40CE-9DA8-B08444A3EFA3}"/>
  </bookViews>
  <sheets>
    <sheet name="Answer Report 1" sheetId="8" r:id="rId1"/>
    <sheet name="Sensitivity Report 1" sheetId="9" r:id="rId2"/>
    <sheet name="Limits Report 1" sheetId="10" r:id="rId3"/>
    <sheet name="t1" sheetId="1" r:id="rId4"/>
    <sheet name="t1v2" sheetId="11" r:id="rId5"/>
    <sheet name="Answer Report 2" sheetId="13" r:id="rId6"/>
    <sheet name="Sensitivity Report 2" sheetId="14" r:id="rId7"/>
    <sheet name="Limits Report 2" sheetId="15" r:id="rId8"/>
    <sheet name="Answer Report 3" sheetId="16" r:id="rId9"/>
    <sheet name="Sensitivity Report 3" sheetId="17" r:id="rId10"/>
    <sheet name="Limits Report 3" sheetId="18" r:id="rId11"/>
    <sheet name="t2" sheetId="12" r:id="rId12"/>
  </sheets>
  <definedNames>
    <definedName name="solver_adj" localSheetId="3" hidden="1">'t1'!$B$7:$C$7</definedName>
    <definedName name="solver_adj" localSheetId="11" hidden="1">'t2'!$B$9:$E$12</definedName>
    <definedName name="solver_cvg" localSheetId="3" hidden="1">0.0001</definedName>
    <definedName name="solver_cvg" localSheetId="11" hidden="1">0.0001</definedName>
    <definedName name="solver_drv" localSheetId="3" hidden="1">1</definedName>
    <definedName name="solver_drv" localSheetId="11" hidden="1">1</definedName>
    <definedName name="solver_eng" localSheetId="3" hidden="1">2</definedName>
    <definedName name="solver_eng" localSheetId="11" hidden="1">1</definedName>
    <definedName name="solver_est" localSheetId="3" hidden="1">1</definedName>
    <definedName name="solver_est" localSheetId="11" hidden="1">1</definedName>
    <definedName name="solver_itr" localSheetId="3" hidden="1">2147483647</definedName>
    <definedName name="solver_itr" localSheetId="11" hidden="1">2147483647</definedName>
    <definedName name="solver_lhs1" localSheetId="3" hidden="1">'t1'!$B$9:$B$11</definedName>
    <definedName name="solver_lhs1" localSheetId="11" hidden="1">'t2'!$A$9:$A$12</definedName>
    <definedName name="solver_lhs2" localSheetId="11" hidden="1">'t2'!$B$8:$E$8</definedName>
    <definedName name="solver_lhs3" localSheetId="11" hidden="1">'t2'!$D$10</definedName>
    <definedName name="solver_lhs4" localSheetId="11" hidden="1">'t2'!$E$12</definedName>
    <definedName name="solver_mip" localSheetId="3" hidden="1">2147483647</definedName>
    <definedName name="solver_mip" localSheetId="11" hidden="1">2147483647</definedName>
    <definedName name="solver_mni" localSheetId="3" hidden="1">30</definedName>
    <definedName name="solver_mni" localSheetId="11" hidden="1">30</definedName>
    <definedName name="solver_mrt" localSheetId="3" hidden="1">0.075</definedName>
    <definedName name="solver_mrt" localSheetId="11" hidden="1">0.075</definedName>
    <definedName name="solver_msl" localSheetId="3" hidden="1">2</definedName>
    <definedName name="solver_msl" localSheetId="11" hidden="1">2</definedName>
    <definedName name="solver_neg" localSheetId="3" hidden="1">1</definedName>
    <definedName name="solver_neg" localSheetId="11" hidden="1">1</definedName>
    <definedName name="solver_nod" localSheetId="3" hidden="1">2147483647</definedName>
    <definedName name="solver_nod" localSheetId="11" hidden="1">2147483647</definedName>
    <definedName name="solver_num" localSheetId="3" hidden="1">1</definedName>
    <definedName name="solver_num" localSheetId="11" hidden="1">4</definedName>
    <definedName name="solver_nwt" localSheetId="3" hidden="1">1</definedName>
    <definedName name="solver_nwt" localSheetId="11" hidden="1">1</definedName>
    <definedName name="solver_opt" localSheetId="3" hidden="1">'t1'!$B$13</definedName>
    <definedName name="solver_opt" localSheetId="11" hidden="1">'t2'!$G$13</definedName>
    <definedName name="solver_pre" localSheetId="3" hidden="1">0.000001</definedName>
    <definedName name="solver_pre" localSheetId="11" hidden="1">0.000001</definedName>
    <definedName name="solver_rbv" localSheetId="3" hidden="1">1</definedName>
    <definedName name="solver_rbv" localSheetId="11" hidden="1">1</definedName>
    <definedName name="solver_rel1" localSheetId="3" hidden="1">1</definedName>
    <definedName name="solver_rel1" localSheetId="11" hidden="1">1</definedName>
    <definedName name="solver_rel2" localSheetId="11" hidden="1">3</definedName>
    <definedName name="solver_rel3" localSheetId="11" hidden="1">3</definedName>
    <definedName name="solver_rel4" localSheetId="11" hidden="1">1</definedName>
    <definedName name="solver_rhs1" localSheetId="3" hidden="1">'t1'!$D$9:$D$11</definedName>
    <definedName name="solver_rhs1" localSheetId="11" hidden="1">'t2'!$A$2:$A$5</definedName>
    <definedName name="solver_rhs2" localSheetId="11" hidden="1">'t2'!$B$1:$E$1</definedName>
    <definedName name="solver_rhs3" localSheetId="11" hidden="1">500</definedName>
    <definedName name="solver_rhs4" localSheetId="11" hidden="1">500</definedName>
    <definedName name="solver_rlx" localSheetId="3" hidden="1">2</definedName>
    <definedName name="solver_rlx" localSheetId="11" hidden="1">2</definedName>
    <definedName name="solver_rsd" localSheetId="3" hidden="1">0</definedName>
    <definedName name="solver_rsd" localSheetId="11" hidden="1">0</definedName>
    <definedName name="solver_scl" localSheetId="3" hidden="1">1</definedName>
    <definedName name="solver_scl" localSheetId="11" hidden="1">1</definedName>
    <definedName name="solver_sho" localSheetId="2" hidden="1">2</definedName>
    <definedName name="solver_sho" localSheetId="7" hidden="1">2</definedName>
    <definedName name="solver_sho" localSheetId="10" hidden="1">2</definedName>
    <definedName name="solver_sho" localSheetId="3" hidden="1">2</definedName>
    <definedName name="solver_sho" localSheetId="11" hidden="1">2</definedName>
    <definedName name="solver_ssz" localSheetId="3" hidden="1">100</definedName>
    <definedName name="solver_ssz" localSheetId="11" hidden="1">100</definedName>
    <definedName name="solver_tim" localSheetId="3" hidden="1">2147483647</definedName>
    <definedName name="solver_tim" localSheetId="11" hidden="1">2147483647</definedName>
    <definedName name="solver_tol" localSheetId="3" hidden="1">0.01</definedName>
    <definedName name="solver_tol" localSheetId="11" hidden="1">0.01</definedName>
    <definedName name="solver_typ" localSheetId="3" hidden="1">1</definedName>
    <definedName name="solver_typ" localSheetId="11" hidden="1">2</definedName>
    <definedName name="solver_val" localSheetId="3" hidden="1">0</definedName>
    <definedName name="solver_val" localSheetId="11" hidden="1">0</definedName>
    <definedName name="solver_ver" localSheetId="3" hidden="1">3</definedName>
    <definedName name="solver_ver" localSheetId="11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2" l="1"/>
  <c r="A10" i="12"/>
  <c r="A11" i="12"/>
  <c r="A12" i="12"/>
  <c r="B8" i="12"/>
  <c r="G12" i="12"/>
  <c r="G10" i="12"/>
  <c r="G11" i="12"/>
  <c r="G9" i="12"/>
  <c r="C8" i="12"/>
  <c r="D8" i="12"/>
  <c r="E8" i="12"/>
  <c r="K18" i="11"/>
  <c r="K19" i="11"/>
  <c r="H19" i="11"/>
  <c r="H17" i="11"/>
  <c r="C20" i="11"/>
  <c r="D20" i="11"/>
  <c r="E20" i="11"/>
  <c r="F20" i="11"/>
  <c r="G20" i="11"/>
  <c r="C19" i="11"/>
  <c r="E19" i="11"/>
  <c r="F19" i="11"/>
  <c r="G19" i="11"/>
  <c r="D19" i="11"/>
  <c r="C17" i="11"/>
  <c r="E17" i="11"/>
  <c r="F17" i="11"/>
  <c r="G17" i="11"/>
  <c r="D17" i="11"/>
  <c r="C12" i="11"/>
  <c r="C16" i="11" s="1"/>
  <c r="E12" i="11"/>
  <c r="E16" i="11" s="1"/>
  <c r="F12" i="11"/>
  <c r="F16" i="11" s="1"/>
  <c r="G12" i="11"/>
  <c r="G16" i="11" s="1"/>
  <c r="D12" i="11"/>
  <c r="D16" i="11" s="1"/>
  <c r="H10" i="11"/>
  <c r="H9" i="11"/>
  <c r="D10" i="11"/>
  <c r="E10" i="11"/>
  <c r="F10" i="11"/>
  <c r="G10" i="11"/>
  <c r="C10" i="11"/>
  <c r="D9" i="11"/>
  <c r="E9" i="11"/>
  <c r="F9" i="11"/>
  <c r="G9" i="11"/>
  <c r="C9" i="11"/>
  <c r="B13" i="1"/>
  <c r="B11" i="1"/>
  <c r="B10" i="1"/>
  <c r="B9" i="1"/>
  <c r="D11" i="1"/>
  <c r="D10" i="1"/>
  <c r="D9" i="1"/>
  <c r="G13" i="12" l="1"/>
</calcChain>
</file>

<file path=xl/sharedStrings.xml><?xml version="1.0" encoding="utf-8"?>
<sst xmlns="http://schemas.openxmlformats.org/spreadsheetml/2006/main" count="538" uniqueCount="148">
  <si>
    <t>Показатель</t>
  </si>
  <si>
    <t>Пшеница</t>
  </si>
  <si>
    <t>Гречиха</t>
  </si>
  <si>
    <t>Ресурсы</t>
  </si>
  <si>
    <t>-</t>
  </si>
  <si>
    <t>Прибыль за ц</t>
  </si>
  <si>
    <t>Решение, кол-во засеянных га</t>
  </si>
  <si>
    <t>Урожайность, ц с га</t>
  </si>
  <si>
    <t>Ресурс га</t>
  </si>
  <si>
    <t>&lt;=</t>
  </si>
  <si>
    <t>Целевая функция (прибыль)</t>
  </si>
  <si>
    <t>Microsoft Excel 16.0 Answer Report</t>
  </si>
  <si>
    <t>Worksheet: [Book1]Sheet1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</si>
  <si>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</si>
  <si>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</si>
  <si>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</si>
  <si>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</si>
  <si>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</si>
  <si>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</si>
  <si>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</si>
  <si>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</si>
  <si>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</si>
  <si>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</si>
  <si>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</si>
  <si>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</si>
  <si>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</si>
  <si>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</si>
  <si>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</si>
  <si>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</si>
  <si>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</si>
  <si>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</si>
  <si>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</si>
  <si>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$B$13</t>
  </si>
  <si>
    <t>Целевая функция (прибыль) Пшеница</t>
  </si>
  <si>
    <t>$B$7</t>
  </si>
  <si>
    <t>Решение, кол-во засеянных га Пшеница</t>
  </si>
  <si>
    <t>Contin</t>
  </si>
  <si>
    <t>$C$7</t>
  </si>
  <si>
    <t>Решение, кол-во засеянных га Гречиха</t>
  </si>
  <si>
    <t>$B$9</t>
  </si>
  <si>
    <t>$B$9&lt;=$D$9</t>
  </si>
  <si>
    <t>Not Binding</t>
  </si>
  <si>
    <t>$B$10</t>
  </si>
  <si>
    <t>$B$10&lt;=$D$10</t>
  </si>
  <si>
    <t>Binding</t>
  </si>
  <si>
    <t>$B$11</t>
  </si>
  <si>
    <t>$B$11&lt;=$D$11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</si>
  <si>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</si>
  <si>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</si>
  <si>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</si>
  <si>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</si>
  <si>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</si>
  <si>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</si>
  <si>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</si>
  <si>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</si>
  <si>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</si>
  <si>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</si>
  <si>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</si>
  <si>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</si>
  <si>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</si>
  <si>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</si>
  <si>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</si>
  <si>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</si>
  <si>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</si>
  <si>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</si>
  <si>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</si>
  <si>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</si>
  <si>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Ресурс механизаторов</t>
  </si>
  <si>
    <t>Ресурс ручного труда</t>
  </si>
  <si>
    <t>Report Created: 10/22/2022 5:03:43 AM</t>
  </si>
  <si>
    <t>Solution Time: 0.015 Seconds.</t>
  </si>
  <si>
    <t>Ресурс га Пшеница</t>
  </si>
  <si>
    <t>Ресурс механизаторов Пшеница</t>
  </si>
  <si>
    <t>Ресурс ручного труда Пшеница</t>
  </si>
  <si>
    <t>(2) Затраты ручного труда, чд</t>
  </si>
  <si>
    <t>(1) Затраты труда механизаторов, чд</t>
  </si>
  <si>
    <t>Базис</t>
  </si>
  <si>
    <t>x1</t>
  </si>
  <si>
    <t>x2</t>
  </si>
  <si>
    <t>x3</t>
  </si>
  <si>
    <t>bi</t>
  </si>
  <si>
    <t>bi/разреш ст</t>
  </si>
  <si>
    <t>4000/1=4000</t>
  </si>
  <si>
    <t>5000/1=5000</t>
  </si>
  <si>
    <t>9000/3=3000</t>
  </si>
  <si>
    <t>x4</t>
  </si>
  <si>
    <t>x5</t>
  </si>
  <si>
    <t>3000/0=inf</t>
  </si>
  <si>
    <t>6000/0=inf</t>
  </si>
  <si>
    <t>3000/2=1500</t>
  </si>
  <si>
    <t>6000/5=1200</t>
  </si>
  <si>
    <t>9000/1=9000</t>
  </si>
  <si>
    <t>x1=39000/15</t>
  </si>
  <si>
    <t>x2=6000/5</t>
  </si>
  <si>
    <r>
      <t>A</t>
    </r>
    <r>
      <rPr>
        <vertAlign val="subscript"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(склад)/B</t>
    </r>
    <r>
      <rPr>
        <vertAlign val="subscript"/>
        <sz val="14"/>
        <color theme="1"/>
        <rFont val="Times New Roman"/>
        <family val="1"/>
      </rPr>
      <t>j</t>
    </r>
    <r>
      <rPr>
        <sz val="14"/>
        <color theme="1"/>
        <rFont val="Times New Roman"/>
        <family val="1"/>
      </rPr>
      <t>(магазин)</t>
    </r>
  </si>
  <si>
    <t>Функция минимизации</t>
  </si>
  <si>
    <t>Сумма</t>
  </si>
  <si>
    <t>Суммы</t>
  </si>
  <si>
    <t>Worksheet: [Book1.xlsx]t2</t>
  </si>
  <si>
    <t>Report Created: 10/22/2022 7:56:44 AM</t>
  </si>
  <si>
    <t>Engine: GRG Nonlinear</t>
  </si>
  <si>
    <t>Solution Time: 0.031 Seconds.</t>
  </si>
  <si>
    <t>Iterations: 0 Subproblems: 0</t>
  </si>
  <si>
    <t xml:space="preserve"> Convergence 0.0001, Population Size 100, Random Seed 0, Derivatives Forward, Require Bounds</t>
  </si>
  <si>
    <t>Objective Cell (Min)</t>
  </si>
  <si>
    <t>$G$13</t>
  </si>
  <si>
    <t>Функция минимизации Сумма</t>
  </si>
  <si>
    <t>$C$9</t>
  </si>
  <si>
    <t>$D$9</t>
  </si>
  <si>
    <t>$E$9</t>
  </si>
  <si>
    <t>$C$10</t>
  </si>
  <si>
    <t>$D$10</t>
  </si>
  <si>
    <t>$E$10</t>
  </si>
  <si>
    <t>$C$11</t>
  </si>
  <si>
    <t>$D$11</t>
  </si>
  <si>
    <t>$E$11</t>
  </si>
  <si>
    <t>$B$12</t>
  </si>
  <si>
    <t>$C$12</t>
  </si>
  <si>
    <t>$D$12</t>
  </si>
  <si>
    <t>$E$12</t>
  </si>
  <si>
    <t>$A$9</t>
  </si>
  <si>
    <t>$A$9&lt;=$A$2</t>
  </si>
  <si>
    <t>$A$10</t>
  </si>
  <si>
    <t>$A$10&lt;=$A$3</t>
  </si>
  <si>
    <t>$A$11</t>
  </si>
  <si>
    <t>$A$11&lt;=$A$4</t>
  </si>
  <si>
    <t>$A$12</t>
  </si>
  <si>
    <t>$A$12&lt;=$A$5</t>
  </si>
  <si>
    <t>$B$8</t>
  </si>
  <si>
    <t>$B$8&gt;=$B$1</t>
  </si>
  <si>
    <t>$C$8</t>
  </si>
  <si>
    <t>$C$8&gt;=$C$1</t>
  </si>
  <si>
    <t>$D$8</t>
  </si>
  <si>
    <t>$D$8&gt;=$D$1</t>
  </si>
  <si>
    <t>$E$8</t>
  </si>
  <si>
    <t>$E$8&gt;=$E$1</t>
  </si>
  <si>
    <t>Gradient</t>
  </si>
  <si>
    <t>Lagrange</t>
  </si>
  <si>
    <t>Multiplier</t>
  </si>
  <si>
    <t>Report Created: 10/22/2022 7:56:45 AM</t>
  </si>
  <si>
    <t>x(4,4) &lt;= 500</t>
  </si>
  <si>
    <t>x(2,3) &gt;= 500</t>
  </si>
  <si>
    <t>Report Created: 10/22/2022 8:31:01 AM</t>
  </si>
  <si>
    <t>Solution Time: 0.047 Seconds.</t>
  </si>
  <si>
    <t>Iterations: 3 Subproblems: 0</t>
  </si>
  <si>
    <t>$D$10&gt;=500</t>
  </si>
  <si>
    <t>$E$12&lt;=500</t>
  </si>
  <si>
    <t>Report Created: 10/22/2022 8:31:02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</si>
</sst>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4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2" borderId="0" xfId="2"/>
    <xf numFmtId="0" fontId="1" fillId="3" borderId="0" xfId="3"/>
    <xf numFmtId="0" fontId="0" fillId="0" borderId="7" xfId="0" applyBorder="1"/>
    <xf numFmtId="0" fontId="1" fillId="2" borderId="8" xfId="2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2" applyBorder="1"/>
    <xf numFmtId="0" fontId="0" fillId="0" borderId="0" xfId="0" applyBorder="1"/>
    <xf numFmtId="0" fontId="0" fillId="0" borderId="11" xfId="0" applyBorder="1"/>
    <xf numFmtId="0" fontId="1" fillId="2" borderId="10" xfId="2" applyBorder="1"/>
    <xf numFmtId="0" fontId="1" fillId="2" borderId="11" xfId="2" applyBorder="1"/>
    <xf numFmtId="0" fontId="2" fillId="0" borderId="12" xfId="1" applyBorder="1"/>
    <xf numFmtId="0" fontId="1" fillId="2" borderId="13" xfId="2" applyBorder="1"/>
    <xf numFmtId="0" fontId="2" fillId="0" borderId="13" xfId="1" applyBorder="1"/>
    <xf numFmtId="0" fontId="2" fillId="0" borderId="14" xfId="1" applyBorder="1"/>
    <xf numFmtId="0" fontId="0" fillId="0" borderId="8" xfId="0" applyFont="1" applyBorder="1"/>
    <xf numFmtId="0" fontId="0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13" xfId="1" applyFill="1" applyBorder="1"/>
    <xf numFmtId="0" fontId="0" fillId="0" borderId="10" xfId="0" applyFill="1" applyBorder="1"/>
    <xf numFmtId="0" fontId="0" fillId="0" borderId="7" xfId="0" applyFill="1" applyBorder="1"/>
    <xf numFmtId="0" fontId="5" fillId="0" borderId="6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0" fillId="0" borderId="0" xfId="0" applyFill="1" applyBorder="1"/>
  </cellXfs>
  <cellStyles count="4">
    <cellStyle name="20% - Accent1" xfId="2" builtinId="30"/>
    <cellStyle name="20% - Accent2" xfId="3" builtinId="34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B776-4982-4C5C-B5CD-F4C49F824886}">
  <dimension ref="A1:G29"/>
  <sheetViews>
    <sheetView showGridLines="0" workbookViewId="0">
      <selection activeCell="C22" sqref="C22"/>
    </sheetView>
  </sheetViews>
  <sheetFormatPr defaultRowHeight="14.5" x14ac:dyDescent="0.35"/>
  <cols>
    <col min="1" max="1" width="2.1796875" customWidth="1"/>
    <col min="2" max="2" width="5.90625" bestFit="1" customWidth="1"/>
    <col min="3" max="3" width="35.7265625" bestFit="1" customWidth="1"/>
    <col min="4" max="4" width="12.453125" bestFit="1" customWidth="1"/>
    <col min="5" max="5" width="13.26953125" bestFit="1" customWidth="1"/>
    <col min="6" max="6" width="10.453125" bestFit="1" customWidth="1"/>
    <col min="7" max="7" width="5" bestFit="1" customWidth="1"/>
  </cols>
  <sheetData>
    <row r="1" spans="1:5" x14ac:dyDescent="0.35">
      <c r="A1" s="1" t="s">
        <v>11</v>
      </c>
    </row>
    <row r="2" spans="1:5" x14ac:dyDescent="0.35">
      <c r="A2" s="1" t="s">
        <v>12</v>
      </c>
    </row>
    <row r="3" spans="1:5" x14ac:dyDescent="0.35">
      <c r="A3" s="1" t="s">
        <v>69</v>
      </c>
    </row>
    <row r="4" spans="1:5" x14ac:dyDescent="0.35">
      <c r="A4" s="1" t="s">
        <v>13</v>
      </c>
    </row>
    <row r="5" spans="1:5" x14ac:dyDescent="0.35">
      <c r="A5" s="1" t="s">
        <v>14</v>
      </c>
    </row>
    <row r="6" spans="1:5" x14ac:dyDescent="0.35">
      <c r="A6" s="1"/>
      <c r="B6" t="s">
        <v>15</v>
      </c>
    </row>
    <row r="7" spans="1:5" x14ac:dyDescent="0.35">
      <c r="A7" s="1"/>
      <c r="B7" t="s">
        <v>70</v>
      </c>
    </row>
    <row r="8" spans="1:5" x14ac:dyDescent="0.35">
      <c r="A8" s="1"/>
      <c r="B8" t="s">
        <v>16</v>
      </c>
    </row>
    <row r="9" spans="1:5" x14ac:dyDescent="0.35">
      <c r="A9" s="1" t="s">
        <v>17</v>
      </c>
    </row>
    <row r="10" spans="1:5" x14ac:dyDescent="0.35">
      <c r="B10" t="s">
        <v>18</v>
      </c>
    </row>
    <row r="11" spans="1:5" x14ac:dyDescent="0.35">
      <c r="B11" t="s">
        <v>19</v>
      </c>
    </row>
    <row r="14" spans="1:5" ht="15" thickBot="1" x14ac:dyDescent="0.4">
      <c r="A14" t="s">
        <v>20</v>
      </c>
    </row>
    <row r="15" spans="1:5" ht="15" thickBot="1" x14ac:dyDescent="0.4">
      <c r="B15" s="3" t="s">
        <v>21</v>
      </c>
      <c r="C15" s="3" t="s">
        <v>22</v>
      </c>
      <c r="D15" s="3" t="s">
        <v>23</v>
      </c>
      <c r="E15" s="3" t="s">
        <v>24</v>
      </c>
    </row>
    <row r="16" spans="1:5" ht="15" thickBot="1" x14ac:dyDescent="0.4">
      <c r="B16" s="2" t="s">
        <v>32</v>
      </c>
      <c r="C16" s="2" t="s">
        <v>33</v>
      </c>
      <c r="D16" s="5">
        <v>64000</v>
      </c>
      <c r="E16" s="5">
        <v>64000</v>
      </c>
    </row>
    <row r="19" spans="1:7" ht="15" thickBot="1" x14ac:dyDescent="0.4">
      <c r="A19" t="s">
        <v>25</v>
      </c>
    </row>
    <row r="20" spans="1:7" ht="15" thickBot="1" x14ac:dyDescent="0.4"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26</v>
      </c>
    </row>
    <row r="21" spans="1:7" x14ac:dyDescent="0.35">
      <c r="B21" s="4" t="s">
        <v>34</v>
      </c>
      <c r="C21" s="4" t="s">
        <v>35</v>
      </c>
      <c r="D21" s="6">
        <v>2600</v>
      </c>
      <c r="E21" s="6">
        <v>2600</v>
      </c>
      <c r="F21" s="4" t="s">
        <v>36</v>
      </c>
    </row>
    <row r="22" spans="1:7" ht="15" thickBot="1" x14ac:dyDescent="0.4">
      <c r="B22" s="2" t="s">
        <v>37</v>
      </c>
      <c r="C22" s="2" t="s">
        <v>38</v>
      </c>
      <c r="D22" s="5">
        <v>1200</v>
      </c>
      <c r="E22" s="5">
        <v>1200</v>
      </c>
      <c r="F22" s="2" t="s">
        <v>36</v>
      </c>
    </row>
    <row r="25" spans="1:7" ht="15" thickBot="1" x14ac:dyDescent="0.4">
      <c r="A25" t="s">
        <v>27</v>
      </c>
    </row>
    <row r="26" spans="1:7" ht="15" thickBot="1" x14ac:dyDescent="0.4">
      <c r="B26" s="3" t="s">
        <v>21</v>
      </c>
      <c r="C26" s="3" t="s">
        <v>22</v>
      </c>
      <c r="D26" s="3" t="s">
        <v>28</v>
      </c>
      <c r="E26" s="3" t="s">
        <v>29</v>
      </c>
      <c r="F26" s="3" t="s">
        <v>30</v>
      </c>
      <c r="G26" s="3" t="s">
        <v>31</v>
      </c>
    </row>
    <row r="27" spans="1:7" x14ac:dyDescent="0.35">
      <c r="B27" s="4" t="s">
        <v>39</v>
      </c>
      <c r="C27" s="4" t="s">
        <v>71</v>
      </c>
      <c r="D27" s="6">
        <v>3800</v>
      </c>
      <c r="E27" s="4" t="s">
        <v>40</v>
      </c>
      <c r="F27" s="4" t="s">
        <v>41</v>
      </c>
      <c r="G27" s="4">
        <v>200</v>
      </c>
    </row>
    <row r="28" spans="1:7" x14ac:dyDescent="0.35">
      <c r="B28" s="4" t="s">
        <v>42</v>
      </c>
      <c r="C28" s="4" t="s">
        <v>72</v>
      </c>
      <c r="D28" s="6">
        <v>5000</v>
      </c>
      <c r="E28" s="4" t="s">
        <v>43</v>
      </c>
      <c r="F28" s="4" t="s">
        <v>44</v>
      </c>
      <c r="G28" s="4">
        <v>0</v>
      </c>
    </row>
    <row r="29" spans="1:7" ht="15" thickBot="1" x14ac:dyDescent="0.4">
      <c r="B29" s="2" t="s">
        <v>45</v>
      </c>
      <c r="C29" s="2" t="s">
        <v>73</v>
      </c>
      <c r="D29" s="5">
        <v>9000</v>
      </c>
      <c r="E29" s="2" t="s">
        <v>46</v>
      </c>
      <c r="F29" s="2" t="s">
        <v>44</v>
      </c>
      <c r="G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344-E612-4169-957B-A2772116ED60}">
  <dimension ref="A1:H17"/>
  <sheetViews>
    <sheetView showGridLines="0" topLeftCell="A28" zoomScale="160" zoomScaleNormal="160" workbookViewId="0">
      <selection activeCell="D17" sqref="D17"/>
    </sheetView>
  </sheetViews>
  <sheetFormatPr defaultRowHeight="14.5" x14ac:dyDescent="0.35"/>
  <cols>
    <col min="1" max="1" width="2.1796875" customWidth="1"/>
    <col min="2" max="2" width="5.90625" bestFit="1" customWidth="1"/>
    <col min="3" max="3" width="35.7265625" bestFit="1" customWidth="1"/>
    <col min="4" max="4" width="5.54296875" bestFit="1" customWidth="1"/>
    <col min="5" max="5" width="8" bestFit="1" customWidth="1"/>
    <col min="6" max="6" width="9.81640625" bestFit="1" customWidth="1"/>
    <col min="7" max="7" width="9" bestFit="1" customWidth="1"/>
    <col min="8" max="8" width="11.81640625" bestFit="1" customWidth="1"/>
  </cols>
  <sheetData>
    <row r="1" spans="1:8" x14ac:dyDescent="0.35">
      <c r="A1" s="1" t="s">
        <v>47</v>
      </c>
    </row>
    <row r="2" spans="1:8" x14ac:dyDescent="0.35">
      <c r="A2" s="1" t="s">
        <v>12</v>
      </c>
    </row>
    <row r="3" spans="1:8" x14ac:dyDescent="0.35">
      <c r="A3" s="1" t="s">
        <v>69</v>
      </c>
    </row>
    <row r="6" spans="1:8" ht="15" thickBot="1" x14ac:dyDescent="0.4">
      <c r="A6" t="s">
        <v>25</v>
      </c>
    </row>
    <row r="7" spans="1:8" x14ac:dyDescent="0.35">
      <c r="B7" s="7"/>
      <c r="C7" s="7"/>
      <c r="D7" s="7" t="s">
        <v>48</v>
      </c>
      <c r="E7" s="7" t="s">
        <v>50</v>
      </c>
      <c r="F7" s="7" t="s">
        <v>52</v>
      </c>
      <c r="G7" s="7" t="s">
        <v>54</v>
      </c>
      <c r="H7" s="7" t="s">
        <v>54</v>
      </c>
    </row>
    <row r="8" spans="1:8" ht="15" thickBot="1" x14ac:dyDescent="0.4">
      <c r="B8" s="8" t="s">
        <v>21</v>
      </c>
      <c r="C8" s="8" t="s">
        <v>22</v>
      </c>
      <c r="D8" s="8" t="s">
        <v>49</v>
      </c>
      <c r="E8" s="8" t="s">
        <v>51</v>
      </c>
      <c r="F8" s="8" t="s">
        <v>53</v>
      </c>
      <c r="G8" s="8" t="s">
        <v>55</v>
      </c>
      <c r="H8" s="8" t="s">
        <v>56</v>
      </c>
    </row>
    <row r="9" spans="1:8" x14ac:dyDescent="0.35">
      <c r="B9" s="4" t="s">
        <v>34</v>
      </c>
      <c r="C9" s="4" t="s">
        <v>35</v>
      </c>
      <c r="D9" s="4">
        <v>2600</v>
      </c>
      <c r="E9" s="4">
        <v>0</v>
      </c>
      <c r="F9" s="4">
        <v>20</v>
      </c>
      <c r="G9" s="4">
        <v>10.000000000000004</v>
      </c>
      <c r="H9" s="4">
        <v>14.999999999999998</v>
      </c>
    </row>
    <row r="10" spans="1:8" ht="15" thickBot="1" x14ac:dyDescent="0.4">
      <c r="B10" s="2" t="s">
        <v>37</v>
      </c>
      <c r="C10" s="2" t="s">
        <v>38</v>
      </c>
      <c r="D10" s="2">
        <v>1200</v>
      </c>
      <c r="E10" s="2">
        <v>0</v>
      </c>
      <c r="F10" s="2">
        <v>10</v>
      </c>
      <c r="G10" s="2">
        <v>29.999999999999996</v>
      </c>
      <c r="H10" s="2">
        <v>3.3333333333333344</v>
      </c>
    </row>
    <row r="12" spans="1:8" ht="15" thickBot="1" x14ac:dyDescent="0.4">
      <c r="A12" t="s">
        <v>27</v>
      </c>
    </row>
    <row r="13" spans="1:8" x14ac:dyDescent="0.35">
      <c r="B13" s="7"/>
      <c r="C13" s="7"/>
      <c r="D13" s="7" t="s">
        <v>48</v>
      </c>
      <c r="E13" s="7" t="s">
        <v>57</v>
      </c>
      <c r="F13" s="7" t="s">
        <v>59</v>
      </c>
      <c r="G13" s="7" t="s">
        <v>54</v>
      </c>
      <c r="H13" s="7" t="s">
        <v>54</v>
      </c>
    </row>
    <row r="14" spans="1:8" ht="15" thickBot="1" x14ac:dyDescent="0.4">
      <c r="B14" s="8" t="s">
        <v>21</v>
      </c>
      <c r="C14" s="8" t="s">
        <v>22</v>
      </c>
      <c r="D14" s="8" t="s">
        <v>49</v>
      </c>
      <c r="E14" s="8" t="s">
        <v>58</v>
      </c>
      <c r="F14" s="8" t="s">
        <v>60</v>
      </c>
      <c r="G14" s="8" t="s">
        <v>55</v>
      </c>
      <c r="H14" s="8" t="s">
        <v>56</v>
      </c>
    </row>
    <row r="15" spans="1:8" x14ac:dyDescent="0.35">
      <c r="B15" s="4" t="s">
        <v>39</v>
      </c>
      <c r="C15" s="4" t="s">
        <v>71</v>
      </c>
      <c r="D15" s="4">
        <v>3800</v>
      </c>
      <c r="E15" s="4">
        <v>0</v>
      </c>
      <c r="F15" s="4">
        <v>4000</v>
      </c>
      <c r="G15" s="4">
        <v>1E+30</v>
      </c>
      <c r="H15" s="4">
        <v>199.99999999999989</v>
      </c>
    </row>
    <row r="16" spans="1:8" x14ac:dyDescent="0.35">
      <c r="B16" s="4" t="s">
        <v>42</v>
      </c>
      <c r="C16" s="4" t="s">
        <v>72</v>
      </c>
      <c r="D16" s="4">
        <v>5000</v>
      </c>
      <c r="E16" s="4">
        <v>2.0000000000000004</v>
      </c>
      <c r="F16" s="4">
        <v>5000</v>
      </c>
      <c r="G16" s="4">
        <v>499.99999999999972</v>
      </c>
      <c r="H16" s="4">
        <v>2000</v>
      </c>
    </row>
    <row r="17" spans="2:8" ht="15" thickBot="1" x14ac:dyDescent="0.4">
      <c r="B17" s="2" t="s">
        <v>45</v>
      </c>
      <c r="C17" s="2" t="s">
        <v>73</v>
      </c>
      <c r="D17" s="2">
        <v>9000</v>
      </c>
      <c r="E17" s="2">
        <v>5.9999999999999991</v>
      </c>
      <c r="F17" s="2">
        <v>9000</v>
      </c>
      <c r="G17" s="2">
        <v>999.99999999999955</v>
      </c>
      <c r="H17" s="2">
        <v>6500.0000000000009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EF60-98D9-4C40-BF85-74016C5FDFBB}">
  <dimension ref="A1:J14"/>
  <sheetViews>
    <sheetView showGridLines="0" workbookViewId="0"/>
  </sheetViews>
  <sheetFormatPr defaultRowHeight="14.5" x14ac:dyDescent="0.35"/>
  <cols>
    <col min="1" max="1" width="2.1796875" customWidth="1"/>
    <col min="2" max="2" width="5.90625" bestFit="1" customWidth="1"/>
    <col min="3" max="3" width="35.7265625" bestFit="1" customWidth="1"/>
    <col min="4" max="4" width="5.81640625" bestFit="1" customWidth="1"/>
    <col min="5" max="5" width="2.1796875" customWidth="1"/>
    <col min="6" max="6" width="5.90625" bestFit="1" customWidth="1"/>
    <col min="8" max="8" width="2.1796875" customWidth="1"/>
    <col min="9" max="9" width="6" bestFit="1" customWidth="1"/>
  </cols>
  <sheetData>
    <row r="1" spans="1:10" x14ac:dyDescent="0.35">
      <c r="A1" s="1" t="s">
        <v>61</v>
      </c>
    </row>
    <row r="2" spans="1:10" x14ac:dyDescent="0.35">
      <c r="A2" s="1" t="s">
        <v>12</v>
      </c>
    </row>
    <row r="3" spans="1:10" x14ac:dyDescent="0.35">
      <c r="A3" s="1" t="s">
        <v>69</v>
      </c>
    </row>
    <row r="5" spans="1:10" ht="15" thickBot="1" x14ac:dyDescent="0.4"/>
    <row r="6" spans="1:10" x14ac:dyDescent="0.35">
      <c r="B6" s="7"/>
      <c r="C6" s="7" t="s">
        <v>52</v>
      </c>
      <c r="D6" s="7"/>
    </row>
    <row r="7" spans="1:10" ht="15" thickBot="1" x14ac:dyDescent="0.4">
      <c r="B7" s="8" t="s">
        <v>21</v>
      </c>
      <c r="C7" s="8" t="s">
        <v>22</v>
      </c>
      <c r="D7" s="8" t="s">
        <v>49</v>
      </c>
    </row>
    <row r="8" spans="1:10" ht="15" thickBot="1" x14ac:dyDescent="0.4">
      <c r="B8" s="2" t="s">
        <v>32</v>
      </c>
      <c r="C8" s="2" t="s">
        <v>33</v>
      </c>
      <c r="D8" s="5">
        <v>64000</v>
      </c>
    </row>
    <row r="10" spans="1:10" ht="15" thickBot="1" x14ac:dyDescent="0.4"/>
    <row r="11" spans="1:10" x14ac:dyDescent="0.35">
      <c r="B11" s="7"/>
      <c r="C11" s="7" t="s">
        <v>62</v>
      </c>
      <c r="D11" s="7"/>
      <c r="F11" s="7" t="s">
        <v>63</v>
      </c>
      <c r="G11" s="7" t="s">
        <v>52</v>
      </c>
      <c r="I11" s="7" t="s">
        <v>66</v>
      </c>
      <c r="J11" s="7" t="s">
        <v>52</v>
      </c>
    </row>
    <row r="12" spans="1:10" ht="15" thickBot="1" x14ac:dyDescent="0.4">
      <c r="B12" s="8" t="s">
        <v>21</v>
      </c>
      <c r="C12" s="8" t="s">
        <v>22</v>
      </c>
      <c r="D12" s="8" t="s">
        <v>49</v>
      </c>
      <c r="F12" s="8" t="s">
        <v>64</v>
      </c>
      <c r="G12" s="8" t="s">
        <v>65</v>
      </c>
      <c r="I12" s="8" t="s">
        <v>64</v>
      </c>
      <c r="J12" s="8" t="s">
        <v>65</v>
      </c>
    </row>
    <row r="13" spans="1:10" x14ac:dyDescent="0.35">
      <c r="B13" s="4" t="s">
        <v>34</v>
      </c>
      <c r="C13" s="4" t="s">
        <v>35</v>
      </c>
      <c r="D13" s="6">
        <v>2600</v>
      </c>
      <c r="F13" s="6">
        <v>0</v>
      </c>
      <c r="G13" s="6">
        <v>12000</v>
      </c>
      <c r="I13" s="6">
        <v>2600</v>
      </c>
      <c r="J13" s="6">
        <v>64000</v>
      </c>
    </row>
    <row r="14" spans="1:10" ht="15" thickBot="1" x14ac:dyDescent="0.4">
      <c r="B14" s="2" t="s">
        <v>37</v>
      </c>
      <c r="C14" s="2" t="s">
        <v>38</v>
      </c>
      <c r="D14" s="5">
        <v>1200</v>
      </c>
      <c r="F14" s="5">
        <v>0</v>
      </c>
      <c r="G14" s="5">
        <v>52000</v>
      </c>
      <c r="I14" s="5">
        <v>1200</v>
      </c>
      <c r="J14" s="5">
        <v>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0AFA-E059-42F2-8358-EA0F25AD92F4}">
  <dimension ref="A1:D13"/>
  <sheetViews>
    <sheetView zoomScale="175" zoomScaleNormal="175" workbookViewId="0">
      <selection activeCell="B7" sqref="B7"/>
    </sheetView>
  </sheetViews>
  <sheetFormatPr defaultRowHeight="14.5" x14ac:dyDescent="0.35"/>
  <cols>
    <col min="1" max="1" width="3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s="9">
        <v>20</v>
      </c>
      <c r="C2" s="9">
        <v>10</v>
      </c>
      <c r="D2" s="9" t="s">
        <v>4</v>
      </c>
    </row>
    <row r="3" spans="1:4" x14ac:dyDescent="0.35">
      <c r="A3" t="s">
        <v>75</v>
      </c>
      <c r="B3" s="9">
        <v>1</v>
      </c>
      <c r="C3" s="9">
        <v>2</v>
      </c>
      <c r="D3" s="9">
        <v>5000</v>
      </c>
    </row>
    <row r="4" spans="1:4" x14ac:dyDescent="0.35">
      <c r="A4" t="s">
        <v>74</v>
      </c>
      <c r="B4" s="9">
        <v>3</v>
      </c>
      <c r="C4" s="9">
        <v>1</v>
      </c>
      <c r="D4" s="9">
        <v>9000</v>
      </c>
    </row>
    <row r="5" spans="1:4" x14ac:dyDescent="0.35">
      <c r="A5" t="s">
        <v>8</v>
      </c>
      <c r="B5" s="9"/>
      <c r="C5" s="9"/>
      <c r="D5" s="9">
        <v>4000</v>
      </c>
    </row>
    <row r="6" spans="1:4" x14ac:dyDescent="0.35">
      <c r="A6" t="s">
        <v>5</v>
      </c>
      <c r="B6" s="9">
        <v>4</v>
      </c>
      <c r="C6" s="9">
        <v>10</v>
      </c>
      <c r="D6" s="9"/>
    </row>
    <row r="7" spans="1:4" x14ac:dyDescent="0.35">
      <c r="A7" s="1" t="s">
        <v>6</v>
      </c>
      <c r="B7" s="10">
        <v>2600</v>
      </c>
      <c r="C7" s="10">
        <v>1200</v>
      </c>
    </row>
    <row r="9" spans="1:4" x14ac:dyDescent="0.35">
      <c r="A9" s="1" t="s">
        <v>8</v>
      </c>
      <c r="B9" s="10">
        <f>B7+C7</f>
        <v>3800</v>
      </c>
      <c r="C9" s="10" t="s">
        <v>9</v>
      </c>
      <c r="D9" s="10">
        <f>D5</f>
        <v>4000</v>
      </c>
    </row>
    <row r="10" spans="1:4" x14ac:dyDescent="0.35">
      <c r="A10" s="1" t="s">
        <v>67</v>
      </c>
      <c r="B10" s="10">
        <f>B3*B7+C3*C7</f>
        <v>5000</v>
      </c>
      <c r="C10" s="10" t="s">
        <v>9</v>
      </c>
      <c r="D10" s="10">
        <f>D3</f>
        <v>5000</v>
      </c>
    </row>
    <row r="11" spans="1:4" x14ac:dyDescent="0.35">
      <c r="A11" s="1" t="s">
        <v>68</v>
      </c>
      <c r="B11" s="10">
        <f>B4*B7+C4*C7</f>
        <v>9000</v>
      </c>
      <c r="C11" s="10" t="s">
        <v>9</v>
      </c>
      <c r="D11" s="10">
        <f>D4</f>
        <v>9000</v>
      </c>
    </row>
    <row r="12" spans="1:4" x14ac:dyDescent="0.35">
      <c r="A12" s="1"/>
    </row>
    <row r="13" spans="1:4" x14ac:dyDescent="0.35">
      <c r="A13" s="1" t="s">
        <v>10</v>
      </c>
      <c r="B13">
        <f>B2*B7+C2*C7</f>
        <v>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694A-356C-4862-B509-5E0FD2EBF1CC}">
  <dimension ref="B4:K20"/>
  <sheetViews>
    <sheetView zoomScale="160" zoomScaleNormal="160" workbookViewId="0">
      <selection activeCell="K12" sqref="K12"/>
    </sheetView>
  </sheetViews>
  <sheetFormatPr defaultRowHeight="14.5" x14ac:dyDescent="0.35"/>
  <cols>
    <col min="3" max="3" width="3.54296875" bestFit="1" customWidth="1"/>
    <col min="4" max="4" width="4.26953125" bestFit="1" customWidth="1"/>
    <col min="5" max="5" width="2.81640625" bestFit="1" customWidth="1"/>
    <col min="6" max="6" width="3.1796875" bestFit="1" customWidth="1"/>
    <col min="7" max="7" width="3.26953125" bestFit="1" customWidth="1"/>
    <col min="8" max="8" width="5.81640625" bestFit="1" customWidth="1"/>
    <col min="9" max="9" width="11.7265625" bestFit="1" customWidth="1"/>
    <col min="10" max="10" width="11.54296875" bestFit="1" customWidth="1"/>
  </cols>
  <sheetData>
    <row r="4" spans="2:9" ht="15" thickBot="1" x14ac:dyDescent="0.4">
      <c r="B4" t="s">
        <v>76</v>
      </c>
      <c r="C4" t="s">
        <v>77</v>
      </c>
      <c r="D4" t="s">
        <v>78</v>
      </c>
      <c r="E4" t="s">
        <v>79</v>
      </c>
      <c r="F4" t="s">
        <v>85</v>
      </c>
      <c r="G4" t="s">
        <v>86</v>
      </c>
      <c r="H4" t="s">
        <v>80</v>
      </c>
      <c r="I4" t="s">
        <v>81</v>
      </c>
    </row>
    <row r="5" spans="2:9" x14ac:dyDescent="0.35">
      <c r="B5" s="11" t="s">
        <v>79</v>
      </c>
      <c r="C5" s="12">
        <v>1</v>
      </c>
      <c r="D5" s="13">
        <v>1</v>
      </c>
      <c r="E5" s="13">
        <v>1</v>
      </c>
      <c r="F5" s="13">
        <v>0</v>
      </c>
      <c r="G5" s="13">
        <v>0</v>
      </c>
      <c r="H5" s="13">
        <v>4000</v>
      </c>
      <c r="I5" s="14" t="s">
        <v>82</v>
      </c>
    </row>
    <row r="6" spans="2:9" x14ac:dyDescent="0.35">
      <c r="B6" s="15" t="s">
        <v>85</v>
      </c>
      <c r="C6" s="16">
        <v>1</v>
      </c>
      <c r="D6" s="17">
        <v>2</v>
      </c>
      <c r="E6" s="17">
        <v>0</v>
      </c>
      <c r="F6" s="17">
        <v>1</v>
      </c>
      <c r="G6" s="17">
        <v>0</v>
      </c>
      <c r="H6" s="17">
        <v>5000</v>
      </c>
      <c r="I6" s="18" t="s">
        <v>83</v>
      </c>
    </row>
    <row r="7" spans="2:9" x14ac:dyDescent="0.35">
      <c r="B7" s="19" t="s">
        <v>86</v>
      </c>
      <c r="C7" s="16">
        <v>3</v>
      </c>
      <c r="D7" s="16">
        <v>1</v>
      </c>
      <c r="E7" s="16">
        <v>0</v>
      </c>
      <c r="F7" s="16">
        <v>0</v>
      </c>
      <c r="G7" s="16">
        <v>1</v>
      </c>
      <c r="H7" s="16">
        <v>9000</v>
      </c>
      <c r="I7" s="20" t="s">
        <v>84</v>
      </c>
    </row>
    <row r="8" spans="2:9" ht="15" thickBot="1" x14ac:dyDescent="0.4">
      <c r="B8" s="21"/>
      <c r="C8" s="22">
        <v>-20</v>
      </c>
      <c r="D8" s="23">
        <v>-10</v>
      </c>
      <c r="E8" s="23">
        <v>0</v>
      </c>
      <c r="F8" s="23">
        <v>0</v>
      </c>
      <c r="G8" s="23">
        <v>0</v>
      </c>
      <c r="H8" s="23"/>
      <c r="I8" s="24"/>
    </row>
    <row r="9" spans="2:9" x14ac:dyDescent="0.35">
      <c r="B9" s="11" t="s">
        <v>79</v>
      </c>
      <c r="C9" s="12">
        <f>C5*3-C7</f>
        <v>0</v>
      </c>
      <c r="D9" s="25">
        <f t="shared" ref="D9:H9" si="0">D5*3-D7</f>
        <v>2</v>
      </c>
      <c r="E9" s="25">
        <f t="shared" si="0"/>
        <v>3</v>
      </c>
      <c r="F9" s="25">
        <f t="shared" si="0"/>
        <v>0</v>
      </c>
      <c r="G9" s="25">
        <f t="shared" si="0"/>
        <v>-1</v>
      </c>
      <c r="H9" s="25">
        <f t="shared" si="0"/>
        <v>3000</v>
      </c>
      <c r="I9" s="14" t="s">
        <v>87</v>
      </c>
    </row>
    <row r="10" spans="2:9" x14ac:dyDescent="0.35">
      <c r="B10" s="15" t="s">
        <v>85</v>
      </c>
      <c r="C10" s="16">
        <f>C6*3-C7</f>
        <v>0</v>
      </c>
      <c r="D10" s="26">
        <f t="shared" ref="D10:H10" si="1">D6*3-D7</f>
        <v>5</v>
      </c>
      <c r="E10" s="26">
        <f t="shared" si="1"/>
        <v>0</v>
      </c>
      <c r="F10" s="26">
        <f t="shared" si="1"/>
        <v>3</v>
      </c>
      <c r="G10" s="26">
        <f t="shared" si="1"/>
        <v>-1</v>
      </c>
      <c r="H10" s="26">
        <f t="shared" si="1"/>
        <v>6000</v>
      </c>
      <c r="I10" s="18" t="s">
        <v>88</v>
      </c>
    </row>
    <row r="11" spans="2:9" x14ac:dyDescent="0.35">
      <c r="B11" s="19" t="s">
        <v>77</v>
      </c>
      <c r="C11" s="16">
        <v>3</v>
      </c>
      <c r="D11" s="16">
        <v>1</v>
      </c>
      <c r="E11" s="16">
        <v>0</v>
      </c>
      <c r="F11" s="16">
        <v>0</v>
      </c>
      <c r="G11" s="16">
        <v>1</v>
      </c>
      <c r="H11" s="16">
        <v>9000</v>
      </c>
      <c r="I11" s="20" t="s">
        <v>84</v>
      </c>
    </row>
    <row r="12" spans="2:9" ht="15" thickBot="1" x14ac:dyDescent="0.4">
      <c r="B12" s="27"/>
      <c r="C12" s="22">
        <f>C8/-10-C7</f>
        <v>-1</v>
      </c>
      <c r="D12" s="23">
        <f>D8/-10-D7</f>
        <v>0</v>
      </c>
      <c r="E12" s="23">
        <f t="shared" ref="E12:G12" si="2">E8/-10-E7</f>
        <v>0</v>
      </c>
      <c r="F12" s="23">
        <f t="shared" si="2"/>
        <v>0</v>
      </c>
      <c r="G12" s="23">
        <f t="shared" si="2"/>
        <v>-1</v>
      </c>
      <c r="H12" s="28"/>
      <c r="I12" s="29"/>
    </row>
    <row r="13" spans="2:9" x14ac:dyDescent="0.35">
      <c r="B13" s="32" t="s">
        <v>79</v>
      </c>
      <c r="C13" s="13">
        <v>0</v>
      </c>
      <c r="D13" s="12">
        <v>2</v>
      </c>
      <c r="E13" s="13">
        <v>3</v>
      </c>
      <c r="F13" s="13">
        <v>0</v>
      </c>
      <c r="G13" s="13">
        <v>-1</v>
      </c>
      <c r="H13" s="13">
        <v>3000</v>
      </c>
      <c r="I13" s="14" t="s">
        <v>89</v>
      </c>
    </row>
    <row r="14" spans="2:9" x14ac:dyDescent="0.35">
      <c r="B14" s="19" t="s">
        <v>85</v>
      </c>
      <c r="C14" s="16">
        <v>0</v>
      </c>
      <c r="D14" s="16">
        <v>5</v>
      </c>
      <c r="E14" s="16">
        <v>0</v>
      </c>
      <c r="F14" s="16">
        <v>3</v>
      </c>
      <c r="G14" s="16">
        <v>-1</v>
      </c>
      <c r="H14" s="16">
        <v>6000</v>
      </c>
      <c r="I14" s="20" t="s">
        <v>90</v>
      </c>
    </row>
    <row r="15" spans="2:9" x14ac:dyDescent="0.35">
      <c r="B15" s="31" t="s">
        <v>77</v>
      </c>
      <c r="C15" s="17">
        <v>3</v>
      </c>
      <c r="D15" s="16">
        <v>1</v>
      </c>
      <c r="E15" s="17">
        <v>0</v>
      </c>
      <c r="F15" s="17">
        <v>0</v>
      </c>
      <c r="G15" s="17">
        <v>1</v>
      </c>
      <c r="H15" s="17">
        <v>9000</v>
      </c>
      <c r="I15" s="18" t="s">
        <v>91</v>
      </c>
    </row>
    <row r="16" spans="2:9" ht="15" thickBot="1" x14ac:dyDescent="0.4">
      <c r="B16" s="27"/>
      <c r="C16" s="23">
        <f>C12*-3-C11</f>
        <v>0</v>
      </c>
      <c r="D16" s="30">
        <f t="shared" ref="D16:G16" si="3">D12*-3-D11</f>
        <v>-1</v>
      </c>
      <c r="E16" s="23">
        <f t="shared" si="3"/>
        <v>0</v>
      </c>
      <c r="F16" s="23">
        <f t="shared" si="3"/>
        <v>0</v>
      </c>
      <c r="G16" s="23">
        <f t="shared" si="3"/>
        <v>2</v>
      </c>
      <c r="H16" s="28"/>
      <c r="I16" s="29"/>
    </row>
    <row r="17" spans="2:11" x14ac:dyDescent="0.35">
      <c r="B17" s="32" t="s">
        <v>79</v>
      </c>
      <c r="C17" s="13">
        <f>C13*5/2-C14</f>
        <v>0</v>
      </c>
      <c r="D17" s="13">
        <f>D13*5/2-D14</f>
        <v>0</v>
      </c>
      <c r="E17" s="13">
        <f t="shared" ref="E17:H17" si="4">E13*5/2-E14</f>
        <v>7.5</v>
      </c>
      <c r="F17" s="13">
        <f t="shared" si="4"/>
        <v>-3</v>
      </c>
      <c r="G17" s="13">
        <f t="shared" si="4"/>
        <v>-1.5</v>
      </c>
      <c r="H17" s="13">
        <f t="shared" si="4"/>
        <v>1500</v>
      </c>
      <c r="I17" s="14"/>
    </row>
    <row r="18" spans="2:11" x14ac:dyDescent="0.35">
      <c r="B18" s="15" t="s">
        <v>78</v>
      </c>
      <c r="C18" s="17">
        <v>0</v>
      </c>
      <c r="D18" s="17">
        <v>5</v>
      </c>
      <c r="E18" s="17">
        <v>0</v>
      </c>
      <c r="F18" s="17">
        <v>3</v>
      </c>
      <c r="G18" s="17">
        <v>-1</v>
      </c>
      <c r="H18" s="17">
        <v>6000</v>
      </c>
      <c r="I18" s="18"/>
      <c r="J18" t="s">
        <v>93</v>
      </c>
      <c r="K18">
        <f>6000/5</f>
        <v>1200</v>
      </c>
    </row>
    <row r="19" spans="2:11" x14ac:dyDescent="0.35">
      <c r="B19" s="15" t="s">
        <v>77</v>
      </c>
      <c r="C19" s="17">
        <f>C15*5-C14</f>
        <v>15</v>
      </c>
      <c r="D19" s="17">
        <f>D15*5-D14</f>
        <v>0</v>
      </c>
      <c r="E19" s="17">
        <f t="shared" ref="E19:H19" si="5">E15*5-E14</f>
        <v>0</v>
      </c>
      <c r="F19" s="17">
        <f t="shared" si="5"/>
        <v>-3</v>
      </c>
      <c r="G19" s="17">
        <f t="shared" si="5"/>
        <v>6</v>
      </c>
      <c r="H19" s="17">
        <f t="shared" si="5"/>
        <v>39000</v>
      </c>
      <c r="I19" s="18"/>
      <c r="J19" t="s">
        <v>92</v>
      </c>
      <c r="K19">
        <f>39000/15</f>
        <v>2600</v>
      </c>
    </row>
    <row r="20" spans="2:11" ht="15" thickBot="1" x14ac:dyDescent="0.4">
      <c r="B20" s="27"/>
      <c r="C20" s="23">
        <f>C16*-5-C14</f>
        <v>0</v>
      </c>
      <c r="D20" s="23">
        <f>D16*-5-D14</f>
        <v>0</v>
      </c>
      <c r="E20" s="23">
        <f t="shared" ref="E20:G20" si="6">E16*-5-E14</f>
        <v>0</v>
      </c>
      <c r="F20" s="23">
        <f t="shared" si="6"/>
        <v>-3</v>
      </c>
      <c r="G20" s="23">
        <f t="shared" si="6"/>
        <v>-9</v>
      </c>
      <c r="H20" s="28"/>
      <c r="I20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1BC9-9033-49DD-9641-9908CC58A311}">
  <dimension ref="A1:G48"/>
  <sheetViews>
    <sheetView showGridLines="0" workbookViewId="0"/>
  </sheetViews>
  <sheetFormatPr defaultRowHeight="14.5" x14ac:dyDescent="0.35"/>
  <cols>
    <col min="1" max="1" width="2.1796875" customWidth="1"/>
    <col min="2" max="2" width="6" bestFit="1" customWidth="1"/>
    <col min="3" max="3" width="27.36328125" bestFit="1" customWidth="1"/>
    <col min="4" max="4" width="12.453125" bestFit="1" customWidth="1"/>
    <col min="5" max="5" width="12.1796875" bestFit="1" customWidth="1"/>
    <col min="6" max="6" width="10.453125" bestFit="1" customWidth="1"/>
    <col min="7" max="7" width="11.81640625" bestFit="1" customWidth="1"/>
  </cols>
  <sheetData>
    <row r="1" spans="1:5" x14ac:dyDescent="0.35">
      <c r="A1" s="1" t="s">
        <v>11</v>
      </c>
    </row>
    <row r="2" spans="1:5" x14ac:dyDescent="0.35">
      <c r="A2" s="1" t="s">
        <v>98</v>
      </c>
    </row>
    <row r="3" spans="1:5" x14ac:dyDescent="0.35">
      <c r="A3" s="1" t="s">
        <v>99</v>
      </c>
    </row>
    <row r="4" spans="1:5" x14ac:dyDescent="0.35">
      <c r="A4" s="1" t="s">
        <v>13</v>
      </c>
    </row>
    <row r="5" spans="1:5" x14ac:dyDescent="0.35">
      <c r="A5" s="1" t="s">
        <v>14</v>
      </c>
    </row>
    <row r="6" spans="1:5" x14ac:dyDescent="0.35">
      <c r="A6" s="1"/>
      <c r="B6" t="s">
        <v>100</v>
      </c>
    </row>
    <row r="7" spans="1:5" x14ac:dyDescent="0.35">
      <c r="A7" s="1"/>
      <c r="B7" t="s">
        <v>101</v>
      </c>
    </row>
    <row r="8" spans="1:5" x14ac:dyDescent="0.35">
      <c r="A8" s="1"/>
      <c r="B8" t="s">
        <v>102</v>
      </c>
    </row>
    <row r="9" spans="1:5" x14ac:dyDescent="0.35">
      <c r="A9" s="1" t="s">
        <v>17</v>
      </c>
    </row>
    <row r="10" spans="1:5" x14ac:dyDescent="0.35">
      <c r="B10" t="s">
        <v>18</v>
      </c>
    </row>
    <row r="11" spans="1:5" x14ac:dyDescent="0.35">
      <c r="B11" t="s">
        <v>103</v>
      </c>
    </row>
    <row r="12" spans="1:5" x14ac:dyDescent="0.35">
      <c r="B12" t="s">
        <v>19</v>
      </c>
    </row>
    <row r="14" spans="1:5" ht="15" thickBot="1" x14ac:dyDescent="0.4">
      <c r="A14" t="s">
        <v>104</v>
      </c>
    </row>
    <row r="15" spans="1:5" ht="15" thickBot="1" x14ac:dyDescent="0.4">
      <c r="B15" s="3" t="s">
        <v>21</v>
      </c>
      <c r="C15" s="3" t="s">
        <v>22</v>
      </c>
      <c r="D15" s="3" t="s">
        <v>23</v>
      </c>
      <c r="E15" s="3" t="s">
        <v>24</v>
      </c>
    </row>
    <row r="16" spans="1:5" ht="15" thickBot="1" x14ac:dyDescent="0.4">
      <c r="B16" s="2" t="s">
        <v>105</v>
      </c>
      <c r="C16" s="2" t="s">
        <v>106</v>
      </c>
      <c r="D16" s="5">
        <v>10500.000026008724</v>
      </c>
      <c r="E16" s="5">
        <v>10500.000026008724</v>
      </c>
    </row>
    <row r="19" spans="1:6" ht="15" thickBot="1" x14ac:dyDescent="0.4">
      <c r="A19" t="s">
        <v>25</v>
      </c>
    </row>
    <row r="20" spans="1:6" ht="15" thickBot="1" x14ac:dyDescent="0.4"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26</v>
      </c>
    </row>
    <row r="21" spans="1:6" x14ac:dyDescent="0.35">
      <c r="B21" s="4" t="s">
        <v>39</v>
      </c>
      <c r="C21" s="4"/>
      <c r="D21" s="6">
        <v>456.53941725182335</v>
      </c>
      <c r="E21" s="6">
        <v>456.53941725182335</v>
      </c>
      <c r="F21" s="4" t="s">
        <v>36</v>
      </c>
    </row>
    <row r="22" spans="1:6" x14ac:dyDescent="0.35">
      <c r="B22" s="4" t="s">
        <v>107</v>
      </c>
      <c r="C22" s="4"/>
      <c r="D22" s="6">
        <v>0</v>
      </c>
      <c r="E22" s="6">
        <v>0</v>
      </c>
      <c r="F22" s="4" t="s">
        <v>36</v>
      </c>
    </row>
    <row r="23" spans="1:6" x14ac:dyDescent="0.35">
      <c r="B23" s="4" t="s">
        <v>108</v>
      </c>
      <c r="C23" s="4"/>
      <c r="D23" s="6">
        <v>142.61484032101117</v>
      </c>
      <c r="E23" s="6">
        <v>142.61484032101117</v>
      </c>
      <c r="F23" s="4" t="s">
        <v>36</v>
      </c>
    </row>
    <row r="24" spans="1:6" x14ac:dyDescent="0.35">
      <c r="B24" s="4" t="s">
        <v>109</v>
      </c>
      <c r="C24" s="4"/>
      <c r="D24" s="6">
        <v>0</v>
      </c>
      <c r="E24" s="6">
        <v>0</v>
      </c>
      <c r="F24" s="4" t="s">
        <v>36</v>
      </c>
    </row>
    <row r="25" spans="1:6" x14ac:dyDescent="0.35">
      <c r="B25" s="4" t="s">
        <v>42</v>
      </c>
      <c r="C25" s="4"/>
      <c r="D25" s="6">
        <v>0</v>
      </c>
      <c r="E25" s="6">
        <v>0</v>
      </c>
      <c r="F25" s="4" t="s">
        <v>36</v>
      </c>
    </row>
    <row r="26" spans="1:6" x14ac:dyDescent="0.35">
      <c r="B26" s="4" t="s">
        <v>110</v>
      </c>
      <c r="C26" s="4"/>
      <c r="D26" s="6">
        <v>0</v>
      </c>
      <c r="E26" s="6">
        <v>0</v>
      </c>
      <c r="F26" s="4" t="s">
        <v>36</v>
      </c>
    </row>
    <row r="27" spans="1:6" x14ac:dyDescent="0.35">
      <c r="B27" s="4" t="s">
        <v>111</v>
      </c>
      <c r="C27" s="4"/>
      <c r="D27" s="6">
        <v>400.84574134260481</v>
      </c>
      <c r="E27" s="6">
        <v>400.84574134260481</v>
      </c>
      <c r="F27" s="4" t="s">
        <v>36</v>
      </c>
    </row>
    <row r="28" spans="1:6" x14ac:dyDescent="0.35">
      <c r="B28" s="4" t="s">
        <v>112</v>
      </c>
      <c r="C28" s="4"/>
      <c r="D28" s="6">
        <v>768.99695016223041</v>
      </c>
      <c r="E28" s="6">
        <v>768.99695016223041</v>
      </c>
      <c r="F28" s="4" t="s">
        <v>36</v>
      </c>
    </row>
    <row r="29" spans="1:6" x14ac:dyDescent="0.35">
      <c r="B29" s="4" t="s">
        <v>45</v>
      </c>
      <c r="C29" s="4"/>
      <c r="D29" s="6">
        <v>43.460582748176677</v>
      </c>
      <c r="E29" s="6">
        <v>43.460582748176677</v>
      </c>
      <c r="F29" s="4" t="s">
        <v>36</v>
      </c>
    </row>
    <row r="30" spans="1:6" x14ac:dyDescent="0.35">
      <c r="B30" s="4" t="s">
        <v>113</v>
      </c>
      <c r="C30" s="4"/>
      <c r="D30" s="6">
        <v>0</v>
      </c>
      <c r="E30" s="6">
        <v>0</v>
      </c>
      <c r="F30" s="4" t="s">
        <v>36</v>
      </c>
    </row>
    <row r="31" spans="1:6" x14ac:dyDescent="0.35">
      <c r="B31" s="4" t="s">
        <v>114</v>
      </c>
      <c r="C31" s="4"/>
      <c r="D31" s="6">
        <v>456.53941833638419</v>
      </c>
      <c r="E31" s="6">
        <v>456.53941833638419</v>
      </c>
      <c r="F31" s="4" t="s">
        <v>36</v>
      </c>
    </row>
    <row r="32" spans="1:6" x14ac:dyDescent="0.35">
      <c r="B32" s="4" t="s">
        <v>115</v>
      </c>
      <c r="C32" s="4"/>
      <c r="D32" s="6">
        <v>0</v>
      </c>
      <c r="E32" s="6">
        <v>0</v>
      </c>
      <c r="F32" s="4" t="s">
        <v>36</v>
      </c>
    </row>
    <row r="33" spans="1:7" x14ac:dyDescent="0.35">
      <c r="B33" s="4" t="s">
        <v>116</v>
      </c>
      <c r="C33" s="4"/>
      <c r="D33" s="6">
        <v>0</v>
      </c>
      <c r="E33" s="6">
        <v>0</v>
      </c>
      <c r="F33" s="4" t="s">
        <v>36</v>
      </c>
    </row>
    <row r="34" spans="1:7" x14ac:dyDescent="0.35">
      <c r="B34" s="4" t="s">
        <v>117</v>
      </c>
      <c r="C34" s="4"/>
      <c r="D34" s="6">
        <v>500.00002817784525</v>
      </c>
      <c r="E34" s="6">
        <v>500.00002817784525</v>
      </c>
      <c r="F34" s="4" t="s">
        <v>36</v>
      </c>
    </row>
    <row r="35" spans="1:7" x14ac:dyDescent="0.35">
      <c r="B35" s="4" t="s">
        <v>118</v>
      </c>
      <c r="C35" s="4"/>
      <c r="D35" s="6">
        <v>0</v>
      </c>
      <c r="E35" s="6">
        <v>0</v>
      </c>
      <c r="F35" s="4" t="s">
        <v>36</v>
      </c>
    </row>
    <row r="36" spans="1:7" ht="15" thickBot="1" x14ac:dyDescent="0.4">
      <c r="B36" s="2" t="s">
        <v>119</v>
      </c>
      <c r="C36" s="2"/>
      <c r="D36" s="5">
        <v>731.00304983776937</v>
      </c>
      <c r="E36" s="5">
        <v>731.00304983776937</v>
      </c>
      <c r="F36" s="2" t="s">
        <v>36</v>
      </c>
    </row>
    <row r="39" spans="1:7" ht="15" thickBot="1" x14ac:dyDescent="0.4">
      <c r="A39" t="s">
        <v>27</v>
      </c>
    </row>
    <row r="40" spans="1:7" ht="15" thickBot="1" x14ac:dyDescent="0.4">
      <c r="B40" s="3" t="s">
        <v>21</v>
      </c>
      <c r="C40" s="3" t="s">
        <v>22</v>
      </c>
      <c r="D40" s="3" t="s">
        <v>28</v>
      </c>
      <c r="E40" s="3" t="s">
        <v>29</v>
      </c>
      <c r="F40" s="3" t="s">
        <v>30</v>
      </c>
      <c r="G40" s="3" t="s">
        <v>31</v>
      </c>
    </row>
    <row r="41" spans="1:7" x14ac:dyDescent="0.35">
      <c r="B41" s="4" t="s">
        <v>120</v>
      </c>
      <c r="C41" s="4" t="s">
        <v>97</v>
      </c>
      <c r="D41" s="6">
        <v>599.15425757283447</v>
      </c>
      <c r="E41" s="4" t="s">
        <v>121</v>
      </c>
      <c r="F41" s="4" t="s">
        <v>41</v>
      </c>
      <c r="G41" s="4">
        <v>400.84574242716553</v>
      </c>
    </row>
    <row r="42" spans="1:7" x14ac:dyDescent="0.35">
      <c r="B42" s="4" t="s">
        <v>122</v>
      </c>
      <c r="C42" s="4" t="s">
        <v>97</v>
      </c>
      <c r="D42" s="6">
        <v>1169.8426915048353</v>
      </c>
      <c r="E42" s="4" t="s">
        <v>123</v>
      </c>
      <c r="F42" s="4" t="s">
        <v>41</v>
      </c>
      <c r="G42" s="4">
        <v>330.15730849516467</v>
      </c>
    </row>
    <row r="43" spans="1:7" x14ac:dyDescent="0.35">
      <c r="B43" s="4" t="s">
        <v>124</v>
      </c>
      <c r="C43" s="4" t="s">
        <v>97</v>
      </c>
      <c r="D43" s="6">
        <v>500.00000108456084</v>
      </c>
      <c r="E43" s="4" t="s">
        <v>125</v>
      </c>
      <c r="F43" s="4" t="s">
        <v>44</v>
      </c>
      <c r="G43" s="4">
        <v>0</v>
      </c>
    </row>
    <row r="44" spans="1:7" x14ac:dyDescent="0.35">
      <c r="B44" s="4" t="s">
        <v>126</v>
      </c>
      <c r="C44" s="4" t="s">
        <v>97</v>
      </c>
      <c r="D44" s="6">
        <v>1231.0030780156146</v>
      </c>
      <c r="E44" s="4" t="s">
        <v>127</v>
      </c>
      <c r="F44" s="4" t="s">
        <v>41</v>
      </c>
      <c r="G44" s="4">
        <v>268.99692198438561</v>
      </c>
    </row>
    <row r="45" spans="1:7" x14ac:dyDescent="0.35">
      <c r="B45" s="4" t="s">
        <v>128</v>
      </c>
      <c r="C45" s="4" t="s">
        <v>97</v>
      </c>
      <c r="D45" s="6">
        <v>500</v>
      </c>
      <c r="E45" s="4" t="s">
        <v>129</v>
      </c>
      <c r="F45" s="4" t="s">
        <v>44</v>
      </c>
      <c r="G45" s="6">
        <v>0</v>
      </c>
    </row>
    <row r="46" spans="1:7" x14ac:dyDescent="0.35">
      <c r="B46" s="4" t="s">
        <v>130</v>
      </c>
      <c r="C46" s="4" t="s">
        <v>97</v>
      </c>
      <c r="D46" s="6">
        <v>500.00002817784525</v>
      </c>
      <c r="E46" s="4" t="s">
        <v>131</v>
      </c>
      <c r="F46" s="4" t="s">
        <v>41</v>
      </c>
      <c r="G46" s="6">
        <v>2.817784525177558E-5</v>
      </c>
    </row>
    <row r="47" spans="1:7" x14ac:dyDescent="0.35">
      <c r="B47" s="4" t="s">
        <v>132</v>
      </c>
      <c r="C47" s="4" t="s">
        <v>97</v>
      </c>
      <c r="D47" s="6">
        <v>1000.0000000000002</v>
      </c>
      <c r="E47" s="4" t="s">
        <v>133</v>
      </c>
      <c r="F47" s="4" t="s">
        <v>44</v>
      </c>
      <c r="G47" s="6">
        <v>0</v>
      </c>
    </row>
    <row r="48" spans="1:7" ht="15" thickBot="1" x14ac:dyDescent="0.4">
      <c r="B48" s="2" t="s">
        <v>134</v>
      </c>
      <c r="C48" s="2" t="s">
        <v>97</v>
      </c>
      <c r="D48" s="5">
        <v>1499.9999999999998</v>
      </c>
      <c r="E48" s="2" t="s">
        <v>135</v>
      </c>
      <c r="F48" s="2" t="s">
        <v>44</v>
      </c>
      <c r="G48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BBD0-E533-45FD-9E5B-83FD0EEA5610}">
  <dimension ref="A1:E36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6.90625" bestFit="1" customWidth="1"/>
    <col min="4" max="4" width="11.81640625" bestFit="1" customWidth="1"/>
    <col min="5" max="5" width="12.453125" bestFit="1" customWidth="1"/>
  </cols>
  <sheetData>
    <row r="1" spans="1:5" x14ac:dyDescent="0.35">
      <c r="A1" s="1" t="s">
        <v>47</v>
      </c>
    </row>
    <row r="2" spans="1:5" x14ac:dyDescent="0.35">
      <c r="A2" s="1" t="s">
        <v>98</v>
      </c>
    </row>
    <row r="3" spans="1:5" x14ac:dyDescent="0.35">
      <c r="A3" s="1" t="s">
        <v>99</v>
      </c>
    </row>
    <row r="6" spans="1:5" ht="15" thickBot="1" x14ac:dyDescent="0.4">
      <c r="A6" t="s">
        <v>25</v>
      </c>
    </row>
    <row r="7" spans="1:5" x14ac:dyDescent="0.35">
      <c r="B7" s="7"/>
      <c r="C7" s="7"/>
      <c r="D7" s="7" t="s">
        <v>48</v>
      </c>
      <c r="E7" s="7" t="s">
        <v>50</v>
      </c>
    </row>
    <row r="8" spans="1:5" ht="15" thickBot="1" x14ac:dyDescent="0.4">
      <c r="B8" s="8" t="s">
        <v>21</v>
      </c>
      <c r="C8" s="8" t="s">
        <v>22</v>
      </c>
      <c r="D8" s="8" t="s">
        <v>49</v>
      </c>
      <c r="E8" s="8" t="s">
        <v>136</v>
      </c>
    </row>
    <row r="9" spans="1:5" x14ac:dyDescent="0.35">
      <c r="B9" s="4" t="s">
        <v>39</v>
      </c>
      <c r="C9" s="4"/>
      <c r="D9" s="4">
        <v>456.53941725182335</v>
      </c>
      <c r="E9" s="4">
        <v>0</v>
      </c>
    </row>
    <row r="10" spans="1:5" x14ac:dyDescent="0.35">
      <c r="B10" s="4" t="s">
        <v>107</v>
      </c>
      <c r="C10" s="4"/>
      <c r="D10" s="4">
        <v>0</v>
      </c>
      <c r="E10" s="4">
        <v>1.0000012537089047</v>
      </c>
    </row>
    <row r="11" spans="1:5" x14ac:dyDescent="0.35">
      <c r="B11" s="4" t="s">
        <v>108</v>
      </c>
      <c r="C11" s="4"/>
      <c r="D11" s="4">
        <v>142.61484032101117</v>
      </c>
      <c r="E11" s="4">
        <v>0</v>
      </c>
    </row>
    <row r="12" spans="1:5" x14ac:dyDescent="0.35">
      <c r="B12" s="4" t="s">
        <v>109</v>
      </c>
      <c r="C12" s="4"/>
      <c r="D12" s="4">
        <v>0</v>
      </c>
      <c r="E12" s="4">
        <v>0.99999955543572061</v>
      </c>
    </row>
    <row r="13" spans="1:5" x14ac:dyDescent="0.35">
      <c r="B13" s="4" t="s">
        <v>42</v>
      </c>
      <c r="C13" s="4"/>
      <c r="D13" s="4">
        <v>0</v>
      </c>
      <c r="E13" s="4">
        <v>1.000002660070618</v>
      </c>
    </row>
    <row r="14" spans="1:5" x14ac:dyDescent="0.35">
      <c r="B14" s="4" t="s">
        <v>110</v>
      </c>
      <c r="C14" s="4"/>
      <c r="D14" s="4">
        <v>0</v>
      </c>
      <c r="E14" s="4">
        <v>2.0000006342952754</v>
      </c>
    </row>
    <row r="15" spans="1:5" x14ac:dyDescent="0.35">
      <c r="B15" s="4" t="s">
        <v>111</v>
      </c>
      <c r="C15" s="4"/>
      <c r="D15" s="4">
        <v>400.84574134260481</v>
      </c>
      <c r="E15" s="4">
        <v>0</v>
      </c>
    </row>
    <row r="16" spans="1:5" x14ac:dyDescent="0.35">
      <c r="B16" s="4" t="s">
        <v>112</v>
      </c>
      <c r="C16" s="4"/>
      <c r="D16" s="4">
        <v>768.99695016223041</v>
      </c>
      <c r="E16" s="4">
        <v>0</v>
      </c>
    </row>
    <row r="17" spans="1:5" x14ac:dyDescent="0.35">
      <c r="B17" s="4" t="s">
        <v>45</v>
      </c>
      <c r="C17" s="4"/>
      <c r="D17" s="4">
        <v>43.460582748176677</v>
      </c>
      <c r="E17" s="4">
        <v>0</v>
      </c>
    </row>
    <row r="18" spans="1:5" x14ac:dyDescent="0.35">
      <c r="B18" s="4" t="s">
        <v>113</v>
      </c>
      <c r="C18" s="4"/>
      <c r="D18" s="4">
        <v>0</v>
      </c>
      <c r="E18" s="4">
        <v>1.99999956957289</v>
      </c>
    </row>
    <row r="19" spans="1:5" x14ac:dyDescent="0.35">
      <c r="B19" s="4" t="s">
        <v>114</v>
      </c>
      <c r="C19" s="4"/>
      <c r="D19" s="4">
        <v>456.53941833638419</v>
      </c>
      <c r="E19" s="4">
        <v>0</v>
      </c>
    </row>
    <row r="20" spans="1:5" x14ac:dyDescent="0.35">
      <c r="B20" s="4" t="s">
        <v>115</v>
      </c>
      <c r="C20" s="4"/>
      <c r="D20" s="4">
        <v>0</v>
      </c>
      <c r="E20" s="4">
        <v>1.0000008590375447</v>
      </c>
    </row>
    <row r="21" spans="1:5" x14ac:dyDescent="0.35">
      <c r="B21" s="4" t="s">
        <v>116</v>
      </c>
      <c r="C21" s="4"/>
      <c r="D21" s="4">
        <v>0</v>
      </c>
      <c r="E21" s="4">
        <v>1.0000002153488536</v>
      </c>
    </row>
    <row r="22" spans="1:5" x14ac:dyDescent="0.35">
      <c r="B22" s="4" t="s">
        <v>117</v>
      </c>
      <c r="C22" s="4"/>
      <c r="D22" s="4">
        <v>500.00002817784525</v>
      </c>
      <c r="E22" s="4">
        <v>0</v>
      </c>
    </row>
    <row r="23" spans="1:5" x14ac:dyDescent="0.35">
      <c r="B23" s="4" t="s">
        <v>118</v>
      </c>
      <c r="C23" s="4"/>
      <c r="D23" s="4">
        <v>0</v>
      </c>
      <c r="E23" s="4">
        <v>1.0000007743921662</v>
      </c>
    </row>
    <row r="24" spans="1:5" ht="15" thickBot="1" x14ac:dyDescent="0.4">
      <c r="B24" s="2" t="s">
        <v>119</v>
      </c>
      <c r="C24" s="2"/>
      <c r="D24" s="2">
        <v>731.00304983776937</v>
      </c>
      <c r="E24" s="2">
        <v>0</v>
      </c>
    </row>
    <row r="26" spans="1:5" ht="15" thickBot="1" x14ac:dyDescent="0.4">
      <c r="A26" t="s">
        <v>27</v>
      </c>
    </row>
    <row r="27" spans="1:5" x14ac:dyDescent="0.35">
      <c r="B27" s="7"/>
      <c r="C27" s="7"/>
      <c r="D27" s="7" t="s">
        <v>48</v>
      </c>
      <c r="E27" s="7" t="s">
        <v>137</v>
      </c>
    </row>
    <row r="28" spans="1:5" ht="15" thickBot="1" x14ac:dyDescent="0.4">
      <c r="B28" s="8" t="s">
        <v>21</v>
      </c>
      <c r="C28" s="8" t="s">
        <v>22</v>
      </c>
      <c r="D28" s="8" t="s">
        <v>49</v>
      </c>
      <c r="E28" s="8" t="s">
        <v>138</v>
      </c>
    </row>
    <row r="29" spans="1:5" x14ac:dyDescent="0.35">
      <c r="B29" s="4" t="s">
        <v>120</v>
      </c>
      <c r="C29" s="4" t="s">
        <v>97</v>
      </c>
      <c r="D29" s="4">
        <v>599.15425757283447</v>
      </c>
      <c r="E29" s="4">
        <v>0</v>
      </c>
    </row>
    <row r="30" spans="1:5" x14ac:dyDescent="0.35">
      <c r="B30" s="4" t="s">
        <v>122</v>
      </c>
      <c r="C30" s="4" t="s">
        <v>97</v>
      </c>
      <c r="D30" s="4">
        <v>1169.8426915048353</v>
      </c>
      <c r="E30" s="4">
        <v>0</v>
      </c>
    </row>
    <row r="31" spans="1:5" x14ac:dyDescent="0.35">
      <c r="B31" s="4" t="s">
        <v>124</v>
      </c>
      <c r="C31" s="4" t="s">
        <v>97</v>
      </c>
      <c r="D31" s="4">
        <v>500.00000108456084</v>
      </c>
      <c r="E31" s="4">
        <v>-2.0000001982720765</v>
      </c>
    </row>
    <row r="32" spans="1:5" x14ac:dyDescent="0.35">
      <c r="B32" s="4" t="s">
        <v>126</v>
      </c>
      <c r="C32" s="4" t="s">
        <v>97</v>
      </c>
      <c r="D32" s="4">
        <v>1231.0030780156146</v>
      </c>
      <c r="E32" s="4">
        <v>0</v>
      </c>
    </row>
    <row r="33" spans="2:5" x14ac:dyDescent="0.35">
      <c r="B33" s="4" t="s">
        <v>128</v>
      </c>
      <c r="C33" s="4" t="s">
        <v>97</v>
      </c>
      <c r="D33" s="4">
        <v>500</v>
      </c>
      <c r="E33" s="4">
        <v>2.9999999584720021</v>
      </c>
    </row>
    <row r="34" spans="2:5" x14ac:dyDescent="0.35">
      <c r="B34" s="4" t="s">
        <v>130</v>
      </c>
      <c r="C34" s="4" t="s">
        <v>97</v>
      </c>
      <c r="D34" s="4">
        <v>500.00002817784525</v>
      </c>
      <c r="E34" s="4">
        <v>0.99999996474778441</v>
      </c>
    </row>
    <row r="35" spans="2:5" x14ac:dyDescent="0.35">
      <c r="B35" s="4" t="s">
        <v>132</v>
      </c>
      <c r="C35" s="4" t="s">
        <v>97</v>
      </c>
      <c r="D35" s="4">
        <v>1000.0000000000002</v>
      </c>
      <c r="E35" s="4">
        <v>5.0000001610823208</v>
      </c>
    </row>
    <row r="36" spans="2:5" ht="15" thickBot="1" x14ac:dyDescent="0.4">
      <c r="B36" s="2" t="s">
        <v>134</v>
      </c>
      <c r="C36" s="2" t="s">
        <v>97</v>
      </c>
      <c r="D36" s="2">
        <v>1499.9999999999998</v>
      </c>
      <c r="E36" s="2">
        <v>3.0000001818276667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3F55-5CF4-4EE8-8886-D3CF289C02F6}">
  <dimension ref="A1:J28"/>
  <sheetViews>
    <sheetView showGridLines="0" topLeftCell="A7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7.36328125" bestFit="1" customWidth="1"/>
    <col min="4" max="4" width="11.81640625" bestFit="1" customWidth="1"/>
    <col min="5" max="5" width="2.1796875" customWidth="1"/>
    <col min="6" max="7" width="11.81640625" bestFit="1" customWidth="1"/>
    <col min="8" max="8" width="2.1796875" customWidth="1"/>
    <col min="9" max="10" width="11.81640625" bestFit="1" customWidth="1"/>
  </cols>
  <sheetData>
    <row r="1" spans="1:10" x14ac:dyDescent="0.35">
      <c r="A1" s="1" t="s">
        <v>61</v>
      </c>
    </row>
    <row r="2" spans="1:10" x14ac:dyDescent="0.35">
      <c r="A2" s="1" t="s">
        <v>98</v>
      </c>
    </row>
    <row r="3" spans="1:10" x14ac:dyDescent="0.35">
      <c r="A3" s="1" t="s">
        <v>139</v>
      </c>
    </row>
    <row r="5" spans="1:10" ht="15" thickBot="1" x14ac:dyDescent="0.4"/>
    <row r="6" spans="1:10" x14ac:dyDescent="0.35">
      <c r="B6" s="7"/>
      <c r="C6" s="7" t="s">
        <v>52</v>
      </c>
      <c r="D6" s="7"/>
    </row>
    <row r="7" spans="1:10" ht="15" thickBot="1" x14ac:dyDescent="0.4">
      <c r="B7" s="8" t="s">
        <v>21</v>
      </c>
      <c r="C7" s="8" t="s">
        <v>22</v>
      </c>
      <c r="D7" s="8" t="s">
        <v>49</v>
      </c>
    </row>
    <row r="8" spans="1:10" ht="15" thickBot="1" x14ac:dyDescent="0.4">
      <c r="B8" s="2" t="s">
        <v>105</v>
      </c>
      <c r="C8" s="2" t="s">
        <v>106</v>
      </c>
      <c r="D8" s="5">
        <v>10500.000026008724</v>
      </c>
    </row>
    <row r="10" spans="1:10" ht="15" thickBot="1" x14ac:dyDescent="0.4"/>
    <row r="11" spans="1:10" x14ac:dyDescent="0.35">
      <c r="B11" s="7"/>
      <c r="C11" s="7" t="s">
        <v>62</v>
      </c>
      <c r="D11" s="7"/>
      <c r="F11" s="7" t="s">
        <v>63</v>
      </c>
      <c r="G11" s="7" t="s">
        <v>52</v>
      </c>
      <c r="I11" s="7" t="s">
        <v>66</v>
      </c>
      <c r="J11" s="7" t="s">
        <v>52</v>
      </c>
    </row>
    <row r="12" spans="1:10" ht="15" thickBot="1" x14ac:dyDescent="0.4">
      <c r="B12" s="8" t="s">
        <v>21</v>
      </c>
      <c r="C12" s="8" t="s">
        <v>22</v>
      </c>
      <c r="D12" s="8" t="s">
        <v>49</v>
      </c>
      <c r="F12" s="8" t="s">
        <v>64</v>
      </c>
      <c r="G12" s="8" t="s">
        <v>65</v>
      </c>
      <c r="I12" s="8" t="s">
        <v>64</v>
      </c>
      <c r="J12" s="8" t="s">
        <v>65</v>
      </c>
    </row>
    <row r="13" spans="1:10" x14ac:dyDescent="0.35">
      <c r="B13" s="4" t="s">
        <v>39</v>
      </c>
      <c r="C13" s="4"/>
      <c r="D13" s="6">
        <v>456.53941725182335</v>
      </c>
      <c r="F13" s="6">
        <v>456.53941725182335</v>
      </c>
      <c r="G13" s="6">
        <v>10500.000026008724</v>
      </c>
      <c r="I13" s="6">
        <v>857.38515967898877</v>
      </c>
      <c r="J13" s="6">
        <v>11702.537253290222</v>
      </c>
    </row>
    <row r="14" spans="1:10" x14ac:dyDescent="0.35">
      <c r="B14" s="4" t="s">
        <v>107</v>
      </c>
      <c r="C14" s="4"/>
      <c r="D14" s="6">
        <v>0</v>
      </c>
      <c r="F14" s="6">
        <v>0</v>
      </c>
      <c r="G14" s="6">
        <v>10500.000026008724</v>
      </c>
      <c r="I14" s="6">
        <v>400.84574242716542</v>
      </c>
      <c r="J14" s="6">
        <v>11301.691510863056</v>
      </c>
    </row>
    <row r="15" spans="1:10" x14ac:dyDescent="0.35">
      <c r="B15" s="4" t="s">
        <v>108</v>
      </c>
      <c r="C15" s="4"/>
      <c r="D15" s="6">
        <v>142.61484032101117</v>
      </c>
      <c r="F15" s="6">
        <v>142.61484032101117</v>
      </c>
      <c r="G15" s="6">
        <v>10500.000026008724</v>
      </c>
      <c r="I15" s="6">
        <v>543.46058274817665</v>
      </c>
      <c r="J15" s="6">
        <v>12504.228738144553</v>
      </c>
    </row>
    <row r="16" spans="1:10" x14ac:dyDescent="0.35">
      <c r="B16" s="4" t="s">
        <v>109</v>
      </c>
      <c r="C16" s="4"/>
      <c r="D16" s="6">
        <v>0</v>
      </c>
      <c r="F16" s="6">
        <v>0</v>
      </c>
      <c r="G16" s="6">
        <v>10500.000026008724</v>
      </c>
      <c r="I16" s="6">
        <v>400.84574242716553</v>
      </c>
      <c r="J16" s="6">
        <v>12103.382995717388</v>
      </c>
    </row>
    <row r="17" spans="2:10" x14ac:dyDescent="0.35">
      <c r="B17" s="4" t="s">
        <v>42</v>
      </c>
      <c r="C17" s="4"/>
      <c r="D17" s="6">
        <v>0</v>
      </c>
      <c r="F17" s="6">
        <v>0</v>
      </c>
      <c r="G17" s="6">
        <v>10500.000026008724</v>
      </c>
      <c r="I17" s="6">
        <v>330.15730849516478</v>
      </c>
      <c r="J17" s="6">
        <v>11820.629259989384</v>
      </c>
    </row>
    <row r="18" spans="2:10" x14ac:dyDescent="0.35">
      <c r="B18" s="4" t="s">
        <v>110</v>
      </c>
      <c r="C18" s="4"/>
      <c r="D18" s="6">
        <v>0</v>
      </c>
      <c r="F18" s="6">
        <v>0</v>
      </c>
      <c r="G18" s="6">
        <v>10500.000026008724</v>
      </c>
      <c r="I18" s="6">
        <v>330.15730849516478</v>
      </c>
      <c r="J18" s="6">
        <v>11490.471951494219</v>
      </c>
    </row>
    <row r="19" spans="2:10" x14ac:dyDescent="0.35">
      <c r="B19" s="4" t="s">
        <v>111</v>
      </c>
      <c r="C19" s="4"/>
      <c r="D19" s="6">
        <v>400.84574134260481</v>
      </c>
      <c r="F19" s="6">
        <v>400.84574134260481</v>
      </c>
      <c r="G19" s="6">
        <v>10500.000026008724</v>
      </c>
      <c r="I19" s="6">
        <v>731.00304983776959</v>
      </c>
      <c r="J19" s="6">
        <v>12150.786568484549</v>
      </c>
    </row>
    <row r="20" spans="2:10" x14ac:dyDescent="0.35">
      <c r="B20" s="4" t="s">
        <v>112</v>
      </c>
      <c r="C20" s="4"/>
      <c r="D20" s="6">
        <v>768.99695016223041</v>
      </c>
      <c r="F20" s="6">
        <v>768.99695016223041</v>
      </c>
      <c r="G20" s="6">
        <v>10500.000026008724</v>
      </c>
      <c r="I20" s="6">
        <v>1099.1542586573951</v>
      </c>
      <c r="J20" s="6">
        <v>11490.471951494219</v>
      </c>
    </row>
    <row r="21" spans="2:10" x14ac:dyDescent="0.35">
      <c r="B21" s="4" t="s">
        <v>45</v>
      </c>
      <c r="C21" s="4"/>
      <c r="D21" s="6">
        <v>43.460582748176677</v>
      </c>
      <c r="F21" s="6">
        <v>43.460582748176677</v>
      </c>
      <c r="G21" s="6">
        <v>10500.000026008724</v>
      </c>
      <c r="I21" s="6">
        <v>43.460582748176677</v>
      </c>
      <c r="J21" s="6">
        <v>10500.000026008724</v>
      </c>
    </row>
    <row r="22" spans="2:10" x14ac:dyDescent="0.35">
      <c r="B22" s="4" t="s">
        <v>113</v>
      </c>
      <c r="C22" s="4"/>
      <c r="D22" s="6">
        <v>0</v>
      </c>
      <c r="F22" s="6">
        <v>0</v>
      </c>
      <c r="G22" s="6">
        <v>10500.000026008724</v>
      </c>
      <c r="I22" s="6">
        <v>0</v>
      </c>
      <c r="J22" s="6">
        <v>10500.000026008724</v>
      </c>
    </row>
    <row r="23" spans="2:10" x14ac:dyDescent="0.35">
      <c r="B23" s="4" t="s">
        <v>114</v>
      </c>
      <c r="C23" s="4"/>
      <c r="D23" s="6">
        <v>456.53941833638419</v>
      </c>
      <c r="F23" s="6">
        <v>456.53941833638419</v>
      </c>
      <c r="G23" s="6">
        <v>10500.000026008724</v>
      </c>
      <c r="I23" s="6">
        <v>456.53941833638419</v>
      </c>
      <c r="J23" s="6">
        <v>10500.000026008724</v>
      </c>
    </row>
    <row r="24" spans="2:10" x14ac:dyDescent="0.35">
      <c r="B24" s="4" t="s">
        <v>115</v>
      </c>
      <c r="C24" s="4"/>
      <c r="D24" s="6">
        <v>0</v>
      </c>
      <c r="F24" s="6">
        <v>0</v>
      </c>
      <c r="G24" s="6">
        <v>10500.000026008724</v>
      </c>
      <c r="I24" s="6">
        <v>0</v>
      </c>
      <c r="J24" s="6">
        <v>10500.000026008724</v>
      </c>
    </row>
    <row r="25" spans="2:10" x14ac:dyDescent="0.35">
      <c r="B25" s="4" t="s">
        <v>116</v>
      </c>
      <c r="C25" s="4"/>
      <c r="D25" s="6">
        <v>0</v>
      </c>
      <c r="F25" s="6">
        <v>0</v>
      </c>
      <c r="G25" s="6">
        <v>10500.000026008724</v>
      </c>
      <c r="I25" s="6">
        <v>268.99692198438555</v>
      </c>
      <c r="J25" s="6">
        <v>11575.987713946266</v>
      </c>
    </row>
    <row r="26" spans="2:10" x14ac:dyDescent="0.35">
      <c r="B26" s="4" t="s">
        <v>117</v>
      </c>
      <c r="C26" s="4"/>
      <c r="D26" s="6">
        <v>500.00002817784525</v>
      </c>
      <c r="F26" s="6">
        <v>500.00002817784525</v>
      </c>
      <c r="G26" s="6">
        <v>10500.000026008724</v>
      </c>
      <c r="I26" s="6">
        <v>768.99695016223063</v>
      </c>
      <c r="J26" s="6">
        <v>10768.99694799311</v>
      </c>
    </row>
    <row r="27" spans="2:10" x14ac:dyDescent="0.35">
      <c r="B27" s="4" t="s">
        <v>118</v>
      </c>
      <c r="C27" s="4"/>
      <c r="D27" s="6">
        <v>0</v>
      </c>
      <c r="F27" s="6">
        <v>0</v>
      </c>
      <c r="G27" s="6">
        <v>10500.000026008724</v>
      </c>
      <c r="I27" s="6">
        <v>268.99692198438561</v>
      </c>
      <c r="J27" s="6">
        <v>12113.981557915038</v>
      </c>
    </row>
    <row r="28" spans="2:10" ht="15" thickBot="1" x14ac:dyDescent="0.4">
      <c r="B28" s="2" t="s">
        <v>119</v>
      </c>
      <c r="C28" s="2"/>
      <c r="D28" s="5">
        <v>731.00304983776937</v>
      </c>
      <c r="F28" s="5">
        <v>731.00304983776937</v>
      </c>
      <c r="G28" s="5">
        <v>10500.000026008724</v>
      </c>
      <c r="I28" s="5">
        <v>999.99997182215498</v>
      </c>
      <c r="J28" s="5">
        <v>11306.99079196188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6B16-E9E4-4CF0-9689-ABCD0B7E2DF0}">
  <dimension ref="A1:G50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7.36328125" bestFit="1" customWidth="1"/>
    <col min="4" max="4" width="12.453125" bestFit="1" customWidth="1"/>
    <col min="5" max="5" width="12.1796875" bestFit="1" customWidth="1"/>
    <col min="6" max="6" width="10.453125" bestFit="1" customWidth="1"/>
    <col min="7" max="7" width="11.81640625" bestFit="1" customWidth="1"/>
  </cols>
  <sheetData>
    <row r="1" spans="1:5" x14ac:dyDescent="0.35">
      <c r="A1" s="1" t="s">
        <v>11</v>
      </c>
    </row>
    <row r="2" spans="1:5" x14ac:dyDescent="0.35">
      <c r="A2" s="1" t="s">
        <v>98</v>
      </c>
    </row>
    <row r="3" spans="1:5" x14ac:dyDescent="0.35">
      <c r="A3" s="1" t="s">
        <v>142</v>
      </c>
    </row>
    <row r="4" spans="1:5" x14ac:dyDescent="0.35">
      <c r="A4" s="1" t="s">
        <v>13</v>
      </c>
    </row>
    <row r="5" spans="1:5" x14ac:dyDescent="0.35">
      <c r="A5" s="1" t="s">
        <v>14</v>
      </c>
    </row>
    <row r="6" spans="1:5" x14ac:dyDescent="0.35">
      <c r="A6" s="1"/>
      <c r="B6" t="s">
        <v>100</v>
      </c>
    </row>
    <row r="7" spans="1:5" x14ac:dyDescent="0.35">
      <c r="A7" s="1"/>
      <c r="B7" t="s">
        <v>143</v>
      </c>
    </row>
    <row r="8" spans="1:5" x14ac:dyDescent="0.35">
      <c r="A8" s="1"/>
      <c r="B8" t="s">
        <v>144</v>
      </c>
    </row>
    <row r="9" spans="1:5" x14ac:dyDescent="0.35">
      <c r="A9" s="1" t="s">
        <v>17</v>
      </c>
    </row>
    <row r="10" spans="1:5" x14ac:dyDescent="0.35">
      <c r="B10" t="s">
        <v>18</v>
      </c>
    </row>
    <row r="11" spans="1:5" x14ac:dyDescent="0.35">
      <c r="B11" t="s">
        <v>103</v>
      </c>
    </row>
    <row r="12" spans="1:5" x14ac:dyDescent="0.35">
      <c r="B12" t="s">
        <v>19</v>
      </c>
    </row>
    <row r="14" spans="1:5" ht="15" thickBot="1" x14ac:dyDescent="0.4">
      <c r="A14" t="s">
        <v>104</v>
      </c>
    </row>
    <row r="15" spans="1:5" ht="15" thickBot="1" x14ac:dyDescent="0.4">
      <c r="B15" s="3" t="s">
        <v>21</v>
      </c>
      <c r="C15" s="3" t="s">
        <v>22</v>
      </c>
      <c r="D15" s="3" t="s">
        <v>23</v>
      </c>
      <c r="E15" s="3" t="s">
        <v>24</v>
      </c>
    </row>
    <row r="16" spans="1:5" ht="15" thickBot="1" x14ac:dyDescent="0.4">
      <c r="B16" s="2" t="s">
        <v>105</v>
      </c>
      <c r="C16" s="2" t="s">
        <v>106</v>
      </c>
      <c r="D16" s="5">
        <v>10500.000026008724</v>
      </c>
      <c r="E16" s="5">
        <v>10500.003535920867</v>
      </c>
    </row>
    <row r="19" spans="1:6" ht="15" thickBot="1" x14ac:dyDescent="0.4">
      <c r="A19" t="s">
        <v>25</v>
      </c>
    </row>
    <row r="20" spans="1:6" ht="15" thickBot="1" x14ac:dyDescent="0.4"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26</v>
      </c>
    </row>
    <row r="21" spans="1:6" x14ac:dyDescent="0.35">
      <c r="B21" s="4" t="s">
        <v>39</v>
      </c>
      <c r="C21" s="4"/>
      <c r="D21" s="6">
        <v>456.53941725182335</v>
      </c>
      <c r="E21" s="6">
        <v>448.11372349987727</v>
      </c>
      <c r="F21" s="4" t="s">
        <v>36</v>
      </c>
    </row>
    <row r="22" spans="1:6" x14ac:dyDescent="0.35">
      <c r="B22" s="4" t="s">
        <v>107</v>
      </c>
      <c r="C22" s="4"/>
      <c r="D22" s="6">
        <v>0</v>
      </c>
      <c r="E22" s="6">
        <v>0</v>
      </c>
      <c r="F22" s="4" t="s">
        <v>36</v>
      </c>
    </row>
    <row r="23" spans="1:6" x14ac:dyDescent="0.35">
      <c r="B23" s="4" t="s">
        <v>108</v>
      </c>
      <c r="C23" s="4"/>
      <c r="D23" s="6">
        <v>142.61484032101117</v>
      </c>
      <c r="E23" s="6">
        <v>51.886275435578064</v>
      </c>
      <c r="F23" s="4" t="s">
        <v>36</v>
      </c>
    </row>
    <row r="24" spans="1:6" x14ac:dyDescent="0.35">
      <c r="B24" s="4" t="s">
        <v>109</v>
      </c>
      <c r="C24" s="4"/>
      <c r="D24" s="6">
        <v>0</v>
      </c>
      <c r="E24" s="6">
        <v>0</v>
      </c>
      <c r="F24" s="4" t="s">
        <v>36</v>
      </c>
    </row>
    <row r="25" spans="1:6" x14ac:dyDescent="0.35">
      <c r="B25" s="4" t="s">
        <v>42</v>
      </c>
      <c r="C25" s="4"/>
      <c r="D25" s="6">
        <v>0</v>
      </c>
      <c r="E25" s="6">
        <v>0</v>
      </c>
      <c r="F25" s="4" t="s">
        <v>36</v>
      </c>
    </row>
    <row r="26" spans="1:6" x14ac:dyDescent="0.35">
      <c r="B26" s="4" t="s">
        <v>110</v>
      </c>
      <c r="C26" s="4"/>
      <c r="D26" s="6">
        <v>0</v>
      </c>
      <c r="E26" s="6">
        <v>0</v>
      </c>
      <c r="F26" s="4" t="s">
        <v>36</v>
      </c>
    </row>
    <row r="27" spans="1:6" x14ac:dyDescent="0.35">
      <c r="B27" s="4" t="s">
        <v>111</v>
      </c>
      <c r="C27" s="4"/>
      <c r="D27" s="6">
        <v>400.84574134260481</v>
      </c>
      <c r="E27" s="6">
        <v>499.99999999999994</v>
      </c>
      <c r="F27" s="4" t="s">
        <v>36</v>
      </c>
    </row>
    <row r="28" spans="1:6" x14ac:dyDescent="0.35">
      <c r="B28" s="4" t="s">
        <v>112</v>
      </c>
      <c r="C28" s="4"/>
      <c r="D28" s="6">
        <v>768.99695016223041</v>
      </c>
      <c r="E28" s="6">
        <v>1000.0011698426916</v>
      </c>
      <c r="F28" s="4" t="s">
        <v>36</v>
      </c>
    </row>
    <row r="29" spans="1:6" x14ac:dyDescent="0.35">
      <c r="B29" s="4" t="s">
        <v>45</v>
      </c>
      <c r="C29" s="4"/>
      <c r="D29" s="6">
        <v>43.460582748176677</v>
      </c>
      <c r="E29" s="6">
        <v>51.886276844159589</v>
      </c>
      <c r="F29" s="4" t="s">
        <v>36</v>
      </c>
    </row>
    <row r="30" spans="1:6" x14ac:dyDescent="0.35">
      <c r="B30" s="4" t="s">
        <v>113</v>
      </c>
      <c r="C30" s="4"/>
      <c r="D30" s="6">
        <v>0</v>
      </c>
      <c r="E30" s="6">
        <v>0</v>
      </c>
      <c r="F30" s="4" t="s">
        <v>36</v>
      </c>
    </row>
    <row r="31" spans="1:6" x14ac:dyDescent="0.35">
      <c r="B31" s="4" t="s">
        <v>114</v>
      </c>
      <c r="C31" s="4"/>
      <c r="D31" s="6">
        <v>456.53941833638419</v>
      </c>
      <c r="E31" s="6">
        <v>448.113724564422</v>
      </c>
      <c r="F31" s="4" t="s">
        <v>36</v>
      </c>
    </row>
    <row r="32" spans="1:6" x14ac:dyDescent="0.35">
      <c r="B32" s="4" t="s">
        <v>115</v>
      </c>
      <c r="C32" s="4"/>
      <c r="D32" s="6">
        <v>0</v>
      </c>
      <c r="E32" s="6">
        <v>0</v>
      </c>
      <c r="F32" s="4" t="s">
        <v>36</v>
      </c>
    </row>
    <row r="33" spans="1:7" x14ac:dyDescent="0.35">
      <c r="B33" s="4" t="s">
        <v>116</v>
      </c>
      <c r="C33" s="4"/>
      <c r="D33" s="6">
        <v>0</v>
      </c>
      <c r="E33" s="6">
        <v>0</v>
      </c>
      <c r="F33" s="4" t="s">
        <v>36</v>
      </c>
    </row>
    <row r="34" spans="1:7" x14ac:dyDescent="0.35">
      <c r="B34" s="4" t="s">
        <v>117</v>
      </c>
      <c r="C34" s="4"/>
      <c r="D34" s="6">
        <v>500.00002817784525</v>
      </c>
      <c r="E34" s="6">
        <v>500.00002817784525</v>
      </c>
      <c r="F34" s="4" t="s">
        <v>36</v>
      </c>
    </row>
    <row r="35" spans="1:7" x14ac:dyDescent="0.35">
      <c r="B35" s="4" t="s">
        <v>118</v>
      </c>
      <c r="C35" s="4"/>
      <c r="D35" s="6">
        <v>0</v>
      </c>
      <c r="E35" s="6">
        <v>0</v>
      </c>
      <c r="F35" s="4" t="s">
        <v>36</v>
      </c>
    </row>
    <row r="36" spans="1:7" ht="15" thickBot="1" x14ac:dyDescent="0.4">
      <c r="B36" s="2" t="s">
        <v>119</v>
      </c>
      <c r="C36" s="2"/>
      <c r="D36" s="5">
        <v>731.00304983776937</v>
      </c>
      <c r="E36" s="5">
        <v>499.99999999999994</v>
      </c>
      <c r="F36" s="2" t="s">
        <v>36</v>
      </c>
    </row>
    <row r="39" spans="1:7" ht="15" thickBot="1" x14ac:dyDescent="0.4">
      <c r="A39" t="s">
        <v>27</v>
      </c>
    </row>
    <row r="40" spans="1:7" ht="15" thickBot="1" x14ac:dyDescent="0.4">
      <c r="B40" s="3" t="s">
        <v>21</v>
      </c>
      <c r="C40" s="3" t="s">
        <v>22</v>
      </c>
      <c r="D40" s="3" t="s">
        <v>28</v>
      </c>
      <c r="E40" s="3" t="s">
        <v>29</v>
      </c>
      <c r="F40" s="3" t="s">
        <v>30</v>
      </c>
      <c r="G40" s="3" t="s">
        <v>31</v>
      </c>
    </row>
    <row r="41" spans="1:7" x14ac:dyDescent="0.35">
      <c r="B41" s="4" t="s">
        <v>120</v>
      </c>
      <c r="C41" s="4" t="s">
        <v>97</v>
      </c>
      <c r="D41" s="6">
        <v>499.99999893545532</v>
      </c>
      <c r="E41" s="4" t="s">
        <v>121</v>
      </c>
      <c r="F41" s="4" t="s">
        <v>41</v>
      </c>
      <c r="G41" s="4">
        <v>500.00000106454468</v>
      </c>
    </row>
    <row r="42" spans="1:7" x14ac:dyDescent="0.35">
      <c r="B42" s="4" t="s">
        <v>122</v>
      </c>
      <c r="C42" s="4" t="s">
        <v>97</v>
      </c>
      <c r="D42" s="6">
        <v>1500.0011698426915</v>
      </c>
      <c r="E42" s="4" t="s">
        <v>123</v>
      </c>
      <c r="F42" s="4" t="s">
        <v>44</v>
      </c>
      <c r="G42" s="4">
        <v>0</v>
      </c>
    </row>
    <row r="43" spans="1:7" x14ac:dyDescent="0.35">
      <c r="B43" s="4" t="s">
        <v>124</v>
      </c>
      <c r="C43" s="4" t="s">
        <v>97</v>
      </c>
      <c r="D43" s="6">
        <v>500.00000140858157</v>
      </c>
      <c r="E43" s="4" t="s">
        <v>125</v>
      </c>
      <c r="F43" s="4" t="s">
        <v>44</v>
      </c>
      <c r="G43" s="4">
        <v>0</v>
      </c>
    </row>
    <row r="44" spans="1:7" x14ac:dyDescent="0.35">
      <c r="B44" s="4" t="s">
        <v>126</v>
      </c>
      <c r="C44" s="4" t="s">
        <v>97</v>
      </c>
      <c r="D44" s="6">
        <v>1000.0000281778453</v>
      </c>
      <c r="E44" s="4" t="s">
        <v>127</v>
      </c>
      <c r="F44" s="4" t="s">
        <v>41</v>
      </c>
      <c r="G44" s="4">
        <v>499.99997182215498</v>
      </c>
    </row>
    <row r="45" spans="1:7" x14ac:dyDescent="0.35">
      <c r="B45" s="4" t="s">
        <v>128</v>
      </c>
      <c r="C45" s="4" t="s">
        <v>97</v>
      </c>
      <c r="D45" s="6">
        <v>500.00000034403683</v>
      </c>
      <c r="E45" s="4" t="s">
        <v>129</v>
      </c>
      <c r="F45" s="4" t="s">
        <v>44</v>
      </c>
      <c r="G45" s="6">
        <v>0</v>
      </c>
    </row>
    <row r="46" spans="1:7" x14ac:dyDescent="0.35">
      <c r="B46" s="4" t="s">
        <v>130</v>
      </c>
      <c r="C46" s="4" t="s">
        <v>97</v>
      </c>
      <c r="D46" s="6">
        <v>500.00002817784525</v>
      </c>
      <c r="E46" s="4" t="s">
        <v>131</v>
      </c>
      <c r="F46" s="4" t="s">
        <v>41</v>
      </c>
      <c r="G46" s="6">
        <v>2.817784525177558E-5</v>
      </c>
    </row>
    <row r="47" spans="1:7" x14ac:dyDescent="0.35">
      <c r="B47" s="4" t="s">
        <v>132</v>
      </c>
      <c r="C47" s="4" t="s">
        <v>97</v>
      </c>
      <c r="D47" s="6">
        <v>1000</v>
      </c>
      <c r="E47" s="4" t="s">
        <v>133</v>
      </c>
      <c r="F47" s="4" t="s">
        <v>44</v>
      </c>
      <c r="G47" s="6">
        <v>0</v>
      </c>
    </row>
    <row r="48" spans="1:7" x14ac:dyDescent="0.35">
      <c r="B48" s="4" t="s">
        <v>134</v>
      </c>
      <c r="C48" s="4" t="s">
        <v>97</v>
      </c>
      <c r="D48" s="6">
        <v>1500.0011698426915</v>
      </c>
      <c r="E48" s="4" t="s">
        <v>135</v>
      </c>
      <c r="F48" s="4" t="s">
        <v>41</v>
      </c>
      <c r="G48" s="6">
        <v>1.1698426915245363E-3</v>
      </c>
    </row>
    <row r="49" spans="2:7" x14ac:dyDescent="0.35">
      <c r="B49" s="4" t="s">
        <v>111</v>
      </c>
      <c r="C49" s="4"/>
      <c r="D49" s="6">
        <v>499.99999999999994</v>
      </c>
      <c r="E49" s="4" t="s">
        <v>145</v>
      </c>
      <c r="F49" s="4" t="s">
        <v>44</v>
      </c>
      <c r="G49" s="6">
        <v>0</v>
      </c>
    </row>
    <row r="50" spans="2:7" ht="15" thickBot="1" x14ac:dyDescent="0.4">
      <c r="B50" s="2" t="s">
        <v>119</v>
      </c>
      <c r="C50" s="2"/>
      <c r="D50" s="5">
        <v>499.99999999999994</v>
      </c>
      <c r="E50" s="2" t="s">
        <v>146</v>
      </c>
      <c r="F50" s="2" t="s">
        <v>44</v>
      </c>
      <c r="G50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B578-8029-4F81-AD2A-B39B7996AB23}">
  <dimension ref="A1:E36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6.90625" bestFit="1" customWidth="1"/>
    <col min="4" max="4" width="11.81640625" bestFit="1" customWidth="1"/>
    <col min="5" max="5" width="12.453125" bestFit="1" customWidth="1"/>
  </cols>
  <sheetData>
    <row r="1" spans="1:5" x14ac:dyDescent="0.35">
      <c r="A1" s="1" t="s">
        <v>47</v>
      </c>
    </row>
    <row r="2" spans="1:5" x14ac:dyDescent="0.35">
      <c r="A2" s="1" t="s">
        <v>98</v>
      </c>
    </row>
    <row r="3" spans="1:5" x14ac:dyDescent="0.35">
      <c r="A3" s="1" t="s">
        <v>142</v>
      </c>
    </row>
    <row r="6" spans="1:5" ht="15" thickBot="1" x14ac:dyDescent="0.4">
      <c r="A6" t="s">
        <v>25</v>
      </c>
    </row>
    <row r="7" spans="1:5" x14ac:dyDescent="0.35">
      <c r="B7" s="7"/>
      <c r="C7" s="7"/>
      <c r="D7" s="7" t="s">
        <v>48</v>
      </c>
      <c r="E7" s="7" t="s">
        <v>50</v>
      </c>
    </row>
    <row r="8" spans="1:5" ht="15" thickBot="1" x14ac:dyDescent="0.4">
      <c r="B8" s="8" t="s">
        <v>21</v>
      </c>
      <c r="C8" s="8" t="s">
        <v>22</v>
      </c>
      <c r="D8" s="8" t="s">
        <v>49</v>
      </c>
      <c r="E8" s="8" t="s">
        <v>136</v>
      </c>
    </row>
    <row r="9" spans="1:5" x14ac:dyDescent="0.35">
      <c r="B9" s="4" t="s">
        <v>39</v>
      </c>
      <c r="C9" s="4"/>
      <c r="D9" s="4">
        <v>448.11372349987727</v>
      </c>
      <c r="E9" s="4">
        <v>0</v>
      </c>
    </row>
    <row r="10" spans="1:5" x14ac:dyDescent="0.35">
      <c r="B10" s="4" t="s">
        <v>107</v>
      </c>
      <c r="C10" s="4"/>
      <c r="D10" s="4">
        <v>0</v>
      </c>
      <c r="E10" s="4">
        <v>0.99999896178225056</v>
      </c>
    </row>
    <row r="11" spans="1:5" x14ac:dyDescent="0.35">
      <c r="B11" s="4" t="s">
        <v>108</v>
      </c>
      <c r="C11" s="4"/>
      <c r="D11" s="4">
        <v>51.886275435578064</v>
      </c>
      <c r="E11" s="4">
        <v>0</v>
      </c>
    </row>
    <row r="12" spans="1:5" x14ac:dyDescent="0.35">
      <c r="B12" s="4" t="s">
        <v>109</v>
      </c>
      <c r="C12" s="4"/>
      <c r="D12" s="4">
        <v>0</v>
      </c>
      <c r="E12" s="4">
        <v>0.99999955543572117</v>
      </c>
    </row>
    <row r="13" spans="1:5" x14ac:dyDescent="0.35">
      <c r="B13" s="4" t="s">
        <v>42</v>
      </c>
      <c r="C13" s="4"/>
      <c r="D13" s="4">
        <v>0</v>
      </c>
      <c r="E13" s="4">
        <v>0.99999772697134892</v>
      </c>
    </row>
    <row r="14" spans="1:5" x14ac:dyDescent="0.35">
      <c r="B14" s="4" t="s">
        <v>110</v>
      </c>
      <c r="C14" s="4"/>
      <c r="D14" s="4">
        <v>0</v>
      </c>
      <c r="E14" s="4">
        <v>2.0000006342952754</v>
      </c>
    </row>
    <row r="15" spans="1:5" x14ac:dyDescent="0.35">
      <c r="B15" s="4" t="s">
        <v>111</v>
      </c>
      <c r="C15" s="4"/>
      <c r="D15" s="4">
        <v>499.99999999999994</v>
      </c>
      <c r="E15" s="4">
        <v>3.8378924158030341E-7</v>
      </c>
    </row>
    <row r="16" spans="1:5" x14ac:dyDescent="0.35">
      <c r="B16" s="4" t="s">
        <v>112</v>
      </c>
      <c r="C16" s="4"/>
      <c r="D16" s="4">
        <v>1000.0011698426916</v>
      </c>
      <c r="E16" s="4">
        <v>0</v>
      </c>
    </row>
    <row r="17" spans="1:5" x14ac:dyDescent="0.35">
      <c r="B17" s="4" t="s">
        <v>45</v>
      </c>
      <c r="C17" s="4"/>
      <c r="D17" s="4">
        <v>51.886276844159589</v>
      </c>
      <c r="E17" s="4">
        <v>0</v>
      </c>
    </row>
    <row r="18" spans="1:5" x14ac:dyDescent="0.35">
      <c r="B18" s="4" t="s">
        <v>113</v>
      </c>
      <c r="C18" s="4"/>
      <c r="D18" s="4">
        <v>0</v>
      </c>
      <c r="E18" s="4">
        <v>1.9999994186142926</v>
      </c>
    </row>
    <row r="19" spans="1:5" x14ac:dyDescent="0.35">
      <c r="B19" s="4" t="s">
        <v>114</v>
      </c>
      <c r="C19" s="4"/>
      <c r="D19" s="4">
        <v>448.113724564422</v>
      </c>
      <c r="E19" s="4">
        <v>0</v>
      </c>
    </row>
    <row r="20" spans="1:5" x14ac:dyDescent="0.35">
      <c r="B20" s="4" t="s">
        <v>115</v>
      </c>
      <c r="C20" s="4"/>
      <c r="D20" s="4">
        <v>0</v>
      </c>
      <c r="E20" s="4">
        <v>0.99999841615229368</v>
      </c>
    </row>
    <row r="21" spans="1:5" x14ac:dyDescent="0.35">
      <c r="B21" s="4" t="s">
        <v>116</v>
      </c>
      <c r="C21" s="4"/>
      <c r="D21" s="4">
        <v>0</v>
      </c>
      <c r="E21" s="4">
        <v>0.99999772697134892</v>
      </c>
    </row>
    <row r="22" spans="1:5" x14ac:dyDescent="0.35">
      <c r="B22" s="4" t="s">
        <v>117</v>
      </c>
      <c r="C22" s="4"/>
      <c r="D22" s="4">
        <v>500.00002817784525</v>
      </c>
      <c r="E22" s="4">
        <v>0</v>
      </c>
    </row>
    <row r="23" spans="1:5" x14ac:dyDescent="0.35">
      <c r="B23" s="4" t="s">
        <v>118</v>
      </c>
      <c r="C23" s="4"/>
      <c r="D23" s="4">
        <v>0</v>
      </c>
      <c r="E23" s="4">
        <v>0.9999987134596664</v>
      </c>
    </row>
    <row r="24" spans="1:5" ht="15" thickBot="1" x14ac:dyDescent="0.4">
      <c r="B24" s="2" t="s">
        <v>119</v>
      </c>
      <c r="C24" s="2"/>
      <c r="D24" s="2">
        <v>499.99999999999994</v>
      </c>
      <c r="E24" s="2">
        <v>-1.1324297668934844E-7</v>
      </c>
    </row>
    <row r="26" spans="1:5" ht="15" thickBot="1" x14ac:dyDescent="0.4">
      <c r="A26" t="s">
        <v>27</v>
      </c>
    </row>
    <row r="27" spans="1:5" x14ac:dyDescent="0.35">
      <c r="B27" s="7"/>
      <c r="C27" s="7"/>
      <c r="D27" s="7" t="s">
        <v>48</v>
      </c>
      <c r="E27" s="7" t="s">
        <v>137</v>
      </c>
    </row>
    <row r="28" spans="1:5" ht="15" thickBot="1" x14ac:dyDescent="0.4">
      <c r="B28" s="8" t="s">
        <v>21</v>
      </c>
      <c r="C28" s="8" t="s">
        <v>22</v>
      </c>
      <c r="D28" s="8" t="s">
        <v>49</v>
      </c>
      <c r="E28" s="8" t="s">
        <v>138</v>
      </c>
    </row>
    <row r="29" spans="1:5" x14ac:dyDescent="0.35">
      <c r="B29" s="4" t="s">
        <v>120</v>
      </c>
      <c r="C29" s="4" t="s">
        <v>97</v>
      </c>
      <c r="D29" s="4">
        <v>499.99999893545532</v>
      </c>
      <c r="E29" s="4">
        <v>0</v>
      </c>
    </row>
    <row r="30" spans="1:5" x14ac:dyDescent="0.35">
      <c r="B30" s="4" t="s">
        <v>122</v>
      </c>
      <c r="C30" s="4" t="s">
        <v>97</v>
      </c>
      <c r="D30" s="4">
        <v>1500.0011698426915</v>
      </c>
      <c r="E30" s="4">
        <v>0</v>
      </c>
    </row>
    <row r="31" spans="1:5" x14ac:dyDescent="0.35">
      <c r="B31" s="4" t="s">
        <v>124</v>
      </c>
      <c r="C31" s="4" t="s">
        <v>97</v>
      </c>
      <c r="D31" s="4">
        <v>500.00000140858157</v>
      </c>
      <c r="E31" s="4">
        <v>-1.999999814482831</v>
      </c>
    </row>
    <row r="32" spans="1:5" x14ac:dyDescent="0.35">
      <c r="B32" s="4" t="s">
        <v>126</v>
      </c>
      <c r="C32" s="4" t="s">
        <v>97</v>
      </c>
      <c r="D32" s="4">
        <v>1000.0000281778453</v>
      </c>
      <c r="E32" s="4">
        <v>0</v>
      </c>
    </row>
    <row r="33" spans="2:5" x14ac:dyDescent="0.35">
      <c r="B33" s="4" t="s">
        <v>128</v>
      </c>
      <c r="C33" s="4" t="s">
        <v>97</v>
      </c>
      <c r="D33" s="4">
        <v>500.00000034403683</v>
      </c>
      <c r="E33" s="4">
        <v>2.9999999584720021</v>
      </c>
    </row>
    <row r="34" spans="2:5" x14ac:dyDescent="0.35">
      <c r="B34" s="4" t="s">
        <v>130</v>
      </c>
      <c r="C34" s="4" t="s">
        <v>97</v>
      </c>
      <c r="D34" s="4">
        <v>500.00002817784525</v>
      </c>
      <c r="E34" s="4">
        <v>0.99999996474778441</v>
      </c>
    </row>
    <row r="35" spans="2:5" x14ac:dyDescent="0.35">
      <c r="B35" s="4" t="s">
        <v>132</v>
      </c>
      <c r="C35" s="4" t="s">
        <v>97</v>
      </c>
      <c r="D35" s="4">
        <v>1000</v>
      </c>
      <c r="E35" s="4">
        <v>4.9999997772930742</v>
      </c>
    </row>
    <row r="36" spans="2:5" ht="15" thickBot="1" x14ac:dyDescent="0.4">
      <c r="B36" s="2" t="s">
        <v>134</v>
      </c>
      <c r="C36" s="2" t="s">
        <v>97</v>
      </c>
      <c r="D36" s="2">
        <v>1500.0011698426915</v>
      </c>
      <c r="E36" s="2">
        <v>3.0000001818276667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96D0-813B-4BD0-98DC-60334E487E53}">
  <dimension ref="A1:J28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27.36328125" bestFit="1" customWidth="1"/>
    <col min="4" max="4" width="11.81640625" bestFit="1" customWidth="1"/>
    <col min="5" max="5" width="2.1796875" customWidth="1"/>
    <col min="6" max="7" width="11.81640625" bestFit="1" customWidth="1"/>
    <col min="8" max="8" width="2.1796875" customWidth="1"/>
    <col min="9" max="10" width="11.81640625" bestFit="1" customWidth="1"/>
  </cols>
  <sheetData>
    <row r="1" spans="1:10" x14ac:dyDescent="0.35">
      <c r="A1" s="1" t="s">
        <v>61</v>
      </c>
    </row>
    <row r="2" spans="1:10" x14ac:dyDescent="0.35">
      <c r="A2" s="1" t="s">
        <v>98</v>
      </c>
    </row>
    <row r="3" spans="1:10" x14ac:dyDescent="0.35">
      <c r="A3" s="1" t="s">
        <v>147</v>
      </c>
    </row>
    <row r="5" spans="1:10" ht="15" thickBot="1" x14ac:dyDescent="0.4"/>
    <row r="6" spans="1:10" x14ac:dyDescent="0.35">
      <c r="B6" s="7"/>
      <c r="C6" s="7" t="s">
        <v>52</v>
      </c>
      <c r="D6" s="7"/>
    </row>
    <row r="7" spans="1:10" ht="15" thickBot="1" x14ac:dyDescent="0.4">
      <c r="B7" s="8" t="s">
        <v>21</v>
      </c>
      <c r="C7" s="8" t="s">
        <v>22</v>
      </c>
      <c r="D7" s="8" t="s">
        <v>49</v>
      </c>
    </row>
    <row r="8" spans="1:10" ht="15" thickBot="1" x14ac:dyDescent="0.4">
      <c r="B8" s="2" t="s">
        <v>105</v>
      </c>
      <c r="C8" s="2" t="s">
        <v>106</v>
      </c>
      <c r="D8" s="5">
        <v>10500.003535920867</v>
      </c>
    </row>
    <row r="10" spans="1:10" ht="15" thickBot="1" x14ac:dyDescent="0.4"/>
    <row r="11" spans="1:10" x14ac:dyDescent="0.35">
      <c r="B11" s="7"/>
      <c r="C11" s="7" t="s">
        <v>62</v>
      </c>
      <c r="D11" s="7"/>
      <c r="F11" s="7" t="s">
        <v>63</v>
      </c>
      <c r="G11" s="7" t="s">
        <v>52</v>
      </c>
      <c r="I11" s="7" t="s">
        <v>66</v>
      </c>
      <c r="J11" s="7" t="s">
        <v>52</v>
      </c>
    </row>
    <row r="12" spans="1:10" ht="15" thickBot="1" x14ac:dyDescent="0.4">
      <c r="B12" s="8" t="s">
        <v>21</v>
      </c>
      <c r="C12" s="8" t="s">
        <v>22</v>
      </c>
      <c r="D12" s="8" t="s">
        <v>49</v>
      </c>
      <c r="F12" s="8" t="s">
        <v>64</v>
      </c>
      <c r="G12" s="8" t="s">
        <v>65</v>
      </c>
      <c r="I12" s="8" t="s">
        <v>64</v>
      </c>
      <c r="J12" s="8" t="s">
        <v>65</v>
      </c>
    </row>
    <row r="13" spans="1:10" x14ac:dyDescent="0.35">
      <c r="B13" s="4" t="s">
        <v>39</v>
      </c>
      <c r="C13" s="4"/>
      <c r="D13" s="6">
        <v>448.11372349987727</v>
      </c>
      <c r="F13" s="6">
        <v>448.11372349987727</v>
      </c>
      <c r="G13" s="6">
        <v>10500.003535920867</v>
      </c>
      <c r="I13" s="6">
        <v>948.113724564422</v>
      </c>
      <c r="J13" s="6">
        <v>12000.003539114501</v>
      </c>
    </row>
    <row r="14" spans="1:10" x14ac:dyDescent="0.35">
      <c r="B14" s="4" t="s">
        <v>107</v>
      </c>
      <c r="C14" s="4"/>
      <c r="D14" s="6">
        <v>0</v>
      </c>
      <c r="F14" s="6">
        <v>0</v>
      </c>
      <c r="G14" s="6">
        <v>10500.003535920867</v>
      </c>
      <c r="I14" s="6">
        <v>500.00000106454473</v>
      </c>
      <c r="J14" s="6">
        <v>11500.003538049958</v>
      </c>
    </row>
    <row r="15" spans="1:10" x14ac:dyDescent="0.35">
      <c r="B15" s="4" t="s">
        <v>108</v>
      </c>
      <c r="C15" s="4"/>
      <c r="D15" s="6">
        <v>51.886275435578064</v>
      </c>
      <c r="F15" s="6">
        <v>51.886275435578064</v>
      </c>
      <c r="G15" s="6">
        <v>10500.003535920867</v>
      </c>
      <c r="I15" s="6">
        <v>551.88627650012279</v>
      </c>
      <c r="J15" s="6">
        <v>13000.00354124359</v>
      </c>
    </row>
    <row r="16" spans="1:10" x14ac:dyDescent="0.35">
      <c r="B16" s="4" t="s">
        <v>109</v>
      </c>
      <c r="C16" s="4"/>
      <c r="D16" s="6">
        <v>0</v>
      </c>
      <c r="F16" s="6">
        <v>0</v>
      </c>
      <c r="G16" s="6">
        <v>10500.003535920867</v>
      </c>
      <c r="I16" s="6">
        <v>500.00000106454468</v>
      </c>
      <c r="J16" s="6">
        <v>12500.003540179046</v>
      </c>
    </row>
    <row r="17" spans="2:10" x14ac:dyDescent="0.35">
      <c r="B17" s="4" t="s">
        <v>42</v>
      </c>
      <c r="C17" s="4"/>
      <c r="D17" s="6">
        <v>0</v>
      </c>
      <c r="F17" s="6">
        <v>0</v>
      </c>
      <c r="G17" s="6">
        <v>10500.003535920867</v>
      </c>
      <c r="I17" s="6">
        <v>0</v>
      </c>
      <c r="J17" s="6">
        <v>10500.003535920867</v>
      </c>
    </row>
    <row r="18" spans="2:10" x14ac:dyDescent="0.35">
      <c r="B18" s="4" t="s">
        <v>110</v>
      </c>
      <c r="C18" s="4"/>
      <c r="D18" s="6">
        <v>0</v>
      </c>
      <c r="F18" s="6">
        <v>0</v>
      </c>
      <c r="G18" s="6">
        <v>10500.003535920867</v>
      </c>
      <c r="I18" s="6">
        <v>0</v>
      </c>
      <c r="J18" s="6">
        <v>10500.003535920867</v>
      </c>
    </row>
    <row r="19" spans="2:10" x14ac:dyDescent="0.35">
      <c r="B19" s="4" t="s">
        <v>111</v>
      </c>
      <c r="C19" s="4"/>
      <c r="D19" s="6">
        <v>499.99999999999994</v>
      </c>
      <c r="F19" s="6">
        <v>500.00000000000006</v>
      </c>
      <c r="G19" s="6">
        <v>10500.003535920869</v>
      </c>
      <c r="I19" s="6">
        <v>500.00000000000006</v>
      </c>
      <c r="J19" s="6">
        <v>10500.003535920869</v>
      </c>
    </row>
    <row r="20" spans="2:10" x14ac:dyDescent="0.35">
      <c r="B20" s="4" t="s">
        <v>112</v>
      </c>
      <c r="C20" s="4"/>
      <c r="D20" s="6">
        <v>1000.0011698426916</v>
      </c>
      <c r="F20" s="6">
        <v>1000.0011698426916</v>
      </c>
      <c r="G20" s="6">
        <v>10500.003535920867</v>
      </c>
      <c r="I20" s="6">
        <v>1000.0011698426916</v>
      </c>
      <c r="J20" s="6">
        <v>10500.003535920867</v>
      </c>
    </row>
    <row r="21" spans="2:10" x14ac:dyDescent="0.35">
      <c r="B21" s="4" t="s">
        <v>45</v>
      </c>
      <c r="C21" s="4"/>
      <c r="D21" s="6">
        <v>51.886276844159589</v>
      </c>
      <c r="F21" s="6">
        <v>51.886276844159589</v>
      </c>
      <c r="G21" s="6">
        <v>10500.003535920867</v>
      </c>
      <c r="I21" s="6">
        <v>51.886276844159589</v>
      </c>
      <c r="J21" s="6">
        <v>10500.003535920867</v>
      </c>
    </row>
    <row r="22" spans="2:10" x14ac:dyDescent="0.35">
      <c r="B22" s="4" t="s">
        <v>113</v>
      </c>
      <c r="C22" s="4"/>
      <c r="D22" s="6">
        <v>0</v>
      </c>
      <c r="F22" s="6">
        <v>0</v>
      </c>
      <c r="G22" s="6">
        <v>10500.003535920867</v>
      </c>
      <c r="I22" s="6">
        <v>0</v>
      </c>
      <c r="J22" s="6">
        <v>10500.003535920867</v>
      </c>
    </row>
    <row r="23" spans="2:10" x14ac:dyDescent="0.35">
      <c r="B23" s="4" t="s">
        <v>114</v>
      </c>
      <c r="C23" s="4"/>
      <c r="D23" s="6">
        <v>448.113724564422</v>
      </c>
      <c r="F23" s="6">
        <v>448.113724564422</v>
      </c>
      <c r="G23" s="6">
        <v>10500.003535920867</v>
      </c>
      <c r="I23" s="6">
        <v>448.113724564422</v>
      </c>
      <c r="J23" s="6">
        <v>10500.003535920867</v>
      </c>
    </row>
    <row r="24" spans="2:10" x14ac:dyDescent="0.35">
      <c r="B24" s="4" t="s">
        <v>115</v>
      </c>
      <c r="C24" s="4"/>
      <c r="D24" s="6">
        <v>0</v>
      </c>
      <c r="F24" s="6">
        <v>0</v>
      </c>
      <c r="G24" s="6">
        <v>10500.003535920867</v>
      </c>
      <c r="I24" s="6">
        <v>0</v>
      </c>
      <c r="J24" s="6">
        <v>10500.003535920867</v>
      </c>
    </row>
    <row r="25" spans="2:10" x14ac:dyDescent="0.35">
      <c r="B25" s="4" t="s">
        <v>116</v>
      </c>
      <c r="C25" s="4"/>
      <c r="D25" s="6">
        <v>0</v>
      </c>
      <c r="F25" s="6">
        <v>0</v>
      </c>
      <c r="G25" s="6">
        <v>10500.003535920867</v>
      </c>
      <c r="I25" s="6">
        <v>499.99997182215469</v>
      </c>
      <c r="J25" s="6">
        <v>12500.003423209486</v>
      </c>
    </row>
    <row r="26" spans="2:10" x14ac:dyDescent="0.35">
      <c r="B26" s="4" t="s">
        <v>117</v>
      </c>
      <c r="C26" s="4"/>
      <c r="D26" s="6">
        <v>500.00002817784525</v>
      </c>
      <c r="F26" s="6">
        <v>500.00002817784525</v>
      </c>
      <c r="G26" s="6">
        <v>10500.003535920867</v>
      </c>
      <c r="I26" s="6">
        <v>999.99999999999989</v>
      </c>
      <c r="J26" s="6">
        <v>11000.003507743022</v>
      </c>
    </row>
    <row r="27" spans="2:10" x14ac:dyDescent="0.35">
      <c r="B27" s="4" t="s">
        <v>118</v>
      </c>
      <c r="C27" s="4"/>
      <c r="D27" s="6">
        <v>0</v>
      </c>
      <c r="F27" s="6">
        <v>0</v>
      </c>
      <c r="G27" s="6">
        <v>10500.003535920867</v>
      </c>
      <c r="I27" s="6">
        <v>499.99997182215475</v>
      </c>
      <c r="J27" s="6">
        <v>13500.003366853794</v>
      </c>
    </row>
    <row r="28" spans="2:10" ht="15" thickBot="1" x14ac:dyDescent="0.4">
      <c r="B28" s="2" t="s">
        <v>119</v>
      </c>
      <c r="C28" s="2"/>
      <c r="D28" s="5">
        <v>499.99999999999994</v>
      </c>
      <c r="F28" s="5">
        <v>499.99999999999994</v>
      </c>
      <c r="G28" s="5">
        <v>10500.003535920867</v>
      </c>
      <c r="I28" s="5">
        <v>499.99999999999994</v>
      </c>
      <c r="J28" s="5">
        <v>10500.003535920867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1696-1334-4C37-A586-EECAA188E259}">
  <dimension ref="A1:G15"/>
  <sheetViews>
    <sheetView tabSelected="1" zoomScale="115" zoomScaleNormal="115" workbookViewId="0">
      <selection activeCell="E10" sqref="E10"/>
    </sheetView>
  </sheetViews>
  <sheetFormatPr defaultRowHeight="14.5" x14ac:dyDescent="0.35"/>
  <cols>
    <col min="1" max="1" width="24.1796875" bestFit="1" customWidth="1"/>
    <col min="2" max="2" width="12.1796875" bestFit="1" customWidth="1"/>
    <col min="5" max="5" width="21.08984375" bestFit="1" customWidth="1"/>
    <col min="10" max="10" width="24.1796875" bestFit="1" customWidth="1"/>
  </cols>
  <sheetData>
    <row r="1" spans="1:7" ht="21.5" thickBot="1" x14ac:dyDescent="0.4">
      <c r="A1" s="33" t="s">
        <v>94</v>
      </c>
      <c r="B1" s="34">
        <v>500</v>
      </c>
      <c r="C1" s="34">
        <v>500</v>
      </c>
      <c r="D1" s="34">
        <v>1000</v>
      </c>
      <c r="E1" s="34">
        <v>1500</v>
      </c>
    </row>
    <row r="2" spans="1:7" ht="18.5" thickBot="1" x14ac:dyDescent="0.4">
      <c r="A2" s="35">
        <v>1000</v>
      </c>
      <c r="B2" s="36">
        <v>3</v>
      </c>
      <c r="C2" s="36">
        <v>2</v>
      </c>
      <c r="D2" s="36">
        <v>5</v>
      </c>
      <c r="E2" s="36">
        <v>4</v>
      </c>
    </row>
    <row r="3" spans="1:7" ht="18.5" thickBot="1" x14ac:dyDescent="0.4">
      <c r="A3" s="35">
        <v>1500</v>
      </c>
      <c r="B3" s="36">
        <v>4</v>
      </c>
      <c r="C3" s="36">
        <v>3</v>
      </c>
      <c r="D3" s="36">
        <v>5</v>
      </c>
      <c r="E3" s="36">
        <v>3</v>
      </c>
    </row>
    <row r="4" spans="1:7" ht="18.5" thickBot="1" x14ac:dyDescent="0.4">
      <c r="A4" s="35">
        <v>500</v>
      </c>
      <c r="B4" s="36">
        <v>1</v>
      </c>
      <c r="C4" s="36">
        <v>1</v>
      </c>
      <c r="D4" s="36">
        <v>3</v>
      </c>
      <c r="E4" s="36">
        <v>2</v>
      </c>
    </row>
    <row r="5" spans="1:7" ht="18.5" thickBot="1" x14ac:dyDescent="0.4">
      <c r="A5" s="35">
        <v>1500</v>
      </c>
      <c r="B5" s="36">
        <v>4</v>
      </c>
      <c r="C5" s="36">
        <v>1</v>
      </c>
      <c r="D5" s="36">
        <v>6</v>
      </c>
      <c r="E5" s="36">
        <v>3</v>
      </c>
    </row>
    <row r="7" spans="1:7" x14ac:dyDescent="0.35">
      <c r="A7" s="17"/>
      <c r="B7" s="17"/>
      <c r="C7" s="17"/>
      <c r="D7" s="17"/>
      <c r="E7" s="17"/>
      <c r="F7" s="17"/>
    </row>
    <row r="8" spans="1:7" ht="18" x14ac:dyDescent="0.35">
      <c r="A8" s="17" t="s">
        <v>97</v>
      </c>
      <c r="B8" s="37">
        <f>SUM(B9:B12)</f>
        <v>500.00000034403683</v>
      </c>
      <c r="C8" s="37">
        <f t="shared" ref="C8:E8" si="0">SUM(C9:C12)</f>
        <v>500.00002817784525</v>
      </c>
      <c r="D8" s="37">
        <f t="shared" si="0"/>
        <v>1000</v>
      </c>
      <c r="E8" s="37">
        <f t="shared" si="0"/>
        <v>1500.0011698426915</v>
      </c>
      <c r="F8" s="17"/>
      <c r="G8" t="s">
        <v>96</v>
      </c>
    </row>
    <row r="9" spans="1:7" ht="18" x14ac:dyDescent="0.35">
      <c r="A9" s="37">
        <f>SUM(B9:E9)</f>
        <v>499.99999893545532</v>
      </c>
      <c r="B9" s="17">
        <v>448.11372349987727</v>
      </c>
      <c r="C9" s="17">
        <v>0</v>
      </c>
      <c r="D9" s="17">
        <v>51.886275435578064</v>
      </c>
      <c r="E9" s="38">
        <v>0</v>
      </c>
      <c r="F9" s="17"/>
      <c r="G9">
        <f>B9*B2+C9*C2+D9*D2+E9*E2</f>
        <v>1603.7725476775222</v>
      </c>
    </row>
    <row r="10" spans="1:7" ht="18" x14ac:dyDescent="0.35">
      <c r="A10" s="37">
        <f t="shared" ref="A10:A12" si="1">SUM(B10:E10)</f>
        <v>1500.0011698426915</v>
      </c>
      <c r="B10" s="17">
        <v>0</v>
      </c>
      <c r="C10" s="17">
        <v>0</v>
      </c>
      <c r="D10" s="17">
        <v>499.99999999999994</v>
      </c>
      <c r="E10" s="17">
        <v>1000.0011698426916</v>
      </c>
      <c r="F10" s="17"/>
      <c r="G10">
        <f>B10*B3+C10*C3+D10*D3+E10*E3</f>
        <v>5500.0035095280746</v>
      </c>
    </row>
    <row r="11" spans="1:7" ht="18" x14ac:dyDescent="0.35">
      <c r="A11" s="37">
        <f t="shared" si="1"/>
        <v>500.00000140858157</v>
      </c>
      <c r="B11" s="17">
        <v>51.886276844159589</v>
      </c>
      <c r="C11" s="17">
        <v>0</v>
      </c>
      <c r="D11">
        <v>448.113724564422</v>
      </c>
      <c r="E11">
        <v>0</v>
      </c>
      <c r="G11">
        <f t="shared" ref="G10:G12" si="2">B11*B4+C11*C4+D11*D4+E11*E4</f>
        <v>1396.2274505374255</v>
      </c>
    </row>
    <row r="12" spans="1:7" ht="18" x14ac:dyDescent="0.35">
      <c r="A12" s="37">
        <f t="shared" si="1"/>
        <v>1000.0000281778453</v>
      </c>
      <c r="B12" s="38">
        <v>0</v>
      </c>
      <c r="C12" s="38">
        <v>500.00002817784525</v>
      </c>
      <c r="D12">
        <v>0</v>
      </c>
      <c r="E12">
        <v>499.99999999999994</v>
      </c>
      <c r="G12">
        <f>B12*B5+C12*C5+D12*D5+E12*E5</f>
        <v>2000.000028177845</v>
      </c>
    </row>
    <row r="13" spans="1:7" x14ac:dyDescent="0.35">
      <c r="A13" s="17"/>
      <c r="B13" s="17"/>
      <c r="C13" s="17"/>
      <c r="E13" t="s">
        <v>95</v>
      </c>
      <c r="G13">
        <f>SUM(G9:G12)</f>
        <v>10500.003535920867</v>
      </c>
    </row>
    <row r="14" spans="1:7" x14ac:dyDescent="0.35">
      <c r="B14" t="s">
        <v>140</v>
      </c>
      <c r="C14" s="38">
        <v>500</v>
      </c>
    </row>
    <row r="15" spans="1:7" x14ac:dyDescent="0.35">
      <c r="B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Answer Report 1</vt:lpstr>
      <vt:lpstr>Sensitivity Report 1</vt:lpstr>
      <vt:lpstr>Limits Report 1</vt:lpstr>
      <vt:lpstr>t1</vt:lpstr>
      <vt:lpstr>t1v2</vt:lpstr>
      <vt:lpstr>Answer Report 2</vt:lpstr>
      <vt:lpstr>Sensitivity Report 2</vt:lpstr>
      <vt:lpstr>Limits Report 2</vt:lpstr>
      <vt:lpstr>Answer Report 3</vt:lpstr>
      <vt:lpstr>Sensitivity Report 3</vt:lpstr>
      <vt:lpstr>Limits Report 3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2022-10-22T01:49:36Z</dcterms:created>
  <dcterms:modified xsi:type="dcterms:W3CDTF">2022-10-22T07:03:19Z</dcterms:modified>
</cp:coreProperties>
</file>