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ex\Documents\LaTeX\MEC E 301\Lab 2\"/>
    </mc:Choice>
  </mc:AlternateContent>
  <xr:revisionPtr revIDLastSave="0" documentId="13_ncr:1_{D865B132-559D-42D6-8D94-6D2A2EBE50F6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tudent Info and Rubric" sheetId="4" r:id="rId1"/>
    <sheet name="Analog Voltage" sheetId="5" r:id="rId2"/>
    <sheet name="Sine Wave" sheetId="10" r:id="rId3"/>
    <sheet name="cleaned sine data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9" i="11" l="1"/>
  <c r="P28" i="11"/>
  <c r="O29" i="11"/>
  <c r="O28" i="11"/>
  <c r="O21" i="11"/>
  <c r="P21" i="11"/>
  <c r="Q21" i="11"/>
  <c r="R21" i="11"/>
  <c r="S21" i="11"/>
  <c r="T21" i="11"/>
  <c r="O22" i="11"/>
  <c r="P22" i="11"/>
  <c r="Q22" i="11"/>
  <c r="R22" i="11"/>
  <c r="S22" i="11"/>
  <c r="T22" i="11"/>
  <c r="O23" i="11"/>
  <c r="P23" i="11"/>
  <c r="Q23" i="11"/>
  <c r="R23" i="11"/>
  <c r="S23" i="11"/>
  <c r="T23" i="11"/>
  <c r="O24" i="11"/>
  <c r="P24" i="11"/>
  <c r="Q24" i="11"/>
  <c r="R24" i="11"/>
  <c r="S24" i="11"/>
  <c r="T24" i="11"/>
  <c r="O20" i="11"/>
  <c r="P20" i="11"/>
  <c r="Q20" i="11"/>
  <c r="R20" i="11"/>
  <c r="S20" i="11"/>
  <c r="T20" i="11"/>
  <c r="P11" i="11"/>
  <c r="P10" i="11"/>
  <c r="Y16" i="11"/>
  <c r="Y17" i="11"/>
  <c r="Y18" i="11"/>
  <c r="Y15" i="11"/>
  <c r="X18" i="11"/>
  <c r="X17" i="11"/>
  <c r="X16" i="11"/>
  <c r="X15" i="11"/>
  <c r="W16" i="11"/>
  <c r="W17" i="11"/>
  <c r="W18" i="11"/>
  <c r="W15" i="11"/>
  <c r="V16" i="11"/>
  <c r="V17" i="11"/>
  <c r="V18" i="11"/>
  <c r="V15" i="11"/>
  <c r="U16" i="11"/>
  <c r="U17" i="11"/>
  <c r="U18" i="11"/>
  <c r="U15" i="11"/>
  <c r="T16" i="11"/>
  <c r="T17" i="11"/>
  <c r="T18" i="11"/>
  <c r="T15" i="11"/>
  <c r="S18" i="11"/>
  <c r="R18" i="11"/>
  <c r="Q18" i="11"/>
  <c r="P18" i="11"/>
  <c r="O18" i="11"/>
  <c r="S17" i="11"/>
  <c r="R17" i="11"/>
  <c r="Q17" i="11"/>
  <c r="P17" i="11"/>
  <c r="O17" i="11"/>
  <c r="S16" i="11"/>
  <c r="R16" i="11"/>
  <c r="Q16" i="11"/>
  <c r="P16" i="11"/>
  <c r="O16" i="11"/>
  <c r="S15" i="11"/>
  <c r="R15" i="11"/>
  <c r="Q15" i="11"/>
  <c r="P15" i="11"/>
  <c r="O15" i="11"/>
  <c r="O11" i="11"/>
  <c r="O10" i="11"/>
  <c r="V6" i="11"/>
  <c r="V5" i="11"/>
  <c r="U6" i="11"/>
  <c r="W6" i="11" s="1"/>
  <c r="U5" i="11"/>
  <c r="W5" i="11" s="1"/>
  <c r="T6" i="11"/>
  <c r="T5" i="11"/>
  <c r="K3" i="11"/>
  <c r="AC21" i="11" s="1"/>
  <c r="AI19" i="11"/>
  <c r="AI18" i="11"/>
  <c r="P5" i="11"/>
  <c r="O5" i="11"/>
  <c r="AB7" i="11"/>
  <c r="AF12" i="11"/>
  <c r="AE12" i="11"/>
  <c r="R5" i="11"/>
  <c r="S5" i="11"/>
  <c r="Q5" i="11"/>
  <c r="AD7" i="11" s="1"/>
  <c r="AC7" i="11"/>
  <c r="AD12" i="11"/>
  <c r="AC12" i="11"/>
  <c r="AB12" i="11"/>
  <c r="K10" i="11"/>
  <c r="R6" i="11"/>
  <c r="AE8" i="11" s="1"/>
  <c r="AI13" i="11"/>
  <c r="AI12" i="11"/>
  <c r="AI8" i="11"/>
  <c r="AI7" i="11"/>
  <c r="AC22" i="11"/>
  <c r="AB22" i="11"/>
  <c r="AG13" i="11"/>
  <c r="AH13" i="11"/>
  <c r="AJ13" i="11" s="1"/>
  <c r="AB8" i="11"/>
  <c r="AC8" i="11"/>
  <c r="AD8" i="11"/>
  <c r="AF8" i="11"/>
  <c r="AE7" i="11"/>
  <c r="AF7" i="11"/>
  <c r="O6" i="11"/>
  <c r="AF13" i="11"/>
  <c r="AH12" i="11"/>
  <c r="AJ12" i="11" s="1"/>
  <c r="AK12" i="11" s="1"/>
  <c r="AB13" i="11"/>
  <c r="S6" i="11"/>
  <c r="G74" i="11"/>
  <c r="G51" i="11"/>
  <c r="H51" i="11"/>
  <c r="G52" i="11"/>
  <c r="H52" i="11"/>
  <c r="G53" i="11"/>
  <c r="H53" i="11"/>
  <c r="G54" i="11"/>
  <c r="H54" i="11"/>
  <c r="G55" i="11"/>
  <c r="H55" i="11"/>
  <c r="G56" i="11"/>
  <c r="H56" i="11"/>
  <c r="G57" i="11"/>
  <c r="H57" i="11"/>
  <c r="G58" i="11"/>
  <c r="H58" i="11"/>
  <c r="G59" i="11"/>
  <c r="H59" i="11"/>
  <c r="G60" i="11"/>
  <c r="H60" i="11"/>
  <c r="G61" i="11"/>
  <c r="H61" i="11"/>
  <c r="G62" i="11"/>
  <c r="H62" i="11"/>
  <c r="G63" i="11"/>
  <c r="H63" i="11"/>
  <c r="G64" i="11"/>
  <c r="H64" i="11"/>
  <c r="G65" i="11"/>
  <c r="H65" i="11"/>
  <c r="G66" i="11"/>
  <c r="H66" i="11"/>
  <c r="G67" i="11"/>
  <c r="H67" i="11"/>
  <c r="G68" i="11"/>
  <c r="H68" i="11"/>
  <c r="G69" i="11"/>
  <c r="H69" i="11"/>
  <c r="G70" i="11"/>
  <c r="H70" i="11"/>
  <c r="G71" i="11"/>
  <c r="H71" i="11"/>
  <c r="G72" i="11"/>
  <c r="H72" i="11"/>
  <c r="G73" i="11"/>
  <c r="H73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L3" i="11"/>
  <c r="F79" i="10"/>
  <c r="F77" i="10"/>
  <c r="F78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9" i="10"/>
  <c r="L10" i="11"/>
  <c r="AE13" i="11"/>
  <c r="AD13" i="11"/>
  <c r="AC1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3" i="11"/>
  <c r="G4" i="11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3" i="11"/>
  <c r="Q6" i="11"/>
  <c r="P6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3" i="11"/>
  <c r="L140" i="5"/>
  <c r="L139" i="5"/>
  <c r="P138" i="5"/>
  <c r="P137" i="5"/>
  <c r="P136" i="5"/>
  <c r="P135" i="5"/>
  <c r="M98" i="5"/>
  <c r="O98" i="5"/>
  <c r="E134" i="5"/>
  <c r="F134" i="5"/>
  <c r="E135" i="5"/>
  <c r="F135" i="5"/>
  <c r="E136" i="5"/>
  <c r="F136" i="5"/>
  <c r="E137" i="5"/>
  <c r="F137" i="5"/>
  <c r="E133" i="5"/>
  <c r="F133" i="5"/>
  <c r="G125" i="5"/>
  <c r="G135" i="5" s="1"/>
  <c r="M113" i="5"/>
  <c r="D127" i="5"/>
  <c r="D137" i="5" s="1"/>
  <c r="D126" i="5"/>
  <c r="G126" i="5" s="1"/>
  <c r="G136" i="5" s="1"/>
  <c r="D125" i="5"/>
  <c r="D135" i="5" s="1"/>
  <c r="D124" i="5"/>
  <c r="G124" i="5" s="1"/>
  <c r="G134" i="5" s="1"/>
  <c r="D123" i="5"/>
  <c r="G123" i="5" s="1"/>
  <c r="G133" i="5" s="1"/>
  <c r="N107" i="5" a="1"/>
  <c r="N107" i="5" s="1"/>
  <c r="N113" i="5" a="1"/>
  <c r="N113" i="5" s="1"/>
  <c r="N101" i="5" a="1"/>
  <c r="N101" i="5" s="1"/>
  <c r="N95" i="5" a="1"/>
  <c r="N95" i="5" s="1"/>
  <c r="M101" i="5"/>
  <c r="M102" i="5"/>
  <c r="M103" i="5"/>
  <c r="M104" i="5"/>
  <c r="M107" i="5"/>
  <c r="M108" i="5"/>
  <c r="M109" i="5"/>
  <c r="M110" i="5"/>
  <c r="M114" i="5"/>
  <c r="M115" i="5"/>
  <c r="M116" i="5"/>
  <c r="M96" i="5"/>
  <c r="O96" i="5" s="1"/>
  <c r="M97" i="5"/>
  <c r="O97" i="5" s="1"/>
  <c r="M95" i="5"/>
  <c r="O95" i="5" s="1"/>
  <c r="G55" i="5"/>
  <c r="G53" i="5"/>
  <c r="H53" i="5"/>
  <c r="I53" i="5"/>
  <c r="J53" i="5"/>
  <c r="K53" i="5"/>
  <c r="G54" i="5"/>
  <c r="H54" i="5"/>
  <c r="I54" i="5"/>
  <c r="J54" i="5"/>
  <c r="K54" i="5"/>
  <c r="H55" i="5"/>
  <c r="I55" i="5"/>
  <c r="J55" i="5"/>
  <c r="K55" i="5"/>
  <c r="G56" i="5"/>
  <c r="H56" i="5"/>
  <c r="I56" i="5"/>
  <c r="J56" i="5"/>
  <c r="K56" i="5"/>
  <c r="G57" i="5"/>
  <c r="H57" i="5"/>
  <c r="I57" i="5"/>
  <c r="J57" i="5"/>
  <c r="K57" i="5"/>
  <c r="G58" i="5"/>
  <c r="H58" i="5"/>
  <c r="I58" i="5"/>
  <c r="J58" i="5"/>
  <c r="K58" i="5"/>
  <c r="G59" i="5"/>
  <c r="H59" i="5"/>
  <c r="I59" i="5"/>
  <c r="J59" i="5"/>
  <c r="K59" i="5"/>
  <c r="G60" i="5"/>
  <c r="H60" i="5"/>
  <c r="I60" i="5"/>
  <c r="J60" i="5"/>
  <c r="K60" i="5"/>
  <c r="G61" i="5"/>
  <c r="H61" i="5"/>
  <c r="I61" i="5"/>
  <c r="J61" i="5"/>
  <c r="K61" i="5"/>
  <c r="G62" i="5"/>
  <c r="H62" i="5"/>
  <c r="I62" i="5"/>
  <c r="J62" i="5"/>
  <c r="G63" i="5"/>
  <c r="H63" i="5"/>
  <c r="I63" i="5"/>
  <c r="J63" i="5"/>
  <c r="G64" i="5"/>
  <c r="H64" i="5"/>
  <c r="I64" i="5"/>
  <c r="J64" i="5"/>
  <c r="G65" i="5"/>
  <c r="H65" i="5"/>
  <c r="I65" i="5"/>
  <c r="J65" i="5"/>
  <c r="G66" i="5"/>
  <c r="H66" i="5"/>
  <c r="I66" i="5"/>
  <c r="J66" i="5"/>
  <c r="G67" i="5"/>
  <c r="H67" i="5"/>
  <c r="I67" i="5"/>
  <c r="J67" i="5"/>
  <c r="G68" i="5"/>
  <c r="H68" i="5"/>
  <c r="I68" i="5"/>
  <c r="J68" i="5"/>
  <c r="G69" i="5"/>
  <c r="H69" i="5"/>
  <c r="I69" i="5"/>
  <c r="J69" i="5"/>
  <c r="G70" i="5"/>
  <c r="H70" i="5"/>
  <c r="I70" i="5"/>
  <c r="J70" i="5"/>
  <c r="G71" i="5"/>
  <c r="H71" i="5"/>
  <c r="I71" i="5"/>
  <c r="J71" i="5"/>
  <c r="G72" i="5"/>
  <c r="H72" i="5"/>
  <c r="I72" i="5"/>
  <c r="J72" i="5"/>
  <c r="G73" i="5"/>
  <c r="H73" i="5"/>
  <c r="I73" i="5"/>
  <c r="J73" i="5"/>
  <c r="G74" i="5"/>
  <c r="H74" i="5"/>
  <c r="I74" i="5"/>
  <c r="J74" i="5"/>
  <c r="G75" i="5"/>
  <c r="H75" i="5"/>
  <c r="I75" i="5"/>
  <c r="J75" i="5"/>
  <c r="G76" i="5"/>
  <c r="H76" i="5"/>
  <c r="I76" i="5"/>
  <c r="J76" i="5"/>
  <c r="G77" i="5"/>
  <c r="H77" i="5"/>
  <c r="I77" i="5"/>
  <c r="J77" i="5"/>
  <c r="G78" i="5"/>
  <c r="H78" i="5"/>
  <c r="I78" i="5"/>
  <c r="J78" i="5"/>
  <c r="G79" i="5"/>
  <c r="H79" i="5"/>
  <c r="I79" i="5"/>
  <c r="J79" i="5"/>
  <c r="G80" i="5"/>
  <c r="H80" i="5"/>
  <c r="I80" i="5"/>
  <c r="J80" i="5"/>
  <c r="G81" i="5"/>
  <c r="H81" i="5"/>
  <c r="I81" i="5"/>
  <c r="J81" i="5"/>
  <c r="G82" i="5"/>
  <c r="H82" i="5"/>
  <c r="I82" i="5"/>
  <c r="J82" i="5"/>
  <c r="G83" i="5"/>
  <c r="H83" i="5"/>
  <c r="I83" i="5"/>
  <c r="J83" i="5"/>
  <c r="G84" i="5"/>
  <c r="H84" i="5"/>
  <c r="I84" i="5"/>
  <c r="J84" i="5"/>
  <c r="G85" i="5"/>
  <c r="H85" i="5"/>
  <c r="I85" i="5"/>
  <c r="J85" i="5"/>
  <c r="G86" i="5"/>
  <c r="H86" i="5"/>
  <c r="I86" i="5"/>
  <c r="J86" i="5"/>
  <c r="G87" i="5"/>
  <c r="H87" i="5"/>
  <c r="I87" i="5"/>
  <c r="J87" i="5"/>
  <c r="G88" i="5"/>
  <c r="H88" i="5"/>
  <c r="I88" i="5"/>
  <c r="J88" i="5"/>
  <c r="G89" i="5"/>
  <c r="H89" i="5"/>
  <c r="I89" i="5"/>
  <c r="J89" i="5"/>
  <c r="G90" i="5"/>
  <c r="H90" i="5"/>
  <c r="I90" i="5"/>
  <c r="J90" i="5"/>
  <c r="G91" i="5"/>
  <c r="H91" i="5"/>
  <c r="I91" i="5"/>
  <c r="J91" i="5"/>
  <c r="I52" i="5"/>
  <c r="J52" i="5"/>
  <c r="K52" i="5"/>
  <c r="H52" i="5"/>
  <c r="G52" i="5"/>
  <c r="G92" i="5" s="1" a="1"/>
  <c r="G92" i="5" s="1"/>
  <c r="AG8" i="11" l="1"/>
  <c r="AA22" i="11" s="1"/>
  <c r="AH19" i="11"/>
  <c r="AJ19" i="11" s="1"/>
  <c r="AK13" i="11"/>
  <c r="AH18" i="11"/>
  <c r="AJ18" i="11" s="1"/>
  <c r="AH7" i="11"/>
  <c r="AJ7" i="11" s="1"/>
  <c r="AG18" i="11" s="1"/>
  <c r="AG12" i="11"/>
  <c r="AB21" i="11" s="1"/>
  <c r="AH8" i="11"/>
  <c r="AJ8" i="11" s="1"/>
  <c r="AG19" i="11" s="1"/>
  <c r="AG7" i="11"/>
  <c r="AA21" i="11" s="1"/>
  <c r="D133" i="5"/>
  <c r="G127" i="5"/>
  <c r="G137" i="5" s="1"/>
  <c r="D136" i="5"/>
  <c r="D134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<sst xmlns="http://schemas.openxmlformats.org/spreadsheetml/2006/main" count="201" uniqueCount="91">
  <si>
    <t xml:space="preserve">Student Surname: </t>
  </si>
  <si>
    <t xml:space="preserve">Student Given Names: </t>
  </si>
  <si>
    <t xml:space="preserve">Student ID number: </t>
  </si>
  <si>
    <t xml:space="preserve">Student CCID: </t>
  </si>
  <si>
    <t>Lab Topic (e.g. Pressure):</t>
  </si>
  <si>
    <t>Date of Lab:</t>
  </si>
  <si>
    <t>Lab Section:</t>
  </si>
  <si>
    <t>(V)</t>
  </si>
  <si>
    <t>Table 1.0: Raw data collected analog voltage measurement</t>
  </si>
  <si>
    <t>Reference voltage</t>
  </si>
  <si>
    <t>Arduino with 5 V reference</t>
  </si>
  <si>
    <t>Arduino with 3.3 V reference</t>
  </si>
  <si>
    <t>Arduino with 3.3 V reference and 10x voltage divider</t>
  </si>
  <si>
    <t>Arduino with 3.3 V reference with -10 to +10 V range</t>
  </si>
  <si>
    <t>Arduino with 3.3 V reference with 10x amplifier</t>
  </si>
  <si>
    <t>Table 2.0: Voltage measurement of the sine wave</t>
  </si>
  <si>
    <t>Voltage source board number:</t>
  </si>
  <si>
    <t>10 bit resolution</t>
  </si>
  <si>
    <t>Time (microseconds)</t>
  </si>
  <si>
    <t>Voltage (V)</t>
  </si>
  <si>
    <t>Sample</t>
  </si>
  <si>
    <t>PUT YOUR ANALYSIS BELOW HERE</t>
  </si>
  <si>
    <t>5 bit resolution</t>
  </si>
  <si>
    <t>Mean Voltage (V)</t>
  </si>
  <si>
    <t>Peak-to-peak voltage (V)</t>
  </si>
  <si>
    <t>Frequency (Hz)</t>
  </si>
  <si>
    <t>Table 2.1: Oscilloscope Measurements of Sine Wave</t>
  </si>
  <si>
    <t>Oscilloscope reading</t>
  </si>
  <si>
    <t>pcb 18</t>
  </si>
  <si>
    <t>ORIGINAL DATA</t>
  </si>
  <si>
    <t>Deviation Table</t>
  </si>
  <si>
    <t>Accuracy</t>
  </si>
  <si>
    <t>Max Deviation</t>
  </si>
  <si>
    <t>Range</t>
  </si>
  <si>
    <t>Resolution</t>
  </si>
  <si>
    <t>Repeatability</t>
  </si>
  <si>
    <t>Experimental Accuracy</t>
  </si>
  <si>
    <t>Manufacturer</t>
  </si>
  <si>
    <t>V</t>
  </si>
  <si>
    <t>mV</t>
  </si>
  <si>
    <t>Voltage Source</t>
  </si>
  <si>
    <t xml:space="preserve">5V Ref. </t>
  </si>
  <si>
    <t xml:space="preserve">3.3V Ref. </t>
  </si>
  <si>
    <t>3.3V Ref., 10x VD</t>
  </si>
  <si>
    <t>3.3V Ref., [-10, 10]V</t>
  </si>
  <si>
    <t xml:space="preserve">3.3V Ref., 10x Amp. </t>
  </si>
  <si>
    <t>10 bit</t>
  </si>
  <si>
    <t>5 bit</t>
  </si>
  <si>
    <t>1-2</t>
  </si>
  <si>
    <t>2-3</t>
  </si>
  <si>
    <t>3-4</t>
  </si>
  <si>
    <t>4-5</t>
  </si>
  <si>
    <t>period</t>
  </si>
  <si>
    <t>mean</t>
  </si>
  <si>
    <t>min 10</t>
  </si>
  <si>
    <t>min 5</t>
  </si>
  <si>
    <t>max 10</t>
  </si>
  <si>
    <t>max 5</t>
  </si>
  <si>
    <t>frequency</t>
  </si>
  <si>
    <t>peak to peak</t>
  </si>
  <si>
    <t>stdev</t>
  </si>
  <si>
    <t>0-1</t>
  </si>
  <si>
    <t>Mean measurements</t>
  </si>
  <si>
    <t>10-bit</t>
  </si>
  <si>
    <t>5-bit</t>
  </si>
  <si>
    <t>Frequency</t>
  </si>
  <si>
    <t>Peak to Peak</t>
  </si>
  <si>
    <t>Voltage</t>
  </si>
  <si>
    <t>tdist inv</t>
  </si>
  <si>
    <t>P_x</t>
  </si>
  <si>
    <t>U_x</t>
  </si>
  <si>
    <t>Uncertanties</t>
  </si>
  <si>
    <t>B_x</t>
  </si>
  <si>
    <t>Oscilloscope</t>
  </si>
  <si>
    <t>t-dist</t>
  </si>
  <si>
    <t>Cycle 1</t>
  </si>
  <si>
    <t>Cycle 2</t>
  </si>
  <si>
    <t>Cycle 3</t>
  </si>
  <si>
    <t>Cycle 4</t>
  </si>
  <si>
    <t>Cycle 5</t>
  </si>
  <si>
    <t>10-Bit</t>
  </si>
  <si>
    <t>5-Bit</t>
  </si>
  <si>
    <t>nominal value</t>
  </si>
  <si>
    <t>Uncertainty</t>
  </si>
  <si>
    <t>10-Bit Trough</t>
  </si>
  <si>
    <t>5-Bit Trough</t>
  </si>
  <si>
    <t>10-Bit Peak</t>
  </si>
  <si>
    <t>5-Bit Peak</t>
  </si>
  <si>
    <t>Stdev</t>
  </si>
  <si>
    <t>Nominal Value</t>
  </si>
  <si>
    <t>T 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</si>
</sst>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%"/>
    <numFmt numFmtId="166" formatCode="0.0000"/>
    <numFmt numFmtId="167" formatCode="0.00000"/>
    <numFmt numFmtId="168" formatCode="0.000E+00"/>
  </numFmts>
  <fonts count="5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/>
      <top/>
      <bottom/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4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164" fontId="1" fillId="0" borderId="0" xfId="0" applyNumberFormat="1" applyFont="1"/>
    <xf numFmtId="164" fontId="1" fillId="0" borderId="2" xfId="0" applyNumberFormat="1" applyFont="1" applyBorder="1"/>
    <xf numFmtId="0" fontId="0" fillId="2" borderId="0" xfId="0" applyFill="1"/>
    <xf numFmtId="0" fontId="2" fillId="0" borderId="2" xfId="0" applyFont="1" applyBorder="1" applyAlignment="1">
      <alignment horizontal="center"/>
    </xf>
    <xf numFmtId="9" fontId="1" fillId="0" borderId="0" xfId="1" applyFont="1"/>
    <xf numFmtId="165" fontId="1" fillId="0" borderId="0" xfId="1" applyNumberFormat="1" applyFont="1"/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2" xfId="0" applyBorder="1"/>
    <xf numFmtId="164" fontId="0" fillId="0" borderId="0" xfId="0" applyNumberFormat="1"/>
    <xf numFmtId="164" fontId="1" fillId="0" borderId="3" xfId="0" applyNumberFormat="1" applyFont="1" applyBorder="1"/>
    <xf numFmtId="164" fontId="1" fillId="0" borderId="3" xfId="0" applyNumberFormat="1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166" fontId="0" fillId="0" borderId="0" xfId="0" applyNumberFormat="1"/>
    <xf numFmtId="164" fontId="1" fillId="0" borderId="0" xfId="0" applyNumberFormat="1" applyFont="1" applyAlignment="1">
      <alignment vertical="center"/>
    </xf>
    <xf numFmtId="167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68" fontId="1" fillId="0" borderId="0" xfId="0" applyNumberFormat="1" applyFont="1"/>
    <xf numFmtId="168" fontId="0" fillId="0" borderId="0" xfId="0" applyNumberFormat="1"/>
    <xf numFmtId="164" fontId="1" fillId="0" borderId="3" xfId="0" applyNumberFormat="1" applyFont="1" applyBorder="1" applyAlignment="1">
      <alignment vertical="center" wrapText="1"/>
    </xf>
    <xf numFmtId="0" fontId="2" fillId="0" borderId="0" xfId="0" applyFont="1"/>
    <xf numFmtId="49" fontId="2" fillId="0" borderId="0" xfId="0" applyNumberFormat="1" applyFont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167" fontId="0" fillId="0" borderId="0" xfId="0" applyNumberFormat="1"/>
    <xf numFmtId="1" fontId="0" fillId="0" borderId="0" xfId="0" applyNumberFormat="1"/>
    <xf numFmtId="49" fontId="0" fillId="0" borderId="0" xfId="0" applyNumberFormat="1"/>
    <xf numFmtId="164" fontId="1" fillId="0" borderId="3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7245-EB65-F543-9047-E96AF37BD7B2}">
  <dimension ref="A1:C36"/>
  <sheetViews>
    <sheetView workbookViewId="0">
      <selection activeCell="L38" sqref="L38"/>
    </sheetView>
  </sheetViews>
  <sheetFormatPr defaultColWidth="10.85546875" defaultRowHeight="15.75" x14ac:dyDescent="0.25"/>
  <cols>
    <col min="1" max="1" width="22" style="8" bestFit="1" customWidth="1"/>
    <col min="2" max="2" width="18.42578125" style="8" customWidth="1"/>
    <col min="3" max="3" width="14.5703125" style="8" customWidth="1"/>
    <col min="4" max="16384" width="10.85546875" style="8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/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/>
    </row>
    <row r="10" spans="1:1" x14ac:dyDescent="0.25">
      <c r="A10" s="1"/>
    </row>
    <row r="17" spans="1:3" x14ac:dyDescent="0.25">
      <c r="A17"/>
      <c r="B17"/>
      <c r="C17"/>
    </row>
    <row r="18" spans="1:3" x14ac:dyDescent="0.25">
      <c r="A18"/>
      <c r="B18"/>
      <c r="C18"/>
    </row>
    <row r="19" spans="1:3" x14ac:dyDescent="0.25">
      <c r="A19"/>
      <c r="B19"/>
      <c r="C19"/>
    </row>
    <row r="20" spans="1:3" x14ac:dyDescent="0.25">
      <c r="A20"/>
      <c r="B20"/>
      <c r="C20"/>
    </row>
    <row r="21" spans="1:3" x14ac:dyDescent="0.25">
      <c r="A21"/>
      <c r="B21"/>
      <c r="C21"/>
    </row>
    <row r="22" spans="1:3" x14ac:dyDescent="0.25">
      <c r="A22"/>
      <c r="B22"/>
      <c r="C22"/>
    </row>
    <row r="23" spans="1:3" x14ac:dyDescent="0.25">
      <c r="A23"/>
      <c r="B23"/>
      <c r="C23"/>
    </row>
    <row r="24" spans="1:3" x14ac:dyDescent="0.25">
      <c r="A24"/>
      <c r="B24"/>
      <c r="C24"/>
    </row>
    <row r="25" spans="1:3" x14ac:dyDescent="0.25">
      <c r="A25"/>
      <c r="B25"/>
      <c r="C25"/>
    </row>
    <row r="26" spans="1:3" x14ac:dyDescent="0.25">
      <c r="A26"/>
      <c r="B26"/>
      <c r="C26"/>
    </row>
    <row r="27" spans="1:3" x14ac:dyDescent="0.25">
      <c r="A27"/>
      <c r="B27"/>
      <c r="C27"/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spans="1:3" x14ac:dyDescent="0.25">
      <c r="A33"/>
      <c r="B33"/>
      <c r="C33"/>
    </row>
    <row r="34" spans="1:3" x14ac:dyDescent="0.25">
      <c r="A34"/>
      <c r="B34"/>
      <c r="C34"/>
    </row>
    <row r="35" spans="1:3" x14ac:dyDescent="0.25">
      <c r="A35" s="9"/>
      <c r="B35" s="9"/>
      <c r="C35" s="9"/>
    </row>
    <row r="36" spans="1:3" x14ac:dyDescent="0.25">
      <c r="A36" s="9"/>
      <c r="B36" s="9"/>
      <c r="C3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DFEB-27AC-C14C-9885-2E931D118C39}">
  <dimension ref="A1:V144"/>
  <sheetViews>
    <sheetView tabSelected="1" zoomScale="70" zoomScaleNormal="70" workbookViewId="0">
      <selection activeCell="K40" sqref="K39:K40"/>
    </sheetView>
  </sheetViews>
  <sheetFormatPr defaultColWidth="10.85546875" defaultRowHeight="15.75" x14ac:dyDescent="0.25"/>
  <cols>
    <col min="1" max="1" width="15.42578125" style="2" customWidth="1"/>
    <col min="2" max="2" width="16.140625" style="2" customWidth="1"/>
    <col min="3" max="3" width="12.42578125" style="2" customWidth="1"/>
    <col min="4" max="4" width="19" style="2" bestFit="1" customWidth="1"/>
    <col min="5" max="5" width="16.140625" style="2" customWidth="1"/>
    <col min="6" max="6" width="16" style="2" customWidth="1"/>
    <col min="7" max="7" width="14" style="2" customWidth="1"/>
    <col min="8" max="12" width="10.85546875" style="2"/>
    <col min="13" max="13" width="22" style="2" bestFit="1" customWidth="1"/>
    <col min="14" max="14" width="11.5703125" style="2" bestFit="1" customWidth="1"/>
    <col min="15" max="16384" width="10.85546875" style="2"/>
  </cols>
  <sheetData>
    <row r="1" spans="1:19" x14ac:dyDescent="0.25">
      <c r="A1" s="4" t="s">
        <v>8</v>
      </c>
      <c r="B1" s="5"/>
      <c r="C1" s="5"/>
      <c r="D1" s="5"/>
      <c r="E1" s="5"/>
      <c r="F1" s="5"/>
      <c r="G1" s="5"/>
    </row>
    <row r="2" spans="1:19" x14ac:dyDescent="0.25">
      <c r="G2" s="2" t="s">
        <v>28</v>
      </c>
    </row>
    <row r="3" spans="1:19" ht="63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/>
      <c r="O3"/>
      <c r="P3"/>
      <c r="Q3"/>
      <c r="R3"/>
      <c r="S3"/>
    </row>
    <row r="4" spans="1:19" x14ac:dyDescent="0.25">
      <c r="A4" s="6" t="s">
        <v>7</v>
      </c>
      <c r="B4" s="6" t="s">
        <v>7</v>
      </c>
      <c r="C4" s="7" t="s">
        <v>7</v>
      </c>
      <c r="D4" s="7" t="s">
        <v>7</v>
      </c>
      <c r="E4" s="7" t="s">
        <v>7</v>
      </c>
      <c r="F4" s="7" t="s">
        <v>7</v>
      </c>
      <c r="G4"/>
      <c r="O4"/>
      <c r="P4"/>
      <c r="Q4"/>
      <c r="R4"/>
      <c r="S4"/>
    </row>
    <row r="5" spans="1:19" x14ac:dyDescent="0.25">
      <c r="A5" s="42">
        <v>0.10199999999999999</v>
      </c>
      <c r="B5">
        <v>9.2999999999999999E-2</v>
      </c>
      <c r="C5" s="2">
        <v>9.7000000000000003E-2</v>
      </c>
      <c r="D5" s="2">
        <v>3.2000000000000001E-2</v>
      </c>
      <c r="E5" s="2">
        <v>7.8E-2</v>
      </c>
      <c r="F5" s="2">
        <v>0.10199999999999999</v>
      </c>
      <c r="N5" s="12"/>
      <c r="O5"/>
      <c r="P5"/>
      <c r="Q5"/>
      <c r="R5"/>
      <c r="S5"/>
    </row>
    <row r="6" spans="1:19" x14ac:dyDescent="0.25">
      <c r="A6" s="43"/>
      <c r="B6">
        <v>9.2999999999999999E-2</v>
      </c>
      <c r="C6" s="2">
        <v>9.7000000000000003E-2</v>
      </c>
      <c r="D6" s="2">
        <v>3.2000000000000001E-2</v>
      </c>
      <c r="E6" s="2">
        <v>7.8E-2</v>
      </c>
      <c r="F6" s="2">
        <v>0.10199999999999999</v>
      </c>
      <c r="N6" s="12"/>
      <c r="O6" s="16"/>
      <c r="P6" s="16"/>
      <c r="Q6" s="16"/>
      <c r="R6" s="16"/>
      <c r="S6" s="16"/>
    </row>
    <row r="7" spans="1:19" x14ac:dyDescent="0.25">
      <c r="A7" s="43"/>
      <c r="B7">
        <v>9.2999999999999999E-2</v>
      </c>
      <c r="C7" s="2">
        <v>9.7000000000000003E-2</v>
      </c>
      <c r="D7" s="2">
        <v>3.2000000000000001E-2</v>
      </c>
      <c r="E7" s="2">
        <v>7.8E-2</v>
      </c>
      <c r="F7" s="2">
        <v>0.10199999999999999</v>
      </c>
      <c r="N7" s="12"/>
      <c r="O7" s="16"/>
      <c r="P7" s="16"/>
      <c r="Q7" s="16"/>
      <c r="R7" s="16"/>
      <c r="S7" s="16"/>
    </row>
    <row r="8" spans="1:19" x14ac:dyDescent="0.25">
      <c r="A8" s="43"/>
      <c r="B8">
        <v>9.2999999999999999E-2</v>
      </c>
      <c r="C8" s="2">
        <v>9.7000000000000003E-2</v>
      </c>
      <c r="D8" s="2">
        <v>3.2000000000000001E-2</v>
      </c>
      <c r="E8" s="2">
        <v>7.8E-2</v>
      </c>
      <c r="F8" s="2">
        <v>0.10199999999999999</v>
      </c>
      <c r="N8" s="12"/>
      <c r="O8" s="16"/>
      <c r="P8" s="16"/>
      <c r="Q8" s="16"/>
      <c r="R8" s="16"/>
      <c r="S8" s="16"/>
    </row>
    <row r="9" spans="1:19" x14ac:dyDescent="0.25">
      <c r="A9" s="43"/>
      <c r="B9">
        <v>9.2999999999999999E-2</v>
      </c>
      <c r="C9" s="2">
        <v>9.7000000000000003E-2</v>
      </c>
      <c r="D9" s="2">
        <v>3.2000000000000001E-2</v>
      </c>
      <c r="E9" s="2">
        <v>7.8E-2</v>
      </c>
      <c r="F9" s="2">
        <v>0.10199999999999999</v>
      </c>
      <c r="N9" s="12"/>
      <c r="O9" s="16"/>
      <c r="P9" s="16"/>
      <c r="Q9" s="16"/>
      <c r="R9" s="16"/>
      <c r="S9" s="16"/>
    </row>
    <row r="10" spans="1:19" x14ac:dyDescent="0.25">
      <c r="A10" s="43"/>
      <c r="B10">
        <v>9.2999999999999999E-2</v>
      </c>
      <c r="C10" s="2">
        <v>9.7000000000000003E-2</v>
      </c>
      <c r="D10" s="2">
        <v>3.2000000000000001E-2</v>
      </c>
      <c r="E10" s="2">
        <v>7.8E-2</v>
      </c>
      <c r="F10" s="2">
        <v>0.10199999999999999</v>
      </c>
      <c r="N10" s="12"/>
      <c r="O10" s="16"/>
      <c r="P10" s="16"/>
      <c r="Q10" s="16"/>
      <c r="R10" s="16"/>
      <c r="S10" s="16"/>
    </row>
    <row r="11" spans="1:19" x14ac:dyDescent="0.25">
      <c r="A11" s="43"/>
      <c r="B11">
        <v>9.2999999999999999E-2</v>
      </c>
      <c r="C11" s="2">
        <v>9.2999999999999999E-2</v>
      </c>
      <c r="D11" s="2">
        <v>3.2000000000000001E-2</v>
      </c>
      <c r="E11" s="2">
        <v>7.8E-2</v>
      </c>
      <c r="F11" s="2">
        <v>0.10199999999999999</v>
      </c>
      <c r="N11" s="12"/>
      <c r="O11" s="16"/>
      <c r="P11" s="16"/>
      <c r="Q11" s="16"/>
      <c r="R11" s="16"/>
      <c r="S11" s="16"/>
    </row>
    <row r="12" spans="1:19" x14ac:dyDescent="0.25">
      <c r="A12" s="43"/>
      <c r="B12">
        <v>9.2999999999999999E-2</v>
      </c>
      <c r="C12" s="2">
        <v>9.7000000000000003E-2</v>
      </c>
      <c r="D12" s="2">
        <v>3.2000000000000001E-2</v>
      </c>
      <c r="E12" s="2">
        <v>7.8E-2</v>
      </c>
      <c r="F12" s="2">
        <v>0.10199999999999999</v>
      </c>
      <c r="N12" s="12"/>
      <c r="O12" s="16"/>
      <c r="P12" s="16"/>
      <c r="Q12" s="16"/>
      <c r="R12" s="16"/>
      <c r="S12" s="16"/>
    </row>
    <row r="13" spans="1:19" x14ac:dyDescent="0.25">
      <c r="A13" s="43"/>
      <c r="B13">
        <v>9.8000000000000004E-2</v>
      </c>
      <c r="C13" s="2">
        <v>9.7000000000000003E-2</v>
      </c>
      <c r="D13" s="2">
        <v>3.2000000000000001E-2</v>
      </c>
      <c r="E13" s="2">
        <v>7.8E-2</v>
      </c>
      <c r="F13" s="2">
        <v>0.10199999999999999</v>
      </c>
      <c r="N13" s="12"/>
      <c r="O13" s="16"/>
      <c r="P13" s="16"/>
      <c r="Q13" s="16"/>
      <c r="R13" s="16"/>
      <c r="S13" s="16"/>
    </row>
    <row r="14" spans="1:19" x14ac:dyDescent="0.25">
      <c r="A14" s="44"/>
      <c r="B14" s="10">
        <v>9.2999999999999999E-2</v>
      </c>
      <c r="C14" s="10">
        <v>9.7000000000000003E-2</v>
      </c>
      <c r="D14" s="10">
        <v>3.2000000000000001E-2</v>
      </c>
      <c r="E14" s="10">
        <v>7.8E-2</v>
      </c>
      <c r="F14" s="2">
        <v>0.10199999999999999</v>
      </c>
      <c r="N14" s="12"/>
      <c r="O14" s="16"/>
      <c r="P14" s="16"/>
      <c r="Q14" s="16"/>
      <c r="R14" s="16"/>
      <c r="S14" s="16"/>
    </row>
    <row r="15" spans="1:19" x14ac:dyDescent="0.25">
      <c r="A15" s="45">
        <v>1.024</v>
      </c>
      <c r="B15">
        <v>1.0249999999999999</v>
      </c>
      <c r="C15" s="2">
        <v>1.0249999999999999</v>
      </c>
      <c r="D15" s="2">
        <v>0.96699999999999997</v>
      </c>
      <c r="E15" s="2">
        <v>1.016</v>
      </c>
      <c r="F15" s="48"/>
      <c r="O15" s="16"/>
      <c r="P15" s="17"/>
      <c r="Q15" s="16"/>
      <c r="R15" s="16"/>
      <c r="S15" s="16"/>
    </row>
    <row r="16" spans="1:19" x14ac:dyDescent="0.25">
      <c r="A16" s="46"/>
      <c r="B16">
        <v>1.0249999999999999</v>
      </c>
      <c r="C16" s="2">
        <v>1.0249999999999999</v>
      </c>
      <c r="D16" s="2">
        <v>0.96699999999999997</v>
      </c>
      <c r="E16" s="2">
        <v>1.016</v>
      </c>
      <c r="F16" s="49"/>
      <c r="O16" s="16"/>
      <c r="P16" s="17"/>
      <c r="Q16" s="16"/>
      <c r="R16" s="16"/>
      <c r="S16" s="16"/>
    </row>
    <row r="17" spans="1:19" x14ac:dyDescent="0.25">
      <c r="A17" s="46"/>
      <c r="B17">
        <v>1.0249999999999999</v>
      </c>
      <c r="C17" s="2">
        <v>1.0249999999999999</v>
      </c>
      <c r="D17" s="2">
        <v>0.96699999999999997</v>
      </c>
      <c r="E17" s="2">
        <v>1.016</v>
      </c>
      <c r="F17" s="49"/>
      <c r="O17" s="16"/>
      <c r="P17" s="17"/>
      <c r="Q17" s="16"/>
      <c r="R17" s="16"/>
      <c r="S17" s="16"/>
    </row>
    <row r="18" spans="1:19" x14ac:dyDescent="0.25">
      <c r="A18" s="46"/>
      <c r="B18">
        <v>1.0249999999999999</v>
      </c>
      <c r="C18" s="2">
        <v>1.0249999999999999</v>
      </c>
      <c r="D18" s="2">
        <v>0.96699999999999997</v>
      </c>
      <c r="E18" s="2">
        <v>1.016</v>
      </c>
      <c r="F18" s="49"/>
      <c r="O18" s="16"/>
      <c r="P18" s="17"/>
      <c r="Q18" s="16"/>
      <c r="R18" s="16"/>
      <c r="S18" s="16"/>
    </row>
    <row r="19" spans="1:19" x14ac:dyDescent="0.25">
      <c r="A19" s="46"/>
      <c r="B19">
        <v>1.0249999999999999</v>
      </c>
      <c r="C19" s="2">
        <v>1.0249999999999999</v>
      </c>
      <c r="D19" s="2">
        <v>0.96699999999999997</v>
      </c>
      <c r="E19" s="2">
        <v>1.016</v>
      </c>
      <c r="F19" s="49"/>
      <c r="O19" s="16"/>
      <c r="P19" s="17"/>
      <c r="Q19" s="16"/>
      <c r="R19" s="16"/>
      <c r="S19" s="16"/>
    </row>
    <row r="20" spans="1:19" x14ac:dyDescent="0.25">
      <c r="A20" s="46"/>
      <c r="B20">
        <v>1.0249999999999999</v>
      </c>
      <c r="C20" s="2">
        <v>1.0249999999999999</v>
      </c>
      <c r="D20" s="2">
        <v>0.96699999999999997</v>
      </c>
      <c r="E20" s="2">
        <v>1.016</v>
      </c>
      <c r="F20" s="49"/>
      <c r="O20" s="16"/>
      <c r="P20" s="17"/>
      <c r="Q20" s="16"/>
      <c r="R20" s="16"/>
      <c r="S20" s="16"/>
    </row>
    <row r="21" spans="1:19" x14ac:dyDescent="0.25">
      <c r="A21" s="46"/>
      <c r="B21">
        <v>1.0249999999999999</v>
      </c>
      <c r="C21" s="2">
        <v>1.0249999999999999</v>
      </c>
      <c r="D21" s="2">
        <v>0.96699999999999997</v>
      </c>
      <c r="E21" s="2">
        <v>1.016</v>
      </c>
      <c r="F21" s="49"/>
      <c r="O21" s="16"/>
      <c r="P21" s="17"/>
      <c r="Q21" s="16"/>
      <c r="R21" s="16"/>
      <c r="S21" s="16"/>
    </row>
    <row r="22" spans="1:19" x14ac:dyDescent="0.25">
      <c r="A22" s="46"/>
      <c r="B22">
        <v>1.0249999999999999</v>
      </c>
      <c r="C22" s="2">
        <v>1.0249999999999999</v>
      </c>
      <c r="D22" s="2">
        <v>0.96699999999999997</v>
      </c>
      <c r="E22" s="2">
        <v>1.016</v>
      </c>
      <c r="F22" s="49"/>
      <c r="O22" s="16"/>
      <c r="P22" s="17"/>
      <c r="Q22" s="16"/>
      <c r="R22" s="16"/>
      <c r="S22" s="16"/>
    </row>
    <row r="23" spans="1:19" x14ac:dyDescent="0.25">
      <c r="A23" s="46"/>
      <c r="B23">
        <v>1.0249999999999999</v>
      </c>
      <c r="C23" s="2">
        <v>1.0249999999999999</v>
      </c>
      <c r="D23" s="2">
        <v>0.96699999999999997</v>
      </c>
      <c r="E23" s="2">
        <v>1.016</v>
      </c>
      <c r="F23" s="49"/>
      <c r="O23" s="16"/>
      <c r="P23" s="17"/>
      <c r="Q23" s="16"/>
      <c r="R23" s="16"/>
      <c r="S23" s="16"/>
    </row>
    <row r="24" spans="1:19" x14ac:dyDescent="0.25">
      <c r="A24" s="47"/>
      <c r="B24" s="10">
        <v>1.0249999999999999</v>
      </c>
      <c r="C24" s="10">
        <v>1.0249999999999999</v>
      </c>
      <c r="D24" s="10">
        <v>0.96699999999999997</v>
      </c>
      <c r="E24" s="2">
        <v>1.016</v>
      </c>
      <c r="F24" s="50"/>
      <c r="O24" s="16"/>
      <c r="P24" s="17"/>
      <c r="Q24" s="16"/>
      <c r="R24" s="16"/>
      <c r="S24" s="16"/>
    </row>
    <row r="25" spans="1:19" x14ac:dyDescent="0.25">
      <c r="A25" s="42">
        <v>1.8</v>
      </c>
      <c r="B25">
        <v>1.8160000000000001</v>
      </c>
      <c r="C25" s="2">
        <v>1.8049999999999999</v>
      </c>
      <c r="D25" s="2">
        <v>1.74</v>
      </c>
      <c r="E25" s="11">
        <v>1.7969999999999999</v>
      </c>
      <c r="F25" s="48"/>
      <c r="O25" s="16"/>
      <c r="P25" s="16"/>
      <c r="Q25" s="16"/>
      <c r="R25" s="16"/>
      <c r="S25" s="16"/>
    </row>
    <row r="26" spans="1:19" x14ac:dyDescent="0.25">
      <c r="A26" s="43"/>
      <c r="B26">
        <v>1.821</v>
      </c>
      <c r="C26" s="2">
        <v>1.8049999999999999</v>
      </c>
      <c r="D26" s="2">
        <v>1.74</v>
      </c>
      <c r="E26" s="2">
        <v>1.7969999999999999</v>
      </c>
      <c r="F26" s="49"/>
      <c r="O26" s="16"/>
      <c r="P26" s="16"/>
      <c r="Q26" s="16"/>
      <c r="R26" s="16"/>
      <c r="S26" s="16"/>
    </row>
    <row r="27" spans="1:19" x14ac:dyDescent="0.25">
      <c r="A27" s="43"/>
      <c r="B27">
        <v>1.8120000000000001</v>
      </c>
      <c r="C27" s="2">
        <v>1.8049999999999999</v>
      </c>
      <c r="D27" s="2">
        <v>1.74</v>
      </c>
      <c r="E27" s="2">
        <v>1.7969999999999999</v>
      </c>
      <c r="F27" s="49"/>
      <c r="O27" s="16"/>
      <c r="P27" s="16"/>
      <c r="Q27" s="16"/>
      <c r="R27" s="16"/>
      <c r="S27" s="16"/>
    </row>
    <row r="28" spans="1:19" x14ac:dyDescent="0.25">
      <c r="A28" s="43"/>
      <c r="B28">
        <v>1.8160000000000001</v>
      </c>
      <c r="C28" s="2">
        <v>1.8049999999999999</v>
      </c>
      <c r="D28" s="2">
        <v>1.74</v>
      </c>
      <c r="E28" s="2">
        <v>1.7969999999999999</v>
      </c>
      <c r="F28" s="49"/>
      <c r="O28" s="16"/>
      <c r="P28" s="16"/>
      <c r="Q28" s="16"/>
      <c r="R28" s="16"/>
      <c r="S28" s="16"/>
    </row>
    <row r="29" spans="1:19" x14ac:dyDescent="0.25">
      <c r="A29" s="43"/>
      <c r="B29">
        <v>1.8120000000000001</v>
      </c>
      <c r="C29" s="2">
        <v>1.8049999999999999</v>
      </c>
      <c r="D29" s="2">
        <v>1.74</v>
      </c>
      <c r="E29" s="2">
        <v>1.7969999999999999</v>
      </c>
      <c r="F29" s="49"/>
      <c r="O29" s="16"/>
      <c r="P29" s="16"/>
      <c r="Q29" s="16"/>
      <c r="R29" s="16"/>
      <c r="S29" s="16"/>
    </row>
    <row r="30" spans="1:19" x14ac:dyDescent="0.25">
      <c r="A30" s="43"/>
      <c r="B30">
        <v>1.8120000000000001</v>
      </c>
      <c r="C30" s="2">
        <v>1.8049999999999999</v>
      </c>
      <c r="D30" s="2">
        <v>1.74</v>
      </c>
      <c r="E30" s="2">
        <v>1.7969999999999999</v>
      </c>
      <c r="F30" s="49"/>
      <c r="O30" s="16"/>
      <c r="P30" s="16"/>
      <c r="Q30" s="16"/>
      <c r="R30" s="16"/>
      <c r="S30" s="16"/>
    </row>
    <row r="31" spans="1:19" x14ac:dyDescent="0.25">
      <c r="A31" s="43"/>
      <c r="B31">
        <v>1.8160000000000001</v>
      </c>
      <c r="C31" s="2">
        <v>1.8049999999999999</v>
      </c>
      <c r="D31" s="2">
        <v>1.74</v>
      </c>
      <c r="E31" s="2">
        <v>1.7969999999999999</v>
      </c>
      <c r="F31" s="49"/>
      <c r="O31" s="16"/>
      <c r="P31" s="16"/>
      <c r="Q31" s="16"/>
      <c r="R31" s="16"/>
      <c r="S31" s="16"/>
    </row>
    <row r="32" spans="1:19" x14ac:dyDescent="0.25">
      <c r="A32" s="43"/>
      <c r="B32">
        <v>1.8160000000000001</v>
      </c>
      <c r="C32" s="2">
        <v>1.8049999999999999</v>
      </c>
      <c r="D32" s="2">
        <v>1.74</v>
      </c>
      <c r="E32" s="2">
        <v>1.7969999999999999</v>
      </c>
      <c r="F32" s="49"/>
      <c r="O32" s="16"/>
      <c r="P32" s="16"/>
      <c r="Q32" s="16"/>
      <c r="R32" s="16"/>
      <c r="S32" s="16"/>
    </row>
    <row r="33" spans="1:19" x14ac:dyDescent="0.25">
      <c r="A33" s="43"/>
      <c r="B33">
        <v>1.8120000000000001</v>
      </c>
      <c r="C33" s="2">
        <v>1.8080000000000001</v>
      </c>
      <c r="D33" s="2">
        <v>1.74</v>
      </c>
      <c r="E33" s="2">
        <v>1.7969999999999999</v>
      </c>
      <c r="F33" s="49"/>
      <c r="O33" s="16"/>
      <c r="P33" s="16"/>
      <c r="Q33" s="16"/>
      <c r="R33" s="16"/>
      <c r="S33" s="16"/>
    </row>
    <row r="34" spans="1:19" x14ac:dyDescent="0.25">
      <c r="A34" s="44"/>
      <c r="B34" s="10">
        <v>1.8160000000000001</v>
      </c>
      <c r="C34" s="10">
        <v>1.8080000000000001</v>
      </c>
      <c r="D34" s="10">
        <v>1.74</v>
      </c>
      <c r="E34" s="10">
        <v>1.7969999999999999</v>
      </c>
      <c r="F34" s="50"/>
      <c r="O34" s="16"/>
      <c r="P34" s="16"/>
      <c r="Q34" s="16"/>
      <c r="R34" s="16"/>
      <c r="S34" s="16"/>
    </row>
    <row r="35" spans="1:19" x14ac:dyDescent="0.25">
      <c r="A35" s="42">
        <v>2.5</v>
      </c>
      <c r="B35" s="21">
        <v>2.52</v>
      </c>
      <c r="C35" s="12">
        <v>2.5099999999999998</v>
      </c>
      <c r="D35" s="2">
        <v>2.4169999999999998</v>
      </c>
      <c r="E35" s="22">
        <v>2.5</v>
      </c>
      <c r="F35" s="48"/>
      <c r="O35" s="16"/>
      <c r="P35" s="16"/>
      <c r="Q35" s="16"/>
      <c r="R35" s="16"/>
    </row>
    <row r="36" spans="1:19" x14ac:dyDescent="0.25">
      <c r="A36" s="43"/>
      <c r="B36" s="21">
        <v>2.524</v>
      </c>
      <c r="C36" s="12">
        <v>2.5169999999999999</v>
      </c>
      <c r="D36" s="2">
        <v>2.4489999999999998</v>
      </c>
      <c r="E36" s="12">
        <v>2.5</v>
      </c>
      <c r="F36" s="49"/>
      <c r="O36" s="16"/>
      <c r="P36" s="16"/>
      <c r="Q36" s="16"/>
      <c r="R36" s="16"/>
    </row>
    <row r="37" spans="1:19" x14ac:dyDescent="0.25">
      <c r="A37" s="43"/>
      <c r="B37" s="21">
        <v>2.4950000000000001</v>
      </c>
      <c r="C37" s="12">
        <v>2.5139999999999998</v>
      </c>
      <c r="D37" s="2">
        <v>2.4489999999999998</v>
      </c>
      <c r="E37" s="12">
        <v>2.5</v>
      </c>
      <c r="F37" s="49"/>
      <c r="O37" s="16"/>
      <c r="P37" s="16"/>
      <c r="Q37" s="16"/>
      <c r="R37" s="16"/>
    </row>
    <row r="38" spans="1:19" x14ac:dyDescent="0.25">
      <c r="A38" s="43"/>
      <c r="B38" s="21">
        <v>2.524</v>
      </c>
      <c r="C38" s="12">
        <v>2.5099999999999998</v>
      </c>
      <c r="D38" s="2">
        <v>2.4489999999999998</v>
      </c>
      <c r="E38" s="12">
        <v>2.5</v>
      </c>
      <c r="F38" s="49"/>
      <c r="O38" s="16"/>
      <c r="P38" s="16"/>
      <c r="Q38" s="16"/>
      <c r="R38" s="16"/>
    </row>
    <row r="39" spans="1:19" x14ac:dyDescent="0.25">
      <c r="A39" s="43"/>
      <c r="B39" s="21">
        <v>2.5099999999999998</v>
      </c>
      <c r="C39" s="12">
        <v>2.5099999999999998</v>
      </c>
      <c r="D39" s="2">
        <v>2.4489999999999998</v>
      </c>
      <c r="E39" s="12">
        <v>2.5</v>
      </c>
      <c r="F39" s="49"/>
      <c r="O39" s="16"/>
      <c r="P39" s="16"/>
      <c r="Q39" s="16"/>
      <c r="R39" s="16"/>
    </row>
    <row r="40" spans="1:19" x14ac:dyDescent="0.25">
      <c r="A40" s="43"/>
      <c r="B40" s="21">
        <v>2.52</v>
      </c>
      <c r="C40" s="12">
        <v>2.5099999999999998</v>
      </c>
      <c r="D40" s="2">
        <v>2.4489999999999998</v>
      </c>
      <c r="E40" s="12">
        <v>2.5</v>
      </c>
      <c r="F40" s="49"/>
      <c r="O40" s="16"/>
      <c r="P40" s="16"/>
      <c r="Q40" s="16"/>
      <c r="R40" s="16"/>
    </row>
    <row r="41" spans="1:19" x14ac:dyDescent="0.25">
      <c r="A41" s="43"/>
      <c r="B41" s="21">
        <v>2.5539999999999998</v>
      </c>
      <c r="C41" s="12">
        <v>2.5099999999999998</v>
      </c>
      <c r="D41" s="2">
        <v>2.4169999999999998</v>
      </c>
      <c r="E41" s="12">
        <v>2.5</v>
      </c>
      <c r="F41" s="49"/>
      <c r="O41" s="16"/>
      <c r="P41" s="16"/>
      <c r="Q41" s="16"/>
      <c r="R41" s="16"/>
    </row>
    <row r="42" spans="1:19" x14ac:dyDescent="0.25">
      <c r="A42" s="43"/>
      <c r="B42" s="21">
        <v>2.524</v>
      </c>
      <c r="C42" s="12">
        <v>2.5099999999999998</v>
      </c>
      <c r="D42" s="2">
        <v>2.4169999999999998</v>
      </c>
      <c r="E42" s="12">
        <v>2.5</v>
      </c>
      <c r="F42" s="49"/>
      <c r="O42" s="16"/>
      <c r="P42" s="16"/>
      <c r="Q42" s="16"/>
      <c r="R42" s="16"/>
    </row>
    <row r="43" spans="1:19" x14ac:dyDescent="0.25">
      <c r="A43" s="43"/>
      <c r="B43" s="21">
        <v>2.5339999999999998</v>
      </c>
      <c r="C43" s="12">
        <v>2.5070000000000001</v>
      </c>
      <c r="D43" s="2">
        <v>2.4489999999999998</v>
      </c>
      <c r="E43" s="12">
        <v>2.5</v>
      </c>
      <c r="F43" s="49"/>
      <c r="O43" s="16"/>
      <c r="P43" s="16"/>
      <c r="Q43" s="16"/>
      <c r="R43" s="16"/>
    </row>
    <row r="44" spans="1:19" x14ac:dyDescent="0.25">
      <c r="A44" s="44"/>
      <c r="B44" s="13">
        <v>2.52</v>
      </c>
      <c r="C44" s="13">
        <v>2.5139999999999998</v>
      </c>
      <c r="D44" s="10">
        <v>2.4169999999999998</v>
      </c>
      <c r="E44" s="13">
        <v>2.5</v>
      </c>
      <c r="F44" s="50"/>
      <c r="O44" s="16"/>
      <c r="P44" s="16"/>
      <c r="Q44" s="16"/>
      <c r="R44" s="16"/>
    </row>
    <row r="48" spans="1:19" x14ac:dyDescent="0.25">
      <c r="A48" s="2" t="s">
        <v>21</v>
      </c>
    </row>
    <row r="49" spans="1:11" x14ac:dyDescent="0.25">
      <c r="B49" s="51" t="s">
        <v>29</v>
      </c>
      <c r="C49" s="51"/>
      <c r="D49" s="51"/>
      <c r="E49" s="51"/>
      <c r="F49" s="51"/>
      <c r="G49" s="51" t="s">
        <v>30</v>
      </c>
      <c r="H49" s="51"/>
      <c r="I49" s="51"/>
      <c r="J49" s="51"/>
      <c r="K49" s="51"/>
    </row>
    <row r="50" spans="1:11" ht="94.5" x14ac:dyDescent="0.25">
      <c r="A50" s="3" t="s">
        <v>9</v>
      </c>
      <c r="B50" s="3" t="s">
        <v>10</v>
      </c>
      <c r="C50" s="3" t="s">
        <v>11</v>
      </c>
      <c r="D50" s="3" t="s">
        <v>12</v>
      </c>
      <c r="E50" s="3" t="s">
        <v>13</v>
      </c>
      <c r="F50" s="3" t="s">
        <v>14</v>
      </c>
      <c r="G50" s="3" t="s">
        <v>10</v>
      </c>
      <c r="H50" s="3" t="s">
        <v>11</v>
      </c>
      <c r="I50" s="3" t="s">
        <v>12</v>
      </c>
      <c r="J50" s="3" t="s">
        <v>13</v>
      </c>
      <c r="K50" s="3" t="s">
        <v>14</v>
      </c>
    </row>
    <row r="51" spans="1:11" x14ac:dyDescent="0.25">
      <c r="A51" s="6" t="s">
        <v>7</v>
      </c>
      <c r="B51" s="6" t="s">
        <v>7</v>
      </c>
      <c r="C51" s="7" t="s">
        <v>7</v>
      </c>
      <c r="D51" s="7" t="s">
        <v>7</v>
      </c>
      <c r="E51" s="7" t="s">
        <v>7</v>
      </c>
      <c r="F51" s="7" t="s">
        <v>7</v>
      </c>
      <c r="G51" s="6" t="s">
        <v>7</v>
      </c>
      <c r="H51" s="7" t="s">
        <v>7</v>
      </c>
      <c r="I51" s="7" t="s">
        <v>7</v>
      </c>
      <c r="J51" s="7" t="s">
        <v>7</v>
      </c>
      <c r="K51" s="7" t="s">
        <v>7</v>
      </c>
    </row>
    <row r="52" spans="1:11" x14ac:dyDescent="0.25">
      <c r="A52" s="23">
        <v>0.10199999999999999</v>
      </c>
      <c r="B52">
        <v>9.2999999999999999E-2</v>
      </c>
      <c r="C52" s="2">
        <v>9.7000000000000003E-2</v>
      </c>
      <c r="D52" s="2">
        <v>3.2000000000000001E-2</v>
      </c>
      <c r="E52" s="2">
        <v>7.8E-2</v>
      </c>
      <c r="F52" s="2">
        <v>0.10199999999999999</v>
      </c>
      <c r="G52" s="21">
        <f>B52-$A52</f>
        <v>-8.9999999999999941E-3</v>
      </c>
      <c r="H52" s="21">
        <f>C52-$A52</f>
        <v>-4.9999999999999906E-3</v>
      </c>
      <c r="I52" s="21">
        <f t="shared" ref="I52:K52" si="0">D52-$A52</f>
        <v>-6.9999999999999993E-2</v>
      </c>
      <c r="J52" s="21">
        <f t="shared" si="0"/>
        <v>-2.3999999999999994E-2</v>
      </c>
      <c r="K52" s="21">
        <f t="shared" si="0"/>
        <v>0</v>
      </c>
    </row>
    <row r="53" spans="1:11" x14ac:dyDescent="0.25">
      <c r="A53" s="23">
        <v>0.10199999999999999</v>
      </c>
      <c r="B53">
        <v>9.2999999999999999E-2</v>
      </c>
      <c r="C53" s="2">
        <v>9.7000000000000003E-2</v>
      </c>
      <c r="D53" s="2">
        <v>3.2000000000000001E-2</v>
      </c>
      <c r="E53" s="2">
        <v>7.8E-2</v>
      </c>
      <c r="F53" s="2">
        <v>0.10199999999999999</v>
      </c>
      <c r="G53" s="21">
        <f t="shared" ref="G53:G91" si="1">B53-$A53</f>
        <v>-8.9999999999999941E-3</v>
      </c>
      <c r="H53" s="21">
        <f t="shared" ref="H53:H91" si="2">C53-$A53</f>
        <v>-4.9999999999999906E-3</v>
      </c>
      <c r="I53" s="21">
        <f t="shared" ref="I53:I91" si="3">D53-$A53</f>
        <v>-6.9999999999999993E-2</v>
      </c>
      <c r="J53" s="21">
        <f t="shared" ref="J53:J91" si="4">E53-$A53</f>
        <v>-2.3999999999999994E-2</v>
      </c>
      <c r="K53" s="21">
        <f t="shared" ref="K53:K61" si="5">F53-$A53</f>
        <v>0</v>
      </c>
    </row>
    <row r="54" spans="1:11" x14ac:dyDescent="0.25">
      <c r="A54" s="23">
        <v>0.10199999999999999</v>
      </c>
      <c r="B54">
        <v>9.2999999999999999E-2</v>
      </c>
      <c r="C54" s="2">
        <v>9.7000000000000003E-2</v>
      </c>
      <c r="D54" s="2">
        <v>3.2000000000000001E-2</v>
      </c>
      <c r="E54" s="2">
        <v>7.8E-2</v>
      </c>
      <c r="F54" s="2">
        <v>0.10199999999999999</v>
      </c>
      <c r="G54" s="21">
        <f t="shared" si="1"/>
        <v>-8.9999999999999941E-3</v>
      </c>
      <c r="H54" s="21">
        <f t="shared" si="2"/>
        <v>-4.9999999999999906E-3</v>
      </c>
      <c r="I54" s="21">
        <f t="shared" si="3"/>
        <v>-6.9999999999999993E-2</v>
      </c>
      <c r="J54" s="21">
        <f t="shared" si="4"/>
        <v>-2.3999999999999994E-2</v>
      </c>
      <c r="K54" s="21">
        <f t="shared" si="5"/>
        <v>0</v>
      </c>
    </row>
    <row r="55" spans="1:11" x14ac:dyDescent="0.25">
      <c r="A55" s="23">
        <v>0.10199999999999999</v>
      </c>
      <c r="B55">
        <v>9.2999999999999999E-2</v>
      </c>
      <c r="C55" s="2">
        <v>9.7000000000000003E-2</v>
      </c>
      <c r="D55" s="2">
        <v>3.2000000000000001E-2</v>
      </c>
      <c r="E55" s="2">
        <v>7.8E-2</v>
      </c>
      <c r="F55" s="2">
        <v>0.10199999999999999</v>
      </c>
      <c r="G55" s="21">
        <f t="shared" si="1"/>
        <v>-8.9999999999999941E-3</v>
      </c>
      <c r="H55" s="21">
        <f t="shared" si="2"/>
        <v>-4.9999999999999906E-3</v>
      </c>
      <c r="I55" s="21">
        <f t="shared" si="3"/>
        <v>-6.9999999999999993E-2</v>
      </c>
      <c r="J55" s="21">
        <f t="shared" si="4"/>
        <v>-2.3999999999999994E-2</v>
      </c>
      <c r="K55" s="21">
        <f t="shared" si="5"/>
        <v>0</v>
      </c>
    </row>
    <row r="56" spans="1:11" x14ac:dyDescent="0.25">
      <c r="A56" s="23">
        <v>0.10199999999999999</v>
      </c>
      <c r="B56">
        <v>9.2999999999999999E-2</v>
      </c>
      <c r="C56" s="2">
        <v>9.7000000000000003E-2</v>
      </c>
      <c r="D56" s="2">
        <v>3.2000000000000001E-2</v>
      </c>
      <c r="E56" s="2">
        <v>7.8E-2</v>
      </c>
      <c r="F56" s="2">
        <v>0.10199999999999999</v>
      </c>
      <c r="G56" s="21">
        <f t="shared" si="1"/>
        <v>-8.9999999999999941E-3</v>
      </c>
      <c r="H56" s="21">
        <f t="shared" si="2"/>
        <v>-4.9999999999999906E-3</v>
      </c>
      <c r="I56" s="21">
        <f t="shared" si="3"/>
        <v>-6.9999999999999993E-2</v>
      </c>
      <c r="J56" s="21">
        <f t="shared" si="4"/>
        <v>-2.3999999999999994E-2</v>
      </c>
      <c r="K56" s="21">
        <f t="shared" si="5"/>
        <v>0</v>
      </c>
    </row>
    <row r="57" spans="1:11" x14ac:dyDescent="0.25">
      <c r="A57" s="23">
        <v>0.10199999999999999</v>
      </c>
      <c r="B57">
        <v>9.2999999999999999E-2</v>
      </c>
      <c r="C57" s="2">
        <v>9.7000000000000003E-2</v>
      </c>
      <c r="D57" s="2">
        <v>3.2000000000000001E-2</v>
      </c>
      <c r="E57" s="2">
        <v>7.8E-2</v>
      </c>
      <c r="F57" s="2">
        <v>0.10199999999999999</v>
      </c>
      <c r="G57" s="21">
        <f t="shared" si="1"/>
        <v>-8.9999999999999941E-3</v>
      </c>
      <c r="H57" s="21">
        <f t="shared" si="2"/>
        <v>-4.9999999999999906E-3</v>
      </c>
      <c r="I57" s="21">
        <f t="shared" si="3"/>
        <v>-6.9999999999999993E-2</v>
      </c>
      <c r="J57" s="21">
        <f t="shared" si="4"/>
        <v>-2.3999999999999994E-2</v>
      </c>
      <c r="K57" s="21">
        <f t="shared" si="5"/>
        <v>0</v>
      </c>
    </row>
    <row r="58" spans="1:11" x14ac:dyDescent="0.25">
      <c r="A58" s="23">
        <v>0.10199999999999999</v>
      </c>
      <c r="B58">
        <v>9.2999999999999999E-2</v>
      </c>
      <c r="C58" s="2">
        <v>9.2999999999999999E-2</v>
      </c>
      <c r="D58" s="2">
        <v>3.2000000000000001E-2</v>
      </c>
      <c r="E58" s="2">
        <v>7.8E-2</v>
      </c>
      <c r="F58" s="2">
        <v>0.10199999999999999</v>
      </c>
      <c r="G58" s="21">
        <f t="shared" si="1"/>
        <v>-8.9999999999999941E-3</v>
      </c>
      <c r="H58" s="21">
        <f t="shared" si="2"/>
        <v>-8.9999999999999941E-3</v>
      </c>
      <c r="I58" s="21">
        <f t="shared" si="3"/>
        <v>-6.9999999999999993E-2</v>
      </c>
      <c r="J58" s="21">
        <f t="shared" si="4"/>
        <v>-2.3999999999999994E-2</v>
      </c>
      <c r="K58" s="21">
        <f t="shared" si="5"/>
        <v>0</v>
      </c>
    </row>
    <row r="59" spans="1:11" x14ac:dyDescent="0.25">
      <c r="A59" s="23">
        <v>0.10199999999999999</v>
      </c>
      <c r="B59">
        <v>9.2999999999999999E-2</v>
      </c>
      <c r="C59" s="2">
        <v>9.7000000000000003E-2</v>
      </c>
      <c r="D59" s="2">
        <v>3.2000000000000001E-2</v>
      </c>
      <c r="E59" s="2">
        <v>7.8E-2</v>
      </c>
      <c r="F59" s="2">
        <v>0.10199999999999999</v>
      </c>
      <c r="G59" s="21">
        <f t="shared" si="1"/>
        <v>-8.9999999999999941E-3</v>
      </c>
      <c r="H59" s="21">
        <f t="shared" si="2"/>
        <v>-4.9999999999999906E-3</v>
      </c>
      <c r="I59" s="21">
        <f t="shared" si="3"/>
        <v>-6.9999999999999993E-2</v>
      </c>
      <c r="J59" s="21">
        <f t="shared" si="4"/>
        <v>-2.3999999999999994E-2</v>
      </c>
      <c r="K59" s="21">
        <f t="shared" si="5"/>
        <v>0</v>
      </c>
    </row>
    <row r="60" spans="1:11" x14ac:dyDescent="0.25">
      <c r="A60" s="23">
        <v>0.10199999999999999</v>
      </c>
      <c r="B60">
        <v>9.8000000000000004E-2</v>
      </c>
      <c r="C60" s="2">
        <v>9.7000000000000003E-2</v>
      </c>
      <c r="D60" s="2">
        <v>3.2000000000000001E-2</v>
      </c>
      <c r="E60" s="2">
        <v>7.8E-2</v>
      </c>
      <c r="F60" s="2">
        <v>0.10199999999999999</v>
      </c>
      <c r="G60" s="21">
        <f t="shared" si="1"/>
        <v>-3.9999999999999897E-3</v>
      </c>
      <c r="H60" s="21">
        <f t="shared" si="2"/>
        <v>-4.9999999999999906E-3</v>
      </c>
      <c r="I60" s="21">
        <f t="shared" si="3"/>
        <v>-6.9999999999999993E-2</v>
      </c>
      <c r="J60" s="21">
        <f t="shared" si="4"/>
        <v>-2.3999999999999994E-2</v>
      </c>
      <c r="K60" s="21">
        <f t="shared" si="5"/>
        <v>0</v>
      </c>
    </row>
    <row r="61" spans="1:11" x14ac:dyDescent="0.25">
      <c r="A61" s="23">
        <v>0.10199999999999999</v>
      </c>
      <c r="B61" s="10">
        <v>9.2999999999999999E-2</v>
      </c>
      <c r="C61" s="10">
        <v>9.7000000000000003E-2</v>
      </c>
      <c r="D61" s="10">
        <v>3.2000000000000001E-2</v>
      </c>
      <c r="E61" s="10">
        <v>7.8E-2</v>
      </c>
      <c r="F61" s="2">
        <v>0.10199999999999999</v>
      </c>
      <c r="G61" s="21">
        <f t="shared" si="1"/>
        <v>-8.9999999999999941E-3</v>
      </c>
      <c r="H61" s="21">
        <f t="shared" si="2"/>
        <v>-4.9999999999999906E-3</v>
      </c>
      <c r="I61" s="21">
        <f t="shared" si="3"/>
        <v>-6.9999999999999993E-2</v>
      </c>
      <c r="J61" s="21">
        <f t="shared" si="4"/>
        <v>-2.3999999999999994E-2</v>
      </c>
      <c r="K61" s="21">
        <f t="shared" si="5"/>
        <v>0</v>
      </c>
    </row>
    <row r="62" spans="1:11" x14ac:dyDescent="0.25">
      <c r="A62" s="24">
        <v>1.024</v>
      </c>
      <c r="B62">
        <v>1.0249999999999999</v>
      </c>
      <c r="C62" s="2">
        <v>1.0249999999999999</v>
      </c>
      <c r="D62" s="2">
        <v>0.96699999999999997</v>
      </c>
      <c r="E62" s="2">
        <v>1.016</v>
      </c>
      <c r="F62" s="48"/>
      <c r="G62" s="21">
        <f t="shared" si="1"/>
        <v>9.9999999999988987E-4</v>
      </c>
      <c r="H62" s="21">
        <f t="shared" si="2"/>
        <v>9.9999999999988987E-4</v>
      </c>
      <c r="I62" s="21">
        <f t="shared" si="3"/>
        <v>-5.7000000000000051E-2</v>
      </c>
      <c r="J62" s="21">
        <f t="shared" si="4"/>
        <v>-8.0000000000000071E-3</v>
      </c>
      <c r="K62" s="21"/>
    </row>
    <row r="63" spans="1:11" x14ac:dyDescent="0.25">
      <c r="A63" s="24">
        <v>1.024</v>
      </c>
      <c r="B63">
        <v>1.0249999999999999</v>
      </c>
      <c r="C63" s="2">
        <v>1.0249999999999999</v>
      </c>
      <c r="D63" s="2">
        <v>0.96699999999999997</v>
      </c>
      <c r="E63" s="2">
        <v>1.016</v>
      </c>
      <c r="F63" s="49"/>
      <c r="G63" s="21">
        <f t="shared" si="1"/>
        <v>9.9999999999988987E-4</v>
      </c>
      <c r="H63" s="21">
        <f t="shared" si="2"/>
        <v>9.9999999999988987E-4</v>
      </c>
      <c r="I63" s="21">
        <f t="shared" si="3"/>
        <v>-5.7000000000000051E-2</v>
      </c>
      <c r="J63" s="21">
        <f t="shared" si="4"/>
        <v>-8.0000000000000071E-3</v>
      </c>
      <c r="K63" s="21"/>
    </row>
    <row r="64" spans="1:11" x14ac:dyDescent="0.25">
      <c r="A64" s="24">
        <v>1.024</v>
      </c>
      <c r="B64">
        <v>1.0249999999999999</v>
      </c>
      <c r="C64" s="2">
        <v>1.0249999999999999</v>
      </c>
      <c r="D64" s="2">
        <v>0.96699999999999997</v>
      </c>
      <c r="E64" s="2">
        <v>1.016</v>
      </c>
      <c r="F64" s="49"/>
      <c r="G64" s="21">
        <f t="shared" si="1"/>
        <v>9.9999999999988987E-4</v>
      </c>
      <c r="H64" s="21">
        <f t="shared" si="2"/>
        <v>9.9999999999988987E-4</v>
      </c>
      <c r="I64" s="21">
        <f t="shared" si="3"/>
        <v>-5.7000000000000051E-2</v>
      </c>
      <c r="J64" s="21">
        <f t="shared" si="4"/>
        <v>-8.0000000000000071E-3</v>
      </c>
      <c r="K64" s="21"/>
    </row>
    <row r="65" spans="1:22" x14ac:dyDescent="0.25">
      <c r="A65" s="24">
        <v>1.024</v>
      </c>
      <c r="B65">
        <v>1.0249999999999999</v>
      </c>
      <c r="C65" s="2">
        <v>1.0249999999999999</v>
      </c>
      <c r="D65" s="2">
        <v>0.96699999999999997</v>
      </c>
      <c r="E65" s="2">
        <v>1.016</v>
      </c>
      <c r="F65" s="49"/>
      <c r="G65" s="21">
        <f t="shared" si="1"/>
        <v>9.9999999999988987E-4</v>
      </c>
      <c r="H65" s="21">
        <f t="shared" si="2"/>
        <v>9.9999999999988987E-4</v>
      </c>
      <c r="I65" s="21">
        <f t="shared" si="3"/>
        <v>-5.7000000000000051E-2</v>
      </c>
      <c r="J65" s="21">
        <f t="shared" si="4"/>
        <v>-8.0000000000000071E-3</v>
      </c>
      <c r="K65" s="21"/>
    </row>
    <row r="66" spans="1:22" x14ac:dyDescent="0.25">
      <c r="A66" s="24">
        <v>1.024</v>
      </c>
      <c r="B66">
        <v>1.0249999999999999</v>
      </c>
      <c r="C66" s="2">
        <v>1.0249999999999999</v>
      </c>
      <c r="D66" s="2">
        <v>0.96699999999999997</v>
      </c>
      <c r="E66" s="2">
        <v>1.016</v>
      </c>
      <c r="F66" s="49"/>
      <c r="G66" s="21">
        <f t="shared" si="1"/>
        <v>9.9999999999988987E-4</v>
      </c>
      <c r="H66" s="21">
        <f t="shared" si="2"/>
        <v>9.9999999999988987E-4</v>
      </c>
      <c r="I66" s="21">
        <f t="shared" si="3"/>
        <v>-5.7000000000000051E-2</v>
      </c>
      <c r="J66" s="21">
        <f t="shared" si="4"/>
        <v>-8.0000000000000071E-3</v>
      </c>
      <c r="K66" s="21"/>
    </row>
    <row r="67" spans="1:22" x14ac:dyDescent="0.25">
      <c r="A67" s="24">
        <v>1.024</v>
      </c>
      <c r="B67">
        <v>1.0249999999999999</v>
      </c>
      <c r="C67" s="2">
        <v>1.0249999999999999</v>
      </c>
      <c r="D67" s="2">
        <v>0.96699999999999997</v>
      </c>
      <c r="E67" s="2">
        <v>1.016</v>
      </c>
      <c r="F67" s="49"/>
      <c r="G67" s="21">
        <f t="shared" si="1"/>
        <v>9.9999999999988987E-4</v>
      </c>
      <c r="H67" s="21">
        <f t="shared" si="2"/>
        <v>9.9999999999988987E-4</v>
      </c>
      <c r="I67" s="21">
        <f t="shared" si="3"/>
        <v>-5.7000000000000051E-2</v>
      </c>
      <c r="J67" s="21">
        <f t="shared" si="4"/>
        <v>-8.0000000000000071E-3</v>
      </c>
      <c r="K67" s="21"/>
    </row>
    <row r="68" spans="1:22" x14ac:dyDescent="0.25">
      <c r="A68" s="24">
        <v>1.024</v>
      </c>
      <c r="B68">
        <v>1.0249999999999999</v>
      </c>
      <c r="C68" s="2">
        <v>1.0249999999999999</v>
      </c>
      <c r="D68" s="2">
        <v>0.96699999999999997</v>
      </c>
      <c r="E68" s="2">
        <v>1.016</v>
      </c>
      <c r="F68" s="49"/>
      <c r="G68" s="21">
        <f t="shared" si="1"/>
        <v>9.9999999999988987E-4</v>
      </c>
      <c r="H68" s="21">
        <f t="shared" si="2"/>
        <v>9.9999999999988987E-4</v>
      </c>
      <c r="I68" s="21">
        <f t="shared" si="3"/>
        <v>-5.7000000000000051E-2</v>
      </c>
      <c r="J68" s="21">
        <f t="shared" si="4"/>
        <v>-8.0000000000000071E-3</v>
      </c>
      <c r="K68" s="21"/>
    </row>
    <row r="69" spans="1:22" x14ac:dyDescent="0.25">
      <c r="A69" s="24">
        <v>1.024</v>
      </c>
      <c r="B69">
        <v>1.0249999999999999</v>
      </c>
      <c r="C69" s="2">
        <v>1.0249999999999999</v>
      </c>
      <c r="D69" s="2">
        <v>0.96699999999999997</v>
      </c>
      <c r="E69" s="2">
        <v>1.016</v>
      </c>
      <c r="F69" s="49"/>
      <c r="G69" s="21">
        <f t="shared" si="1"/>
        <v>9.9999999999988987E-4</v>
      </c>
      <c r="H69" s="21">
        <f t="shared" si="2"/>
        <v>9.9999999999988987E-4</v>
      </c>
      <c r="I69" s="21">
        <f t="shared" si="3"/>
        <v>-5.7000000000000051E-2</v>
      </c>
      <c r="J69" s="21">
        <f t="shared" si="4"/>
        <v>-8.0000000000000071E-3</v>
      </c>
      <c r="K69" s="21"/>
    </row>
    <row r="70" spans="1:22" x14ac:dyDescent="0.25">
      <c r="A70" s="24">
        <v>1.024</v>
      </c>
      <c r="B70">
        <v>1.0249999999999999</v>
      </c>
      <c r="C70" s="2">
        <v>1.0249999999999999</v>
      </c>
      <c r="D70" s="2">
        <v>0.96699999999999997</v>
      </c>
      <c r="E70" s="2">
        <v>1.016</v>
      </c>
      <c r="F70" s="49"/>
      <c r="G70" s="21">
        <f t="shared" si="1"/>
        <v>9.9999999999988987E-4</v>
      </c>
      <c r="H70" s="21">
        <f t="shared" si="2"/>
        <v>9.9999999999988987E-4</v>
      </c>
      <c r="I70" s="21">
        <f t="shared" si="3"/>
        <v>-5.7000000000000051E-2</v>
      </c>
      <c r="J70" s="21">
        <f t="shared" si="4"/>
        <v>-8.0000000000000071E-3</v>
      </c>
      <c r="K70" s="21"/>
    </row>
    <row r="71" spans="1:22" x14ac:dyDescent="0.25">
      <c r="A71" s="24">
        <v>1.024</v>
      </c>
      <c r="B71" s="10">
        <v>1.0249999999999999</v>
      </c>
      <c r="C71" s="10">
        <v>1.0249999999999999</v>
      </c>
      <c r="D71" s="10">
        <v>0.96699999999999997</v>
      </c>
      <c r="E71" s="2">
        <v>1.016</v>
      </c>
      <c r="F71" s="50"/>
      <c r="G71" s="21">
        <f t="shared" si="1"/>
        <v>9.9999999999988987E-4</v>
      </c>
      <c r="H71" s="21">
        <f t="shared" si="2"/>
        <v>9.9999999999988987E-4</v>
      </c>
      <c r="I71" s="21">
        <f t="shared" si="3"/>
        <v>-5.7000000000000051E-2</v>
      </c>
      <c r="J71" s="21">
        <f t="shared" si="4"/>
        <v>-8.0000000000000071E-3</v>
      </c>
      <c r="K71" s="21"/>
    </row>
    <row r="72" spans="1:22" x14ac:dyDescent="0.25">
      <c r="A72" s="23">
        <v>1.8</v>
      </c>
      <c r="B72">
        <v>1.8160000000000001</v>
      </c>
      <c r="C72" s="2">
        <v>1.8049999999999999</v>
      </c>
      <c r="D72" s="2">
        <v>1.74</v>
      </c>
      <c r="E72" s="11">
        <v>1.7969999999999999</v>
      </c>
      <c r="F72" s="48"/>
      <c r="G72" s="21">
        <f t="shared" si="1"/>
        <v>1.6000000000000014E-2</v>
      </c>
      <c r="H72" s="21">
        <f t="shared" si="2"/>
        <v>4.9999999999998934E-3</v>
      </c>
      <c r="I72" s="21">
        <f t="shared" si="3"/>
        <v>-6.0000000000000053E-2</v>
      </c>
      <c r="J72" s="21">
        <f t="shared" si="4"/>
        <v>-3.0000000000001137E-3</v>
      </c>
      <c r="K72" s="21"/>
    </row>
    <row r="73" spans="1:22" x14ac:dyDescent="0.25">
      <c r="A73" s="23">
        <v>1.8</v>
      </c>
      <c r="B73">
        <v>1.821</v>
      </c>
      <c r="C73" s="2">
        <v>1.8049999999999999</v>
      </c>
      <c r="D73" s="2">
        <v>1.74</v>
      </c>
      <c r="E73" s="2">
        <v>1.7969999999999999</v>
      </c>
      <c r="F73" s="49"/>
      <c r="G73" s="21">
        <f t="shared" si="1"/>
        <v>2.0999999999999908E-2</v>
      </c>
      <c r="H73" s="21">
        <f t="shared" si="2"/>
        <v>4.9999999999998934E-3</v>
      </c>
      <c r="I73" s="21">
        <f t="shared" si="3"/>
        <v>-6.0000000000000053E-2</v>
      </c>
      <c r="J73" s="21">
        <f t="shared" si="4"/>
        <v>-3.0000000000001137E-3</v>
      </c>
      <c r="K73" s="21"/>
    </row>
    <row r="74" spans="1:22" x14ac:dyDescent="0.25">
      <c r="A74" s="23">
        <v>1.8</v>
      </c>
      <c r="B74">
        <v>1.8120000000000001</v>
      </c>
      <c r="C74" s="2">
        <v>1.8049999999999999</v>
      </c>
      <c r="D74" s="2">
        <v>1.74</v>
      </c>
      <c r="E74" s="2">
        <v>1.7969999999999999</v>
      </c>
      <c r="F74" s="49"/>
      <c r="G74" s="21">
        <f t="shared" si="1"/>
        <v>1.2000000000000011E-2</v>
      </c>
      <c r="H74" s="21">
        <f t="shared" si="2"/>
        <v>4.9999999999998934E-3</v>
      </c>
      <c r="I74" s="21">
        <f t="shared" si="3"/>
        <v>-6.0000000000000053E-2</v>
      </c>
      <c r="J74" s="21">
        <f t="shared" si="4"/>
        <v>-3.0000000000001137E-3</v>
      </c>
      <c r="K74" s="21"/>
    </row>
    <row r="75" spans="1:22" x14ac:dyDescent="0.25">
      <c r="A75" s="23">
        <v>1.8</v>
      </c>
      <c r="B75">
        <v>1.8160000000000001</v>
      </c>
      <c r="C75" s="2">
        <v>1.8049999999999999</v>
      </c>
      <c r="D75" s="2">
        <v>1.74</v>
      </c>
      <c r="E75" s="2">
        <v>1.7969999999999999</v>
      </c>
      <c r="F75" s="49"/>
      <c r="G75" s="21">
        <f t="shared" si="1"/>
        <v>1.6000000000000014E-2</v>
      </c>
      <c r="H75" s="21">
        <f t="shared" si="2"/>
        <v>4.9999999999998934E-3</v>
      </c>
      <c r="I75" s="21">
        <f t="shared" si="3"/>
        <v>-6.0000000000000053E-2</v>
      </c>
      <c r="J75" s="21">
        <f t="shared" si="4"/>
        <v>-3.0000000000001137E-3</v>
      </c>
      <c r="K75" s="21"/>
    </row>
    <row r="76" spans="1:22" x14ac:dyDescent="0.25">
      <c r="A76" s="23">
        <v>1.8</v>
      </c>
      <c r="B76">
        <v>1.8120000000000001</v>
      </c>
      <c r="C76" s="2">
        <v>1.8049999999999999</v>
      </c>
      <c r="D76" s="2">
        <v>1.74</v>
      </c>
      <c r="E76" s="2">
        <v>1.7969999999999999</v>
      </c>
      <c r="F76" s="49"/>
      <c r="G76" s="21">
        <f t="shared" si="1"/>
        <v>1.2000000000000011E-2</v>
      </c>
      <c r="H76" s="21">
        <f t="shared" si="2"/>
        <v>4.9999999999998934E-3</v>
      </c>
      <c r="I76" s="21">
        <f t="shared" si="3"/>
        <v>-6.0000000000000053E-2</v>
      </c>
      <c r="J76" s="21">
        <f t="shared" si="4"/>
        <v>-3.0000000000001137E-3</v>
      </c>
      <c r="K76" s="21"/>
    </row>
    <row r="77" spans="1:22" x14ac:dyDescent="0.25">
      <c r="A77" s="23">
        <v>1.8</v>
      </c>
      <c r="B77">
        <v>1.8120000000000001</v>
      </c>
      <c r="C77" s="2">
        <v>1.8049999999999999</v>
      </c>
      <c r="D77" s="2">
        <v>1.74</v>
      </c>
      <c r="E77" s="2">
        <v>1.7969999999999999</v>
      </c>
      <c r="F77" s="49"/>
      <c r="G77" s="21">
        <f t="shared" si="1"/>
        <v>1.2000000000000011E-2</v>
      </c>
      <c r="H77" s="21">
        <f t="shared" si="2"/>
        <v>4.9999999999998934E-3</v>
      </c>
      <c r="I77" s="21">
        <f t="shared" si="3"/>
        <v>-6.0000000000000053E-2</v>
      </c>
      <c r="J77" s="21">
        <f t="shared" si="4"/>
        <v>-3.0000000000001137E-3</v>
      </c>
      <c r="K77" s="21"/>
    </row>
    <row r="78" spans="1:22" x14ac:dyDescent="0.25">
      <c r="A78" s="23">
        <v>1.8</v>
      </c>
      <c r="B78">
        <v>1.8160000000000001</v>
      </c>
      <c r="C78" s="2">
        <v>1.8049999999999999</v>
      </c>
      <c r="D78" s="2">
        <v>1.74</v>
      </c>
      <c r="E78" s="2">
        <v>1.7969999999999999</v>
      </c>
      <c r="F78" s="49"/>
      <c r="G78" s="21">
        <f t="shared" si="1"/>
        <v>1.6000000000000014E-2</v>
      </c>
      <c r="H78" s="21">
        <f t="shared" si="2"/>
        <v>4.9999999999998934E-3</v>
      </c>
      <c r="I78" s="21">
        <f t="shared" si="3"/>
        <v>-6.0000000000000053E-2</v>
      </c>
      <c r="J78" s="21">
        <f t="shared" si="4"/>
        <v>-3.0000000000001137E-3</v>
      </c>
      <c r="K78" s="21"/>
    </row>
    <row r="79" spans="1:22" x14ac:dyDescent="0.25">
      <c r="A79" s="23">
        <v>1.8</v>
      </c>
      <c r="B79">
        <v>1.8160000000000001</v>
      </c>
      <c r="C79" s="2">
        <v>1.8049999999999999</v>
      </c>
      <c r="D79" s="2">
        <v>1.74</v>
      </c>
      <c r="E79" s="2">
        <v>1.7969999999999999</v>
      </c>
      <c r="F79" s="49"/>
      <c r="G79" s="21">
        <f t="shared" si="1"/>
        <v>1.6000000000000014E-2</v>
      </c>
      <c r="H79" s="21">
        <f t="shared" si="2"/>
        <v>4.9999999999998934E-3</v>
      </c>
      <c r="I79" s="21">
        <f t="shared" si="3"/>
        <v>-6.0000000000000053E-2</v>
      </c>
      <c r="J79" s="21">
        <f t="shared" si="4"/>
        <v>-3.0000000000001137E-3</v>
      </c>
      <c r="K79" s="21"/>
      <c r="Q79" s="23">
        <v>0.10199999999999999</v>
      </c>
      <c r="R79" s="2">
        <v>-8.9999999999999941E-3</v>
      </c>
      <c r="S79" s="2">
        <v>-4.9999999999999906E-3</v>
      </c>
      <c r="T79" s="2">
        <v>-6.9999999999999993E-2</v>
      </c>
      <c r="U79" s="2">
        <v>-2.3999999999999994E-2</v>
      </c>
      <c r="V79" s="2">
        <v>0</v>
      </c>
    </row>
    <row r="80" spans="1:22" x14ac:dyDescent="0.25">
      <c r="A80" s="23">
        <v>1.8</v>
      </c>
      <c r="B80">
        <v>1.8120000000000001</v>
      </c>
      <c r="C80" s="2">
        <v>1.8080000000000001</v>
      </c>
      <c r="D80" s="2">
        <v>1.74</v>
      </c>
      <c r="E80" s="2">
        <v>1.7969999999999999</v>
      </c>
      <c r="F80" s="49"/>
      <c r="G80" s="21">
        <f t="shared" si="1"/>
        <v>1.2000000000000011E-2</v>
      </c>
      <c r="H80" s="21">
        <f t="shared" si="2"/>
        <v>8.0000000000000071E-3</v>
      </c>
      <c r="I80" s="21">
        <f t="shared" si="3"/>
        <v>-6.0000000000000053E-2</v>
      </c>
      <c r="J80" s="21">
        <f t="shared" si="4"/>
        <v>-3.0000000000001137E-3</v>
      </c>
      <c r="K80" s="21"/>
      <c r="Q80" s="23">
        <v>0.10199999999999999</v>
      </c>
      <c r="R80" s="2">
        <v>-8.9999999999999941E-3</v>
      </c>
      <c r="S80" s="2">
        <v>-4.9999999999999906E-3</v>
      </c>
      <c r="T80" s="2">
        <v>-6.9999999999999993E-2</v>
      </c>
      <c r="U80" s="2">
        <v>-2.3999999999999994E-2</v>
      </c>
      <c r="V80" s="2">
        <v>0</v>
      </c>
    </row>
    <row r="81" spans="1:22" x14ac:dyDescent="0.25">
      <c r="A81" s="23">
        <v>1.8</v>
      </c>
      <c r="B81" s="10">
        <v>1.8160000000000001</v>
      </c>
      <c r="C81" s="10">
        <v>1.8080000000000001</v>
      </c>
      <c r="D81" s="10">
        <v>1.74</v>
      </c>
      <c r="E81" s="10">
        <v>1.7969999999999999</v>
      </c>
      <c r="F81" s="50"/>
      <c r="G81" s="21">
        <f t="shared" si="1"/>
        <v>1.6000000000000014E-2</v>
      </c>
      <c r="H81" s="21">
        <f t="shared" si="2"/>
        <v>8.0000000000000071E-3</v>
      </c>
      <c r="I81" s="21">
        <f t="shared" si="3"/>
        <v>-6.0000000000000053E-2</v>
      </c>
      <c r="J81" s="21">
        <f t="shared" si="4"/>
        <v>-3.0000000000001137E-3</v>
      </c>
      <c r="K81" s="21"/>
      <c r="Q81" s="23">
        <v>0.10199999999999999</v>
      </c>
      <c r="R81" s="2">
        <v>-8.9999999999999941E-3</v>
      </c>
      <c r="S81" s="2">
        <v>-4.9999999999999906E-3</v>
      </c>
      <c r="T81" s="2">
        <v>-6.9999999999999993E-2</v>
      </c>
      <c r="U81" s="2">
        <v>-2.3999999999999994E-2</v>
      </c>
      <c r="V81" s="2">
        <v>0</v>
      </c>
    </row>
    <row r="82" spans="1:22" x14ac:dyDescent="0.25">
      <c r="A82" s="23">
        <v>2.5</v>
      </c>
      <c r="B82" s="21">
        <v>2.52</v>
      </c>
      <c r="C82" s="12">
        <v>2.5099999999999998</v>
      </c>
      <c r="D82" s="2">
        <v>2.4169999999999998</v>
      </c>
      <c r="E82" s="22">
        <v>2.5</v>
      </c>
      <c r="F82" s="48"/>
      <c r="G82" s="21">
        <f t="shared" si="1"/>
        <v>2.0000000000000018E-2</v>
      </c>
      <c r="H82" s="21">
        <f t="shared" si="2"/>
        <v>9.9999999999997868E-3</v>
      </c>
      <c r="I82" s="21">
        <f t="shared" si="3"/>
        <v>-8.3000000000000185E-2</v>
      </c>
      <c r="J82" s="21">
        <f t="shared" si="4"/>
        <v>0</v>
      </c>
      <c r="K82" s="21"/>
      <c r="Q82" s="23">
        <v>0.10199999999999999</v>
      </c>
      <c r="R82" s="2">
        <v>-8.9999999999999941E-3</v>
      </c>
      <c r="S82" s="2">
        <v>-4.9999999999999906E-3</v>
      </c>
      <c r="T82" s="2">
        <v>-6.9999999999999993E-2</v>
      </c>
      <c r="U82" s="2">
        <v>-2.3999999999999994E-2</v>
      </c>
      <c r="V82" s="2">
        <v>0</v>
      </c>
    </row>
    <row r="83" spans="1:22" x14ac:dyDescent="0.25">
      <c r="A83" s="23">
        <v>2.5</v>
      </c>
      <c r="B83" s="21">
        <v>2.524</v>
      </c>
      <c r="C83" s="12">
        <v>2.5169999999999999</v>
      </c>
      <c r="D83" s="2">
        <v>2.4489999999999998</v>
      </c>
      <c r="E83" s="12">
        <v>2.5</v>
      </c>
      <c r="F83" s="49"/>
      <c r="G83" s="21">
        <f t="shared" si="1"/>
        <v>2.4000000000000021E-2</v>
      </c>
      <c r="H83" s="21">
        <f t="shared" si="2"/>
        <v>1.6999999999999904E-2</v>
      </c>
      <c r="I83" s="21">
        <f t="shared" si="3"/>
        <v>-5.1000000000000156E-2</v>
      </c>
      <c r="J83" s="21">
        <f t="shared" si="4"/>
        <v>0</v>
      </c>
      <c r="K83" s="21"/>
      <c r="Q83" s="23">
        <v>0.10199999999999999</v>
      </c>
      <c r="R83" s="2">
        <v>-8.9999999999999941E-3</v>
      </c>
      <c r="S83" s="2">
        <v>-4.9999999999999906E-3</v>
      </c>
      <c r="T83" s="2">
        <v>-6.9999999999999993E-2</v>
      </c>
      <c r="U83" s="2">
        <v>-2.3999999999999994E-2</v>
      </c>
      <c r="V83" s="2">
        <v>0</v>
      </c>
    </row>
    <row r="84" spans="1:22" x14ac:dyDescent="0.25">
      <c r="A84" s="23">
        <v>2.5</v>
      </c>
      <c r="B84" s="21">
        <v>2.52</v>
      </c>
      <c r="C84" s="12">
        <v>2.5139999999999998</v>
      </c>
      <c r="D84" s="2">
        <v>2.4489999999999998</v>
      </c>
      <c r="E84" s="12">
        <v>2.5</v>
      </c>
      <c r="F84" s="49"/>
      <c r="G84" s="21">
        <f t="shared" si="1"/>
        <v>2.0000000000000018E-2</v>
      </c>
      <c r="H84" s="21">
        <f t="shared" si="2"/>
        <v>1.399999999999979E-2</v>
      </c>
      <c r="I84" s="21">
        <f t="shared" si="3"/>
        <v>-5.1000000000000156E-2</v>
      </c>
      <c r="J84" s="21">
        <f t="shared" si="4"/>
        <v>0</v>
      </c>
      <c r="K84" s="21"/>
      <c r="Q84" s="23">
        <v>0.10199999999999999</v>
      </c>
      <c r="R84" s="2">
        <v>-8.9999999999999941E-3</v>
      </c>
      <c r="S84" s="2">
        <v>-4.9999999999999906E-3</v>
      </c>
      <c r="T84" s="2">
        <v>-6.9999999999999993E-2</v>
      </c>
      <c r="U84" s="2">
        <v>-2.3999999999999994E-2</v>
      </c>
      <c r="V84" s="2">
        <v>0</v>
      </c>
    </row>
    <row r="85" spans="1:22" x14ac:dyDescent="0.25">
      <c r="A85" s="23">
        <v>2.5</v>
      </c>
      <c r="B85" s="21">
        <v>2.524</v>
      </c>
      <c r="C85" s="12">
        <v>2.5099999999999998</v>
      </c>
      <c r="D85" s="2">
        <v>2.4489999999999998</v>
      </c>
      <c r="E85" s="12">
        <v>2.5</v>
      </c>
      <c r="F85" s="49"/>
      <c r="G85" s="21">
        <f t="shared" si="1"/>
        <v>2.4000000000000021E-2</v>
      </c>
      <c r="H85" s="21">
        <f t="shared" si="2"/>
        <v>9.9999999999997868E-3</v>
      </c>
      <c r="I85" s="21">
        <f t="shared" si="3"/>
        <v>-5.1000000000000156E-2</v>
      </c>
      <c r="J85" s="21">
        <f t="shared" si="4"/>
        <v>0</v>
      </c>
      <c r="K85" s="21"/>
      <c r="Q85" s="23">
        <v>0.10199999999999999</v>
      </c>
      <c r="R85" s="2">
        <v>-8.9999999999999941E-3</v>
      </c>
      <c r="S85" s="2">
        <v>-8.9999999999999941E-3</v>
      </c>
      <c r="T85" s="2">
        <v>-6.9999999999999993E-2</v>
      </c>
      <c r="U85" s="2">
        <v>-2.3999999999999994E-2</v>
      </c>
      <c r="V85" s="2">
        <v>0</v>
      </c>
    </row>
    <row r="86" spans="1:22" x14ac:dyDescent="0.25">
      <c r="A86" s="23">
        <v>2.5</v>
      </c>
      <c r="B86" s="21">
        <v>2.5099999999999998</v>
      </c>
      <c r="C86" s="12">
        <v>2.5099999999999998</v>
      </c>
      <c r="D86" s="2">
        <v>2.4489999999999998</v>
      </c>
      <c r="E86" s="12">
        <v>2.5</v>
      </c>
      <c r="F86" s="49"/>
      <c r="G86" s="21">
        <f t="shared" si="1"/>
        <v>9.9999999999997868E-3</v>
      </c>
      <c r="H86" s="21">
        <f t="shared" si="2"/>
        <v>9.9999999999997868E-3</v>
      </c>
      <c r="I86" s="21">
        <f t="shared" si="3"/>
        <v>-5.1000000000000156E-2</v>
      </c>
      <c r="J86" s="21">
        <f t="shared" si="4"/>
        <v>0</v>
      </c>
      <c r="K86" s="21"/>
      <c r="Q86" s="23">
        <v>0.10199999999999999</v>
      </c>
      <c r="R86" s="2">
        <v>-8.9999999999999941E-3</v>
      </c>
      <c r="S86" s="2">
        <v>-4.9999999999999906E-3</v>
      </c>
      <c r="T86" s="2">
        <v>-6.9999999999999993E-2</v>
      </c>
      <c r="U86" s="2">
        <v>-2.3999999999999994E-2</v>
      </c>
      <c r="V86" s="2">
        <v>0</v>
      </c>
    </row>
    <row r="87" spans="1:22" x14ac:dyDescent="0.25">
      <c r="A87" s="23">
        <v>2.5</v>
      </c>
      <c r="B87" s="21">
        <v>2.52</v>
      </c>
      <c r="C87" s="12">
        <v>2.5099999999999998</v>
      </c>
      <c r="D87" s="2">
        <v>2.4489999999999998</v>
      </c>
      <c r="E87" s="12">
        <v>2.5</v>
      </c>
      <c r="F87" s="49"/>
      <c r="G87" s="21">
        <f t="shared" si="1"/>
        <v>2.0000000000000018E-2</v>
      </c>
      <c r="H87" s="21">
        <f t="shared" si="2"/>
        <v>9.9999999999997868E-3</v>
      </c>
      <c r="I87" s="21">
        <f t="shared" si="3"/>
        <v>-5.1000000000000156E-2</v>
      </c>
      <c r="J87" s="21">
        <f t="shared" si="4"/>
        <v>0</v>
      </c>
      <c r="K87" s="21"/>
      <c r="Q87" s="23">
        <v>0.10199999999999999</v>
      </c>
      <c r="R87" s="2">
        <v>-3.9999999999999897E-3</v>
      </c>
      <c r="S87" s="2">
        <v>-4.9999999999999906E-3</v>
      </c>
      <c r="T87" s="2">
        <v>-6.9999999999999993E-2</v>
      </c>
      <c r="U87" s="2">
        <v>-2.3999999999999994E-2</v>
      </c>
      <c r="V87" s="2">
        <v>0</v>
      </c>
    </row>
    <row r="88" spans="1:22" x14ac:dyDescent="0.25">
      <c r="A88" s="23">
        <v>2.5</v>
      </c>
      <c r="B88" s="21">
        <v>2.5539999999999998</v>
      </c>
      <c r="C88" s="12">
        <v>2.5099999999999998</v>
      </c>
      <c r="D88" s="2">
        <v>2.4169999999999998</v>
      </c>
      <c r="E88" s="12">
        <v>2.5</v>
      </c>
      <c r="F88" s="49"/>
      <c r="G88" s="21">
        <f t="shared" si="1"/>
        <v>5.3999999999999826E-2</v>
      </c>
      <c r="H88" s="21">
        <f t="shared" si="2"/>
        <v>9.9999999999997868E-3</v>
      </c>
      <c r="I88" s="21">
        <f t="shared" si="3"/>
        <v>-8.3000000000000185E-2</v>
      </c>
      <c r="J88" s="21">
        <f t="shared" si="4"/>
        <v>0</v>
      </c>
      <c r="K88" s="21"/>
      <c r="Q88" s="23">
        <v>0.10199999999999999</v>
      </c>
      <c r="R88" s="2">
        <v>-8.9999999999999941E-3</v>
      </c>
      <c r="S88" s="2">
        <v>-4.9999999999999906E-3</v>
      </c>
      <c r="T88" s="2">
        <v>-6.9999999999999993E-2</v>
      </c>
      <c r="U88" s="2">
        <v>-2.3999999999999994E-2</v>
      </c>
      <c r="V88" s="2">
        <v>0</v>
      </c>
    </row>
    <row r="89" spans="1:22" x14ac:dyDescent="0.25">
      <c r="A89" s="23">
        <v>2.5</v>
      </c>
      <c r="B89" s="21">
        <v>2.524</v>
      </c>
      <c r="C89" s="12">
        <v>2.5099999999999998</v>
      </c>
      <c r="D89" s="2">
        <v>2.4169999999999998</v>
      </c>
      <c r="E89" s="12">
        <v>2.5</v>
      </c>
      <c r="F89" s="49"/>
      <c r="G89" s="21">
        <f t="shared" si="1"/>
        <v>2.4000000000000021E-2</v>
      </c>
      <c r="H89" s="21">
        <f t="shared" si="2"/>
        <v>9.9999999999997868E-3</v>
      </c>
      <c r="I89" s="21">
        <f t="shared" si="3"/>
        <v>-8.3000000000000185E-2</v>
      </c>
      <c r="J89" s="21">
        <f t="shared" si="4"/>
        <v>0</v>
      </c>
      <c r="K89" s="21"/>
      <c r="Q89" s="24">
        <v>1.024</v>
      </c>
      <c r="R89" s="2">
        <v>9.9999999999988987E-4</v>
      </c>
      <c r="S89" s="2">
        <v>9.9999999999988987E-4</v>
      </c>
      <c r="T89" s="2">
        <v>-5.7000000000000051E-2</v>
      </c>
      <c r="U89" s="2">
        <v>-8.0000000000000071E-3</v>
      </c>
    </row>
    <row r="90" spans="1:22" x14ac:dyDescent="0.25">
      <c r="A90" s="23">
        <v>2.5</v>
      </c>
      <c r="B90" s="21">
        <v>2.5339999999999998</v>
      </c>
      <c r="C90" s="12">
        <v>2.5070000000000001</v>
      </c>
      <c r="D90" s="2">
        <v>2.4489999999999998</v>
      </c>
      <c r="E90" s="12">
        <v>2.5</v>
      </c>
      <c r="F90" s="49"/>
      <c r="G90" s="21">
        <f t="shared" si="1"/>
        <v>3.3999999999999808E-2</v>
      </c>
      <c r="H90" s="21">
        <f t="shared" si="2"/>
        <v>7.0000000000001172E-3</v>
      </c>
      <c r="I90" s="21">
        <f t="shared" si="3"/>
        <v>-5.1000000000000156E-2</v>
      </c>
      <c r="J90" s="21">
        <f t="shared" si="4"/>
        <v>0</v>
      </c>
      <c r="K90" s="21"/>
      <c r="Q90" s="24">
        <v>1.024</v>
      </c>
      <c r="R90" s="2">
        <v>9.9999999999988987E-4</v>
      </c>
      <c r="S90" s="2">
        <v>9.9999999999988987E-4</v>
      </c>
      <c r="T90" s="2">
        <v>-5.7000000000000051E-2</v>
      </c>
      <c r="U90" s="2">
        <v>-8.0000000000000071E-3</v>
      </c>
    </row>
    <row r="91" spans="1:22" x14ac:dyDescent="0.25">
      <c r="A91" s="23">
        <v>2.5</v>
      </c>
      <c r="B91" s="13">
        <v>2.52</v>
      </c>
      <c r="C91" s="13">
        <v>2.5139999999999998</v>
      </c>
      <c r="D91" s="10">
        <v>2.4169999999999998</v>
      </c>
      <c r="E91" s="13">
        <v>2.5</v>
      </c>
      <c r="F91" s="50"/>
      <c r="G91" s="21">
        <f t="shared" si="1"/>
        <v>2.0000000000000018E-2</v>
      </c>
      <c r="H91" s="21">
        <f t="shared" si="2"/>
        <v>1.399999999999979E-2</v>
      </c>
      <c r="I91" s="21">
        <f t="shared" si="3"/>
        <v>-8.3000000000000185E-2</v>
      </c>
      <c r="J91" s="21">
        <f t="shared" si="4"/>
        <v>0</v>
      </c>
      <c r="K91" s="21"/>
      <c r="Q91" s="24">
        <v>1.024</v>
      </c>
      <c r="R91" s="2">
        <v>9.9999999999988987E-4</v>
      </c>
      <c r="S91" s="2">
        <v>9.9999999999988987E-4</v>
      </c>
      <c r="T91" s="2">
        <v>-5.7000000000000051E-2</v>
      </c>
      <c r="U91" s="2">
        <v>-8.0000000000000071E-3</v>
      </c>
    </row>
    <row r="92" spans="1:22" x14ac:dyDescent="0.25">
      <c r="A92"/>
      <c r="B92"/>
      <c r="C92"/>
      <c r="D92"/>
      <c r="E92"/>
      <c r="F92" t="s">
        <v>31</v>
      </c>
      <c r="G92" s="21" cm="1">
        <f t="array" ref="G92">MAX(ABS(G52:G91))</f>
        <v>5.3999999999999826E-2</v>
      </c>
      <c r="H92"/>
      <c r="I92"/>
      <c r="Q92" s="24">
        <v>1.024</v>
      </c>
      <c r="R92" s="2">
        <v>9.9999999999988987E-4</v>
      </c>
      <c r="S92" s="2">
        <v>9.9999999999988987E-4</v>
      </c>
      <c r="T92" s="2">
        <v>-5.7000000000000051E-2</v>
      </c>
      <c r="U92" s="2">
        <v>-8.0000000000000071E-3</v>
      </c>
    </row>
    <row r="93" spans="1:22" x14ac:dyDescent="0.25">
      <c r="A93"/>
      <c r="B93"/>
      <c r="C93"/>
      <c r="D93"/>
      <c r="E93"/>
      <c r="F93"/>
      <c r="G93"/>
      <c r="H93"/>
      <c r="I93"/>
      <c r="Q93" s="24">
        <v>1.024</v>
      </c>
      <c r="R93" s="2">
        <v>9.9999999999988987E-4</v>
      </c>
      <c r="S93" s="2">
        <v>9.9999999999988987E-4</v>
      </c>
      <c r="T93" s="2">
        <v>-5.7000000000000051E-2</v>
      </c>
      <c r="U93" s="2">
        <v>-8.0000000000000071E-3</v>
      </c>
    </row>
    <row r="94" spans="1:22" x14ac:dyDescent="0.25">
      <c r="A94"/>
      <c r="B94"/>
      <c r="C94"/>
      <c r="D94"/>
      <c r="E94"/>
      <c r="M94" s="2" t="s">
        <v>32</v>
      </c>
      <c r="N94" s="2" t="s">
        <v>31</v>
      </c>
      <c r="Q94" s="24">
        <v>1.024</v>
      </c>
      <c r="R94" s="2">
        <v>9.9999999999988987E-4</v>
      </c>
      <c r="S94" s="2">
        <v>9.9999999999988987E-4</v>
      </c>
      <c r="T94" s="2">
        <v>-5.7000000000000051E-2</v>
      </c>
      <c r="U94" s="2">
        <v>-8.0000000000000071E-3</v>
      </c>
    </row>
    <row r="95" spans="1:22" ht="31.5" x14ac:dyDescent="0.25">
      <c r="A95" s="3" t="s">
        <v>10</v>
      </c>
      <c r="B95" s="23">
        <v>0.10199999999999999</v>
      </c>
      <c r="C95" s="2">
        <v>-8.9999999999999941E-3</v>
      </c>
      <c r="D95" s="2">
        <v>-8.9999999999999941E-3</v>
      </c>
      <c r="E95" s="2">
        <v>-8.9999999999999941E-3</v>
      </c>
      <c r="F95" s="2">
        <v>-8.9999999999999941E-3</v>
      </c>
      <c r="G95" s="2">
        <v>-8.9999999999999941E-3</v>
      </c>
      <c r="H95" s="2">
        <v>-8.9999999999999941E-3</v>
      </c>
      <c r="I95" s="2">
        <v>-8.9999999999999941E-3</v>
      </c>
      <c r="J95" s="2">
        <v>-8.9999999999999941E-3</v>
      </c>
      <c r="K95" s="2">
        <v>-3.9999999999999897E-3</v>
      </c>
      <c r="L95" s="2">
        <v>-8.9999999999999941E-3</v>
      </c>
      <c r="M95" s="27">
        <f>MAX(C95:L95)-MIN(C95:L95)</f>
        <v>5.0000000000000044E-3</v>
      </c>
      <c r="N95" s="2">
        <f t="array" ref="N95">MAX(ABS(C95:L98))</f>
        <v>5.3999999999999826E-2</v>
      </c>
      <c r="O95" s="28">
        <f>M95*1000</f>
        <v>5.0000000000000044</v>
      </c>
      <c r="Q95" s="24">
        <v>1.024</v>
      </c>
      <c r="R95" s="2">
        <v>9.9999999999988987E-4</v>
      </c>
      <c r="S95" s="2">
        <v>9.9999999999988987E-4</v>
      </c>
      <c r="T95" s="2">
        <v>-5.7000000000000051E-2</v>
      </c>
      <c r="U95" s="2">
        <v>-8.0000000000000071E-3</v>
      </c>
    </row>
    <row r="96" spans="1:22" x14ac:dyDescent="0.25">
      <c r="A96"/>
      <c r="B96" s="24">
        <v>1.024</v>
      </c>
      <c r="C96" s="2">
        <v>9.9999999999988987E-4</v>
      </c>
      <c r="D96" s="2">
        <v>9.9999999999988987E-4</v>
      </c>
      <c r="E96" s="2">
        <v>9.9999999999988987E-4</v>
      </c>
      <c r="F96" s="2">
        <v>9.9999999999988987E-4</v>
      </c>
      <c r="G96" s="2">
        <v>9.9999999999988987E-4</v>
      </c>
      <c r="H96" s="2">
        <v>9.9999999999988987E-4</v>
      </c>
      <c r="I96" s="2">
        <v>9.9999999999988987E-4</v>
      </c>
      <c r="J96" s="2">
        <v>9.9999999999988987E-4</v>
      </c>
      <c r="K96" s="2">
        <v>9.9999999999988987E-4</v>
      </c>
      <c r="L96" s="2">
        <v>9.9999999999988987E-4</v>
      </c>
      <c r="M96" s="27">
        <f t="shared" ref="M96:M116" si="6">MAX(C96:L96)-MIN(C96:L96)</f>
        <v>0</v>
      </c>
      <c r="O96" s="28">
        <f t="shared" ref="O96:O98" si="7">M96*1000</f>
        <v>0</v>
      </c>
      <c r="Q96" s="24">
        <v>1.024</v>
      </c>
      <c r="R96" s="2">
        <v>9.9999999999988987E-4</v>
      </c>
      <c r="S96" s="2">
        <v>9.9999999999988987E-4</v>
      </c>
      <c r="T96" s="2">
        <v>-5.7000000000000051E-2</v>
      </c>
      <c r="U96" s="2">
        <v>-8.0000000000000071E-3</v>
      </c>
    </row>
    <row r="97" spans="1:21" x14ac:dyDescent="0.25">
      <c r="A97"/>
      <c r="B97" s="23">
        <v>1.8</v>
      </c>
      <c r="C97" s="2">
        <v>1.6000000000000014E-2</v>
      </c>
      <c r="D97" s="2">
        <v>2.0999999999999908E-2</v>
      </c>
      <c r="E97" s="2">
        <v>1.2000000000000011E-2</v>
      </c>
      <c r="F97" s="2">
        <v>1.6000000000000014E-2</v>
      </c>
      <c r="G97" s="2">
        <v>1.2000000000000011E-2</v>
      </c>
      <c r="H97" s="2">
        <v>1.2000000000000011E-2</v>
      </c>
      <c r="I97" s="2">
        <v>1.6000000000000014E-2</v>
      </c>
      <c r="J97" s="2">
        <v>1.6000000000000014E-2</v>
      </c>
      <c r="K97" s="2">
        <v>1.2000000000000011E-2</v>
      </c>
      <c r="L97" s="2">
        <v>1.6000000000000014E-2</v>
      </c>
      <c r="M97" s="27">
        <f t="shared" si="6"/>
        <v>8.999999999999897E-3</v>
      </c>
      <c r="O97" s="28">
        <f t="shared" si="7"/>
        <v>8.999999999999897</v>
      </c>
      <c r="Q97" s="24">
        <v>1.024</v>
      </c>
      <c r="R97" s="2">
        <v>9.9999999999988987E-4</v>
      </c>
      <c r="S97" s="2">
        <v>9.9999999999988987E-4</v>
      </c>
      <c r="T97" s="2">
        <v>-5.7000000000000051E-2</v>
      </c>
      <c r="U97" s="2">
        <v>-8.0000000000000071E-3</v>
      </c>
    </row>
    <row r="98" spans="1:21" x14ac:dyDescent="0.25">
      <c r="A98"/>
      <c r="B98" s="23">
        <v>2.5</v>
      </c>
      <c r="C98" s="2">
        <v>2.0000000000000018E-2</v>
      </c>
      <c r="D98" s="2">
        <v>2.4000000000000021E-2</v>
      </c>
      <c r="E98" s="2">
        <v>2.0000000000000018E-2</v>
      </c>
      <c r="F98" s="2">
        <v>2.4000000000000021E-2</v>
      </c>
      <c r="G98" s="2">
        <v>9.9999999999997868E-3</v>
      </c>
      <c r="H98" s="2">
        <v>2.0000000000000018E-2</v>
      </c>
      <c r="I98" s="2">
        <v>5.3999999999999826E-2</v>
      </c>
      <c r="J98" s="2">
        <v>2.4000000000000021E-2</v>
      </c>
      <c r="K98" s="2">
        <v>3.3999999999999808E-2</v>
      </c>
      <c r="L98" s="2">
        <v>2.0000000000000018E-2</v>
      </c>
      <c r="M98" s="27">
        <f>MAX(C98:L98)-MIN(C98:L98)</f>
        <v>4.4000000000000039E-2</v>
      </c>
      <c r="O98" s="28">
        <f t="shared" si="7"/>
        <v>44.000000000000043</v>
      </c>
      <c r="Q98" s="24">
        <v>1.024</v>
      </c>
      <c r="R98" s="2">
        <v>9.9999999999988987E-4</v>
      </c>
      <c r="S98" s="2">
        <v>9.9999999999988987E-4</v>
      </c>
      <c r="T98" s="2">
        <v>-5.7000000000000051E-2</v>
      </c>
      <c r="U98" s="2">
        <v>-8.0000000000000071E-3</v>
      </c>
    </row>
    <row r="99" spans="1:21" x14ac:dyDescent="0.25">
      <c r="A99"/>
      <c r="B99"/>
      <c r="C99"/>
      <c r="D99"/>
      <c r="E99"/>
      <c r="F99"/>
      <c r="G99"/>
      <c r="H99"/>
      <c r="I99"/>
      <c r="Q99" s="23">
        <v>1.8</v>
      </c>
      <c r="R99" s="2">
        <v>1.6000000000000014E-2</v>
      </c>
      <c r="S99" s="2">
        <v>4.9999999999998934E-3</v>
      </c>
      <c r="T99" s="2">
        <v>-6.0000000000000053E-2</v>
      </c>
      <c r="U99" s="2">
        <v>-3.0000000000001137E-3</v>
      </c>
    </row>
    <row r="100" spans="1:21" x14ac:dyDescent="0.25">
      <c r="A100"/>
      <c r="B100"/>
      <c r="C100"/>
      <c r="D100"/>
      <c r="E100"/>
      <c r="F100"/>
      <c r="G100"/>
      <c r="H100"/>
      <c r="I100"/>
      <c r="Q100" s="23">
        <v>1.8</v>
      </c>
      <c r="R100" s="2">
        <v>2.0999999999999908E-2</v>
      </c>
      <c r="S100" s="2">
        <v>4.9999999999998934E-3</v>
      </c>
      <c r="T100" s="2">
        <v>-6.0000000000000053E-2</v>
      </c>
      <c r="U100" s="2">
        <v>-3.0000000000001137E-3</v>
      </c>
    </row>
    <row r="101" spans="1:21" ht="31.5" x14ac:dyDescent="0.25">
      <c r="A101" s="3" t="s">
        <v>11</v>
      </c>
      <c r="B101" s="23">
        <v>0.10199999999999999</v>
      </c>
      <c r="C101" s="2">
        <v>-4.9999999999999906E-3</v>
      </c>
      <c r="D101" s="2">
        <v>-4.9999999999999906E-3</v>
      </c>
      <c r="E101" s="2">
        <v>-4.9999999999999906E-3</v>
      </c>
      <c r="F101" s="2">
        <v>-4.9999999999999906E-3</v>
      </c>
      <c r="G101" s="2">
        <v>-4.9999999999999906E-3</v>
      </c>
      <c r="H101" s="2">
        <v>-4.9999999999999906E-3</v>
      </c>
      <c r="I101" s="2">
        <v>-8.9999999999999941E-3</v>
      </c>
      <c r="J101" s="2">
        <v>-4.9999999999999906E-3</v>
      </c>
      <c r="K101" s="2">
        <v>-4.9999999999999906E-3</v>
      </c>
      <c r="L101" s="2">
        <v>-4.9999999999999906E-3</v>
      </c>
      <c r="M101" s="2">
        <f t="shared" si="6"/>
        <v>4.0000000000000036E-3</v>
      </c>
      <c r="N101" s="2" cm="1">
        <f t="array" ref="N101">MAX(ABS(C101:L104))</f>
        <v>1.6999999999999904E-2</v>
      </c>
      <c r="Q101" s="23">
        <v>1.8</v>
      </c>
      <c r="R101" s="2">
        <v>1.2000000000000011E-2</v>
      </c>
      <c r="S101" s="2">
        <v>4.9999999999998934E-3</v>
      </c>
      <c r="T101" s="2">
        <v>-6.0000000000000053E-2</v>
      </c>
      <c r="U101" s="2">
        <v>-3.0000000000001137E-3</v>
      </c>
    </row>
    <row r="102" spans="1:21" x14ac:dyDescent="0.25">
      <c r="A102"/>
      <c r="B102" s="24">
        <v>1.024</v>
      </c>
      <c r="C102" s="2">
        <v>9.9999999999988987E-4</v>
      </c>
      <c r="D102" s="2">
        <v>9.9999999999988987E-4</v>
      </c>
      <c r="E102" s="2">
        <v>9.9999999999988987E-4</v>
      </c>
      <c r="F102" s="2">
        <v>9.9999999999988987E-4</v>
      </c>
      <c r="G102" s="2">
        <v>9.9999999999988987E-4</v>
      </c>
      <c r="H102" s="2">
        <v>9.9999999999988987E-4</v>
      </c>
      <c r="I102" s="2">
        <v>9.9999999999988987E-4</v>
      </c>
      <c r="J102" s="2">
        <v>9.9999999999988987E-4</v>
      </c>
      <c r="K102" s="2">
        <v>9.9999999999988987E-4</v>
      </c>
      <c r="L102" s="2">
        <v>9.9999999999988987E-4</v>
      </c>
      <c r="M102" s="2">
        <f t="shared" si="6"/>
        <v>0</v>
      </c>
      <c r="Q102" s="23">
        <v>1.8</v>
      </c>
      <c r="R102" s="2">
        <v>1.6000000000000014E-2</v>
      </c>
      <c r="S102" s="2">
        <v>4.9999999999998934E-3</v>
      </c>
      <c r="T102" s="2">
        <v>-6.0000000000000053E-2</v>
      </c>
      <c r="U102" s="2">
        <v>-3.0000000000001137E-3</v>
      </c>
    </row>
    <row r="103" spans="1:21" x14ac:dyDescent="0.25">
      <c r="A103"/>
      <c r="B103" s="23">
        <v>1.8</v>
      </c>
      <c r="C103" s="2">
        <v>4.9999999999998934E-3</v>
      </c>
      <c r="D103" s="2">
        <v>4.9999999999998934E-3</v>
      </c>
      <c r="E103" s="2">
        <v>4.9999999999998934E-3</v>
      </c>
      <c r="F103" s="2">
        <v>4.9999999999998934E-3</v>
      </c>
      <c r="G103" s="2">
        <v>4.9999999999998934E-3</v>
      </c>
      <c r="H103" s="2">
        <v>4.9999999999998934E-3</v>
      </c>
      <c r="I103" s="2">
        <v>4.9999999999998934E-3</v>
      </c>
      <c r="J103" s="2">
        <v>4.9999999999998934E-3</v>
      </c>
      <c r="K103" s="2">
        <v>8.0000000000000071E-3</v>
      </c>
      <c r="L103" s="2">
        <v>8.0000000000000071E-3</v>
      </c>
      <c r="M103" s="2">
        <f t="shared" si="6"/>
        <v>3.0000000000001137E-3</v>
      </c>
      <c r="Q103" s="23">
        <v>1.8</v>
      </c>
      <c r="R103" s="2">
        <v>1.2000000000000011E-2</v>
      </c>
      <c r="S103" s="2">
        <v>4.9999999999998934E-3</v>
      </c>
      <c r="T103" s="2">
        <v>-6.0000000000000053E-2</v>
      </c>
      <c r="U103" s="2">
        <v>-3.0000000000001137E-3</v>
      </c>
    </row>
    <row r="104" spans="1:21" x14ac:dyDescent="0.25">
      <c r="A104"/>
      <c r="B104" s="23">
        <v>2.5</v>
      </c>
      <c r="C104" s="2">
        <v>9.9999999999997868E-3</v>
      </c>
      <c r="D104" s="2">
        <v>1.6999999999999904E-2</v>
      </c>
      <c r="E104" s="2">
        <v>1.399999999999979E-2</v>
      </c>
      <c r="F104" s="2">
        <v>9.9999999999997868E-3</v>
      </c>
      <c r="G104" s="2">
        <v>9.9999999999997868E-3</v>
      </c>
      <c r="H104" s="2">
        <v>9.9999999999997868E-3</v>
      </c>
      <c r="I104" s="2">
        <v>9.9999999999997868E-3</v>
      </c>
      <c r="J104" s="2">
        <v>9.9999999999997868E-3</v>
      </c>
      <c r="K104" s="2">
        <v>7.0000000000001172E-3</v>
      </c>
      <c r="L104" s="2">
        <v>1.399999999999979E-2</v>
      </c>
      <c r="M104" s="2">
        <f t="shared" si="6"/>
        <v>9.9999999999997868E-3</v>
      </c>
      <c r="Q104" s="23">
        <v>1.8</v>
      </c>
      <c r="R104" s="2">
        <v>1.2000000000000011E-2</v>
      </c>
      <c r="S104" s="2">
        <v>4.9999999999998934E-3</v>
      </c>
      <c r="T104" s="2">
        <v>-6.0000000000000053E-2</v>
      </c>
      <c r="U104" s="2">
        <v>-3.0000000000001137E-3</v>
      </c>
    </row>
    <row r="105" spans="1:21" x14ac:dyDescent="0.25">
      <c r="A105"/>
      <c r="B105"/>
      <c r="C105"/>
      <c r="D105"/>
      <c r="E105"/>
      <c r="F105"/>
      <c r="G105"/>
      <c r="H105"/>
      <c r="I105"/>
      <c r="Q105" s="23">
        <v>1.8</v>
      </c>
      <c r="R105" s="2">
        <v>1.6000000000000014E-2</v>
      </c>
      <c r="S105" s="2">
        <v>4.9999999999998934E-3</v>
      </c>
      <c r="T105" s="2">
        <v>-6.0000000000000053E-2</v>
      </c>
      <c r="U105" s="2">
        <v>-3.0000000000001137E-3</v>
      </c>
    </row>
    <row r="106" spans="1:21" x14ac:dyDescent="0.25">
      <c r="A106"/>
      <c r="B106"/>
      <c r="C106"/>
      <c r="D106"/>
      <c r="E106"/>
      <c r="F106"/>
      <c r="G106"/>
      <c r="H106"/>
      <c r="I106"/>
      <c r="Q106" s="23">
        <v>1.8</v>
      </c>
      <c r="R106" s="2">
        <v>1.6000000000000014E-2</v>
      </c>
      <c r="S106" s="2">
        <v>4.9999999999998934E-3</v>
      </c>
      <c r="T106" s="2">
        <v>-6.0000000000000053E-2</v>
      </c>
      <c r="U106" s="2">
        <v>-3.0000000000001137E-3</v>
      </c>
    </row>
    <row r="107" spans="1:21" ht="63" x14ac:dyDescent="0.25">
      <c r="A107" s="3" t="s">
        <v>12</v>
      </c>
      <c r="B107" s="23">
        <v>0.10199999999999999</v>
      </c>
      <c r="C107" s="2">
        <v>-6.9999999999999993E-2</v>
      </c>
      <c r="D107" s="2">
        <v>-6.9999999999999993E-2</v>
      </c>
      <c r="E107" s="2">
        <v>-6.9999999999999993E-2</v>
      </c>
      <c r="F107" s="2">
        <v>-6.9999999999999993E-2</v>
      </c>
      <c r="G107" s="2">
        <v>-6.9999999999999993E-2</v>
      </c>
      <c r="H107" s="2">
        <v>-6.9999999999999993E-2</v>
      </c>
      <c r="I107" s="2">
        <v>-6.9999999999999993E-2</v>
      </c>
      <c r="J107" s="2">
        <v>-6.9999999999999993E-2</v>
      </c>
      <c r="K107" s="2">
        <v>-6.9999999999999993E-2</v>
      </c>
      <c r="L107" s="2">
        <v>-6.9999999999999993E-2</v>
      </c>
      <c r="M107" s="2">
        <f t="shared" si="6"/>
        <v>0</v>
      </c>
      <c r="N107" s="2" cm="1">
        <f t="array" ref="N107">MAX(ABS(C107:L110))</f>
        <v>8.3000000000000185E-2</v>
      </c>
      <c r="Q107" s="23">
        <v>1.8</v>
      </c>
      <c r="R107" s="2">
        <v>1.2000000000000011E-2</v>
      </c>
      <c r="S107" s="2">
        <v>8.0000000000000071E-3</v>
      </c>
      <c r="T107" s="2">
        <v>-6.0000000000000053E-2</v>
      </c>
      <c r="U107" s="2">
        <v>-3.0000000000001137E-3</v>
      </c>
    </row>
    <row r="108" spans="1:21" x14ac:dyDescent="0.25">
      <c r="A108"/>
      <c r="B108" s="24">
        <v>1.024</v>
      </c>
      <c r="C108" s="2">
        <v>-5.7000000000000051E-2</v>
      </c>
      <c r="D108" s="2">
        <v>-5.7000000000000051E-2</v>
      </c>
      <c r="E108" s="2">
        <v>-5.7000000000000051E-2</v>
      </c>
      <c r="F108" s="2">
        <v>-5.7000000000000051E-2</v>
      </c>
      <c r="G108" s="2">
        <v>-5.7000000000000051E-2</v>
      </c>
      <c r="H108" s="2">
        <v>-5.7000000000000051E-2</v>
      </c>
      <c r="I108" s="2">
        <v>-5.7000000000000051E-2</v>
      </c>
      <c r="J108" s="2">
        <v>-5.7000000000000051E-2</v>
      </c>
      <c r="K108" s="2">
        <v>-5.7000000000000051E-2</v>
      </c>
      <c r="L108" s="2">
        <v>-5.7000000000000051E-2</v>
      </c>
      <c r="M108" s="2">
        <f t="shared" si="6"/>
        <v>0</v>
      </c>
      <c r="Q108" s="23">
        <v>1.8</v>
      </c>
      <c r="R108" s="2">
        <v>1.6000000000000014E-2</v>
      </c>
      <c r="S108" s="2">
        <v>8.0000000000000071E-3</v>
      </c>
      <c r="T108" s="2">
        <v>-6.0000000000000053E-2</v>
      </c>
      <c r="U108" s="2">
        <v>-3.0000000000001137E-3</v>
      </c>
    </row>
    <row r="109" spans="1:21" x14ac:dyDescent="0.25">
      <c r="A109"/>
      <c r="B109" s="23">
        <v>1.8</v>
      </c>
      <c r="C109" s="2">
        <v>-6.0000000000000053E-2</v>
      </c>
      <c r="D109" s="2">
        <v>-6.0000000000000053E-2</v>
      </c>
      <c r="E109" s="2">
        <v>-6.0000000000000053E-2</v>
      </c>
      <c r="F109" s="2">
        <v>-6.0000000000000053E-2</v>
      </c>
      <c r="G109" s="2">
        <v>-6.0000000000000053E-2</v>
      </c>
      <c r="H109" s="2">
        <v>-6.0000000000000053E-2</v>
      </c>
      <c r="I109" s="2">
        <v>-6.0000000000000053E-2</v>
      </c>
      <c r="J109" s="2">
        <v>-6.0000000000000053E-2</v>
      </c>
      <c r="K109" s="2">
        <v>-6.0000000000000053E-2</v>
      </c>
      <c r="L109" s="2">
        <v>-6.0000000000000053E-2</v>
      </c>
      <c r="M109" s="2">
        <f t="shared" si="6"/>
        <v>0</v>
      </c>
      <c r="Q109" s="23">
        <v>2.5</v>
      </c>
      <c r="R109" s="2">
        <v>2.0000000000000018E-2</v>
      </c>
      <c r="S109" s="2">
        <v>9.9999999999997868E-3</v>
      </c>
      <c r="T109" s="2">
        <v>-8.3000000000000185E-2</v>
      </c>
      <c r="U109" s="2">
        <v>0</v>
      </c>
    </row>
    <row r="110" spans="1:21" x14ac:dyDescent="0.25">
      <c r="A110"/>
      <c r="B110" s="23">
        <v>2.5</v>
      </c>
      <c r="C110" s="2">
        <v>-8.3000000000000185E-2</v>
      </c>
      <c r="D110" s="2">
        <v>-5.1000000000000156E-2</v>
      </c>
      <c r="E110" s="2">
        <v>-5.1000000000000156E-2</v>
      </c>
      <c r="F110" s="2">
        <v>-5.1000000000000156E-2</v>
      </c>
      <c r="G110" s="2">
        <v>-5.1000000000000156E-2</v>
      </c>
      <c r="H110" s="2">
        <v>-5.1000000000000156E-2</v>
      </c>
      <c r="I110" s="2">
        <v>-8.3000000000000185E-2</v>
      </c>
      <c r="J110" s="2">
        <v>-8.3000000000000185E-2</v>
      </c>
      <c r="K110" s="2">
        <v>-5.1000000000000156E-2</v>
      </c>
      <c r="L110" s="2">
        <v>-8.3000000000000185E-2</v>
      </c>
      <c r="M110" s="2">
        <f t="shared" si="6"/>
        <v>3.2000000000000028E-2</v>
      </c>
      <c r="Q110" s="23">
        <v>2.5</v>
      </c>
      <c r="R110" s="2">
        <v>2.4000000000000021E-2</v>
      </c>
      <c r="S110" s="2">
        <v>1.6999999999999904E-2</v>
      </c>
      <c r="T110" s="2">
        <v>-5.1000000000000156E-2</v>
      </c>
      <c r="U110" s="2">
        <v>0</v>
      </c>
    </row>
    <row r="111" spans="1:21" x14ac:dyDescent="0.25">
      <c r="A111"/>
      <c r="B111"/>
      <c r="C111"/>
      <c r="D111"/>
      <c r="E111"/>
      <c r="F111"/>
      <c r="G111"/>
      <c r="H111"/>
      <c r="I111"/>
      <c r="Q111" s="23">
        <v>2.5</v>
      </c>
      <c r="R111" s="2">
        <v>2.0000000000000018E-2</v>
      </c>
      <c r="S111" s="2">
        <v>1.399999999999979E-2</v>
      </c>
      <c r="T111" s="2">
        <v>-5.1000000000000156E-2</v>
      </c>
      <c r="U111" s="2">
        <v>0</v>
      </c>
    </row>
    <row r="112" spans="1:21" x14ac:dyDescent="0.25">
      <c r="A112"/>
      <c r="B112"/>
      <c r="C112"/>
      <c r="D112"/>
      <c r="E112"/>
      <c r="F112"/>
      <c r="G112"/>
      <c r="H112"/>
      <c r="I112"/>
      <c r="Q112" s="23">
        <v>2.5</v>
      </c>
      <c r="R112" s="2">
        <v>2.4000000000000021E-2</v>
      </c>
      <c r="S112" s="2">
        <v>9.9999999999997868E-3</v>
      </c>
      <c r="T112" s="2">
        <v>-5.1000000000000156E-2</v>
      </c>
      <c r="U112" s="2">
        <v>0</v>
      </c>
    </row>
    <row r="113" spans="1:21" ht="63" x14ac:dyDescent="0.25">
      <c r="A113" s="3" t="s">
        <v>13</v>
      </c>
      <c r="B113" s="23">
        <v>0.10199999999999999</v>
      </c>
      <c r="C113" s="2">
        <v>-2.3999999999999994E-2</v>
      </c>
      <c r="D113" s="2">
        <v>-2.3999999999999994E-2</v>
      </c>
      <c r="E113" s="2">
        <v>-2.3999999999999994E-2</v>
      </c>
      <c r="F113" s="2">
        <v>-2.3999999999999994E-2</v>
      </c>
      <c r="G113" s="2">
        <v>-2.3999999999999994E-2</v>
      </c>
      <c r="H113" s="2">
        <v>-2.3999999999999994E-2</v>
      </c>
      <c r="I113" s="2">
        <v>-2.3999999999999994E-2</v>
      </c>
      <c r="J113" s="2">
        <v>-2.3999999999999994E-2</v>
      </c>
      <c r="K113" s="2">
        <v>-2.3999999999999994E-2</v>
      </c>
      <c r="L113" s="2">
        <v>-2.3999999999999994E-2</v>
      </c>
      <c r="M113" s="2">
        <f>MAX(C113:L113)-MIN(C113:L113)</f>
        <v>0</v>
      </c>
      <c r="N113" s="2" cm="1">
        <f t="array" ref="N113">MAX(ABS(C113:L116))</f>
        <v>2.3999999999999994E-2</v>
      </c>
      <c r="Q113" s="23">
        <v>2.5</v>
      </c>
      <c r="R113" s="2">
        <v>9.9999999999997868E-3</v>
      </c>
      <c r="S113" s="2">
        <v>9.9999999999997868E-3</v>
      </c>
      <c r="T113" s="2">
        <v>-5.1000000000000156E-2</v>
      </c>
      <c r="U113" s="2">
        <v>0</v>
      </c>
    </row>
    <row r="114" spans="1:21" x14ac:dyDescent="0.25">
      <c r="A114"/>
      <c r="B114" s="24">
        <v>1.024</v>
      </c>
      <c r="C114" s="2">
        <v>-8.0000000000000071E-3</v>
      </c>
      <c r="D114" s="2">
        <v>-8.0000000000000071E-3</v>
      </c>
      <c r="E114" s="2">
        <v>-8.0000000000000071E-3</v>
      </c>
      <c r="F114" s="2">
        <v>-8.0000000000000071E-3</v>
      </c>
      <c r="G114" s="2">
        <v>-8.0000000000000071E-3</v>
      </c>
      <c r="H114" s="2">
        <v>-8.0000000000000071E-3</v>
      </c>
      <c r="I114" s="2">
        <v>-8.0000000000000071E-3</v>
      </c>
      <c r="J114" s="2">
        <v>-8.0000000000000071E-3</v>
      </c>
      <c r="K114" s="2">
        <v>-8.0000000000000071E-3</v>
      </c>
      <c r="L114" s="2">
        <v>-8.0000000000000071E-3</v>
      </c>
      <c r="M114" s="2">
        <f t="shared" si="6"/>
        <v>0</v>
      </c>
      <c r="Q114" s="23">
        <v>2.5</v>
      </c>
      <c r="R114" s="2">
        <v>2.0000000000000018E-2</v>
      </c>
      <c r="S114" s="2">
        <v>9.9999999999997868E-3</v>
      </c>
      <c r="T114" s="2">
        <v>-5.1000000000000156E-2</v>
      </c>
      <c r="U114" s="2">
        <v>0</v>
      </c>
    </row>
    <row r="115" spans="1:21" x14ac:dyDescent="0.25">
      <c r="A115"/>
      <c r="B115" s="23">
        <v>1.8</v>
      </c>
      <c r="C115" s="2">
        <v>-3.0000000000001137E-3</v>
      </c>
      <c r="D115" s="2">
        <v>-3.0000000000001137E-3</v>
      </c>
      <c r="E115" s="2">
        <v>-3.0000000000001137E-3</v>
      </c>
      <c r="F115" s="2">
        <v>-3.0000000000001137E-3</v>
      </c>
      <c r="G115" s="2">
        <v>-3.0000000000001137E-3</v>
      </c>
      <c r="H115" s="2">
        <v>-3.0000000000001137E-3</v>
      </c>
      <c r="I115" s="2">
        <v>-3.0000000000001137E-3</v>
      </c>
      <c r="J115" s="2">
        <v>-3.0000000000001137E-3</v>
      </c>
      <c r="K115" s="2">
        <v>-3.0000000000001137E-3</v>
      </c>
      <c r="L115" s="2">
        <v>-3.0000000000001137E-3</v>
      </c>
      <c r="M115" s="2">
        <f t="shared" si="6"/>
        <v>0</v>
      </c>
      <c r="Q115" s="23">
        <v>2.5</v>
      </c>
      <c r="R115" s="2">
        <v>5.3999999999999826E-2</v>
      </c>
      <c r="S115" s="2">
        <v>9.9999999999997868E-3</v>
      </c>
      <c r="T115" s="2">
        <v>-8.3000000000000185E-2</v>
      </c>
      <c r="U115" s="2">
        <v>0</v>
      </c>
    </row>
    <row r="116" spans="1:21" x14ac:dyDescent="0.25">
      <c r="A116"/>
      <c r="B116" s="23">
        <v>2.5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f t="shared" si="6"/>
        <v>0</v>
      </c>
      <c r="Q116" s="23">
        <v>2.5</v>
      </c>
      <c r="R116" s="2">
        <v>2.4000000000000021E-2</v>
      </c>
      <c r="S116" s="2">
        <v>9.9999999999997868E-3</v>
      </c>
      <c r="T116" s="2">
        <v>-8.3000000000000185E-2</v>
      </c>
      <c r="U116" s="2">
        <v>0</v>
      </c>
    </row>
    <row r="117" spans="1:21" x14ac:dyDescent="0.25">
      <c r="A117"/>
      <c r="B117"/>
      <c r="C117"/>
      <c r="D117"/>
      <c r="E117"/>
      <c r="F117"/>
      <c r="G117"/>
      <c r="H117"/>
      <c r="I117"/>
      <c r="Q117" s="23">
        <v>2.5</v>
      </c>
      <c r="R117" s="2">
        <v>3.3999999999999808E-2</v>
      </c>
      <c r="S117" s="2">
        <v>7.0000000000001172E-3</v>
      </c>
      <c r="T117" s="2">
        <v>-5.1000000000000156E-2</v>
      </c>
      <c r="U117" s="2">
        <v>0</v>
      </c>
    </row>
    <row r="118" spans="1:21" x14ac:dyDescent="0.25">
      <c r="A118"/>
      <c r="C118"/>
      <c r="D118"/>
      <c r="E118"/>
      <c r="F118"/>
      <c r="G118"/>
      <c r="H118"/>
      <c r="I118"/>
      <c r="Q118" s="23">
        <v>2.5</v>
      </c>
      <c r="R118" s="2">
        <v>2.0000000000000018E-2</v>
      </c>
      <c r="S118" s="2">
        <v>1.399999999999979E-2</v>
      </c>
      <c r="T118" s="2">
        <v>-8.3000000000000185E-2</v>
      </c>
      <c r="U118" s="2">
        <v>0</v>
      </c>
    </row>
    <row r="119" spans="1:21" ht="63" x14ac:dyDescent="0.25">
      <c r="A119" s="3" t="s">
        <v>14</v>
      </c>
      <c r="B119" s="26">
        <v>0.10199999999999999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</row>
    <row r="120" spans="1:21" ht="33.950000000000003" customHeight="1" x14ac:dyDescent="0.25">
      <c r="A120"/>
    </row>
    <row r="121" spans="1:21" ht="50.1" customHeight="1" x14ac:dyDescent="0.25">
      <c r="A121"/>
      <c r="C121" s="2" t="s">
        <v>33</v>
      </c>
      <c r="D121" s="2" t="s">
        <v>34</v>
      </c>
      <c r="E121" s="2" t="s">
        <v>35</v>
      </c>
      <c r="F121" s="2" t="s">
        <v>36</v>
      </c>
      <c r="G121" s="2" t="s">
        <v>37</v>
      </c>
    </row>
    <row r="122" spans="1:21" x14ac:dyDescent="0.25">
      <c r="A122"/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</row>
    <row r="123" spans="1:21" ht="31.5" x14ac:dyDescent="0.25">
      <c r="A123"/>
      <c r="B123" s="3" t="s">
        <v>10</v>
      </c>
      <c r="D123" s="30">
        <f>5/2^10</f>
        <v>4.8828125E-3</v>
      </c>
      <c r="E123" s="30">
        <v>4.4000000000000039E-2</v>
      </c>
      <c r="F123" s="2">
        <v>5.3999999999999826E-2</v>
      </c>
      <c r="G123" s="31">
        <f>2*D123</f>
        <v>9.765625E-3</v>
      </c>
      <c r="H123"/>
      <c r="I123"/>
      <c r="K123" s="23"/>
      <c r="M123" s="23" t="s">
        <v>31</v>
      </c>
      <c r="N123" s="24"/>
      <c r="O123" s="23"/>
      <c r="P123" s="23"/>
    </row>
    <row r="124" spans="1:21" ht="31.5" x14ac:dyDescent="0.25">
      <c r="A124"/>
      <c r="B124" s="3" t="s">
        <v>11</v>
      </c>
      <c r="D124" s="30">
        <f>3.3/2^10</f>
        <v>3.2226562499999998E-3</v>
      </c>
      <c r="E124" s="30">
        <v>4.0000000000000036E-3</v>
      </c>
      <c r="F124" s="2">
        <v>1.6999999999999904E-2</v>
      </c>
      <c r="G124" s="31">
        <f t="shared" ref="G124:G127" si="8">2*D124</f>
        <v>6.4453124999999997E-3</v>
      </c>
      <c r="H124"/>
      <c r="I124"/>
      <c r="K124" s="24"/>
      <c r="L124" s="2" t="s">
        <v>40</v>
      </c>
      <c r="M124" s="2">
        <v>1.25</v>
      </c>
    </row>
    <row r="125" spans="1:21" ht="63" x14ac:dyDescent="0.25">
      <c r="A125"/>
      <c r="B125" s="3" t="s">
        <v>12</v>
      </c>
      <c r="D125" s="30">
        <f>33/2^10</f>
        <v>3.22265625E-2</v>
      </c>
      <c r="E125" s="30">
        <v>3.2000000000000028E-2</v>
      </c>
      <c r="F125" s="2">
        <v>8.3000000000000185E-2</v>
      </c>
      <c r="G125" s="31">
        <f t="shared" si="8"/>
        <v>6.4453125E-2</v>
      </c>
      <c r="H125"/>
      <c r="I125"/>
      <c r="K125" s="23"/>
      <c r="L125" s="2" t="s">
        <v>41</v>
      </c>
      <c r="M125" s="28">
        <v>53.999999999999829</v>
      </c>
    </row>
    <row r="126" spans="1:21" ht="63" x14ac:dyDescent="0.25">
      <c r="A126"/>
      <c r="B126" s="3" t="s">
        <v>13</v>
      </c>
      <c r="C126"/>
      <c r="D126" s="31">
        <f>20/2^10</f>
        <v>1.953125E-2</v>
      </c>
      <c r="E126" s="30">
        <v>0</v>
      </c>
      <c r="F126">
        <v>2.3999999999999994E-2</v>
      </c>
      <c r="G126" s="31">
        <f t="shared" si="8"/>
        <v>3.90625E-2</v>
      </c>
      <c r="H126"/>
      <c r="I126"/>
      <c r="K126" s="23"/>
      <c r="L126" s="2" t="s">
        <v>42</v>
      </c>
      <c r="M126" s="28">
        <v>16.999999999999904</v>
      </c>
    </row>
    <row r="127" spans="1:21" ht="63" x14ac:dyDescent="0.25">
      <c r="A127"/>
      <c r="B127" s="3" t="s">
        <v>14</v>
      </c>
      <c r="C127"/>
      <c r="D127" s="31">
        <f>0.33/2^10</f>
        <v>3.2226562500000002E-4</v>
      </c>
      <c r="E127" s="31">
        <v>0</v>
      </c>
      <c r="F127">
        <v>0</v>
      </c>
      <c r="G127" s="31">
        <f t="shared" si="8"/>
        <v>6.4453125000000003E-4</v>
      </c>
      <c r="H127"/>
      <c r="I127"/>
      <c r="L127" s="2" t="s">
        <v>43</v>
      </c>
      <c r="M127" s="28">
        <v>83.000000000000185</v>
      </c>
    </row>
    <row r="128" spans="1:21" x14ac:dyDescent="0.25">
      <c r="A128"/>
      <c r="B128"/>
      <c r="C128"/>
      <c r="D128"/>
      <c r="E128"/>
      <c r="F128"/>
      <c r="G128"/>
      <c r="H128"/>
      <c r="I128"/>
      <c r="L128" s="2" t="s">
        <v>44</v>
      </c>
      <c r="M128" s="28">
        <v>23.999999999999993</v>
      </c>
    </row>
    <row r="129" spans="1:16" x14ac:dyDescent="0.25">
      <c r="A129"/>
      <c r="B129"/>
      <c r="C129"/>
      <c r="D129"/>
      <c r="E129"/>
      <c r="F129"/>
      <c r="G129"/>
      <c r="H129"/>
      <c r="I129"/>
      <c r="L129" s="2" t="s">
        <v>45</v>
      </c>
      <c r="M129" s="12">
        <v>0</v>
      </c>
    </row>
    <row r="130" spans="1:16" x14ac:dyDescent="0.25">
      <c r="A130"/>
      <c r="B130"/>
      <c r="C130"/>
      <c r="D130"/>
      <c r="E130"/>
      <c r="F130"/>
      <c r="G130"/>
      <c r="H130"/>
      <c r="I130"/>
      <c r="M130" s="28"/>
    </row>
    <row r="131" spans="1:16" x14ac:dyDescent="0.25">
      <c r="A131"/>
      <c r="B131"/>
      <c r="C131" s="2" t="s">
        <v>33</v>
      </c>
      <c r="D131" s="2" t="s">
        <v>34</v>
      </c>
      <c r="E131" s="2" t="s">
        <v>35</v>
      </c>
      <c r="F131" s="2" t="s">
        <v>36</v>
      </c>
      <c r="G131" s="2" t="s">
        <v>37</v>
      </c>
      <c r="H131"/>
      <c r="I131"/>
    </row>
    <row r="132" spans="1:16" x14ac:dyDescent="0.25">
      <c r="A132"/>
      <c r="B132"/>
      <c r="C132" s="2" t="s">
        <v>38</v>
      </c>
      <c r="D132" s="2" t="s">
        <v>39</v>
      </c>
      <c r="E132" s="2" t="s">
        <v>39</v>
      </c>
      <c r="F132" s="2" t="s">
        <v>39</v>
      </c>
      <c r="G132" s="2" t="s">
        <v>39</v>
      </c>
      <c r="H132"/>
      <c r="I132"/>
    </row>
    <row r="133" spans="1:16" ht="31.5" x14ac:dyDescent="0.25">
      <c r="A133"/>
      <c r="B133" s="3" t="s">
        <v>10</v>
      </c>
      <c r="C133"/>
      <c r="D133" s="21">
        <f>D123*1000</f>
        <v>4.8828125</v>
      </c>
      <c r="E133" s="29">
        <f t="shared" ref="E133:G133" si="9">E123*1000</f>
        <v>44.000000000000043</v>
      </c>
      <c r="F133" s="29">
        <f t="shared" si="9"/>
        <v>53.999999999999829</v>
      </c>
      <c r="G133" s="21">
        <f t="shared" si="9"/>
        <v>9.765625</v>
      </c>
      <c r="H133"/>
      <c r="I133"/>
    </row>
    <row r="134" spans="1:16" ht="31.5" x14ac:dyDescent="0.25">
      <c r="A134"/>
      <c r="B134" s="3" t="s">
        <v>11</v>
      </c>
      <c r="C134"/>
      <c r="D134" s="21">
        <f t="shared" ref="D134:G134" si="10">D124*1000</f>
        <v>3.22265625</v>
      </c>
      <c r="E134" s="21">
        <f t="shared" si="10"/>
        <v>4.0000000000000036</v>
      </c>
      <c r="F134" s="29">
        <f t="shared" si="10"/>
        <v>16.999999999999904</v>
      </c>
      <c r="G134" s="21">
        <f t="shared" si="10"/>
        <v>6.4453125</v>
      </c>
      <c r="H134"/>
      <c r="I134"/>
    </row>
    <row r="135" spans="1:16" ht="63" x14ac:dyDescent="0.25">
      <c r="A135"/>
      <c r="B135" s="3" t="s">
        <v>12</v>
      </c>
      <c r="C135"/>
      <c r="D135" s="29">
        <f t="shared" ref="D135:G135" si="11">D125*1000</f>
        <v>32.2265625</v>
      </c>
      <c r="E135" s="29">
        <f t="shared" si="11"/>
        <v>32.000000000000028</v>
      </c>
      <c r="F135" s="29">
        <f t="shared" si="11"/>
        <v>83.000000000000185</v>
      </c>
      <c r="G135" s="29">
        <f t="shared" si="11"/>
        <v>64.453125</v>
      </c>
      <c r="H135"/>
      <c r="I135"/>
      <c r="K135" s="23"/>
      <c r="L135" s="24"/>
      <c r="M135" s="23"/>
      <c r="N135" s="23"/>
      <c r="O135" s="23">
        <v>0.10199999999999999</v>
      </c>
      <c r="P135" s="2">
        <f>O135*0.05/100*1000</f>
        <v>5.1000000000000004E-2</v>
      </c>
    </row>
    <row r="136" spans="1:16" ht="63" x14ac:dyDescent="0.25">
      <c r="A136"/>
      <c r="B136" s="3" t="s">
        <v>13</v>
      </c>
      <c r="C136"/>
      <c r="D136" s="29">
        <f t="shared" ref="D136:G136" si="12">D126*1000</f>
        <v>19.53125</v>
      </c>
      <c r="E136" s="21">
        <f t="shared" si="12"/>
        <v>0</v>
      </c>
      <c r="F136" s="29">
        <f t="shared" si="12"/>
        <v>23.999999999999993</v>
      </c>
      <c r="G136" s="29">
        <f t="shared" si="12"/>
        <v>39.0625</v>
      </c>
      <c r="H136"/>
      <c r="I136"/>
      <c r="O136" s="24">
        <v>1.024</v>
      </c>
      <c r="P136" s="2">
        <f>O136*0.05/100*1000</f>
        <v>0.51200000000000001</v>
      </c>
    </row>
    <row r="137" spans="1:16" ht="63" x14ac:dyDescent="0.25">
      <c r="A137"/>
      <c r="B137" s="3" t="s">
        <v>14</v>
      </c>
      <c r="C137"/>
      <c r="D137" s="25">
        <f t="shared" ref="D137:G137" si="13">D127*1000</f>
        <v>0.322265625</v>
      </c>
      <c r="E137" s="21">
        <f t="shared" si="13"/>
        <v>0</v>
      </c>
      <c r="F137" s="21">
        <f t="shared" si="13"/>
        <v>0</v>
      </c>
      <c r="G137" s="25">
        <f t="shared" si="13"/>
        <v>0.64453125</v>
      </c>
      <c r="H137"/>
      <c r="I137"/>
      <c r="O137" s="23">
        <v>1.8</v>
      </c>
      <c r="P137" s="12">
        <f>O137*0.05/100*1000</f>
        <v>0.90000000000000013</v>
      </c>
    </row>
    <row r="138" spans="1:16" x14ac:dyDescent="0.25">
      <c r="A138"/>
      <c r="B138"/>
      <c r="C138"/>
      <c r="D138"/>
      <c r="E138"/>
      <c r="F138"/>
      <c r="G138"/>
      <c r="H138"/>
      <c r="I138"/>
      <c r="O138" s="23">
        <v>2.5</v>
      </c>
      <c r="P138" s="12">
        <f>O138*0.05/100*1000</f>
        <v>1.25</v>
      </c>
    </row>
    <row r="139" spans="1:16" x14ac:dyDescent="0.25">
      <c r="A139"/>
      <c r="B139"/>
      <c r="C139"/>
      <c r="D139"/>
      <c r="E139"/>
      <c r="F139"/>
      <c r="G139"/>
      <c r="H139"/>
      <c r="I139"/>
      <c r="K139" s="23">
        <v>0.10199999999999999</v>
      </c>
      <c r="L139" s="12">
        <f>K139*1/100*1000</f>
        <v>1.0199999999999998</v>
      </c>
    </row>
    <row r="140" spans="1:16" x14ac:dyDescent="0.25">
      <c r="A140"/>
      <c r="B140"/>
      <c r="C140"/>
      <c r="D140"/>
      <c r="E140"/>
      <c r="F140"/>
      <c r="G140"/>
      <c r="H140"/>
      <c r="I140"/>
      <c r="K140" s="32">
        <v>2.5</v>
      </c>
      <c r="L140" s="28">
        <f>K140*1/100*1000</f>
        <v>25</v>
      </c>
    </row>
    <row r="141" spans="1:16" x14ac:dyDescent="0.25">
      <c r="A141"/>
      <c r="B141"/>
      <c r="C141"/>
      <c r="D141"/>
      <c r="E141"/>
      <c r="F141"/>
      <c r="G141"/>
      <c r="H141"/>
      <c r="I141"/>
    </row>
    <row r="142" spans="1:16" x14ac:dyDescent="0.25">
      <c r="A142"/>
      <c r="B142"/>
      <c r="C142"/>
      <c r="D142"/>
      <c r="E142"/>
      <c r="F142"/>
      <c r="G142"/>
      <c r="H142"/>
      <c r="I142"/>
    </row>
    <row r="143" spans="1:16" x14ac:dyDescent="0.25">
      <c r="A143"/>
      <c r="B143"/>
      <c r="C143"/>
      <c r="D143"/>
      <c r="E143"/>
      <c r="F143"/>
      <c r="G143"/>
      <c r="H143"/>
      <c r="I143"/>
    </row>
    <row r="144" spans="1:16" x14ac:dyDescent="0.25">
      <c r="A144"/>
      <c r="B144"/>
      <c r="C144"/>
      <c r="D144"/>
      <c r="E144"/>
      <c r="F144"/>
      <c r="G144"/>
      <c r="H144"/>
      <c r="I144"/>
    </row>
  </sheetData>
  <mergeCells count="12">
    <mergeCell ref="F82:F91"/>
    <mergeCell ref="B49:F49"/>
    <mergeCell ref="G49:K49"/>
    <mergeCell ref="F62:F71"/>
    <mergeCell ref="F72:F81"/>
    <mergeCell ref="A5:A14"/>
    <mergeCell ref="A15:A24"/>
    <mergeCell ref="A25:A34"/>
    <mergeCell ref="A35:A44"/>
    <mergeCell ref="F15:F24"/>
    <mergeCell ref="F25:F34"/>
    <mergeCell ref="F35:F4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CD3D2-D04C-674C-8A65-AE40D6B2D051}">
  <dimension ref="A1:L342"/>
  <sheetViews>
    <sheetView workbookViewId="0">
      <selection activeCell="H4" sqref="H4:H6"/>
    </sheetView>
  </sheetViews>
  <sheetFormatPr defaultColWidth="10.85546875" defaultRowHeight="12.75" x14ac:dyDescent="0.2"/>
  <cols>
    <col min="2" max="2" width="18.42578125" bestFit="1" customWidth="1"/>
    <col min="4" max="4" width="18.42578125" bestFit="1" customWidth="1"/>
    <col min="8" max="8" width="18.5703125" customWidth="1"/>
    <col min="15" max="15" width="11.5703125" bestFit="1" customWidth="1"/>
  </cols>
  <sheetData>
    <row r="1" spans="1:12" ht="15.75" x14ac:dyDescent="0.25">
      <c r="A1" s="4" t="s">
        <v>15</v>
      </c>
      <c r="G1" s="2" t="s">
        <v>26</v>
      </c>
      <c r="H1" s="2"/>
      <c r="I1" s="2"/>
      <c r="L1" s="2" t="s">
        <v>21</v>
      </c>
    </row>
    <row r="2" spans="1:12" ht="15.75" x14ac:dyDescent="0.25">
      <c r="A2" s="5"/>
      <c r="G2" s="2"/>
      <c r="H2" s="2"/>
      <c r="I2" s="2"/>
    </row>
    <row r="3" spans="1:12" ht="15.75" x14ac:dyDescent="0.25">
      <c r="A3" s="5" t="s">
        <v>16</v>
      </c>
      <c r="C3" s="14">
        <v>18</v>
      </c>
      <c r="G3" s="10"/>
      <c r="H3" s="10" t="s">
        <v>27</v>
      </c>
      <c r="I3" s="2"/>
    </row>
    <row r="4" spans="1:12" ht="47.25" x14ac:dyDescent="0.25">
      <c r="B4" s="5"/>
      <c r="G4" s="19" t="s">
        <v>23</v>
      </c>
      <c r="H4" s="2">
        <v>1.17</v>
      </c>
      <c r="I4" s="2"/>
    </row>
    <row r="5" spans="1:12" ht="31.5" x14ac:dyDescent="0.25">
      <c r="B5" s="52" t="s">
        <v>17</v>
      </c>
      <c r="C5" s="52"/>
      <c r="D5" s="52" t="s">
        <v>22</v>
      </c>
      <c r="E5" s="52"/>
      <c r="G5" s="19" t="s">
        <v>25</v>
      </c>
      <c r="H5" s="2">
        <v>48.54</v>
      </c>
      <c r="I5" s="2"/>
    </row>
    <row r="6" spans="1:12" ht="63" x14ac:dyDescent="0.25">
      <c r="A6" s="15" t="s">
        <v>20</v>
      </c>
      <c r="B6" s="7" t="s">
        <v>18</v>
      </c>
      <c r="C6" s="15" t="s">
        <v>19</v>
      </c>
      <c r="D6" s="7" t="s">
        <v>18</v>
      </c>
      <c r="E6" s="15" t="s">
        <v>19</v>
      </c>
      <c r="G6" s="18" t="s">
        <v>24</v>
      </c>
      <c r="H6" s="10">
        <v>1.28</v>
      </c>
      <c r="I6" s="2"/>
    </row>
    <row r="7" spans="1:12" x14ac:dyDescent="0.2">
      <c r="A7">
        <v>1</v>
      </c>
      <c r="B7">
        <v>228</v>
      </c>
      <c r="C7">
        <v>1.534</v>
      </c>
      <c r="D7">
        <v>228</v>
      </c>
      <c r="E7">
        <v>0.97299999999999998</v>
      </c>
    </row>
    <row r="8" spans="1:12" x14ac:dyDescent="0.2">
      <c r="A8">
        <v>2</v>
      </c>
      <c r="B8">
        <v>1892</v>
      </c>
      <c r="C8">
        <v>1.286</v>
      </c>
      <c r="D8">
        <v>1884</v>
      </c>
      <c r="E8">
        <v>0.72199999999999998</v>
      </c>
    </row>
    <row r="9" spans="1:12" x14ac:dyDescent="0.2">
      <c r="A9">
        <v>3</v>
      </c>
      <c r="B9">
        <v>3612</v>
      </c>
      <c r="C9">
        <v>1.0089999999999999</v>
      </c>
      <c r="D9">
        <v>3592</v>
      </c>
      <c r="E9">
        <v>0.53800000000000003</v>
      </c>
      <c r="F9" t="b">
        <f>E9='cleaned sine data'!D3</f>
        <v>1</v>
      </c>
    </row>
    <row r="10" spans="1:12" x14ac:dyDescent="0.2">
      <c r="A10">
        <v>4</v>
      </c>
      <c r="B10">
        <v>5312</v>
      </c>
      <c r="C10">
        <v>0.748</v>
      </c>
      <c r="D10">
        <v>5296</v>
      </c>
      <c r="E10">
        <v>0.57999999999999996</v>
      </c>
      <c r="F10" t="b">
        <f>E10='cleaned sine data'!D4</f>
        <v>1</v>
      </c>
    </row>
    <row r="11" spans="1:12" x14ac:dyDescent="0.2">
      <c r="A11">
        <v>5</v>
      </c>
      <c r="B11">
        <v>7016</v>
      </c>
      <c r="C11">
        <v>0.54800000000000004</v>
      </c>
      <c r="D11">
        <v>6992</v>
      </c>
      <c r="E11">
        <v>0.76700000000000002</v>
      </c>
      <c r="F11" t="b">
        <f>E11='cleaned sine data'!D5</f>
        <v>1</v>
      </c>
    </row>
    <row r="12" spans="1:12" x14ac:dyDescent="0.2">
      <c r="A12">
        <v>6</v>
      </c>
      <c r="B12">
        <v>8724</v>
      </c>
      <c r="C12">
        <v>0.56399999999999995</v>
      </c>
      <c r="D12">
        <v>8708</v>
      </c>
      <c r="E12">
        <v>1.0249999999999999</v>
      </c>
      <c r="F12" t="b">
        <f>E12='cleaned sine data'!D6</f>
        <v>1</v>
      </c>
    </row>
    <row r="13" spans="1:12" x14ac:dyDescent="0.2">
      <c r="A13">
        <v>7</v>
      </c>
      <c r="B13">
        <v>10428</v>
      </c>
      <c r="C13">
        <v>0.73799999999999999</v>
      </c>
      <c r="D13">
        <v>10420</v>
      </c>
      <c r="E13">
        <v>1.3049999999999999</v>
      </c>
      <c r="F13" t="b">
        <f>E13='cleaned sine data'!D7</f>
        <v>1</v>
      </c>
    </row>
    <row r="14" spans="1:12" x14ac:dyDescent="0.2">
      <c r="A14">
        <v>8</v>
      </c>
      <c r="B14">
        <v>12172</v>
      </c>
      <c r="C14">
        <v>0.999</v>
      </c>
      <c r="D14">
        <v>12172</v>
      </c>
      <c r="E14">
        <v>1.579</v>
      </c>
      <c r="F14" t="b">
        <f>E14='cleaned sine data'!D8</f>
        <v>1</v>
      </c>
    </row>
    <row r="15" spans="1:12" x14ac:dyDescent="0.2">
      <c r="A15">
        <v>9</v>
      </c>
      <c r="B15">
        <v>13924</v>
      </c>
      <c r="C15">
        <v>1.286</v>
      </c>
      <c r="D15">
        <v>13940</v>
      </c>
      <c r="E15">
        <v>1.7629999999999999</v>
      </c>
      <c r="F15" t="b">
        <f>E15='cleaned sine data'!D9</f>
        <v>1</v>
      </c>
    </row>
    <row r="16" spans="1:12" x14ac:dyDescent="0.2">
      <c r="A16">
        <v>10</v>
      </c>
      <c r="B16">
        <v>15692</v>
      </c>
      <c r="C16">
        <v>1.56</v>
      </c>
      <c r="D16">
        <v>15708</v>
      </c>
      <c r="E16">
        <v>1.7110000000000001</v>
      </c>
      <c r="F16" t="b">
        <f>E16='cleaned sine data'!D10</f>
        <v>1</v>
      </c>
    </row>
    <row r="17" spans="1:6" x14ac:dyDescent="0.2">
      <c r="A17">
        <v>11</v>
      </c>
      <c r="B17">
        <v>17444</v>
      </c>
      <c r="C17">
        <v>1.76</v>
      </c>
      <c r="D17">
        <v>17476</v>
      </c>
      <c r="E17">
        <v>1.5109999999999999</v>
      </c>
      <c r="F17" t="b">
        <f>E17='cleaned sine data'!D11</f>
        <v>1</v>
      </c>
    </row>
    <row r="18" spans="1:6" x14ac:dyDescent="0.2">
      <c r="A18">
        <v>12</v>
      </c>
      <c r="B18">
        <v>19196</v>
      </c>
      <c r="C18">
        <v>1.7210000000000001</v>
      </c>
      <c r="D18">
        <v>19244</v>
      </c>
      <c r="E18">
        <v>1.2410000000000001</v>
      </c>
      <c r="F18" t="b">
        <f>E18='cleaned sine data'!D12</f>
        <v>1</v>
      </c>
    </row>
    <row r="19" spans="1:6" x14ac:dyDescent="0.2">
      <c r="A19">
        <v>13</v>
      </c>
      <c r="B19">
        <v>20972</v>
      </c>
      <c r="C19">
        <v>1.5309999999999999</v>
      </c>
      <c r="D19">
        <v>21012</v>
      </c>
      <c r="E19">
        <v>0.96</v>
      </c>
      <c r="F19" t="b">
        <f>E19='cleaned sine data'!D13</f>
        <v>1</v>
      </c>
    </row>
    <row r="20" spans="1:6" x14ac:dyDescent="0.2">
      <c r="A20">
        <v>14</v>
      </c>
      <c r="B20">
        <v>22740</v>
      </c>
      <c r="C20">
        <v>1.2629999999999999</v>
      </c>
      <c r="D20">
        <v>22760</v>
      </c>
      <c r="E20">
        <v>0.69599999999999995</v>
      </c>
      <c r="F20" t="b">
        <f>E20='cleaned sine data'!D14</f>
        <v>1</v>
      </c>
    </row>
    <row r="21" spans="1:6" x14ac:dyDescent="0.2">
      <c r="A21">
        <v>15</v>
      </c>
      <c r="B21">
        <v>24508</v>
      </c>
      <c r="C21">
        <v>0.98299999999999998</v>
      </c>
      <c r="D21">
        <v>24504</v>
      </c>
      <c r="E21">
        <v>0.53500000000000003</v>
      </c>
      <c r="F21" t="b">
        <f>E21='cleaned sine data'!D15</f>
        <v>1</v>
      </c>
    </row>
    <row r="22" spans="1:6" x14ac:dyDescent="0.2">
      <c r="A22">
        <v>16</v>
      </c>
      <c r="B22">
        <v>26256</v>
      </c>
      <c r="C22">
        <v>0.71499999999999997</v>
      </c>
      <c r="D22">
        <v>26256</v>
      </c>
      <c r="E22">
        <v>0.60599999999999998</v>
      </c>
      <c r="F22" t="b">
        <f>E22='cleaned sine data'!D16</f>
        <v>1</v>
      </c>
    </row>
    <row r="23" spans="1:6" x14ac:dyDescent="0.2">
      <c r="A23">
        <v>17</v>
      </c>
      <c r="B23">
        <v>28016</v>
      </c>
      <c r="C23">
        <v>0.53800000000000003</v>
      </c>
      <c r="D23">
        <v>28000</v>
      </c>
      <c r="E23">
        <v>0.81499999999999995</v>
      </c>
      <c r="F23" t="b">
        <f>E23='cleaned sine data'!D17</f>
        <v>1</v>
      </c>
    </row>
    <row r="24" spans="1:6" x14ac:dyDescent="0.2">
      <c r="A24">
        <v>18</v>
      </c>
      <c r="B24">
        <v>29760</v>
      </c>
      <c r="C24">
        <v>0.59299999999999997</v>
      </c>
      <c r="D24">
        <v>29748</v>
      </c>
      <c r="E24">
        <v>1.0860000000000001</v>
      </c>
      <c r="F24" t="b">
        <f>E24='cleaned sine data'!D18</f>
        <v>1</v>
      </c>
    </row>
    <row r="25" spans="1:6" x14ac:dyDescent="0.2">
      <c r="A25">
        <v>19</v>
      </c>
      <c r="B25">
        <v>31504</v>
      </c>
      <c r="C25">
        <v>0.79300000000000004</v>
      </c>
      <c r="D25">
        <v>31500</v>
      </c>
      <c r="E25">
        <v>1.373</v>
      </c>
      <c r="F25" t="b">
        <f>E25='cleaned sine data'!D19</f>
        <v>1</v>
      </c>
    </row>
    <row r="26" spans="1:6" x14ac:dyDescent="0.2">
      <c r="A26">
        <v>20</v>
      </c>
      <c r="B26">
        <v>33268</v>
      </c>
      <c r="C26">
        <v>1.0669999999999999</v>
      </c>
      <c r="D26">
        <v>33268</v>
      </c>
      <c r="E26">
        <v>1.64</v>
      </c>
      <c r="F26" t="b">
        <f>E26='cleaned sine data'!D20</f>
        <v>1</v>
      </c>
    </row>
    <row r="27" spans="1:6" x14ac:dyDescent="0.2">
      <c r="A27">
        <v>21</v>
      </c>
      <c r="B27">
        <v>35036</v>
      </c>
      <c r="C27">
        <v>1.3540000000000001</v>
      </c>
      <c r="D27">
        <v>35036</v>
      </c>
      <c r="E27">
        <v>1.772</v>
      </c>
      <c r="F27" t="b">
        <f>E27='cleaned sine data'!D21</f>
        <v>1</v>
      </c>
    </row>
    <row r="28" spans="1:6" x14ac:dyDescent="0.2">
      <c r="A28">
        <v>22</v>
      </c>
      <c r="B28">
        <v>36804</v>
      </c>
      <c r="C28">
        <v>1.6240000000000001</v>
      </c>
      <c r="D28">
        <v>36804</v>
      </c>
      <c r="E28">
        <v>1.6759999999999999</v>
      </c>
      <c r="F28" t="b">
        <f>E28='cleaned sine data'!D22</f>
        <v>1</v>
      </c>
    </row>
    <row r="29" spans="1:6" x14ac:dyDescent="0.2">
      <c r="A29">
        <v>23</v>
      </c>
      <c r="B29">
        <v>38572</v>
      </c>
      <c r="C29">
        <v>1.772</v>
      </c>
      <c r="D29">
        <v>38572</v>
      </c>
      <c r="E29">
        <v>1.4530000000000001</v>
      </c>
      <c r="F29" t="b">
        <f>E29='cleaned sine data'!D23</f>
        <v>1</v>
      </c>
    </row>
    <row r="30" spans="1:6" x14ac:dyDescent="0.2">
      <c r="A30">
        <v>24</v>
      </c>
      <c r="B30">
        <v>40340</v>
      </c>
      <c r="C30">
        <v>1.6890000000000001</v>
      </c>
      <c r="D30">
        <v>40340</v>
      </c>
      <c r="E30">
        <v>1.179</v>
      </c>
      <c r="F30" t="b">
        <f>E30='cleaned sine data'!D24</f>
        <v>1</v>
      </c>
    </row>
    <row r="31" spans="1:6" x14ac:dyDescent="0.2">
      <c r="A31">
        <v>25</v>
      </c>
      <c r="B31">
        <v>42116</v>
      </c>
      <c r="C31">
        <v>1.47</v>
      </c>
      <c r="D31">
        <v>42116</v>
      </c>
      <c r="E31">
        <v>0.89600000000000002</v>
      </c>
      <c r="F31" t="b">
        <f>E31='cleaned sine data'!D25</f>
        <v>1</v>
      </c>
    </row>
    <row r="32" spans="1:6" x14ac:dyDescent="0.2">
      <c r="A32">
        <v>26</v>
      </c>
      <c r="B32">
        <v>43876</v>
      </c>
      <c r="C32">
        <v>1.1990000000000001</v>
      </c>
      <c r="D32">
        <v>43860</v>
      </c>
      <c r="E32">
        <v>0.64100000000000001</v>
      </c>
      <c r="F32" t="b">
        <f>E32='cleaned sine data'!D26</f>
        <v>1</v>
      </c>
    </row>
    <row r="33" spans="1:6" x14ac:dyDescent="0.2">
      <c r="A33">
        <v>27</v>
      </c>
      <c r="B33">
        <v>45644</v>
      </c>
      <c r="C33">
        <v>0.91500000000000004</v>
      </c>
      <c r="D33">
        <v>45608</v>
      </c>
      <c r="E33">
        <v>0.53500000000000003</v>
      </c>
      <c r="F33" t="b">
        <f>E33='cleaned sine data'!D27</f>
        <v>1</v>
      </c>
    </row>
    <row r="34" spans="1:6" x14ac:dyDescent="0.2">
      <c r="A34">
        <v>28</v>
      </c>
      <c r="B34">
        <v>47400</v>
      </c>
      <c r="C34">
        <v>0.65700000000000003</v>
      </c>
      <c r="D34">
        <v>47372</v>
      </c>
      <c r="E34">
        <v>0.64500000000000002</v>
      </c>
      <c r="F34" t="b">
        <f>E34='cleaned sine data'!D28</f>
        <v>1</v>
      </c>
    </row>
    <row r="35" spans="1:6" x14ac:dyDescent="0.2">
      <c r="A35">
        <v>29</v>
      </c>
      <c r="B35">
        <v>49148</v>
      </c>
      <c r="C35">
        <v>0.53200000000000003</v>
      </c>
      <c r="D35">
        <v>49124</v>
      </c>
      <c r="E35">
        <v>0.877</v>
      </c>
      <c r="F35" t="b">
        <f>E35='cleaned sine data'!D29</f>
        <v>1</v>
      </c>
    </row>
    <row r="36" spans="1:6" x14ac:dyDescent="0.2">
      <c r="A36">
        <v>30</v>
      </c>
      <c r="B36">
        <v>50896</v>
      </c>
      <c r="C36">
        <v>0.63200000000000001</v>
      </c>
      <c r="D36">
        <v>50884</v>
      </c>
      <c r="E36">
        <v>1.1599999999999999</v>
      </c>
      <c r="F36" t="b">
        <f>E36='cleaned sine data'!D30</f>
        <v>1</v>
      </c>
    </row>
    <row r="37" spans="1:6" x14ac:dyDescent="0.2">
      <c r="A37">
        <v>31</v>
      </c>
      <c r="B37">
        <v>52660</v>
      </c>
      <c r="C37">
        <v>0.85699999999999998</v>
      </c>
      <c r="D37">
        <v>52652</v>
      </c>
      <c r="E37">
        <v>1.444</v>
      </c>
      <c r="F37" t="b">
        <f>E37='cleaned sine data'!D31</f>
        <v>1</v>
      </c>
    </row>
    <row r="38" spans="1:6" x14ac:dyDescent="0.2">
      <c r="A38">
        <v>32</v>
      </c>
      <c r="B38">
        <v>54420</v>
      </c>
      <c r="C38">
        <v>1.1379999999999999</v>
      </c>
      <c r="D38">
        <v>54420</v>
      </c>
      <c r="E38">
        <v>1.702</v>
      </c>
      <c r="F38" t="b">
        <f>E38='cleaned sine data'!D32</f>
        <v>1</v>
      </c>
    </row>
    <row r="39" spans="1:6" x14ac:dyDescent="0.2">
      <c r="A39">
        <v>33</v>
      </c>
      <c r="B39">
        <v>56188</v>
      </c>
      <c r="C39">
        <v>1.4239999999999999</v>
      </c>
      <c r="D39">
        <v>56172</v>
      </c>
      <c r="E39">
        <v>1.7629999999999999</v>
      </c>
      <c r="F39" t="b">
        <f>E39='cleaned sine data'!D33</f>
        <v>1</v>
      </c>
    </row>
    <row r="40" spans="1:6" x14ac:dyDescent="0.2">
      <c r="A40">
        <v>34</v>
      </c>
      <c r="B40">
        <v>57956</v>
      </c>
      <c r="C40">
        <v>1.6850000000000001</v>
      </c>
      <c r="D40">
        <v>57940</v>
      </c>
      <c r="E40">
        <v>1.627</v>
      </c>
      <c r="F40" t="b">
        <f>E40='cleaned sine data'!D34</f>
        <v>1</v>
      </c>
    </row>
    <row r="41" spans="1:6" x14ac:dyDescent="0.2">
      <c r="A41">
        <v>35</v>
      </c>
      <c r="B41">
        <v>59724</v>
      </c>
      <c r="C41">
        <v>1.766</v>
      </c>
      <c r="D41">
        <v>59708</v>
      </c>
      <c r="E41">
        <v>1.3859999999999999</v>
      </c>
      <c r="F41" t="b">
        <f>E41='cleaned sine data'!D35</f>
        <v>1</v>
      </c>
    </row>
    <row r="42" spans="1:6" x14ac:dyDescent="0.2">
      <c r="A42">
        <v>36</v>
      </c>
      <c r="B42">
        <v>61492</v>
      </c>
      <c r="C42">
        <v>1.64</v>
      </c>
      <c r="D42">
        <v>61476</v>
      </c>
      <c r="E42">
        <v>1.105</v>
      </c>
      <c r="F42" t="b">
        <f>E42='cleaned sine data'!D36</f>
        <v>1</v>
      </c>
    </row>
    <row r="43" spans="1:6" x14ac:dyDescent="0.2">
      <c r="A43">
        <v>37</v>
      </c>
      <c r="B43">
        <v>63244</v>
      </c>
      <c r="C43">
        <v>1.405</v>
      </c>
      <c r="D43">
        <v>63228</v>
      </c>
      <c r="E43">
        <v>0.82799999999999996</v>
      </c>
      <c r="F43" t="b">
        <f>E43='cleaned sine data'!D37</f>
        <v>1</v>
      </c>
    </row>
    <row r="44" spans="1:6" x14ac:dyDescent="0.2">
      <c r="A44">
        <v>38</v>
      </c>
      <c r="B44">
        <v>65012</v>
      </c>
      <c r="C44">
        <v>1.1279999999999999</v>
      </c>
      <c r="D44">
        <v>64984</v>
      </c>
      <c r="E44">
        <v>0.58699999999999997</v>
      </c>
      <c r="F44" t="b">
        <f>E44='cleaned sine data'!D38</f>
        <v>1</v>
      </c>
    </row>
    <row r="45" spans="1:6" x14ac:dyDescent="0.2">
      <c r="A45">
        <v>39</v>
      </c>
      <c r="B45">
        <v>66780</v>
      </c>
      <c r="C45">
        <v>0.84799999999999998</v>
      </c>
      <c r="D45">
        <v>66744</v>
      </c>
      <c r="E45">
        <v>0.55100000000000005</v>
      </c>
      <c r="F45" t="b">
        <f>E45='cleaned sine data'!D39</f>
        <v>1</v>
      </c>
    </row>
    <row r="46" spans="1:6" x14ac:dyDescent="0.2">
      <c r="A46">
        <v>40</v>
      </c>
      <c r="B46">
        <v>68528</v>
      </c>
      <c r="C46">
        <v>0.59899999999999998</v>
      </c>
      <c r="D46">
        <v>68488</v>
      </c>
      <c r="E46">
        <v>0.69899999999999995</v>
      </c>
      <c r="F46" t="b">
        <f>E46='cleaned sine data'!D40</f>
        <v>1</v>
      </c>
    </row>
    <row r="47" spans="1:6" x14ac:dyDescent="0.2">
      <c r="A47">
        <v>41</v>
      </c>
      <c r="B47">
        <v>70280</v>
      </c>
      <c r="C47">
        <v>0.54100000000000004</v>
      </c>
      <c r="D47">
        <v>70244</v>
      </c>
      <c r="E47">
        <v>0.95099999999999996</v>
      </c>
      <c r="F47" t="b">
        <f>E47='cleaned sine data'!D41</f>
        <v>1</v>
      </c>
    </row>
    <row r="48" spans="1:6" x14ac:dyDescent="0.2">
      <c r="A48">
        <v>42</v>
      </c>
      <c r="B48">
        <v>72040</v>
      </c>
      <c r="C48">
        <v>0.68</v>
      </c>
      <c r="D48">
        <v>72012</v>
      </c>
      <c r="E48">
        <v>1.2370000000000001</v>
      </c>
      <c r="F48" t="b">
        <f>E48='cleaned sine data'!D42</f>
        <v>1</v>
      </c>
    </row>
    <row r="49" spans="1:6" x14ac:dyDescent="0.2">
      <c r="A49">
        <v>43</v>
      </c>
      <c r="B49">
        <v>73788</v>
      </c>
      <c r="C49">
        <v>0.92500000000000004</v>
      </c>
      <c r="D49">
        <v>73772</v>
      </c>
      <c r="E49">
        <v>1.518</v>
      </c>
      <c r="F49" t="b">
        <f>E49='cleaned sine data'!D43</f>
        <v>1</v>
      </c>
    </row>
    <row r="50" spans="1:6" x14ac:dyDescent="0.2">
      <c r="A50">
        <v>44</v>
      </c>
      <c r="B50">
        <v>75540</v>
      </c>
      <c r="C50">
        <v>1.208</v>
      </c>
      <c r="D50">
        <v>75540</v>
      </c>
      <c r="E50">
        <v>1.7430000000000001</v>
      </c>
      <c r="F50" t="b">
        <f>E50='cleaned sine data'!D44</f>
        <v>1</v>
      </c>
    </row>
    <row r="51" spans="1:6" x14ac:dyDescent="0.2">
      <c r="A51">
        <v>45</v>
      </c>
      <c r="B51">
        <v>77308</v>
      </c>
      <c r="C51">
        <v>1.4890000000000001</v>
      </c>
      <c r="D51">
        <v>77308</v>
      </c>
      <c r="E51">
        <v>1.7370000000000001</v>
      </c>
      <c r="F51" t="b">
        <f>E51='cleaned sine data'!D45</f>
        <v>1</v>
      </c>
    </row>
    <row r="52" spans="1:6" x14ac:dyDescent="0.2">
      <c r="A52">
        <v>46</v>
      </c>
      <c r="B52">
        <v>79076</v>
      </c>
      <c r="C52">
        <v>1.7310000000000001</v>
      </c>
      <c r="D52">
        <v>79076</v>
      </c>
      <c r="E52">
        <v>1.56</v>
      </c>
      <c r="F52" t="b">
        <f>E52='cleaned sine data'!D46</f>
        <v>1</v>
      </c>
    </row>
    <row r="53" spans="1:6" x14ac:dyDescent="0.2">
      <c r="A53">
        <v>47</v>
      </c>
      <c r="B53">
        <v>80844</v>
      </c>
      <c r="C53">
        <v>1.7470000000000001</v>
      </c>
      <c r="D53">
        <v>80828</v>
      </c>
      <c r="E53">
        <v>1.3049999999999999</v>
      </c>
      <c r="F53" t="b">
        <f>E53='cleaned sine data'!D47</f>
        <v>1</v>
      </c>
    </row>
    <row r="54" spans="1:6" x14ac:dyDescent="0.2">
      <c r="A54">
        <v>48</v>
      </c>
      <c r="B54">
        <v>82612</v>
      </c>
      <c r="C54">
        <v>1.5860000000000001</v>
      </c>
      <c r="D54">
        <v>82588</v>
      </c>
      <c r="E54">
        <v>1.0249999999999999</v>
      </c>
      <c r="F54" t="b">
        <f>E54='cleaned sine data'!D48</f>
        <v>1</v>
      </c>
    </row>
    <row r="55" spans="1:6" x14ac:dyDescent="0.2">
      <c r="A55">
        <v>49</v>
      </c>
      <c r="B55">
        <v>84380</v>
      </c>
      <c r="C55">
        <v>1.3340000000000001</v>
      </c>
      <c r="D55">
        <v>84352</v>
      </c>
      <c r="E55">
        <v>0.754</v>
      </c>
      <c r="F55" t="b">
        <f>E55='cleaned sine data'!D49</f>
        <v>1</v>
      </c>
    </row>
    <row r="56" spans="1:6" x14ac:dyDescent="0.2">
      <c r="A56">
        <v>50</v>
      </c>
      <c r="B56">
        <v>86148</v>
      </c>
      <c r="C56">
        <v>1.0509999999999999</v>
      </c>
      <c r="D56">
        <v>86096</v>
      </c>
      <c r="E56">
        <v>0.55100000000000005</v>
      </c>
      <c r="F56" t="b">
        <f>E56='cleaned sine data'!D50</f>
        <v>1</v>
      </c>
    </row>
    <row r="57" spans="1:6" x14ac:dyDescent="0.2">
      <c r="A57">
        <v>51</v>
      </c>
      <c r="B57">
        <v>87896</v>
      </c>
      <c r="C57">
        <v>0.78</v>
      </c>
      <c r="D57">
        <v>87840</v>
      </c>
      <c r="E57">
        <v>0.57699999999999996</v>
      </c>
      <c r="F57" t="b">
        <f>E57='cleaned sine data'!D51</f>
        <v>1</v>
      </c>
    </row>
    <row r="58" spans="1:6" x14ac:dyDescent="0.2">
      <c r="A58">
        <v>52</v>
      </c>
      <c r="B58">
        <v>89644</v>
      </c>
      <c r="C58">
        <v>0.56100000000000005</v>
      </c>
      <c r="D58">
        <v>89600</v>
      </c>
      <c r="E58">
        <v>0.76700000000000002</v>
      </c>
      <c r="F58" t="b">
        <f>E58='cleaned sine data'!D52</f>
        <v>1</v>
      </c>
    </row>
    <row r="59" spans="1:6" x14ac:dyDescent="0.2">
      <c r="A59">
        <v>53</v>
      </c>
      <c r="B59">
        <v>91404</v>
      </c>
      <c r="C59">
        <v>0.56399999999999995</v>
      </c>
      <c r="D59">
        <v>91364</v>
      </c>
      <c r="E59">
        <v>1.0309999999999999</v>
      </c>
      <c r="F59" t="b">
        <f>E59='cleaned sine data'!D53</f>
        <v>1</v>
      </c>
    </row>
    <row r="60" spans="1:6" x14ac:dyDescent="0.2">
      <c r="A60">
        <v>54</v>
      </c>
      <c r="B60">
        <v>93148</v>
      </c>
      <c r="C60">
        <v>0.73799999999999999</v>
      </c>
      <c r="D60">
        <v>93116</v>
      </c>
      <c r="E60">
        <v>1.3180000000000001</v>
      </c>
      <c r="F60" t="b">
        <f>E60='cleaned sine data'!D54</f>
        <v>1</v>
      </c>
    </row>
    <row r="61" spans="1:6" x14ac:dyDescent="0.2">
      <c r="A61">
        <v>55</v>
      </c>
      <c r="B61">
        <v>94900</v>
      </c>
      <c r="C61">
        <v>0.996</v>
      </c>
      <c r="D61">
        <v>94884</v>
      </c>
      <c r="E61">
        <v>1.5920000000000001</v>
      </c>
      <c r="F61" t="b">
        <f>E61='cleaned sine data'!D55</f>
        <v>1</v>
      </c>
    </row>
    <row r="62" spans="1:6" x14ac:dyDescent="0.2">
      <c r="A62">
        <v>56</v>
      </c>
      <c r="B62">
        <v>96652</v>
      </c>
      <c r="C62">
        <v>1.2829999999999999</v>
      </c>
      <c r="D62">
        <v>96652</v>
      </c>
      <c r="E62">
        <v>1.766</v>
      </c>
      <c r="F62" t="b">
        <f>E62='cleaned sine data'!D56</f>
        <v>1</v>
      </c>
    </row>
    <row r="63" spans="1:6" x14ac:dyDescent="0.2">
      <c r="A63">
        <v>57</v>
      </c>
      <c r="B63">
        <v>98436</v>
      </c>
      <c r="C63">
        <v>1.56</v>
      </c>
      <c r="D63">
        <v>98420</v>
      </c>
      <c r="E63">
        <v>1.7050000000000001</v>
      </c>
      <c r="F63" t="b">
        <f>E63='cleaned sine data'!D57</f>
        <v>1</v>
      </c>
    </row>
    <row r="64" spans="1:6" x14ac:dyDescent="0.2">
      <c r="A64">
        <v>58</v>
      </c>
      <c r="B64">
        <v>100188</v>
      </c>
      <c r="C64">
        <v>1.76</v>
      </c>
      <c r="D64">
        <v>100172</v>
      </c>
      <c r="E64">
        <v>1.502</v>
      </c>
      <c r="F64" t="b">
        <f>E64='cleaned sine data'!D58</f>
        <v>1</v>
      </c>
    </row>
    <row r="65" spans="1:6" x14ac:dyDescent="0.2">
      <c r="A65">
        <v>59</v>
      </c>
      <c r="B65">
        <v>101996</v>
      </c>
      <c r="C65">
        <v>1.7210000000000001</v>
      </c>
      <c r="D65">
        <v>101980</v>
      </c>
      <c r="E65">
        <v>1.2250000000000001</v>
      </c>
      <c r="F65" t="b">
        <f>E65='cleaned sine data'!D59</f>
        <v>1</v>
      </c>
    </row>
    <row r="66" spans="1:6" x14ac:dyDescent="0.2">
      <c r="A66">
        <v>60</v>
      </c>
      <c r="B66">
        <v>103812</v>
      </c>
      <c r="C66">
        <v>1.5209999999999999</v>
      </c>
      <c r="D66">
        <v>103796</v>
      </c>
      <c r="E66">
        <v>0.93500000000000005</v>
      </c>
      <c r="F66" t="b">
        <f>E66='cleaned sine data'!D60</f>
        <v>1</v>
      </c>
    </row>
    <row r="67" spans="1:6" x14ac:dyDescent="0.2">
      <c r="A67">
        <v>61</v>
      </c>
      <c r="B67">
        <v>105628</v>
      </c>
      <c r="C67">
        <v>1.2470000000000001</v>
      </c>
      <c r="D67">
        <v>105600</v>
      </c>
      <c r="E67">
        <v>0.66700000000000004</v>
      </c>
      <c r="F67" t="b">
        <f>E67='cleaned sine data'!D61</f>
        <v>1</v>
      </c>
    </row>
    <row r="68" spans="1:6" x14ac:dyDescent="0.2">
      <c r="A68">
        <v>62</v>
      </c>
      <c r="B68">
        <v>107436</v>
      </c>
      <c r="C68">
        <v>0.95699999999999996</v>
      </c>
      <c r="D68">
        <v>107400</v>
      </c>
      <c r="E68">
        <v>0.53500000000000003</v>
      </c>
      <c r="F68" t="b">
        <f>E68='cleaned sine data'!D62</f>
        <v>1</v>
      </c>
    </row>
    <row r="69" spans="1:6" x14ac:dyDescent="0.2">
      <c r="A69">
        <v>63</v>
      </c>
      <c r="B69">
        <v>109240</v>
      </c>
      <c r="C69">
        <v>0.68600000000000005</v>
      </c>
      <c r="D69">
        <v>109208</v>
      </c>
      <c r="E69">
        <v>0.63800000000000001</v>
      </c>
      <c r="F69" t="b">
        <f>E69='cleaned sine data'!D63</f>
        <v>1</v>
      </c>
    </row>
    <row r="70" spans="1:6" x14ac:dyDescent="0.2">
      <c r="A70">
        <v>64</v>
      </c>
      <c r="B70">
        <v>111044</v>
      </c>
      <c r="C70">
        <v>0.53200000000000003</v>
      </c>
      <c r="D70">
        <v>111012</v>
      </c>
      <c r="E70">
        <v>0.87</v>
      </c>
      <c r="F70" t="b">
        <f>E70='cleaned sine data'!D64</f>
        <v>1</v>
      </c>
    </row>
    <row r="71" spans="1:6" x14ac:dyDescent="0.2">
      <c r="A71">
        <v>65</v>
      </c>
      <c r="B71">
        <v>112848</v>
      </c>
      <c r="C71">
        <v>0.61899999999999999</v>
      </c>
      <c r="D71">
        <v>112812</v>
      </c>
      <c r="E71">
        <v>1.1599999999999999</v>
      </c>
      <c r="F71" t="b">
        <f>E71='cleaned sine data'!D65</f>
        <v>1</v>
      </c>
    </row>
    <row r="72" spans="1:6" x14ac:dyDescent="0.2">
      <c r="A72">
        <v>66</v>
      </c>
      <c r="B72">
        <v>114652</v>
      </c>
      <c r="C72">
        <v>0.84399999999999997</v>
      </c>
      <c r="D72">
        <v>114612</v>
      </c>
      <c r="E72">
        <v>1.4470000000000001</v>
      </c>
      <c r="F72" t="b">
        <f>E72='cleaned sine data'!D66</f>
        <v>1</v>
      </c>
    </row>
    <row r="73" spans="1:6" x14ac:dyDescent="0.2">
      <c r="A73">
        <v>67</v>
      </c>
      <c r="B73">
        <v>116460</v>
      </c>
      <c r="C73">
        <v>1.131</v>
      </c>
      <c r="D73">
        <v>116428</v>
      </c>
      <c r="E73">
        <v>1.7110000000000001</v>
      </c>
      <c r="F73" t="b">
        <f>E73='cleaned sine data'!D67</f>
        <v>1</v>
      </c>
    </row>
    <row r="74" spans="1:6" x14ac:dyDescent="0.2">
      <c r="A74">
        <v>68</v>
      </c>
      <c r="B74">
        <v>118276</v>
      </c>
      <c r="C74">
        <v>1.4239999999999999</v>
      </c>
      <c r="D74">
        <v>118244</v>
      </c>
      <c r="E74">
        <v>1.76</v>
      </c>
      <c r="F74" t="b">
        <f>E74='cleaned sine data'!D68</f>
        <v>1</v>
      </c>
    </row>
    <row r="75" spans="1:6" x14ac:dyDescent="0.2">
      <c r="A75">
        <v>69</v>
      </c>
      <c r="B75">
        <v>120092</v>
      </c>
      <c r="C75">
        <v>1.6950000000000001</v>
      </c>
      <c r="D75">
        <v>120052</v>
      </c>
      <c r="E75">
        <v>1.6080000000000001</v>
      </c>
      <c r="F75" t="b">
        <f>E75='cleaned sine data'!D69</f>
        <v>1</v>
      </c>
    </row>
    <row r="76" spans="1:6" x14ac:dyDescent="0.2">
      <c r="A76">
        <v>70</v>
      </c>
      <c r="B76">
        <v>121900</v>
      </c>
      <c r="C76">
        <v>1.766</v>
      </c>
      <c r="D76">
        <v>121852</v>
      </c>
      <c r="E76">
        <v>1.3540000000000001</v>
      </c>
      <c r="F76" t="b">
        <f>E76='cleaned sine data'!D70</f>
        <v>1</v>
      </c>
    </row>
    <row r="77" spans="1:6" x14ac:dyDescent="0.2">
      <c r="A77">
        <v>71</v>
      </c>
      <c r="B77">
        <v>123708</v>
      </c>
      <c r="C77">
        <v>1.6240000000000001</v>
      </c>
      <c r="D77">
        <v>123668</v>
      </c>
      <c r="E77">
        <v>1.0629999999999999</v>
      </c>
      <c r="F77" t="b">
        <f>E77='cleaned sine data'!D71</f>
        <v>1</v>
      </c>
    </row>
    <row r="78" spans="1:6" x14ac:dyDescent="0.2">
      <c r="A78">
        <v>72</v>
      </c>
      <c r="B78">
        <v>125524</v>
      </c>
      <c r="C78">
        <v>1.3759999999999999</v>
      </c>
      <c r="D78">
        <v>125472</v>
      </c>
      <c r="E78">
        <v>0.78300000000000003</v>
      </c>
      <c r="F78" t="b">
        <f>E78='cleaned sine data'!D72</f>
        <v>1</v>
      </c>
    </row>
    <row r="79" spans="1:6" x14ac:dyDescent="0.2">
      <c r="A79">
        <v>73</v>
      </c>
      <c r="B79">
        <v>127340</v>
      </c>
      <c r="C79">
        <v>1.0860000000000001</v>
      </c>
      <c r="D79">
        <v>127280</v>
      </c>
      <c r="E79">
        <v>0.55800000000000005</v>
      </c>
      <c r="F79" t="b">
        <f>E79='cleaned sine data'!D73</f>
        <v>1</v>
      </c>
    </row>
    <row r="80" spans="1:6" x14ac:dyDescent="0.2">
      <c r="A80">
        <v>74</v>
      </c>
      <c r="B80">
        <v>129156</v>
      </c>
      <c r="C80">
        <v>0.80200000000000005</v>
      </c>
      <c r="D80">
        <v>129080</v>
      </c>
      <c r="E80">
        <v>0.56699999999999995</v>
      </c>
    </row>
    <row r="81" spans="1:5" x14ac:dyDescent="0.2">
      <c r="A81">
        <v>75</v>
      </c>
      <c r="B81">
        <v>130936</v>
      </c>
      <c r="C81">
        <v>0.56999999999999995</v>
      </c>
      <c r="D81">
        <v>130884</v>
      </c>
      <c r="E81">
        <v>0.754</v>
      </c>
    </row>
    <row r="82" spans="1:5" x14ac:dyDescent="0.2">
      <c r="A82">
        <v>76</v>
      </c>
      <c r="B82">
        <v>132728</v>
      </c>
      <c r="C82">
        <v>0.55800000000000005</v>
      </c>
      <c r="D82">
        <v>132684</v>
      </c>
      <c r="E82">
        <v>1.0249999999999999</v>
      </c>
    </row>
    <row r="83" spans="1:5" x14ac:dyDescent="0.2">
      <c r="A83">
        <v>77</v>
      </c>
      <c r="B83">
        <v>134536</v>
      </c>
      <c r="C83">
        <v>0.73199999999999998</v>
      </c>
      <c r="D83">
        <v>134492</v>
      </c>
      <c r="E83">
        <v>1.321</v>
      </c>
    </row>
    <row r="84" spans="1:5" x14ac:dyDescent="0.2">
      <c r="A84">
        <v>78</v>
      </c>
      <c r="B84">
        <v>136348</v>
      </c>
      <c r="C84">
        <v>0.999</v>
      </c>
      <c r="D84">
        <v>136308</v>
      </c>
      <c r="E84">
        <v>1.6020000000000001</v>
      </c>
    </row>
    <row r="85" spans="1:5" x14ac:dyDescent="0.2">
      <c r="A85">
        <v>79</v>
      </c>
      <c r="B85">
        <v>138140</v>
      </c>
      <c r="C85">
        <v>1.292</v>
      </c>
      <c r="D85">
        <v>138116</v>
      </c>
      <c r="E85">
        <v>1.7689999999999999</v>
      </c>
    </row>
    <row r="86" spans="1:5" x14ac:dyDescent="0.2">
      <c r="A86">
        <v>80</v>
      </c>
      <c r="B86">
        <v>139956</v>
      </c>
      <c r="C86">
        <v>1.5760000000000001</v>
      </c>
      <c r="D86">
        <v>139932</v>
      </c>
      <c r="E86">
        <v>1.6950000000000001</v>
      </c>
    </row>
    <row r="87" spans="1:5" x14ac:dyDescent="0.2">
      <c r="A87">
        <v>81</v>
      </c>
      <c r="B87">
        <v>141772</v>
      </c>
      <c r="C87">
        <v>1.766</v>
      </c>
      <c r="D87">
        <v>141748</v>
      </c>
      <c r="E87">
        <v>1.4730000000000001</v>
      </c>
    </row>
    <row r="88" spans="1:5" x14ac:dyDescent="0.2">
      <c r="A88">
        <v>82</v>
      </c>
      <c r="B88">
        <v>143588</v>
      </c>
      <c r="C88">
        <v>1.7050000000000001</v>
      </c>
      <c r="D88">
        <v>143564</v>
      </c>
      <c r="E88">
        <v>1.1919999999999999</v>
      </c>
    </row>
    <row r="89" spans="1:5" x14ac:dyDescent="0.2">
      <c r="A89">
        <v>83</v>
      </c>
      <c r="B89">
        <v>145388</v>
      </c>
      <c r="C89">
        <v>1.4990000000000001</v>
      </c>
      <c r="D89">
        <v>145372</v>
      </c>
      <c r="E89">
        <v>0.90600000000000003</v>
      </c>
    </row>
    <row r="90" spans="1:5" x14ac:dyDescent="0.2">
      <c r="A90">
        <v>84</v>
      </c>
      <c r="B90">
        <v>147204</v>
      </c>
      <c r="C90">
        <v>1.218</v>
      </c>
      <c r="D90">
        <v>147160</v>
      </c>
      <c r="E90">
        <v>0.64100000000000001</v>
      </c>
    </row>
    <row r="91" spans="1:5" x14ac:dyDescent="0.2">
      <c r="A91">
        <v>85</v>
      </c>
      <c r="B91">
        <v>149020</v>
      </c>
      <c r="C91">
        <v>0.93100000000000005</v>
      </c>
      <c r="D91">
        <v>148968</v>
      </c>
      <c r="E91">
        <v>0.53800000000000003</v>
      </c>
    </row>
    <row r="92" spans="1:5" x14ac:dyDescent="0.2">
      <c r="A92">
        <v>86</v>
      </c>
      <c r="B92">
        <v>150824</v>
      </c>
      <c r="C92">
        <v>0.66400000000000003</v>
      </c>
      <c r="D92">
        <v>150776</v>
      </c>
      <c r="E92">
        <v>0.65700000000000003</v>
      </c>
    </row>
    <row r="93" spans="1:5" x14ac:dyDescent="0.2">
      <c r="A93">
        <v>87</v>
      </c>
      <c r="B93">
        <v>152624</v>
      </c>
      <c r="C93">
        <v>0.53500000000000003</v>
      </c>
      <c r="D93">
        <v>152588</v>
      </c>
      <c r="E93">
        <v>0.90200000000000002</v>
      </c>
    </row>
    <row r="94" spans="1:5" x14ac:dyDescent="0.2">
      <c r="A94">
        <v>88</v>
      </c>
      <c r="B94">
        <v>154424</v>
      </c>
      <c r="C94">
        <v>0.63800000000000001</v>
      </c>
      <c r="D94">
        <v>154372</v>
      </c>
      <c r="E94">
        <v>1.1919999999999999</v>
      </c>
    </row>
    <row r="95" spans="1:5" x14ac:dyDescent="0.2">
      <c r="A95">
        <v>89</v>
      </c>
      <c r="B95">
        <v>156236</v>
      </c>
      <c r="C95">
        <v>0.877</v>
      </c>
      <c r="D95">
        <v>156188</v>
      </c>
      <c r="E95">
        <v>1.482</v>
      </c>
    </row>
    <row r="96" spans="1:5" x14ac:dyDescent="0.2">
      <c r="A96">
        <v>90</v>
      </c>
      <c r="B96">
        <v>158044</v>
      </c>
      <c r="C96">
        <v>1.167</v>
      </c>
      <c r="D96">
        <v>158004</v>
      </c>
      <c r="E96">
        <v>1.7310000000000001</v>
      </c>
    </row>
    <row r="97" spans="1:5" x14ac:dyDescent="0.2">
      <c r="A97">
        <v>91</v>
      </c>
      <c r="B97">
        <v>159860</v>
      </c>
      <c r="C97">
        <v>1.4570000000000001</v>
      </c>
      <c r="D97">
        <v>159820</v>
      </c>
      <c r="E97">
        <v>1.7430000000000001</v>
      </c>
    </row>
    <row r="98" spans="1:5" x14ac:dyDescent="0.2">
      <c r="A98">
        <v>92</v>
      </c>
      <c r="B98">
        <v>161668</v>
      </c>
      <c r="C98">
        <v>1.714</v>
      </c>
      <c r="D98">
        <v>161628</v>
      </c>
      <c r="E98">
        <v>1.573</v>
      </c>
    </row>
    <row r="99" spans="1:5" x14ac:dyDescent="0.2">
      <c r="A99">
        <v>93</v>
      </c>
      <c r="B99">
        <v>163484</v>
      </c>
      <c r="C99">
        <v>1.7529999999999999</v>
      </c>
      <c r="D99">
        <v>163444</v>
      </c>
      <c r="E99">
        <v>1.3120000000000001</v>
      </c>
    </row>
    <row r="100" spans="1:5" x14ac:dyDescent="0.2">
      <c r="A100">
        <v>94</v>
      </c>
      <c r="B100">
        <v>165300</v>
      </c>
      <c r="C100">
        <v>1.595</v>
      </c>
      <c r="D100">
        <v>165260</v>
      </c>
      <c r="E100">
        <v>1.022</v>
      </c>
    </row>
    <row r="101" spans="1:5" x14ac:dyDescent="0.2">
      <c r="A101">
        <v>95</v>
      </c>
      <c r="B101">
        <v>167116</v>
      </c>
      <c r="C101">
        <v>1.337</v>
      </c>
      <c r="D101">
        <v>167064</v>
      </c>
      <c r="E101">
        <v>0.74399999999999999</v>
      </c>
    </row>
    <row r="102" spans="1:5" x14ac:dyDescent="0.2">
      <c r="A102">
        <v>96</v>
      </c>
      <c r="B102">
        <v>168924</v>
      </c>
      <c r="C102">
        <v>1.0469999999999999</v>
      </c>
      <c r="D102">
        <v>168864</v>
      </c>
      <c r="E102">
        <v>0.54800000000000004</v>
      </c>
    </row>
    <row r="103" spans="1:5" x14ac:dyDescent="0.2">
      <c r="A103">
        <v>97</v>
      </c>
      <c r="B103">
        <v>170728</v>
      </c>
      <c r="C103">
        <v>0.77</v>
      </c>
      <c r="D103">
        <v>170664</v>
      </c>
      <c r="E103">
        <v>0.59299999999999997</v>
      </c>
    </row>
    <row r="104" spans="1:5" x14ac:dyDescent="0.2">
      <c r="A104">
        <v>98</v>
      </c>
      <c r="B104">
        <v>172528</v>
      </c>
      <c r="C104">
        <v>0.55400000000000005</v>
      </c>
      <c r="D104">
        <v>172472</v>
      </c>
      <c r="E104">
        <v>0.79600000000000004</v>
      </c>
    </row>
    <row r="105" spans="1:5" x14ac:dyDescent="0.2">
      <c r="A105">
        <v>99</v>
      </c>
      <c r="B105">
        <v>174336</v>
      </c>
      <c r="C105">
        <v>0.57399999999999995</v>
      </c>
      <c r="D105">
        <v>174284</v>
      </c>
      <c r="E105">
        <v>1.0760000000000001</v>
      </c>
    </row>
    <row r="106" spans="1:5" x14ac:dyDescent="0.2">
      <c r="A106">
        <v>100</v>
      </c>
      <c r="B106">
        <v>176144</v>
      </c>
      <c r="C106">
        <v>0.76700000000000002</v>
      </c>
      <c r="D106">
        <v>176084</v>
      </c>
      <c r="E106">
        <v>1.37</v>
      </c>
    </row>
    <row r="107" spans="1:5" x14ac:dyDescent="0.2">
      <c r="A107">
        <v>101</v>
      </c>
      <c r="B107">
        <v>177948</v>
      </c>
      <c r="C107">
        <v>1.0409999999999999</v>
      </c>
      <c r="D107">
        <v>177892</v>
      </c>
      <c r="E107">
        <v>1.6439999999999999</v>
      </c>
    </row>
    <row r="108" spans="1:5" x14ac:dyDescent="0.2">
      <c r="A108">
        <v>102</v>
      </c>
      <c r="B108">
        <v>179756</v>
      </c>
      <c r="C108">
        <v>1.337</v>
      </c>
      <c r="D108">
        <v>179708</v>
      </c>
      <c r="E108">
        <v>1.7689999999999999</v>
      </c>
    </row>
    <row r="109" spans="1:5" x14ac:dyDescent="0.2">
      <c r="A109">
        <v>103</v>
      </c>
      <c r="B109">
        <v>181572</v>
      </c>
      <c r="C109">
        <v>1.615</v>
      </c>
      <c r="D109">
        <v>181524</v>
      </c>
      <c r="E109">
        <v>1.6559999999999999</v>
      </c>
    </row>
    <row r="110" spans="1:5" x14ac:dyDescent="0.2">
      <c r="A110">
        <v>104</v>
      </c>
      <c r="B110">
        <v>183388</v>
      </c>
      <c r="C110">
        <v>1.7689999999999999</v>
      </c>
      <c r="D110">
        <v>183332</v>
      </c>
      <c r="E110">
        <v>1.4239999999999999</v>
      </c>
    </row>
    <row r="111" spans="1:5" x14ac:dyDescent="0.2">
      <c r="A111">
        <v>105</v>
      </c>
      <c r="B111">
        <v>185196</v>
      </c>
      <c r="C111">
        <v>1.6819999999999999</v>
      </c>
      <c r="D111">
        <v>185140</v>
      </c>
      <c r="E111">
        <v>1.141</v>
      </c>
    </row>
    <row r="112" spans="1:5" x14ac:dyDescent="0.2">
      <c r="A112">
        <v>106</v>
      </c>
      <c r="B112">
        <v>187012</v>
      </c>
      <c r="C112">
        <v>1.4570000000000001</v>
      </c>
      <c r="D112">
        <v>186956</v>
      </c>
      <c r="E112">
        <v>0.85099999999999998</v>
      </c>
    </row>
    <row r="113" spans="1:5" x14ac:dyDescent="0.2">
      <c r="A113">
        <v>107</v>
      </c>
      <c r="B113">
        <v>188828</v>
      </c>
      <c r="C113">
        <v>1.1759999999999999</v>
      </c>
      <c r="D113">
        <v>188760</v>
      </c>
      <c r="E113">
        <v>0.59899999999999998</v>
      </c>
    </row>
    <row r="114" spans="1:5" x14ac:dyDescent="0.2">
      <c r="A114">
        <v>108</v>
      </c>
      <c r="B114">
        <v>190644</v>
      </c>
      <c r="C114">
        <v>0.88600000000000001</v>
      </c>
      <c r="D114">
        <v>190564</v>
      </c>
      <c r="E114">
        <v>0.54500000000000004</v>
      </c>
    </row>
    <row r="115" spans="1:5" x14ac:dyDescent="0.2">
      <c r="A115">
        <v>109</v>
      </c>
      <c r="B115">
        <v>192436</v>
      </c>
      <c r="C115">
        <v>0.628</v>
      </c>
      <c r="D115">
        <v>192360</v>
      </c>
      <c r="E115">
        <v>0.69899999999999995</v>
      </c>
    </row>
    <row r="116" spans="1:5" x14ac:dyDescent="0.2">
      <c r="A116">
        <v>110</v>
      </c>
      <c r="B116">
        <v>194240</v>
      </c>
      <c r="C116">
        <v>0.53500000000000003</v>
      </c>
      <c r="D116">
        <v>194164</v>
      </c>
      <c r="E116">
        <v>0.95399999999999996</v>
      </c>
    </row>
    <row r="117" spans="1:5" x14ac:dyDescent="0.2">
      <c r="A117">
        <v>111</v>
      </c>
      <c r="B117">
        <v>196048</v>
      </c>
      <c r="C117">
        <v>0.66700000000000004</v>
      </c>
      <c r="D117">
        <v>195972</v>
      </c>
      <c r="E117">
        <v>1.2470000000000001</v>
      </c>
    </row>
    <row r="118" spans="1:5" x14ac:dyDescent="0.2">
      <c r="A118">
        <v>112</v>
      </c>
      <c r="B118">
        <v>197860</v>
      </c>
      <c r="C118">
        <v>0.91500000000000004</v>
      </c>
      <c r="D118">
        <v>197788</v>
      </c>
      <c r="E118">
        <v>1.534</v>
      </c>
    </row>
    <row r="119" spans="1:5" x14ac:dyDescent="0.2">
      <c r="A119">
        <v>113</v>
      </c>
      <c r="B119">
        <v>199660</v>
      </c>
      <c r="C119">
        <v>1.2050000000000001</v>
      </c>
      <c r="D119">
        <v>199596</v>
      </c>
      <c r="E119">
        <v>1.7529999999999999</v>
      </c>
    </row>
    <row r="120" spans="1:5" x14ac:dyDescent="0.2">
      <c r="A120">
        <v>114</v>
      </c>
      <c r="B120">
        <v>201468</v>
      </c>
      <c r="C120">
        <v>1.4950000000000001</v>
      </c>
      <c r="D120">
        <v>201412</v>
      </c>
      <c r="E120">
        <v>1.7310000000000001</v>
      </c>
    </row>
    <row r="121" spans="1:5" x14ac:dyDescent="0.2">
      <c r="A121">
        <v>115</v>
      </c>
      <c r="B121">
        <v>203284</v>
      </c>
      <c r="C121">
        <v>1.7370000000000001</v>
      </c>
      <c r="D121">
        <v>203228</v>
      </c>
      <c r="E121">
        <v>1.534</v>
      </c>
    </row>
    <row r="122" spans="1:5" x14ac:dyDescent="0.2">
      <c r="A122">
        <v>116</v>
      </c>
      <c r="B122">
        <v>205100</v>
      </c>
      <c r="C122">
        <v>1.7430000000000001</v>
      </c>
      <c r="D122">
        <v>205044</v>
      </c>
      <c r="E122">
        <v>1.2629999999999999</v>
      </c>
    </row>
    <row r="123" spans="1:5" x14ac:dyDescent="0.2">
      <c r="A123">
        <v>117</v>
      </c>
      <c r="B123">
        <v>206908</v>
      </c>
      <c r="C123">
        <v>1.569</v>
      </c>
      <c r="D123">
        <v>206860</v>
      </c>
      <c r="E123">
        <v>0.97299999999999998</v>
      </c>
    </row>
    <row r="124" spans="1:5" x14ac:dyDescent="0.2">
      <c r="A124">
        <v>118</v>
      </c>
      <c r="B124">
        <v>208716</v>
      </c>
      <c r="C124">
        <v>1.3049999999999999</v>
      </c>
      <c r="D124">
        <v>208656</v>
      </c>
      <c r="E124">
        <v>0.69899999999999995</v>
      </c>
    </row>
    <row r="125" spans="1:5" x14ac:dyDescent="0.2">
      <c r="A125">
        <v>119</v>
      </c>
      <c r="B125">
        <v>210524</v>
      </c>
      <c r="C125">
        <v>1.018</v>
      </c>
      <c r="D125">
        <v>210456</v>
      </c>
      <c r="E125">
        <v>0.53500000000000003</v>
      </c>
    </row>
    <row r="126" spans="1:5" x14ac:dyDescent="0.2">
      <c r="A126">
        <v>120</v>
      </c>
      <c r="B126">
        <v>212328</v>
      </c>
      <c r="C126">
        <v>0.74099999999999999</v>
      </c>
      <c r="D126">
        <v>212268</v>
      </c>
      <c r="E126">
        <v>0.61199999999999999</v>
      </c>
    </row>
    <row r="127" spans="1:5" x14ac:dyDescent="0.2">
      <c r="A127">
        <v>121</v>
      </c>
      <c r="B127">
        <v>214136</v>
      </c>
      <c r="C127">
        <v>0.54100000000000004</v>
      </c>
      <c r="D127">
        <v>214068</v>
      </c>
      <c r="E127">
        <v>0.83499999999999996</v>
      </c>
    </row>
    <row r="128" spans="1:5" x14ac:dyDescent="0.2">
      <c r="A128">
        <v>122</v>
      </c>
      <c r="B128">
        <v>215936</v>
      </c>
      <c r="C128">
        <v>0.58699999999999997</v>
      </c>
      <c r="D128">
        <v>215868</v>
      </c>
      <c r="E128">
        <v>1.1180000000000001</v>
      </c>
    </row>
    <row r="129" spans="1:5" x14ac:dyDescent="0.2">
      <c r="A129">
        <v>123</v>
      </c>
      <c r="B129">
        <v>217744</v>
      </c>
      <c r="C129">
        <v>0.79300000000000004</v>
      </c>
      <c r="D129">
        <v>217684</v>
      </c>
      <c r="E129">
        <v>1.4119999999999999</v>
      </c>
    </row>
    <row r="130" spans="1:5" x14ac:dyDescent="0.2">
      <c r="A130">
        <v>124</v>
      </c>
      <c r="B130">
        <v>219556</v>
      </c>
      <c r="C130">
        <v>1.073</v>
      </c>
      <c r="D130">
        <v>219500</v>
      </c>
      <c r="E130">
        <v>1.6850000000000001</v>
      </c>
    </row>
    <row r="131" spans="1:5" x14ac:dyDescent="0.2">
      <c r="A131">
        <v>125</v>
      </c>
      <c r="B131">
        <v>221364</v>
      </c>
      <c r="C131">
        <v>1.3660000000000001</v>
      </c>
      <c r="D131">
        <v>221316</v>
      </c>
      <c r="E131">
        <v>1.766</v>
      </c>
    </row>
    <row r="132" spans="1:5" x14ac:dyDescent="0.2">
      <c r="A132">
        <v>126</v>
      </c>
      <c r="B132">
        <v>223172</v>
      </c>
      <c r="C132">
        <v>1.64</v>
      </c>
      <c r="D132">
        <v>223124</v>
      </c>
      <c r="E132">
        <v>1.631</v>
      </c>
    </row>
    <row r="133" spans="1:5" x14ac:dyDescent="0.2">
      <c r="A133">
        <v>127</v>
      </c>
      <c r="B133">
        <v>224980</v>
      </c>
      <c r="C133">
        <v>1.772</v>
      </c>
      <c r="D133">
        <v>224940</v>
      </c>
      <c r="E133">
        <v>1.3859999999999999</v>
      </c>
    </row>
    <row r="134" spans="1:5" x14ac:dyDescent="0.2">
      <c r="A134">
        <v>128</v>
      </c>
      <c r="B134">
        <v>226796</v>
      </c>
      <c r="C134">
        <v>1.6659999999999999</v>
      </c>
      <c r="D134">
        <v>226756</v>
      </c>
      <c r="E134">
        <v>1.0960000000000001</v>
      </c>
    </row>
    <row r="135" spans="1:5" x14ac:dyDescent="0.2">
      <c r="A135">
        <v>129</v>
      </c>
      <c r="B135">
        <v>228612</v>
      </c>
      <c r="C135">
        <v>1.431</v>
      </c>
      <c r="D135">
        <v>228560</v>
      </c>
      <c r="E135">
        <v>0.81200000000000006</v>
      </c>
    </row>
    <row r="136" spans="1:5" x14ac:dyDescent="0.2">
      <c r="A136">
        <v>130</v>
      </c>
      <c r="B136">
        <v>230420</v>
      </c>
      <c r="C136">
        <v>1.147</v>
      </c>
      <c r="D136">
        <v>230360</v>
      </c>
      <c r="E136">
        <v>0.57399999999999995</v>
      </c>
    </row>
    <row r="137" spans="1:5" x14ac:dyDescent="0.2">
      <c r="A137">
        <v>131</v>
      </c>
      <c r="B137">
        <v>232228</v>
      </c>
      <c r="C137">
        <v>0.86</v>
      </c>
      <c r="D137">
        <v>232168</v>
      </c>
      <c r="E137">
        <v>0.55800000000000005</v>
      </c>
    </row>
    <row r="138" spans="1:5" x14ac:dyDescent="0.2">
      <c r="A138">
        <v>132</v>
      </c>
      <c r="B138">
        <v>234016</v>
      </c>
      <c r="C138">
        <v>0.60599999999999998</v>
      </c>
      <c r="D138">
        <v>233976</v>
      </c>
      <c r="E138">
        <v>0.73199999999999998</v>
      </c>
    </row>
    <row r="139" spans="1:5" x14ac:dyDescent="0.2">
      <c r="A139">
        <v>133</v>
      </c>
      <c r="B139">
        <v>235816</v>
      </c>
      <c r="C139">
        <v>0.54100000000000004</v>
      </c>
      <c r="D139">
        <v>235788</v>
      </c>
      <c r="E139">
        <v>0.999</v>
      </c>
    </row>
    <row r="140" spans="1:5" x14ac:dyDescent="0.2">
      <c r="A140">
        <v>134</v>
      </c>
      <c r="B140">
        <v>237616</v>
      </c>
      <c r="C140">
        <v>0.68600000000000005</v>
      </c>
      <c r="D140">
        <v>237588</v>
      </c>
      <c r="E140">
        <v>1.292</v>
      </c>
    </row>
    <row r="141" spans="1:5" x14ac:dyDescent="0.2">
      <c r="A141">
        <v>135</v>
      </c>
      <c r="B141">
        <v>239420</v>
      </c>
      <c r="C141">
        <v>0.94099999999999995</v>
      </c>
      <c r="D141">
        <v>239396</v>
      </c>
      <c r="E141">
        <v>1.5760000000000001</v>
      </c>
    </row>
    <row r="142" spans="1:5" x14ac:dyDescent="0.2">
      <c r="A142">
        <v>136</v>
      </c>
      <c r="B142">
        <v>241228</v>
      </c>
      <c r="C142">
        <v>1.234</v>
      </c>
      <c r="D142">
        <v>241212</v>
      </c>
      <c r="E142">
        <v>1.7629999999999999</v>
      </c>
    </row>
    <row r="143" spans="1:5" x14ac:dyDescent="0.2">
      <c r="A143">
        <v>137</v>
      </c>
      <c r="B143">
        <v>243044</v>
      </c>
      <c r="C143">
        <v>1.5209999999999999</v>
      </c>
      <c r="D143">
        <v>243028</v>
      </c>
      <c r="E143">
        <v>1.7050000000000001</v>
      </c>
    </row>
    <row r="144" spans="1:5" x14ac:dyDescent="0.2">
      <c r="A144">
        <v>138</v>
      </c>
      <c r="B144">
        <v>244868</v>
      </c>
      <c r="C144">
        <v>1.7470000000000001</v>
      </c>
      <c r="D144">
        <v>244836</v>
      </c>
      <c r="E144">
        <v>1.492</v>
      </c>
    </row>
    <row r="145" spans="1:5" x14ac:dyDescent="0.2">
      <c r="A145">
        <v>139</v>
      </c>
      <c r="B145">
        <v>246676</v>
      </c>
      <c r="C145">
        <v>1.7310000000000001</v>
      </c>
      <c r="D145">
        <v>246644</v>
      </c>
      <c r="E145">
        <v>1.218</v>
      </c>
    </row>
    <row r="146" spans="1:5" x14ac:dyDescent="0.2">
      <c r="A146">
        <v>140</v>
      </c>
      <c r="B146">
        <v>248492</v>
      </c>
      <c r="C146">
        <v>1.54</v>
      </c>
      <c r="D146">
        <v>248460</v>
      </c>
      <c r="E146">
        <v>0.92800000000000005</v>
      </c>
    </row>
    <row r="147" spans="1:5" x14ac:dyDescent="0.2">
      <c r="A147">
        <v>141</v>
      </c>
      <c r="B147">
        <v>250300</v>
      </c>
      <c r="C147">
        <v>1.2729999999999999</v>
      </c>
      <c r="D147">
        <v>250264</v>
      </c>
      <c r="E147">
        <v>0.66100000000000003</v>
      </c>
    </row>
    <row r="148" spans="1:5" x14ac:dyDescent="0.2">
      <c r="A148">
        <v>142</v>
      </c>
      <c r="B148">
        <v>252116</v>
      </c>
      <c r="C148">
        <v>0.98299999999999998</v>
      </c>
      <c r="D148">
        <v>252072</v>
      </c>
      <c r="E148">
        <v>0.53500000000000003</v>
      </c>
    </row>
    <row r="149" spans="1:5" x14ac:dyDescent="0.2">
      <c r="A149">
        <v>143</v>
      </c>
      <c r="B149">
        <v>253916</v>
      </c>
      <c r="C149">
        <v>0.70899999999999996</v>
      </c>
      <c r="D149">
        <v>253872</v>
      </c>
      <c r="E149">
        <v>0.64800000000000002</v>
      </c>
    </row>
    <row r="150" spans="1:5" x14ac:dyDescent="0.2">
      <c r="A150">
        <v>144</v>
      </c>
      <c r="B150">
        <v>255704</v>
      </c>
      <c r="C150">
        <v>0.53800000000000003</v>
      </c>
      <c r="D150">
        <v>255684</v>
      </c>
      <c r="E150">
        <v>0.88600000000000001</v>
      </c>
    </row>
    <row r="151" spans="1:5" x14ac:dyDescent="0.2">
      <c r="A151">
        <v>145</v>
      </c>
      <c r="B151">
        <v>257516</v>
      </c>
      <c r="C151">
        <v>0.60899999999999999</v>
      </c>
      <c r="D151">
        <v>257492</v>
      </c>
      <c r="E151">
        <v>1.1759999999999999</v>
      </c>
    </row>
    <row r="152" spans="1:5" x14ac:dyDescent="0.2">
      <c r="A152">
        <v>146</v>
      </c>
      <c r="B152">
        <v>259316</v>
      </c>
      <c r="C152">
        <v>0.82499999999999996</v>
      </c>
      <c r="D152">
        <v>259308</v>
      </c>
      <c r="E152">
        <v>1.466</v>
      </c>
    </row>
    <row r="153" spans="1:5" x14ac:dyDescent="0.2">
      <c r="A153">
        <v>147</v>
      </c>
      <c r="B153">
        <v>261116</v>
      </c>
      <c r="C153">
        <v>1.109</v>
      </c>
      <c r="D153">
        <v>261116</v>
      </c>
      <c r="E153">
        <v>1.7210000000000001</v>
      </c>
    </row>
    <row r="154" spans="1:5" x14ac:dyDescent="0.2">
      <c r="A154">
        <v>148</v>
      </c>
      <c r="B154">
        <v>262924</v>
      </c>
      <c r="C154">
        <v>1.4019999999999999</v>
      </c>
      <c r="D154">
        <v>262932</v>
      </c>
      <c r="E154">
        <v>1.75</v>
      </c>
    </row>
    <row r="155" spans="1:5" x14ac:dyDescent="0.2">
      <c r="A155">
        <v>149</v>
      </c>
      <c r="B155">
        <v>264732</v>
      </c>
      <c r="C155">
        <v>1.673</v>
      </c>
      <c r="D155">
        <v>264740</v>
      </c>
      <c r="E155">
        <v>1.589</v>
      </c>
    </row>
    <row r="156" spans="1:5" x14ac:dyDescent="0.2">
      <c r="A156">
        <v>150</v>
      </c>
      <c r="B156">
        <v>266548</v>
      </c>
      <c r="C156">
        <v>1.766</v>
      </c>
      <c r="D156">
        <v>266556</v>
      </c>
      <c r="E156">
        <v>1.331</v>
      </c>
    </row>
    <row r="157" spans="1:5" x14ac:dyDescent="0.2">
      <c r="A157">
        <v>151</v>
      </c>
      <c r="B157">
        <v>268356</v>
      </c>
      <c r="C157">
        <v>1.64</v>
      </c>
      <c r="D157">
        <v>268364</v>
      </c>
      <c r="E157">
        <v>1.0409999999999999</v>
      </c>
    </row>
    <row r="158" spans="1:5" x14ac:dyDescent="0.2">
      <c r="A158">
        <v>152</v>
      </c>
      <c r="B158">
        <v>270156</v>
      </c>
      <c r="C158">
        <v>1.399</v>
      </c>
      <c r="D158">
        <v>270168</v>
      </c>
      <c r="E158">
        <v>0.76400000000000001</v>
      </c>
    </row>
    <row r="159" spans="1:5" x14ac:dyDescent="0.2">
      <c r="A159">
        <v>153</v>
      </c>
      <c r="B159">
        <v>271972</v>
      </c>
      <c r="C159">
        <v>1.1120000000000001</v>
      </c>
      <c r="D159">
        <v>271976</v>
      </c>
      <c r="E159">
        <v>0.55100000000000005</v>
      </c>
    </row>
    <row r="160" spans="1:5" x14ac:dyDescent="0.2">
      <c r="A160">
        <v>154</v>
      </c>
      <c r="B160">
        <v>273788</v>
      </c>
      <c r="C160">
        <v>0.82799999999999996</v>
      </c>
      <c r="D160">
        <v>273788</v>
      </c>
      <c r="E160">
        <v>0.57999999999999996</v>
      </c>
    </row>
    <row r="161" spans="1:5" x14ac:dyDescent="0.2">
      <c r="A161">
        <v>155</v>
      </c>
      <c r="B161">
        <v>275592</v>
      </c>
      <c r="C161">
        <v>0.57999999999999996</v>
      </c>
      <c r="D161">
        <v>275584</v>
      </c>
      <c r="E161">
        <v>0.78</v>
      </c>
    </row>
    <row r="162" spans="1:5" x14ac:dyDescent="0.2">
      <c r="A162">
        <v>156</v>
      </c>
      <c r="B162">
        <v>277380</v>
      </c>
      <c r="C162">
        <v>0.54800000000000004</v>
      </c>
      <c r="D162">
        <v>277372</v>
      </c>
      <c r="E162">
        <v>1.0509999999999999</v>
      </c>
    </row>
    <row r="163" spans="1:5" x14ac:dyDescent="0.2">
      <c r="A163">
        <v>157</v>
      </c>
      <c r="B163">
        <v>279184</v>
      </c>
      <c r="C163">
        <v>0.71199999999999997</v>
      </c>
      <c r="D163">
        <v>279188</v>
      </c>
      <c r="E163">
        <v>1.347</v>
      </c>
    </row>
    <row r="164" spans="1:5" x14ac:dyDescent="0.2">
      <c r="A164">
        <v>158</v>
      </c>
      <c r="B164">
        <v>280996</v>
      </c>
      <c r="C164">
        <v>0.97599999999999998</v>
      </c>
      <c r="D164">
        <v>281004</v>
      </c>
      <c r="E164">
        <v>1.6240000000000001</v>
      </c>
    </row>
    <row r="165" spans="1:5" x14ac:dyDescent="0.2">
      <c r="A165">
        <v>159</v>
      </c>
      <c r="B165">
        <v>282804</v>
      </c>
      <c r="C165">
        <v>1.27</v>
      </c>
      <c r="D165">
        <v>282820</v>
      </c>
      <c r="E165">
        <v>1.772</v>
      </c>
    </row>
    <row r="166" spans="1:5" x14ac:dyDescent="0.2">
      <c r="A166">
        <v>160</v>
      </c>
      <c r="B166">
        <v>284612</v>
      </c>
      <c r="C166">
        <v>1.5529999999999999</v>
      </c>
      <c r="D166">
        <v>284628</v>
      </c>
      <c r="E166">
        <v>1.679</v>
      </c>
    </row>
    <row r="167" spans="1:5" x14ac:dyDescent="0.2">
      <c r="A167">
        <v>161</v>
      </c>
      <c r="B167">
        <v>286428</v>
      </c>
      <c r="C167">
        <v>1.76</v>
      </c>
      <c r="D167">
        <v>286444</v>
      </c>
      <c r="E167">
        <v>1.45</v>
      </c>
    </row>
    <row r="168" spans="1:5" x14ac:dyDescent="0.2">
      <c r="A168">
        <v>162</v>
      </c>
      <c r="B168">
        <v>288236</v>
      </c>
      <c r="C168">
        <v>1.7210000000000001</v>
      </c>
      <c r="D168">
        <v>288252</v>
      </c>
      <c r="E168">
        <v>1.167</v>
      </c>
    </row>
    <row r="169" spans="1:5" x14ac:dyDescent="0.2">
      <c r="A169">
        <v>163</v>
      </c>
      <c r="B169">
        <v>290052</v>
      </c>
      <c r="C169">
        <v>1.518</v>
      </c>
      <c r="D169">
        <v>290068</v>
      </c>
      <c r="E169">
        <v>0.88</v>
      </c>
    </row>
    <row r="170" spans="1:5" x14ac:dyDescent="0.2">
      <c r="A170">
        <v>164</v>
      </c>
      <c r="B170">
        <v>291860</v>
      </c>
      <c r="C170">
        <v>1.244</v>
      </c>
      <c r="D170">
        <v>291856</v>
      </c>
      <c r="E170">
        <v>0.622</v>
      </c>
    </row>
    <row r="171" spans="1:5" x14ac:dyDescent="0.2">
      <c r="A171">
        <v>165</v>
      </c>
      <c r="B171">
        <v>293668</v>
      </c>
      <c r="C171">
        <v>0.95699999999999996</v>
      </c>
      <c r="D171">
        <v>293656</v>
      </c>
      <c r="E171">
        <v>0.53500000000000003</v>
      </c>
    </row>
    <row r="172" spans="1:5" x14ac:dyDescent="0.2">
      <c r="A172">
        <v>166</v>
      </c>
      <c r="B172">
        <v>295472</v>
      </c>
      <c r="C172">
        <v>0.68600000000000005</v>
      </c>
      <c r="D172">
        <v>295464</v>
      </c>
      <c r="E172">
        <v>0.67</v>
      </c>
    </row>
    <row r="173" spans="1:5" x14ac:dyDescent="0.2">
      <c r="A173">
        <v>167</v>
      </c>
      <c r="B173">
        <v>297284</v>
      </c>
      <c r="C173">
        <v>0.53200000000000003</v>
      </c>
      <c r="D173">
        <v>297268</v>
      </c>
      <c r="E173">
        <v>0.92200000000000004</v>
      </c>
    </row>
    <row r="174" spans="1:5" x14ac:dyDescent="0.2">
      <c r="A174">
        <v>168</v>
      </c>
      <c r="B174">
        <v>299080</v>
      </c>
      <c r="C174">
        <v>0.61899999999999999</v>
      </c>
      <c r="D174">
        <v>299068</v>
      </c>
      <c r="E174">
        <v>1.212</v>
      </c>
    </row>
    <row r="175" spans="1:5" x14ac:dyDescent="0.2">
      <c r="A175">
        <v>169</v>
      </c>
      <c r="B175">
        <v>300884</v>
      </c>
      <c r="C175">
        <v>0.84799999999999998</v>
      </c>
      <c r="D175">
        <v>300884</v>
      </c>
      <c r="E175">
        <v>1.502</v>
      </c>
    </row>
    <row r="176" spans="1:5" x14ac:dyDescent="0.2">
      <c r="A176">
        <v>170</v>
      </c>
      <c r="B176">
        <v>302692</v>
      </c>
      <c r="C176">
        <v>1.1339999999999999</v>
      </c>
      <c r="D176">
        <v>302692</v>
      </c>
      <c r="E176">
        <v>1.74</v>
      </c>
    </row>
    <row r="177" spans="1:5" x14ac:dyDescent="0.2">
      <c r="A177">
        <v>171</v>
      </c>
      <c r="B177">
        <v>304508</v>
      </c>
      <c r="C177">
        <v>1.4279999999999999</v>
      </c>
      <c r="D177">
        <v>304500</v>
      </c>
      <c r="E177">
        <v>1.7430000000000001</v>
      </c>
    </row>
    <row r="178" spans="1:5" x14ac:dyDescent="0.2">
      <c r="A178">
        <v>172</v>
      </c>
      <c r="B178">
        <v>306324</v>
      </c>
      <c r="C178">
        <v>1.6950000000000001</v>
      </c>
      <c r="D178">
        <v>306316</v>
      </c>
      <c r="E178">
        <v>1.5660000000000001</v>
      </c>
    </row>
    <row r="179" spans="1:5" x14ac:dyDescent="0.2">
      <c r="A179">
        <v>173</v>
      </c>
      <c r="B179">
        <v>308132</v>
      </c>
      <c r="C179">
        <v>1.7629999999999999</v>
      </c>
      <c r="D179">
        <v>308124</v>
      </c>
      <c r="E179">
        <v>1.302</v>
      </c>
    </row>
    <row r="180" spans="1:5" x14ac:dyDescent="0.2">
      <c r="A180">
        <v>174</v>
      </c>
      <c r="B180">
        <v>309948</v>
      </c>
      <c r="C180">
        <v>1.621</v>
      </c>
      <c r="D180">
        <v>309932</v>
      </c>
      <c r="E180">
        <v>1.012</v>
      </c>
    </row>
    <row r="181" spans="1:5" x14ac:dyDescent="0.2">
      <c r="A181">
        <v>175</v>
      </c>
      <c r="B181">
        <v>311764</v>
      </c>
      <c r="C181">
        <v>1.37</v>
      </c>
      <c r="D181">
        <v>311736</v>
      </c>
      <c r="E181">
        <v>0.73499999999999999</v>
      </c>
    </row>
    <row r="182" spans="1:5" x14ac:dyDescent="0.2">
      <c r="A182">
        <v>176</v>
      </c>
      <c r="B182">
        <v>313572</v>
      </c>
      <c r="C182">
        <v>1.083</v>
      </c>
      <c r="D182">
        <v>313544</v>
      </c>
      <c r="E182">
        <v>0.54100000000000004</v>
      </c>
    </row>
    <row r="183" spans="1:5" x14ac:dyDescent="0.2">
      <c r="A183">
        <v>177</v>
      </c>
      <c r="B183">
        <v>315380</v>
      </c>
      <c r="C183">
        <v>0.80200000000000005</v>
      </c>
      <c r="D183">
        <v>315344</v>
      </c>
      <c r="E183">
        <v>0.59299999999999997</v>
      </c>
    </row>
    <row r="184" spans="1:5" x14ac:dyDescent="0.2">
      <c r="A184">
        <v>178</v>
      </c>
      <c r="B184">
        <v>317168</v>
      </c>
      <c r="C184">
        <v>0.56699999999999995</v>
      </c>
      <c r="D184">
        <v>317152</v>
      </c>
      <c r="E184">
        <v>0.80200000000000005</v>
      </c>
    </row>
    <row r="185" spans="1:5" x14ac:dyDescent="0.2">
      <c r="A185">
        <v>179</v>
      </c>
      <c r="B185">
        <v>318980</v>
      </c>
      <c r="C185">
        <v>0.56100000000000005</v>
      </c>
      <c r="D185">
        <v>318956</v>
      </c>
      <c r="E185">
        <v>1.083</v>
      </c>
    </row>
    <row r="186" spans="1:5" x14ac:dyDescent="0.2">
      <c r="A186">
        <v>180</v>
      </c>
      <c r="B186">
        <v>320784</v>
      </c>
      <c r="C186">
        <v>0.73799999999999999</v>
      </c>
      <c r="D186">
        <v>320764</v>
      </c>
      <c r="E186">
        <v>1.379</v>
      </c>
    </row>
    <row r="187" spans="1:5" x14ac:dyDescent="0.2">
      <c r="A187">
        <v>181</v>
      </c>
      <c r="B187">
        <v>322588</v>
      </c>
      <c r="C187">
        <v>1.0049999999999999</v>
      </c>
      <c r="D187">
        <v>322580</v>
      </c>
      <c r="E187">
        <v>1.653</v>
      </c>
    </row>
    <row r="188" spans="1:5" x14ac:dyDescent="0.2">
      <c r="A188">
        <v>182</v>
      </c>
      <c r="B188">
        <v>324380</v>
      </c>
      <c r="C188">
        <v>1.2989999999999999</v>
      </c>
      <c r="D188">
        <v>324388</v>
      </c>
      <c r="E188">
        <v>1.7689999999999999</v>
      </c>
    </row>
    <row r="189" spans="1:5" x14ac:dyDescent="0.2">
      <c r="A189">
        <v>183</v>
      </c>
      <c r="B189">
        <v>326196</v>
      </c>
      <c r="C189">
        <v>1.579</v>
      </c>
      <c r="D189">
        <v>326204</v>
      </c>
      <c r="E189">
        <v>1.653</v>
      </c>
    </row>
    <row r="190" spans="1:5" x14ac:dyDescent="0.2">
      <c r="A190">
        <v>184</v>
      </c>
      <c r="B190">
        <v>328012</v>
      </c>
      <c r="C190">
        <v>1.766</v>
      </c>
      <c r="D190">
        <v>328020</v>
      </c>
      <c r="E190">
        <v>1.415</v>
      </c>
    </row>
    <row r="191" spans="1:5" x14ac:dyDescent="0.2">
      <c r="A191">
        <v>185</v>
      </c>
      <c r="B191">
        <v>329820</v>
      </c>
      <c r="C191">
        <v>1.702</v>
      </c>
      <c r="D191">
        <v>329836</v>
      </c>
      <c r="E191">
        <v>1.1279999999999999</v>
      </c>
    </row>
    <row r="192" spans="1:5" x14ac:dyDescent="0.2">
      <c r="A192">
        <v>186</v>
      </c>
      <c r="B192">
        <v>331628</v>
      </c>
      <c r="C192">
        <v>1.4890000000000001</v>
      </c>
      <c r="D192">
        <v>331644</v>
      </c>
      <c r="E192">
        <v>0.84399999999999997</v>
      </c>
    </row>
    <row r="193" spans="1:5" x14ac:dyDescent="0.2">
      <c r="A193">
        <v>187</v>
      </c>
      <c r="B193">
        <v>333444</v>
      </c>
      <c r="C193">
        <v>1.212</v>
      </c>
      <c r="D193">
        <v>333448</v>
      </c>
      <c r="E193">
        <v>0.59299999999999997</v>
      </c>
    </row>
    <row r="194" spans="1:5" x14ac:dyDescent="0.2">
      <c r="A194">
        <v>188</v>
      </c>
      <c r="B194">
        <v>335260</v>
      </c>
      <c r="C194">
        <v>0.92200000000000004</v>
      </c>
      <c r="D194">
        <v>335256</v>
      </c>
      <c r="E194">
        <v>0.55100000000000005</v>
      </c>
    </row>
    <row r="195" spans="1:5" x14ac:dyDescent="0.2">
      <c r="A195">
        <v>189</v>
      </c>
      <c r="B195">
        <v>337068</v>
      </c>
      <c r="C195">
        <v>0.65700000000000003</v>
      </c>
      <c r="D195">
        <v>337068</v>
      </c>
      <c r="E195">
        <v>0.70899999999999996</v>
      </c>
    </row>
    <row r="196" spans="1:5" x14ac:dyDescent="0.2">
      <c r="A196">
        <v>190</v>
      </c>
      <c r="B196">
        <v>338864</v>
      </c>
      <c r="C196">
        <v>0.53500000000000003</v>
      </c>
      <c r="D196">
        <v>338852</v>
      </c>
      <c r="E196">
        <v>0.96699999999999997</v>
      </c>
    </row>
    <row r="197" spans="1:5" x14ac:dyDescent="0.2">
      <c r="A197">
        <v>191</v>
      </c>
      <c r="B197">
        <v>340672</v>
      </c>
      <c r="C197">
        <v>0.64500000000000002</v>
      </c>
      <c r="D197">
        <v>340660</v>
      </c>
      <c r="E197">
        <v>1.26</v>
      </c>
    </row>
    <row r="198" spans="1:5" x14ac:dyDescent="0.2">
      <c r="A198">
        <v>192</v>
      </c>
      <c r="B198">
        <v>342484</v>
      </c>
      <c r="C198">
        <v>0.88300000000000001</v>
      </c>
      <c r="D198">
        <v>342468</v>
      </c>
      <c r="E198">
        <v>1.544</v>
      </c>
    </row>
    <row r="199" spans="1:5" x14ac:dyDescent="0.2">
      <c r="A199">
        <v>193</v>
      </c>
      <c r="B199">
        <v>344292</v>
      </c>
      <c r="C199">
        <v>1.1759999999999999</v>
      </c>
      <c r="D199">
        <v>344284</v>
      </c>
      <c r="E199">
        <v>1.756</v>
      </c>
    </row>
    <row r="200" spans="1:5" x14ac:dyDescent="0.2">
      <c r="A200">
        <v>194</v>
      </c>
      <c r="B200">
        <v>346100</v>
      </c>
      <c r="C200">
        <v>1.466</v>
      </c>
      <c r="D200">
        <v>346092</v>
      </c>
      <c r="E200">
        <v>1.7210000000000001</v>
      </c>
    </row>
    <row r="201" spans="1:5" x14ac:dyDescent="0.2">
      <c r="A201">
        <v>195</v>
      </c>
      <c r="B201">
        <v>347916</v>
      </c>
      <c r="C201">
        <v>1.7210000000000001</v>
      </c>
      <c r="D201">
        <v>347908</v>
      </c>
      <c r="E201">
        <v>1.5209999999999999</v>
      </c>
    </row>
    <row r="202" spans="1:5" x14ac:dyDescent="0.2">
      <c r="A202">
        <v>196</v>
      </c>
      <c r="B202">
        <v>349732</v>
      </c>
      <c r="C202">
        <v>1.7529999999999999</v>
      </c>
      <c r="D202">
        <v>349724</v>
      </c>
      <c r="E202">
        <v>1.2470000000000001</v>
      </c>
    </row>
    <row r="203" spans="1:5" x14ac:dyDescent="0.2">
      <c r="A203">
        <v>197</v>
      </c>
      <c r="B203">
        <v>351548</v>
      </c>
      <c r="C203">
        <v>1.5920000000000001</v>
      </c>
      <c r="D203">
        <v>351540</v>
      </c>
      <c r="E203">
        <v>0.95699999999999996</v>
      </c>
    </row>
    <row r="204" spans="1:5" x14ac:dyDescent="0.2">
      <c r="A204">
        <v>198</v>
      </c>
      <c r="B204">
        <v>353356</v>
      </c>
      <c r="C204">
        <v>1.3340000000000001</v>
      </c>
      <c r="D204">
        <v>353340</v>
      </c>
      <c r="E204">
        <v>0.69</v>
      </c>
    </row>
    <row r="205" spans="1:5" x14ac:dyDescent="0.2">
      <c r="A205">
        <v>199</v>
      </c>
      <c r="B205">
        <v>355164</v>
      </c>
      <c r="C205">
        <v>1.044</v>
      </c>
      <c r="D205">
        <v>355120</v>
      </c>
      <c r="E205">
        <v>0.53800000000000003</v>
      </c>
    </row>
    <row r="206" spans="1:5" x14ac:dyDescent="0.2">
      <c r="A206">
        <v>200</v>
      </c>
      <c r="B206">
        <v>356968</v>
      </c>
      <c r="C206">
        <v>0.76700000000000002</v>
      </c>
      <c r="D206">
        <v>356932</v>
      </c>
      <c r="E206">
        <v>0.625</v>
      </c>
    </row>
    <row r="207" spans="1:5" x14ac:dyDescent="0.2">
      <c r="A207">
        <v>201</v>
      </c>
      <c r="B207">
        <v>358776</v>
      </c>
      <c r="C207">
        <v>0.55100000000000005</v>
      </c>
      <c r="D207">
        <v>358740</v>
      </c>
      <c r="E207">
        <v>0.85099999999999998</v>
      </c>
    </row>
    <row r="208" spans="1:5" x14ac:dyDescent="0.2">
      <c r="A208">
        <v>202</v>
      </c>
      <c r="B208">
        <v>360584</v>
      </c>
      <c r="C208">
        <v>0.57399999999999995</v>
      </c>
      <c r="D208">
        <v>360540</v>
      </c>
      <c r="E208">
        <v>1.1379999999999999</v>
      </c>
    </row>
    <row r="209" spans="1:5" x14ac:dyDescent="0.2">
      <c r="A209">
        <v>203</v>
      </c>
      <c r="B209">
        <v>362384</v>
      </c>
      <c r="C209">
        <v>0.77</v>
      </c>
      <c r="D209">
        <v>362348</v>
      </c>
      <c r="E209">
        <v>1.431</v>
      </c>
    </row>
    <row r="210" spans="1:5" x14ac:dyDescent="0.2">
      <c r="A210">
        <v>204</v>
      </c>
      <c r="B210">
        <v>364180</v>
      </c>
      <c r="C210">
        <v>1.044</v>
      </c>
      <c r="D210">
        <v>364164</v>
      </c>
      <c r="E210">
        <v>1.6950000000000001</v>
      </c>
    </row>
    <row r="211" spans="1:5" x14ac:dyDescent="0.2">
      <c r="A211">
        <v>205</v>
      </c>
      <c r="B211">
        <v>365988</v>
      </c>
      <c r="C211">
        <v>1.337</v>
      </c>
      <c r="D211">
        <v>365980</v>
      </c>
      <c r="E211">
        <v>1.766</v>
      </c>
    </row>
    <row r="212" spans="1:5" x14ac:dyDescent="0.2">
      <c r="A212">
        <v>206</v>
      </c>
      <c r="B212">
        <v>367804</v>
      </c>
      <c r="C212">
        <v>1.615</v>
      </c>
      <c r="D212">
        <v>367796</v>
      </c>
      <c r="E212">
        <v>1.621</v>
      </c>
    </row>
    <row r="213" spans="1:5" x14ac:dyDescent="0.2">
      <c r="A213">
        <v>207</v>
      </c>
      <c r="B213">
        <v>369620</v>
      </c>
      <c r="C213">
        <v>1.772</v>
      </c>
      <c r="D213">
        <v>369612</v>
      </c>
      <c r="E213">
        <v>1.37</v>
      </c>
    </row>
    <row r="214" spans="1:5" x14ac:dyDescent="0.2">
      <c r="A214">
        <v>208</v>
      </c>
      <c r="B214">
        <v>371436</v>
      </c>
      <c r="C214">
        <v>1.6819999999999999</v>
      </c>
      <c r="D214">
        <v>371420</v>
      </c>
      <c r="E214">
        <v>1.083</v>
      </c>
    </row>
    <row r="215" spans="1:5" x14ac:dyDescent="0.2">
      <c r="A215">
        <v>209</v>
      </c>
      <c r="B215">
        <v>373252</v>
      </c>
      <c r="C215">
        <v>1.4570000000000001</v>
      </c>
      <c r="D215">
        <v>373224</v>
      </c>
      <c r="E215">
        <v>0.79900000000000004</v>
      </c>
    </row>
    <row r="216" spans="1:5" x14ac:dyDescent="0.2">
      <c r="A216">
        <v>210</v>
      </c>
      <c r="B216">
        <v>375068</v>
      </c>
      <c r="C216">
        <v>1.173</v>
      </c>
      <c r="D216">
        <v>375024</v>
      </c>
      <c r="E216">
        <v>0.56699999999999995</v>
      </c>
    </row>
    <row r="217" spans="1:5" x14ac:dyDescent="0.2">
      <c r="A217">
        <v>211</v>
      </c>
      <c r="B217">
        <v>376876</v>
      </c>
      <c r="C217">
        <v>0.88600000000000001</v>
      </c>
      <c r="D217">
        <v>376824</v>
      </c>
      <c r="E217">
        <v>0.55800000000000005</v>
      </c>
    </row>
    <row r="218" spans="1:5" x14ac:dyDescent="0.2">
      <c r="A218">
        <v>212</v>
      </c>
      <c r="B218">
        <v>378672</v>
      </c>
      <c r="C218">
        <v>0.625</v>
      </c>
      <c r="D218">
        <v>378632</v>
      </c>
      <c r="E218">
        <v>0.73499999999999999</v>
      </c>
    </row>
    <row r="219" spans="1:5" x14ac:dyDescent="0.2">
      <c r="A219">
        <v>213</v>
      </c>
      <c r="B219">
        <v>380480</v>
      </c>
      <c r="C219">
        <v>0.53500000000000003</v>
      </c>
      <c r="D219">
        <v>380444</v>
      </c>
      <c r="E219">
        <v>1.0049999999999999</v>
      </c>
    </row>
    <row r="220" spans="1:5" x14ac:dyDescent="0.2">
      <c r="A220">
        <v>214</v>
      </c>
      <c r="B220">
        <v>382288</v>
      </c>
      <c r="C220">
        <v>0.66700000000000004</v>
      </c>
      <c r="D220">
        <v>382252</v>
      </c>
      <c r="E220">
        <v>1.302</v>
      </c>
    </row>
    <row r="221" spans="1:5" x14ac:dyDescent="0.2">
      <c r="A221">
        <v>215</v>
      </c>
      <c r="B221">
        <v>384092</v>
      </c>
      <c r="C221">
        <v>0.91200000000000003</v>
      </c>
      <c r="D221">
        <v>384060</v>
      </c>
      <c r="E221">
        <v>1.5820000000000001</v>
      </c>
    </row>
    <row r="222" spans="1:5" x14ac:dyDescent="0.2">
      <c r="A222">
        <v>216</v>
      </c>
      <c r="B222">
        <v>385892</v>
      </c>
      <c r="C222">
        <v>1.2050000000000001</v>
      </c>
      <c r="D222">
        <v>385868</v>
      </c>
      <c r="E222">
        <v>1.7689999999999999</v>
      </c>
    </row>
    <row r="223" spans="1:5" x14ac:dyDescent="0.2">
      <c r="A223">
        <v>217</v>
      </c>
      <c r="B223">
        <v>387700</v>
      </c>
      <c r="C223">
        <v>1.492</v>
      </c>
      <c r="D223">
        <v>387684</v>
      </c>
      <c r="E223">
        <v>1.7050000000000001</v>
      </c>
    </row>
    <row r="224" spans="1:5" x14ac:dyDescent="0.2">
      <c r="A224">
        <v>218</v>
      </c>
      <c r="B224">
        <v>389516</v>
      </c>
      <c r="C224">
        <v>1.7370000000000001</v>
      </c>
      <c r="D224">
        <v>389492</v>
      </c>
      <c r="E224">
        <v>1.492</v>
      </c>
    </row>
    <row r="225" spans="1:5" x14ac:dyDescent="0.2">
      <c r="A225">
        <v>219</v>
      </c>
      <c r="B225">
        <v>391332</v>
      </c>
      <c r="C225">
        <v>1.7470000000000001</v>
      </c>
      <c r="D225">
        <v>391308</v>
      </c>
      <c r="E225">
        <v>1.2150000000000001</v>
      </c>
    </row>
    <row r="226" spans="1:5" x14ac:dyDescent="0.2">
      <c r="A226">
        <v>220</v>
      </c>
      <c r="B226">
        <v>393140</v>
      </c>
      <c r="C226">
        <v>1.569</v>
      </c>
      <c r="D226">
        <v>393116</v>
      </c>
      <c r="E226">
        <v>0.92500000000000004</v>
      </c>
    </row>
    <row r="227" spans="1:5" x14ac:dyDescent="0.2">
      <c r="A227">
        <v>221</v>
      </c>
      <c r="B227">
        <v>394956</v>
      </c>
      <c r="C227">
        <v>1.3049999999999999</v>
      </c>
      <c r="D227">
        <v>394924</v>
      </c>
      <c r="E227">
        <v>0.65700000000000003</v>
      </c>
    </row>
    <row r="228" spans="1:5" x14ac:dyDescent="0.2">
      <c r="A228">
        <v>222</v>
      </c>
      <c r="B228">
        <v>396764</v>
      </c>
      <c r="C228">
        <v>1.018</v>
      </c>
      <c r="D228">
        <v>396728</v>
      </c>
      <c r="E228">
        <v>0.53500000000000003</v>
      </c>
    </row>
    <row r="229" spans="1:5" x14ac:dyDescent="0.2">
      <c r="A229">
        <v>223</v>
      </c>
      <c r="B229">
        <v>398572</v>
      </c>
      <c r="C229">
        <v>0.74099999999999999</v>
      </c>
      <c r="D229">
        <v>398536</v>
      </c>
      <c r="E229">
        <v>0.64500000000000002</v>
      </c>
    </row>
    <row r="230" spans="1:5" x14ac:dyDescent="0.2">
      <c r="A230">
        <v>224</v>
      </c>
      <c r="B230">
        <v>400372</v>
      </c>
      <c r="C230">
        <v>0.54500000000000004</v>
      </c>
      <c r="D230">
        <v>400340</v>
      </c>
      <c r="E230">
        <v>0.88300000000000001</v>
      </c>
    </row>
    <row r="231" spans="1:5" x14ac:dyDescent="0.2">
      <c r="A231">
        <v>225</v>
      </c>
      <c r="B231">
        <v>402176</v>
      </c>
      <c r="C231">
        <v>0.59</v>
      </c>
      <c r="D231">
        <v>402148</v>
      </c>
      <c r="E231">
        <v>1.173</v>
      </c>
    </row>
    <row r="232" spans="1:5" x14ac:dyDescent="0.2">
      <c r="A232">
        <v>226</v>
      </c>
      <c r="B232">
        <v>403976</v>
      </c>
      <c r="C232">
        <v>0.79300000000000004</v>
      </c>
      <c r="D232">
        <v>403964</v>
      </c>
      <c r="E232">
        <v>1.466</v>
      </c>
    </row>
    <row r="233" spans="1:5" x14ac:dyDescent="0.2">
      <c r="A233">
        <v>227</v>
      </c>
      <c r="B233">
        <v>405788</v>
      </c>
      <c r="C233">
        <v>1.073</v>
      </c>
      <c r="D233">
        <v>405780</v>
      </c>
      <c r="E233">
        <v>1.7210000000000001</v>
      </c>
    </row>
    <row r="234" spans="1:5" x14ac:dyDescent="0.2">
      <c r="A234">
        <v>228</v>
      </c>
      <c r="B234">
        <v>407596</v>
      </c>
      <c r="C234">
        <v>1.3660000000000001</v>
      </c>
      <c r="D234">
        <v>407588</v>
      </c>
      <c r="E234">
        <v>1.7529999999999999</v>
      </c>
    </row>
    <row r="235" spans="1:5" x14ac:dyDescent="0.2">
      <c r="A235">
        <v>229</v>
      </c>
      <c r="B235">
        <v>409404</v>
      </c>
      <c r="C235">
        <v>1.6439999999999999</v>
      </c>
      <c r="D235">
        <v>409396</v>
      </c>
      <c r="E235">
        <v>1.5920000000000001</v>
      </c>
    </row>
    <row r="236" spans="1:5" x14ac:dyDescent="0.2">
      <c r="A236">
        <v>230</v>
      </c>
      <c r="B236">
        <v>411220</v>
      </c>
      <c r="C236">
        <v>1.7689999999999999</v>
      </c>
      <c r="D236">
        <v>411212</v>
      </c>
      <c r="E236">
        <v>1.331</v>
      </c>
    </row>
    <row r="237" spans="1:5" x14ac:dyDescent="0.2">
      <c r="A237">
        <v>231</v>
      </c>
      <c r="B237">
        <v>413036</v>
      </c>
      <c r="C237">
        <v>1.66</v>
      </c>
      <c r="D237">
        <v>413028</v>
      </c>
      <c r="E237">
        <v>1.0409999999999999</v>
      </c>
    </row>
    <row r="238" spans="1:5" x14ac:dyDescent="0.2">
      <c r="A238">
        <v>232</v>
      </c>
      <c r="B238">
        <v>414852</v>
      </c>
      <c r="C238">
        <v>1.4239999999999999</v>
      </c>
      <c r="D238">
        <v>414832</v>
      </c>
      <c r="E238">
        <v>0.76400000000000001</v>
      </c>
    </row>
    <row r="239" spans="1:5" x14ac:dyDescent="0.2">
      <c r="A239">
        <v>233</v>
      </c>
      <c r="B239">
        <v>416660</v>
      </c>
      <c r="C239">
        <v>1.141</v>
      </c>
      <c r="D239">
        <v>416632</v>
      </c>
      <c r="E239">
        <v>0.55100000000000005</v>
      </c>
    </row>
    <row r="240" spans="1:5" x14ac:dyDescent="0.2">
      <c r="A240">
        <v>234</v>
      </c>
      <c r="B240">
        <v>418476</v>
      </c>
      <c r="C240">
        <v>0.85399999999999998</v>
      </c>
      <c r="D240">
        <v>418444</v>
      </c>
      <c r="E240">
        <v>0.57999999999999996</v>
      </c>
    </row>
    <row r="241" spans="1:5" x14ac:dyDescent="0.2">
      <c r="A241">
        <v>235</v>
      </c>
      <c r="B241">
        <v>420280</v>
      </c>
      <c r="C241">
        <v>0.59899999999999998</v>
      </c>
      <c r="D241">
        <v>420240</v>
      </c>
      <c r="E241">
        <v>0.77700000000000002</v>
      </c>
    </row>
    <row r="242" spans="1:5" x14ac:dyDescent="0.2">
      <c r="A242">
        <v>236</v>
      </c>
      <c r="B242">
        <v>422084</v>
      </c>
      <c r="C242">
        <v>0.54500000000000004</v>
      </c>
      <c r="D242">
        <v>422052</v>
      </c>
      <c r="E242">
        <v>1.054</v>
      </c>
    </row>
    <row r="243" spans="1:5" x14ac:dyDescent="0.2">
      <c r="A243">
        <v>237</v>
      </c>
      <c r="B243">
        <v>423880</v>
      </c>
      <c r="C243">
        <v>0.69599999999999995</v>
      </c>
      <c r="D243">
        <v>423852</v>
      </c>
      <c r="E243">
        <v>1.347</v>
      </c>
    </row>
    <row r="244" spans="1:5" x14ac:dyDescent="0.2">
      <c r="A244">
        <v>238</v>
      </c>
      <c r="B244">
        <v>425684</v>
      </c>
      <c r="C244">
        <v>0.95399999999999996</v>
      </c>
      <c r="D244">
        <v>425668</v>
      </c>
      <c r="E244">
        <v>1.6240000000000001</v>
      </c>
    </row>
    <row r="245" spans="1:5" x14ac:dyDescent="0.2">
      <c r="A245">
        <v>239</v>
      </c>
      <c r="B245">
        <v>427492</v>
      </c>
      <c r="C245">
        <v>1.244</v>
      </c>
      <c r="D245">
        <v>427484</v>
      </c>
      <c r="E245">
        <v>1.7689999999999999</v>
      </c>
    </row>
    <row r="246" spans="1:5" x14ac:dyDescent="0.2">
      <c r="A246">
        <v>240</v>
      </c>
      <c r="B246">
        <v>429308</v>
      </c>
      <c r="C246">
        <v>1.5309999999999999</v>
      </c>
      <c r="D246">
        <v>429300</v>
      </c>
      <c r="E246">
        <v>1.673</v>
      </c>
    </row>
    <row r="247" spans="1:5" x14ac:dyDescent="0.2">
      <c r="A247">
        <v>241</v>
      </c>
      <c r="B247">
        <v>431124</v>
      </c>
      <c r="C247">
        <v>1.7529999999999999</v>
      </c>
      <c r="D247">
        <v>431116</v>
      </c>
      <c r="E247">
        <v>1.444</v>
      </c>
    </row>
    <row r="248" spans="1:5" x14ac:dyDescent="0.2">
      <c r="A248">
        <v>242</v>
      </c>
      <c r="B248">
        <v>432932</v>
      </c>
      <c r="C248">
        <v>1.7270000000000001</v>
      </c>
      <c r="D248">
        <v>432924</v>
      </c>
      <c r="E248">
        <v>1.1599999999999999</v>
      </c>
    </row>
    <row r="249" spans="1:5" x14ac:dyDescent="0.2">
      <c r="A249">
        <v>243</v>
      </c>
      <c r="B249">
        <v>434748</v>
      </c>
      <c r="C249">
        <v>1.534</v>
      </c>
      <c r="D249">
        <v>434732</v>
      </c>
      <c r="E249">
        <v>0.873</v>
      </c>
    </row>
    <row r="250" spans="1:5" x14ac:dyDescent="0.2">
      <c r="A250">
        <v>244</v>
      </c>
      <c r="B250">
        <v>436564</v>
      </c>
      <c r="C250">
        <v>1.2629999999999999</v>
      </c>
      <c r="D250">
        <v>436536</v>
      </c>
      <c r="E250">
        <v>0.61599999999999999</v>
      </c>
    </row>
    <row r="251" spans="1:5" x14ac:dyDescent="0.2">
      <c r="A251">
        <v>245</v>
      </c>
      <c r="B251">
        <v>438380</v>
      </c>
      <c r="C251">
        <v>0.97299999999999998</v>
      </c>
      <c r="D251">
        <v>438336</v>
      </c>
      <c r="E251">
        <v>0.54100000000000004</v>
      </c>
    </row>
    <row r="252" spans="1:5" x14ac:dyDescent="0.2">
      <c r="A252">
        <v>246</v>
      </c>
      <c r="B252">
        <v>440176</v>
      </c>
      <c r="C252">
        <v>0.70299999999999996</v>
      </c>
      <c r="D252">
        <v>440136</v>
      </c>
      <c r="E252">
        <v>0.68300000000000005</v>
      </c>
    </row>
    <row r="253" spans="1:5" x14ac:dyDescent="0.2">
      <c r="A253">
        <v>247</v>
      </c>
      <c r="B253">
        <v>441968</v>
      </c>
      <c r="C253">
        <v>0.53500000000000003</v>
      </c>
      <c r="D253">
        <v>441948</v>
      </c>
      <c r="E253">
        <v>0.93500000000000005</v>
      </c>
    </row>
    <row r="254" spans="1:5" x14ac:dyDescent="0.2">
      <c r="A254">
        <v>248</v>
      </c>
      <c r="B254">
        <v>443776</v>
      </c>
      <c r="C254">
        <v>0.61199999999999999</v>
      </c>
      <c r="D254">
        <v>443756</v>
      </c>
      <c r="E254">
        <v>1.228</v>
      </c>
    </row>
    <row r="255" spans="1:5" x14ac:dyDescent="0.2">
      <c r="A255">
        <v>249</v>
      </c>
      <c r="B255">
        <v>445588</v>
      </c>
      <c r="C255">
        <v>0.83499999999999996</v>
      </c>
      <c r="D255">
        <v>445572</v>
      </c>
      <c r="E255">
        <v>1.518</v>
      </c>
    </row>
    <row r="256" spans="1:5" x14ac:dyDescent="0.2">
      <c r="A256">
        <v>250</v>
      </c>
      <c r="B256">
        <v>447388</v>
      </c>
      <c r="C256">
        <v>1.1180000000000001</v>
      </c>
      <c r="D256">
        <v>447380</v>
      </c>
      <c r="E256">
        <v>1.7470000000000001</v>
      </c>
    </row>
    <row r="257" spans="1:5" x14ac:dyDescent="0.2">
      <c r="A257">
        <v>251</v>
      </c>
      <c r="B257">
        <v>449204</v>
      </c>
      <c r="C257">
        <v>1.4119999999999999</v>
      </c>
      <c r="D257">
        <v>449196</v>
      </c>
      <c r="E257">
        <v>1.74</v>
      </c>
    </row>
    <row r="258" spans="1:5" x14ac:dyDescent="0.2">
      <c r="A258">
        <v>252</v>
      </c>
      <c r="B258">
        <v>451020</v>
      </c>
      <c r="C258">
        <v>1.6819999999999999</v>
      </c>
      <c r="D258">
        <v>451004</v>
      </c>
      <c r="E258">
        <v>1.5529999999999999</v>
      </c>
    </row>
    <row r="259" spans="1:5" x14ac:dyDescent="0.2">
      <c r="A259">
        <v>253</v>
      </c>
      <c r="B259">
        <v>452836</v>
      </c>
      <c r="C259">
        <v>1.766</v>
      </c>
      <c r="D259">
        <v>452820</v>
      </c>
      <c r="E259">
        <v>1.286</v>
      </c>
    </row>
    <row r="260" spans="1:5" x14ac:dyDescent="0.2">
      <c r="A260">
        <v>254</v>
      </c>
      <c r="B260">
        <v>454644</v>
      </c>
      <c r="C260">
        <v>1.6339999999999999</v>
      </c>
      <c r="D260">
        <v>454628</v>
      </c>
      <c r="E260">
        <v>0.996</v>
      </c>
    </row>
    <row r="261" spans="1:5" x14ac:dyDescent="0.2">
      <c r="A261">
        <v>255</v>
      </c>
      <c r="B261">
        <v>456460</v>
      </c>
      <c r="C261">
        <v>1.389</v>
      </c>
      <c r="D261">
        <v>456436</v>
      </c>
      <c r="E261">
        <v>0.72199999999999998</v>
      </c>
    </row>
    <row r="262" spans="1:5" x14ac:dyDescent="0.2">
      <c r="A262" s="20">
        <v>256</v>
      </c>
      <c r="B262">
        <v>458276</v>
      </c>
      <c r="C262">
        <v>1.099</v>
      </c>
      <c r="D262">
        <v>458240</v>
      </c>
      <c r="E262">
        <v>0.53800000000000003</v>
      </c>
    </row>
    <row r="263" spans="1:5" x14ac:dyDescent="0.2">
      <c r="B263">
        <v>460084</v>
      </c>
      <c r="C263">
        <v>0.81899999999999995</v>
      </c>
      <c r="D263">
        <v>445560</v>
      </c>
      <c r="E263">
        <v>0.64100000000000001</v>
      </c>
    </row>
    <row r="264" spans="1:5" x14ac:dyDescent="0.2">
      <c r="B264">
        <v>461880</v>
      </c>
      <c r="C264">
        <v>0.57399999999999995</v>
      </c>
      <c r="D264">
        <v>447364</v>
      </c>
      <c r="E264">
        <v>0.873</v>
      </c>
    </row>
    <row r="265" spans="1:5" x14ac:dyDescent="0.2">
      <c r="B265">
        <v>463680</v>
      </c>
      <c r="C265">
        <v>0.55100000000000005</v>
      </c>
      <c r="D265">
        <v>449172</v>
      </c>
      <c r="E265">
        <v>1.163</v>
      </c>
    </row>
    <row r="266" spans="1:5" x14ac:dyDescent="0.2">
      <c r="B266">
        <v>465488</v>
      </c>
      <c r="C266">
        <v>0.72199999999999998</v>
      </c>
      <c r="D266">
        <v>450988</v>
      </c>
      <c r="E266">
        <v>1.4530000000000001</v>
      </c>
    </row>
    <row r="267" spans="1:5" x14ac:dyDescent="0.2">
      <c r="B267">
        <v>467300</v>
      </c>
      <c r="C267">
        <v>0.98599999999999999</v>
      </c>
      <c r="D267">
        <v>452804</v>
      </c>
      <c r="E267">
        <v>1.708</v>
      </c>
    </row>
    <row r="268" spans="1:5" x14ac:dyDescent="0.2">
      <c r="B268">
        <v>469092</v>
      </c>
      <c r="C268">
        <v>1.2789999999999999</v>
      </c>
      <c r="D268">
        <v>454604</v>
      </c>
      <c r="E268">
        <v>1.7470000000000001</v>
      </c>
    </row>
    <row r="269" spans="1:5" x14ac:dyDescent="0.2">
      <c r="B269">
        <v>470900</v>
      </c>
      <c r="C269">
        <v>1.5629999999999999</v>
      </c>
      <c r="D269">
        <v>456420</v>
      </c>
      <c r="E269">
        <v>1.5860000000000001</v>
      </c>
    </row>
    <row r="270" spans="1:5" x14ac:dyDescent="0.2">
      <c r="B270">
        <v>472716</v>
      </c>
      <c r="C270">
        <v>1.7629999999999999</v>
      </c>
      <c r="D270">
        <v>458236</v>
      </c>
      <c r="E270">
        <v>1.3280000000000001</v>
      </c>
    </row>
    <row r="271" spans="1:5" x14ac:dyDescent="0.2">
      <c r="B271">
        <v>474532</v>
      </c>
      <c r="C271">
        <v>1.714</v>
      </c>
      <c r="D271">
        <v>422628</v>
      </c>
      <c r="E271">
        <v>0.51600000000000001</v>
      </c>
    </row>
    <row r="272" spans="1:5" x14ac:dyDescent="0.2">
      <c r="B272">
        <v>476348</v>
      </c>
      <c r="C272">
        <v>1.5109999999999999</v>
      </c>
      <c r="D272">
        <v>424436</v>
      </c>
      <c r="E272">
        <v>0.51600000000000001</v>
      </c>
    </row>
    <row r="273" spans="2:5" x14ac:dyDescent="0.2">
      <c r="B273">
        <v>478156</v>
      </c>
      <c r="C273">
        <v>1.234</v>
      </c>
      <c r="D273">
        <v>426244</v>
      </c>
      <c r="E273">
        <v>0.72199999999999998</v>
      </c>
    </row>
    <row r="274" spans="2:5" x14ac:dyDescent="0.2">
      <c r="B274">
        <v>479972</v>
      </c>
      <c r="C274">
        <v>0.94399999999999995</v>
      </c>
      <c r="D274">
        <v>428052</v>
      </c>
      <c r="E274">
        <v>1.0309999999999999</v>
      </c>
    </row>
    <row r="275" spans="2:5" x14ac:dyDescent="0.2">
      <c r="B275">
        <v>481776</v>
      </c>
      <c r="C275">
        <v>0.67700000000000005</v>
      </c>
      <c r="D275">
        <v>429860</v>
      </c>
      <c r="E275">
        <v>1.341</v>
      </c>
    </row>
    <row r="276" spans="2:5" x14ac:dyDescent="0.2">
      <c r="B276">
        <v>483584</v>
      </c>
      <c r="C276">
        <v>0.53500000000000003</v>
      </c>
      <c r="D276">
        <v>431676</v>
      </c>
      <c r="E276">
        <v>1.65</v>
      </c>
    </row>
    <row r="277" spans="2:5" x14ac:dyDescent="0.2">
      <c r="B277">
        <v>485392</v>
      </c>
      <c r="C277">
        <v>0.628</v>
      </c>
      <c r="D277">
        <v>433484</v>
      </c>
      <c r="E277">
        <v>1.7529999999999999</v>
      </c>
    </row>
    <row r="278" spans="2:5" x14ac:dyDescent="0.2">
      <c r="B278">
        <v>487196</v>
      </c>
      <c r="C278">
        <v>0.86</v>
      </c>
      <c r="D278">
        <v>435292</v>
      </c>
      <c r="E278">
        <v>1.65</v>
      </c>
    </row>
    <row r="279" spans="2:5" x14ac:dyDescent="0.2">
      <c r="B279">
        <v>488988</v>
      </c>
      <c r="C279">
        <v>1.147</v>
      </c>
      <c r="D279">
        <v>437100</v>
      </c>
      <c r="E279">
        <v>1.341</v>
      </c>
    </row>
    <row r="280" spans="2:5" x14ac:dyDescent="0.2">
      <c r="B280">
        <v>490804</v>
      </c>
      <c r="C280">
        <v>1.4410000000000001</v>
      </c>
      <c r="D280">
        <v>438916</v>
      </c>
      <c r="E280">
        <v>1.1339999999999999</v>
      </c>
    </row>
    <row r="281" spans="2:5" x14ac:dyDescent="0.2">
      <c r="B281">
        <v>492620</v>
      </c>
      <c r="C281">
        <v>1.7050000000000001</v>
      </c>
      <c r="D281">
        <v>440732</v>
      </c>
      <c r="E281">
        <v>0.82499999999999996</v>
      </c>
    </row>
    <row r="282" spans="2:5" x14ac:dyDescent="0.2">
      <c r="B282">
        <v>494428</v>
      </c>
      <c r="C282">
        <v>1.76</v>
      </c>
      <c r="D282">
        <v>442540</v>
      </c>
      <c r="E282">
        <v>0.51600000000000001</v>
      </c>
    </row>
    <row r="283" spans="2:5" x14ac:dyDescent="0.2">
      <c r="B283">
        <v>496236</v>
      </c>
      <c r="C283">
        <v>1.611</v>
      </c>
      <c r="D283">
        <v>444348</v>
      </c>
      <c r="E283">
        <v>0.51600000000000001</v>
      </c>
    </row>
    <row r="284" spans="2:5" x14ac:dyDescent="0.2">
      <c r="B284">
        <v>498052</v>
      </c>
      <c r="C284">
        <v>1.357</v>
      </c>
      <c r="D284">
        <v>446156</v>
      </c>
      <c r="E284">
        <v>0.61899999999999999</v>
      </c>
    </row>
    <row r="285" spans="2:5" x14ac:dyDescent="0.2">
      <c r="B285">
        <v>499868</v>
      </c>
      <c r="C285">
        <v>1.0669999999999999</v>
      </c>
      <c r="D285">
        <v>447964</v>
      </c>
      <c r="E285">
        <v>0.92800000000000005</v>
      </c>
    </row>
    <row r="286" spans="2:5" x14ac:dyDescent="0.2">
      <c r="B286">
        <v>501676</v>
      </c>
      <c r="C286">
        <v>0.78600000000000003</v>
      </c>
      <c r="D286">
        <v>449772</v>
      </c>
      <c r="E286">
        <v>1.2370000000000001</v>
      </c>
    </row>
    <row r="287" spans="2:5" x14ac:dyDescent="0.2">
      <c r="B287">
        <v>503484</v>
      </c>
      <c r="C287">
        <v>0.56100000000000005</v>
      </c>
      <c r="D287">
        <v>451580</v>
      </c>
      <c r="E287">
        <v>1.444</v>
      </c>
    </row>
    <row r="288" spans="2:5" x14ac:dyDescent="0.2">
      <c r="B288">
        <v>505288</v>
      </c>
      <c r="C288">
        <v>0.56699999999999995</v>
      </c>
      <c r="D288">
        <v>453396</v>
      </c>
      <c r="E288">
        <v>1.7529999999999999</v>
      </c>
    </row>
    <row r="289" spans="2:5" x14ac:dyDescent="0.2">
      <c r="B289">
        <v>507100</v>
      </c>
      <c r="C289">
        <v>0.754</v>
      </c>
      <c r="D289">
        <v>455212</v>
      </c>
      <c r="E289">
        <v>1.65</v>
      </c>
    </row>
    <row r="290" spans="2:5" x14ac:dyDescent="0.2">
      <c r="B290">
        <v>508900</v>
      </c>
      <c r="C290">
        <v>1.0249999999999999</v>
      </c>
      <c r="D290">
        <v>457020</v>
      </c>
      <c r="E290">
        <v>1.444</v>
      </c>
    </row>
    <row r="291" spans="2:5" x14ac:dyDescent="0.2">
      <c r="B291">
        <v>510708</v>
      </c>
      <c r="C291">
        <v>1.3180000000000001</v>
      </c>
      <c r="D291">
        <v>458828</v>
      </c>
      <c r="E291">
        <v>1.2370000000000001</v>
      </c>
    </row>
    <row r="292" spans="2:5" x14ac:dyDescent="0.2">
      <c r="B292">
        <v>512524</v>
      </c>
      <c r="C292">
        <v>1.5980000000000001</v>
      </c>
      <c r="D292">
        <v>460636</v>
      </c>
      <c r="E292">
        <v>0.92800000000000005</v>
      </c>
    </row>
    <row r="293" spans="2:5" x14ac:dyDescent="0.2">
      <c r="B293">
        <v>514332</v>
      </c>
      <c r="C293">
        <v>1.766</v>
      </c>
      <c r="D293">
        <v>462444</v>
      </c>
      <c r="E293">
        <v>0.61899999999999999</v>
      </c>
    </row>
    <row r="294" spans="2:5" x14ac:dyDescent="0.2">
      <c r="B294">
        <v>516140</v>
      </c>
      <c r="C294">
        <v>1.6919999999999999</v>
      </c>
      <c r="D294">
        <v>464252</v>
      </c>
      <c r="E294">
        <v>0.51600000000000001</v>
      </c>
    </row>
    <row r="295" spans="2:5" x14ac:dyDescent="0.2">
      <c r="B295">
        <v>517948</v>
      </c>
      <c r="C295">
        <v>1.476</v>
      </c>
      <c r="D295">
        <v>466060</v>
      </c>
      <c r="E295">
        <v>0.61899999999999999</v>
      </c>
    </row>
    <row r="296" spans="2:5" x14ac:dyDescent="0.2">
      <c r="B296">
        <v>519764</v>
      </c>
      <c r="C296">
        <v>1.1919999999999999</v>
      </c>
      <c r="D296">
        <v>467860</v>
      </c>
      <c r="E296">
        <v>0.82499999999999996</v>
      </c>
    </row>
    <row r="297" spans="2:5" x14ac:dyDescent="0.2">
      <c r="B297">
        <v>521580</v>
      </c>
      <c r="C297">
        <v>0.90600000000000003</v>
      </c>
      <c r="D297">
        <v>469668</v>
      </c>
      <c r="E297">
        <v>1.1339999999999999</v>
      </c>
    </row>
    <row r="298" spans="2:5" x14ac:dyDescent="0.2">
      <c r="B298">
        <v>523396</v>
      </c>
      <c r="C298">
        <v>0.64100000000000001</v>
      </c>
      <c r="D298">
        <v>471484</v>
      </c>
      <c r="E298">
        <v>1.341</v>
      </c>
    </row>
    <row r="299" spans="2:5" x14ac:dyDescent="0.2">
      <c r="B299">
        <v>525192</v>
      </c>
      <c r="C299">
        <v>0.53500000000000003</v>
      </c>
      <c r="D299">
        <v>473300</v>
      </c>
      <c r="E299">
        <v>1.65</v>
      </c>
    </row>
    <row r="300" spans="2:5" x14ac:dyDescent="0.2">
      <c r="B300">
        <v>527000</v>
      </c>
      <c r="C300">
        <v>0.65700000000000003</v>
      </c>
      <c r="D300">
        <v>475108</v>
      </c>
      <c r="E300">
        <v>1.7529999999999999</v>
      </c>
    </row>
    <row r="301" spans="2:5" x14ac:dyDescent="0.2">
      <c r="B301">
        <v>528812</v>
      </c>
      <c r="C301">
        <v>0.90200000000000002</v>
      </c>
      <c r="D301">
        <v>476924</v>
      </c>
      <c r="E301">
        <v>1.5469999999999999</v>
      </c>
    </row>
    <row r="302" spans="2:5" x14ac:dyDescent="0.2">
      <c r="B302">
        <v>530612</v>
      </c>
      <c r="C302">
        <v>1.1919999999999999</v>
      </c>
      <c r="D302">
        <v>478740</v>
      </c>
      <c r="E302">
        <v>1.341</v>
      </c>
    </row>
    <row r="303" spans="2:5" x14ac:dyDescent="0.2">
      <c r="B303">
        <v>532420</v>
      </c>
      <c r="C303">
        <v>1.482</v>
      </c>
      <c r="D303">
        <v>480556</v>
      </c>
      <c r="E303">
        <v>1.0309999999999999</v>
      </c>
    </row>
    <row r="304" spans="2:5" x14ac:dyDescent="0.2">
      <c r="B304">
        <v>534236</v>
      </c>
      <c r="C304">
        <v>1.7310000000000001</v>
      </c>
      <c r="D304">
        <v>482364</v>
      </c>
      <c r="E304">
        <v>0.72199999999999998</v>
      </c>
    </row>
    <row r="305" spans="2:5" x14ac:dyDescent="0.2">
      <c r="B305">
        <v>536052</v>
      </c>
      <c r="C305">
        <v>1.75</v>
      </c>
      <c r="D305">
        <v>484172</v>
      </c>
      <c r="E305">
        <v>0.51600000000000001</v>
      </c>
    </row>
    <row r="306" spans="2:5" x14ac:dyDescent="0.2">
      <c r="B306">
        <v>537860</v>
      </c>
      <c r="C306">
        <v>1.579</v>
      </c>
      <c r="D306">
        <v>485980</v>
      </c>
      <c r="E306">
        <v>0.51600000000000001</v>
      </c>
    </row>
    <row r="307" spans="2:5" x14ac:dyDescent="0.2">
      <c r="B307">
        <v>539668</v>
      </c>
      <c r="C307">
        <v>1.3180000000000001</v>
      </c>
      <c r="D307">
        <v>487796</v>
      </c>
      <c r="E307">
        <v>0.72199999999999998</v>
      </c>
    </row>
    <row r="308" spans="2:5" x14ac:dyDescent="0.2">
      <c r="D308">
        <v>489604</v>
      </c>
      <c r="E308">
        <v>0.92800000000000005</v>
      </c>
    </row>
    <row r="309" spans="2:5" x14ac:dyDescent="0.2">
      <c r="D309">
        <v>491404</v>
      </c>
      <c r="E309">
        <v>1.2370000000000001</v>
      </c>
    </row>
    <row r="310" spans="2:5" x14ac:dyDescent="0.2">
      <c r="D310">
        <v>493220</v>
      </c>
      <c r="E310">
        <v>1.5469999999999999</v>
      </c>
    </row>
    <row r="311" spans="2:5" x14ac:dyDescent="0.2">
      <c r="D311">
        <v>495036</v>
      </c>
      <c r="E311">
        <v>1.7529999999999999</v>
      </c>
    </row>
    <row r="312" spans="2:5" x14ac:dyDescent="0.2">
      <c r="D312">
        <v>496852</v>
      </c>
      <c r="E312">
        <v>1.65</v>
      </c>
    </row>
    <row r="313" spans="2:5" x14ac:dyDescent="0.2">
      <c r="D313">
        <v>498660</v>
      </c>
      <c r="E313">
        <v>1.444</v>
      </c>
    </row>
    <row r="314" spans="2:5" x14ac:dyDescent="0.2">
      <c r="D314">
        <v>500476</v>
      </c>
      <c r="E314">
        <v>1.1339999999999999</v>
      </c>
    </row>
    <row r="315" spans="2:5" x14ac:dyDescent="0.2">
      <c r="D315">
        <v>502292</v>
      </c>
      <c r="E315">
        <v>0.82499999999999996</v>
      </c>
    </row>
    <row r="316" spans="2:5" x14ac:dyDescent="0.2">
      <c r="D316">
        <v>504100</v>
      </c>
      <c r="E316">
        <v>0.61899999999999999</v>
      </c>
    </row>
    <row r="317" spans="2:5" x14ac:dyDescent="0.2">
      <c r="D317">
        <v>505908</v>
      </c>
      <c r="E317">
        <v>0.51600000000000001</v>
      </c>
    </row>
    <row r="318" spans="2:5" x14ac:dyDescent="0.2">
      <c r="D318">
        <v>507716</v>
      </c>
      <c r="E318">
        <v>0.61899999999999999</v>
      </c>
    </row>
    <row r="319" spans="2:5" x14ac:dyDescent="0.2">
      <c r="D319">
        <v>509524</v>
      </c>
      <c r="E319">
        <v>0.82499999999999996</v>
      </c>
    </row>
    <row r="320" spans="2:5" x14ac:dyDescent="0.2">
      <c r="D320">
        <v>511332</v>
      </c>
      <c r="E320">
        <v>1.1339999999999999</v>
      </c>
    </row>
    <row r="321" spans="4:5" x14ac:dyDescent="0.2">
      <c r="D321">
        <v>513156</v>
      </c>
      <c r="E321">
        <v>1.444</v>
      </c>
    </row>
    <row r="322" spans="4:5" x14ac:dyDescent="0.2">
      <c r="D322">
        <v>514964</v>
      </c>
      <c r="E322">
        <v>1.65</v>
      </c>
    </row>
    <row r="323" spans="4:5" x14ac:dyDescent="0.2">
      <c r="D323">
        <v>516772</v>
      </c>
      <c r="E323">
        <v>1.7529999999999999</v>
      </c>
    </row>
    <row r="324" spans="4:5" x14ac:dyDescent="0.2">
      <c r="D324">
        <v>518588</v>
      </c>
      <c r="E324">
        <v>1.5469999999999999</v>
      </c>
    </row>
    <row r="325" spans="4:5" x14ac:dyDescent="0.2">
      <c r="D325">
        <v>520404</v>
      </c>
      <c r="E325">
        <v>1.2370000000000001</v>
      </c>
    </row>
    <row r="326" spans="4:5" x14ac:dyDescent="0.2">
      <c r="D326">
        <v>522212</v>
      </c>
      <c r="E326">
        <v>1.0309999999999999</v>
      </c>
    </row>
    <row r="327" spans="4:5" x14ac:dyDescent="0.2">
      <c r="D327">
        <v>524028</v>
      </c>
      <c r="E327">
        <v>0.72199999999999998</v>
      </c>
    </row>
    <row r="328" spans="4:5" x14ac:dyDescent="0.2">
      <c r="D328">
        <v>525836</v>
      </c>
      <c r="E328">
        <v>0.51600000000000001</v>
      </c>
    </row>
    <row r="329" spans="4:5" x14ac:dyDescent="0.2">
      <c r="D329">
        <v>527644</v>
      </c>
      <c r="E329">
        <v>0.51600000000000001</v>
      </c>
    </row>
    <row r="330" spans="4:5" x14ac:dyDescent="0.2">
      <c r="D330">
        <v>529452</v>
      </c>
      <c r="E330">
        <v>0.72199999999999998</v>
      </c>
    </row>
    <row r="331" spans="4:5" x14ac:dyDescent="0.2">
      <c r="D331">
        <v>531260</v>
      </c>
      <c r="E331">
        <v>1.0309999999999999</v>
      </c>
    </row>
    <row r="332" spans="4:5" x14ac:dyDescent="0.2">
      <c r="D332">
        <v>533076</v>
      </c>
      <c r="E332">
        <v>1.341</v>
      </c>
    </row>
    <row r="333" spans="4:5" x14ac:dyDescent="0.2">
      <c r="D333">
        <v>534892</v>
      </c>
      <c r="E333">
        <v>1.5469999999999999</v>
      </c>
    </row>
    <row r="334" spans="4:5" x14ac:dyDescent="0.2">
      <c r="D334">
        <v>536708</v>
      </c>
      <c r="E334">
        <v>1.7529999999999999</v>
      </c>
    </row>
    <row r="335" spans="4:5" x14ac:dyDescent="0.2">
      <c r="D335">
        <v>538516</v>
      </c>
      <c r="E335">
        <v>1.65</v>
      </c>
    </row>
    <row r="336" spans="4:5" x14ac:dyDescent="0.2">
      <c r="D336">
        <v>540324</v>
      </c>
      <c r="E336">
        <v>1.341</v>
      </c>
    </row>
    <row r="337" spans="4:5" x14ac:dyDescent="0.2">
      <c r="D337">
        <v>538404</v>
      </c>
      <c r="E337">
        <v>1.0309999999999999</v>
      </c>
    </row>
    <row r="338" spans="4:5" x14ac:dyDescent="0.2">
      <c r="D338">
        <v>540212</v>
      </c>
      <c r="E338">
        <v>0.72199999999999998</v>
      </c>
    </row>
    <row r="339" spans="4:5" x14ac:dyDescent="0.2">
      <c r="D339">
        <v>534748</v>
      </c>
      <c r="E339">
        <v>1.2370000000000001</v>
      </c>
    </row>
    <row r="340" spans="4:5" x14ac:dyDescent="0.2">
      <c r="D340">
        <v>536556</v>
      </c>
      <c r="E340">
        <v>0.92800000000000005</v>
      </c>
    </row>
    <row r="341" spans="4:5" x14ac:dyDescent="0.2">
      <c r="D341">
        <v>538364</v>
      </c>
      <c r="E341">
        <v>0.61899999999999999</v>
      </c>
    </row>
    <row r="342" spans="4:5" x14ac:dyDescent="0.2">
      <c r="D342">
        <v>540172</v>
      </c>
      <c r="E342">
        <v>0.51600000000000001</v>
      </c>
    </row>
  </sheetData>
  <mergeCells count="2">
    <mergeCell ref="B5:C5"/>
    <mergeCell ref="D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F4A1-8070-4F58-A040-71BC06857F9D}">
  <dimension ref="A1:AK74"/>
  <sheetViews>
    <sheetView topLeftCell="D3" zoomScale="130" zoomScaleNormal="130" workbookViewId="0">
      <selection activeCell="O29" sqref="O29"/>
    </sheetView>
  </sheetViews>
  <sheetFormatPr defaultRowHeight="12.75" x14ac:dyDescent="0.2"/>
  <cols>
    <col min="1" max="1" width="20.5703125" bestFit="1" customWidth="1"/>
    <col min="2" max="2" width="10.28515625" bestFit="1" customWidth="1"/>
    <col min="3" max="3" width="20.5703125" bestFit="1" customWidth="1"/>
    <col min="4" max="4" width="10.28515625" bestFit="1" customWidth="1"/>
    <col min="11" max="11" width="12.5703125" customWidth="1"/>
    <col min="12" max="12" width="15.85546875" customWidth="1"/>
    <col min="13" max="13" width="12.42578125" bestFit="1" customWidth="1"/>
    <col min="14" max="14" width="12" bestFit="1" customWidth="1"/>
    <col min="15" max="16" width="12.42578125" bestFit="1" customWidth="1"/>
    <col min="17" max="18" width="10.5703125" bestFit="1" customWidth="1"/>
    <col min="19" max="19" width="13.140625" customWidth="1"/>
    <col min="21" max="21" width="9.42578125" bestFit="1" customWidth="1"/>
    <col min="22" max="25" width="10.5703125" bestFit="1" customWidth="1"/>
  </cols>
  <sheetData>
    <row r="1" spans="1:37" ht="15.75" x14ac:dyDescent="0.2">
      <c r="A1" s="7" t="s">
        <v>17</v>
      </c>
      <c r="B1" s="7"/>
      <c r="C1" s="52" t="s">
        <v>22</v>
      </c>
      <c r="D1" s="52"/>
      <c r="K1" s="33" t="s">
        <v>46</v>
      </c>
      <c r="L1" s="33" t="s">
        <v>47</v>
      </c>
    </row>
    <row r="2" spans="1:37" ht="15.75" x14ac:dyDescent="0.2">
      <c r="A2" s="7" t="s">
        <v>18</v>
      </c>
      <c r="B2" s="15" t="s">
        <v>19</v>
      </c>
      <c r="C2" s="7" t="s">
        <v>18</v>
      </c>
      <c r="D2" s="15" t="s">
        <v>19</v>
      </c>
      <c r="E2" s="33" t="s">
        <v>54</v>
      </c>
      <c r="F2" s="33" t="s">
        <v>55</v>
      </c>
      <c r="G2" s="33" t="s">
        <v>56</v>
      </c>
      <c r="H2" s="33" t="s">
        <v>57</v>
      </c>
      <c r="K2" s="33" t="s">
        <v>53</v>
      </c>
      <c r="L2" s="33" t="s">
        <v>53</v>
      </c>
      <c r="O2" s="53" t="s">
        <v>52</v>
      </c>
      <c r="P2" s="53"/>
      <c r="Q2" s="53"/>
      <c r="R2" s="53"/>
      <c r="S2" s="53"/>
    </row>
    <row r="3" spans="1:37" x14ac:dyDescent="0.2">
      <c r="A3" s="14">
        <v>0</v>
      </c>
      <c r="B3" s="35">
        <v>0.54800000000000004</v>
      </c>
      <c r="C3" s="14">
        <v>0</v>
      </c>
      <c r="D3" s="35">
        <v>0.53800000000000003</v>
      </c>
      <c r="E3" t="b">
        <f>B3&lt;0.6</f>
        <v>1</v>
      </c>
      <c r="F3" t="b">
        <f>D3&lt;0.6</f>
        <v>1</v>
      </c>
      <c r="G3" t="b">
        <f>B3&gt;1.7</f>
        <v>0</v>
      </c>
      <c r="H3" t="b">
        <f>D3&gt;1.7</f>
        <v>0</v>
      </c>
      <c r="K3">
        <f>AVERAGE(B3:B74)</f>
        <v>1.1345277777777776</v>
      </c>
      <c r="L3">
        <f>AVERAGE(D3:D73)</f>
        <v>1.1438028169014087</v>
      </c>
      <c r="O3" s="34" t="s">
        <v>75</v>
      </c>
      <c r="P3" s="34" t="s">
        <v>76</v>
      </c>
      <c r="Q3" s="34" t="s">
        <v>77</v>
      </c>
      <c r="R3" s="34" t="s">
        <v>78</v>
      </c>
      <c r="S3" s="34" t="s">
        <v>79</v>
      </c>
      <c r="T3" s="34" t="s">
        <v>53</v>
      </c>
      <c r="U3" s="34" t="s">
        <v>60</v>
      </c>
      <c r="V3" s="34" t="s">
        <v>74</v>
      </c>
      <c r="W3" s="34" t="s">
        <v>69</v>
      </c>
    </row>
    <row r="4" spans="1:37" x14ac:dyDescent="0.2">
      <c r="A4">
        <v>1708</v>
      </c>
      <c r="B4">
        <v>0.56399999999999995</v>
      </c>
      <c r="C4">
        <v>1704</v>
      </c>
      <c r="D4">
        <v>0.57999999999999996</v>
      </c>
      <c r="E4" t="b">
        <f t="shared" ref="E4:E67" si="0">B4&lt;0.6</f>
        <v>1</v>
      </c>
      <c r="F4" t="b">
        <f t="shared" ref="F4:F67" si="1">D4&lt;0.6</f>
        <v>1</v>
      </c>
      <c r="G4" t="b">
        <f t="shared" ref="G4:G50" si="2">B4&gt;1.7</f>
        <v>0</v>
      </c>
      <c r="H4" t="b">
        <f t="shared" ref="H4:H50" si="3">D4&gt;1.7</f>
        <v>0</v>
      </c>
    </row>
    <row r="5" spans="1:37" x14ac:dyDescent="0.2">
      <c r="A5">
        <v>3412</v>
      </c>
      <c r="B5">
        <v>0.73799999999999999</v>
      </c>
      <c r="C5">
        <v>3400</v>
      </c>
      <c r="D5">
        <v>0.76700000000000002</v>
      </c>
      <c r="E5" t="b">
        <f t="shared" si="0"/>
        <v>0</v>
      </c>
      <c r="F5" t="b">
        <f t="shared" si="1"/>
        <v>0</v>
      </c>
      <c r="G5" t="b">
        <f t="shared" si="2"/>
        <v>0</v>
      </c>
      <c r="H5" t="b">
        <f t="shared" si="3"/>
        <v>0</v>
      </c>
      <c r="N5" t="s">
        <v>80</v>
      </c>
      <c r="O5">
        <f>A15-A3</f>
        <v>21000</v>
      </c>
      <c r="P5">
        <f>A27-A15</f>
        <v>21132</v>
      </c>
      <c r="Q5">
        <f>A39-A27</f>
        <v>21132</v>
      </c>
      <c r="R5">
        <f>A51-A39</f>
        <v>21124</v>
      </c>
      <c r="S5">
        <f>A62-A50</f>
        <v>21400</v>
      </c>
      <c r="T5" s="40">
        <f>AVERAGE(O5:S5)</f>
        <v>21157.599999999999</v>
      </c>
      <c r="U5" s="29">
        <f>_xlfn.STDEV.S(O5:S5)</f>
        <v>146.65878766715616</v>
      </c>
      <c r="V5">
        <f>-_xlfn.T.INV(0.025, 4)</f>
        <v>2.7764451051977934</v>
      </c>
      <c r="W5" s="29">
        <f>V5*U5/SQRT(5)</f>
        <v>182.10093666651801</v>
      </c>
      <c r="AB5" s="53" t="s">
        <v>58</v>
      </c>
      <c r="AC5" s="53"/>
      <c r="AD5" s="53"/>
      <c r="AE5" s="53"/>
      <c r="AF5" s="53"/>
    </row>
    <row r="6" spans="1:37" x14ac:dyDescent="0.2">
      <c r="A6">
        <v>5156</v>
      </c>
      <c r="B6">
        <v>0.999</v>
      </c>
      <c r="C6">
        <v>5116</v>
      </c>
      <c r="D6">
        <v>1.0249999999999999</v>
      </c>
      <c r="E6" t="b">
        <f t="shared" si="0"/>
        <v>0</v>
      </c>
      <c r="F6" t="b">
        <f t="shared" si="1"/>
        <v>0</v>
      </c>
      <c r="G6" t="b">
        <f t="shared" si="2"/>
        <v>0</v>
      </c>
      <c r="H6" t="b">
        <f t="shared" si="3"/>
        <v>0</v>
      </c>
      <c r="N6" t="s">
        <v>81</v>
      </c>
      <c r="O6">
        <f>C15-C3</f>
        <v>20912</v>
      </c>
      <c r="P6">
        <f>C27-C15</f>
        <v>21104</v>
      </c>
      <c r="Q6">
        <f>C39-C27</f>
        <v>21136</v>
      </c>
      <c r="R6">
        <f>C51-C39</f>
        <v>21096</v>
      </c>
      <c r="S6">
        <f>C62-C50</f>
        <v>21304</v>
      </c>
      <c r="T6" s="40">
        <f>AVERAGE(O6:S6)</f>
        <v>21110.400000000001</v>
      </c>
      <c r="U6" s="29">
        <f>_xlfn.STDEV.S(O6:S6)</f>
        <v>139.41592448497411</v>
      </c>
      <c r="V6">
        <f>-_xlfn.T.INV(0.025, 4)</f>
        <v>2.7764451051977934</v>
      </c>
      <c r="W6" s="29">
        <f>V6*U6/SQRT(5)</f>
        <v>173.107734209287</v>
      </c>
      <c r="AB6" s="34" t="s">
        <v>61</v>
      </c>
      <c r="AC6" s="34" t="s">
        <v>48</v>
      </c>
      <c r="AD6" s="34" t="s">
        <v>49</v>
      </c>
      <c r="AE6" s="34" t="s">
        <v>50</v>
      </c>
      <c r="AF6" s="34" t="s">
        <v>51</v>
      </c>
      <c r="AG6" s="34" t="s">
        <v>53</v>
      </c>
      <c r="AH6" s="34" t="s">
        <v>60</v>
      </c>
      <c r="AI6" s="34" t="s">
        <v>68</v>
      </c>
      <c r="AJ6" s="34" t="s">
        <v>69</v>
      </c>
      <c r="AK6" s="34"/>
    </row>
    <row r="7" spans="1:37" x14ac:dyDescent="0.2">
      <c r="A7">
        <v>6908</v>
      </c>
      <c r="B7">
        <v>1.286</v>
      </c>
      <c r="C7">
        <v>6828</v>
      </c>
      <c r="D7">
        <v>1.3049999999999999</v>
      </c>
      <c r="E7" t="b">
        <f t="shared" si="0"/>
        <v>0</v>
      </c>
      <c r="F7" t="b">
        <f t="shared" si="1"/>
        <v>0</v>
      </c>
      <c r="G7" t="b">
        <f t="shared" si="2"/>
        <v>0</v>
      </c>
      <c r="H7" t="b">
        <f t="shared" si="3"/>
        <v>0</v>
      </c>
      <c r="AA7">
        <v>10</v>
      </c>
      <c r="AB7" s="21">
        <f t="shared" ref="AB7:AF8" si="4">1/O5*10^6</f>
        <v>47.61904761904762</v>
      </c>
      <c r="AC7" s="21">
        <f t="shared" si="4"/>
        <v>47.321597577134206</v>
      </c>
      <c r="AD7" s="21">
        <f t="shared" si="4"/>
        <v>47.321597577134206</v>
      </c>
      <c r="AE7" s="21">
        <f t="shared" si="4"/>
        <v>47.339519030486649</v>
      </c>
      <c r="AF7" s="21">
        <f t="shared" si="4"/>
        <v>46.728971962616818</v>
      </c>
      <c r="AG7">
        <f>AVERAGE(AB7:AF7)</f>
        <v>47.266146753283905</v>
      </c>
      <c r="AH7" s="39">
        <f>_xlfn.STDEV.S(AB7:AF7)</f>
        <v>0.32581776178497363</v>
      </c>
      <c r="AI7">
        <f>-_xlfn.T.INV(0.025, 4)</f>
        <v>2.7764451051977934</v>
      </c>
      <c r="AJ7" s="25">
        <f>AI7*AH7/SQRT(5)</f>
        <v>0.40455618478373195</v>
      </c>
    </row>
    <row r="8" spans="1:37" x14ac:dyDescent="0.2">
      <c r="A8">
        <v>8676</v>
      </c>
      <c r="B8">
        <v>1.56</v>
      </c>
      <c r="C8">
        <v>8580</v>
      </c>
      <c r="D8">
        <v>1.579</v>
      </c>
      <c r="E8" t="b">
        <f t="shared" si="0"/>
        <v>0</v>
      </c>
      <c r="F8" t="b">
        <f t="shared" si="1"/>
        <v>0</v>
      </c>
      <c r="G8" t="b">
        <f t="shared" si="2"/>
        <v>0</v>
      </c>
      <c r="H8" t="b">
        <f t="shared" si="3"/>
        <v>0</v>
      </c>
      <c r="K8" s="33" t="s">
        <v>31</v>
      </c>
      <c r="O8" t="s">
        <v>65</v>
      </c>
      <c r="AA8">
        <v>5</v>
      </c>
      <c r="AB8" s="21">
        <f t="shared" si="4"/>
        <v>47.819433817903594</v>
      </c>
      <c r="AC8" s="21">
        <f t="shared" si="4"/>
        <v>47.384382107657316</v>
      </c>
      <c r="AD8" s="21">
        <f t="shared" si="4"/>
        <v>47.312641937925811</v>
      </c>
      <c r="AE8" s="21">
        <f t="shared" si="4"/>
        <v>47.402351156617364</v>
      </c>
      <c r="AF8" s="21">
        <f t="shared" si="4"/>
        <v>46.939541870071345</v>
      </c>
      <c r="AG8">
        <f>AVERAGE(AB8:AF8)</f>
        <v>47.371670178035082</v>
      </c>
      <c r="AH8" s="39">
        <f>_xlfn.STDEV.S(AB8:AF8)</f>
        <v>0.31297539857941931</v>
      </c>
      <c r="AI8">
        <f>-_xlfn.T.INV(0.025, 4)</f>
        <v>2.7764451051977934</v>
      </c>
      <c r="AJ8" s="25">
        <f>AI8*AH8/SQRT(5)</f>
        <v>0.38861028473953846</v>
      </c>
    </row>
    <row r="9" spans="1:37" x14ac:dyDescent="0.2">
      <c r="A9" s="36">
        <v>10428</v>
      </c>
      <c r="B9" s="36">
        <v>1.76</v>
      </c>
      <c r="C9" s="36">
        <v>10348</v>
      </c>
      <c r="D9" s="36">
        <v>1.7629999999999999</v>
      </c>
      <c r="E9" t="b">
        <f t="shared" si="0"/>
        <v>0</v>
      </c>
      <c r="F9" t="b">
        <f t="shared" si="1"/>
        <v>0</v>
      </c>
      <c r="G9" t="b">
        <f t="shared" si="2"/>
        <v>1</v>
      </c>
      <c r="H9" t="b">
        <f t="shared" si="3"/>
        <v>1</v>
      </c>
      <c r="K9" s="33" t="s">
        <v>46</v>
      </c>
      <c r="L9" s="33" t="s">
        <v>47</v>
      </c>
      <c r="O9" t="s">
        <v>82</v>
      </c>
      <c r="P9" t="s">
        <v>83</v>
      </c>
    </row>
    <row r="10" spans="1:37" x14ac:dyDescent="0.2">
      <c r="A10">
        <v>12180</v>
      </c>
      <c r="B10">
        <v>1.7210000000000001</v>
      </c>
      <c r="C10">
        <v>12116</v>
      </c>
      <c r="D10">
        <v>1.7110000000000001</v>
      </c>
      <c r="E10" t="b">
        <f t="shared" si="0"/>
        <v>0</v>
      </c>
      <c r="F10" t="b">
        <f t="shared" si="1"/>
        <v>0</v>
      </c>
      <c r="G10" t="b">
        <f t="shared" si="2"/>
        <v>1</v>
      </c>
      <c r="H10" t="b">
        <f t="shared" si="3"/>
        <v>1</v>
      </c>
      <c r="K10" s="39">
        <f>'Analog Voltage'!N101</f>
        <v>1.6999999999999904E-2</v>
      </c>
      <c r="L10" s="39">
        <f>3.3/32/2</f>
        <v>5.1562499999999997E-2</v>
      </c>
      <c r="N10" t="s">
        <v>80</v>
      </c>
      <c r="O10" s="21">
        <f>1/T5*10^6</f>
        <v>47.264340000756235</v>
      </c>
      <c r="P10" s="39">
        <f>W5/(T5)^2*10^6</f>
        <v>0.40679853031830099</v>
      </c>
      <c r="AB10" s="53" t="s">
        <v>59</v>
      </c>
      <c r="AC10" s="53"/>
      <c r="AD10" s="53"/>
      <c r="AE10" s="53"/>
      <c r="AF10" s="53"/>
    </row>
    <row r="11" spans="1:37" x14ac:dyDescent="0.2">
      <c r="A11">
        <v>13956</v>
      </c>
      <c r="B11">
        <v>1.5309999999999999</v>
      </c>
      <c r="C11">
        <v>13884</v>
      </c>
      <c r="D11">
        <v>1.5109999999999999</v>
      </c>
      <c r="E11" t="b">
        <f t="shared" si="0"/>
        <v>0</v>
      </c>
      <c r="F11" t="b">
        <f t="shared" si="1"/>
        <v>0</v>
      </c>
      <c r="G11" t="b">
        <f t="shared" si="2"/>
        <v>0</v>
      </c>
      <c r="H11" t="b">
        <f t="shared" si="3"/>
        <v>0</v>
      </c>
      <c r="N11" t="s">
        <v>81</v>
      </c>
      <c r="O11" s="21">
        <f>1/T6*10^6</f>
        <v>47.370016674245868</v>
      </c>
      <c r="P11" s="39">
        <f>W6/(T6)^2*10^6</f>
        <v>0.38843964377438828</v>
      </c>
      <c r="AB11" s="34" t="s">
        <v>61</v>
      </c>
      <c r="AC11" s="34" t="s">
        <v>48</v>
      </c>
      <c r="AD11" s="34" t="s">
        <v>49</v>
      </c>
      <c r="AE11" s="34" t="s">
        <v>50</v>
      </c>
      <c r="AF11" s="34" t="s">
        <v>51</v>
      </c>
      <c r="AG11" s="34" t="s">
        <v>53</v>
      </c>
      <c r="AH11" s="34" t="s">
        <v>60</v>
      </c>
      <c r="AI11" s="34" t="s">
        <v>68</v>
      </c>
      <c r="AJ11" s="34" t="s">
        <v>69</v>
      </c>
      <c r="AK11" s="34" t="s">
        <v>70</v>
      </c>
    </row>
    <row r="12" spans="1:37" x14ac:dyDescent="0.2">
      <c r="A12">
        <v>15724</v>
      </c>
      <c r="B12">
        <v>1.2629999999999999</v>
      </c>
      <c r="C12">
        <v>15652</v>
      </c>
      <c r="D12">
        <v>1.2410000000000001</v>
      </c>
      <c r="E12" t="b">
        <f t="shared" si="0"/>
        <v>0</v>
      </c>
      <c r="F12" t="b">
        <f t="shared" si="1"/>
        <v>0</v>
      </c>
      <c r="G12" t="b">
        <f t="shared" si="2"/>
        <v>0</v>
      </c>
      <c r="H12" t="b">
        <f t="shared" si="3"/>
        <v>0</v>
      </c>
      <c r="AA12">
        <v>10</v>
      </c>
      <c r="AB12">
        <f>B9-B3</f>
        <v>1.212</v>
      </c>
      <c r="AC12">
        <f>B21-B15</f>
        <v>1.234</v>
      </c>
      <c r="AD12">
        <f>B33-B27</f>
        <v>1.234</v>
      </c>
      <c r="AE12">
        <f>B45-B39</f>
        <v>1.206</v>
      </c>
      <c r="AF12">
        <f>B56-B50</f>
        <v>1.1989999999999998</v>
      </c>
      <c r="AG12">
        <f>AVERAGE(AB12:AF12)</f>
        <v>1.2169999999999999</v>
      </c>
      <c r="AH12" s="25">
        <f>_xlfn.STDEV.S(AB12:AF12)</f>
        <v>1.618641405623869E-2</v>
      </c>
      <c r="AI12">
        <f>-_xlfn.T.INV(0.025, 4)</f>
        <v>2.7764451051977934</v>
      </c>
      <c r="AJ12" s="25">
        <f t="shared" ref="AJ12:AJ13" si="5">AI12*AH12/SQRT(5)</f>
        <v>2.0098087593650941E-2</v>
      </c>
      <c r="AK12" s="25">
        <f>SQRT(K10^2+AJ12^2)</f>
        <v>2.6323622944459273E-2</v>
      </c>
    </row>
    <row r="13" spans="1:37" x14ac:dyDescent="0.2">
      <c r="A13">
        <v>17492</v>
      </c>
      <c r="B13">
        <v>0.98299999999999998</v>
      </c>
      <c r="C13">
        <v>17420</v>
      </c>
      <c r="D13">
        <v>0.96</v>
      </c>
      <c r="E13" t="b">
        <f t="shared" si="0"/>
        <v>0</v>
      </c>
      <c r="F13" t="b">
        <f t="shared" si="1"/>
        <v>0</v>
      </c>
      <c r="G13" t="b">
        <f t="shared" si="2"/>
        <v>0</v>
      </c>
      <c r="H13" t="b">
        <f t="shared" si="3"/>
        <v>0</v>
      </c>
      <c r="O13" s="53" t="s">
        <v>59</v>
      </c>
      <c r="P13" s="53"/>
      <c r="Q13" s="53"/>
      <c r="R13" s="53"/>
      <c r="S13" s="53"/>
      <c r="AA13">
        <v>5</v>
      </c>
      <c r="AB13">
        <f>D9-D3</f>
        <v>1.2249999999999999</v>
      </c>
      <c r="AC13">
        <f>D21-D15</f>
        <v>1.2370000000000001</v>
      </c>
      <c r="AD13">
        <f>D33-D27</f>
        <v>1.2279999999999998</v>
      </c>
      <c r="AE13">
        <f>D44-D39</f>
        <v>1.1920000000000002</v>
      </c>
      <c r="AF13">
        <f>D56-D50</f>
        <v>1.2149999999999999</v>
      </c>
      <c r="AG13" s="21">
        <f>AVERAGE(AB13:AF13)</f>
        <v>1.2193999999999998</v>
      </c>
      <c r="AH13" s="25">
        <f>_xlfn.STDEV.S(AB13:AF13)</f>
        <v>1.7213366899011869E-2</v>
      </c>
      <c r="AI13">
        <f>-_xlfn.T.INV(0.025, 4)</f>
        <v>2.7764451051977934</v>
      </c>
      <c r="AJ13" s="25">
        <f t="shared" si="5"/>
        <v>2.1373217966375407E-2</v>
      </c>
      <c r="AK13" s="25">
        <f>SQRT(AJ13^2+L10^2)</f>
        <v>5.5816716604330928E-2</v>
      </c>
    </row>
    <row r="14" spans="1:37" x14ac:dyDescent="0.2">
      <c r="A14">
        <v>19240</v>
      </c>
      <c r="B14" s="33">
        <v>0.71499999999999997</v>
      </c>
      <c r="C14">
        <v>19168</v>
      </c>
      <c r="D14">
        <v>0.69599999999999995</v>
      </c>
      <c r="E14" t="b">
        <f t="shared" si="0"/>
        <v>0</v>
      </c>
      <c r="F14" t="b">
        <f t="shared" si="1"/>
        <v>0</v>
      </c>
      <c r="G14" t="b">
        <f t="shared" si="2"/>
        <v>0</v>
      </c>
      <c r="H14" t="b">
        <f t="shared" si="3"/>
        <v>0</v>
      </c>
      <c r="O14" s="34" t="s">
        <v>75</v>
      </c>
      <c r="P14" s="34" t="s">
        <v>76</v>
      </c>
      <c r="Q14" s="34" t="s">
        <v>77</v>
      </c>
      <c r="R14" s="34" t="s">
        <v>78</v>
      </c>
      <c r="S14" s="34" t="s">
        <v>79</v>
      </c>
      <c r="T14" s="34" t="s">
        <v>89</v>
      </c>
      <c r="U14" s="34" t="s">
        <v>88</v>
      </c>
      <c r="V14" s="34" t="s">
        <v>90</v>
      </c>
      <c r="W14" s="34" t="s">
        <v>69</v>
      </c>
      <c r="X14" s="34" t="s">
        <v>72</v>
      </c>
      <c r="Y14" s="34" t="s">
        <v>70</v>
      </c>
    </row>
    <row r="15" spans="1:37" x14ac:dyDescent="0.2">
      <c r="A15" s="14">
        <v>21000</v>
      </c>
      <c r="B15" s="14">
        <v>0.53800000000000003</v>
      </c>
      <c r="C15" s="14">
        <v>20912</v>
      </c>
      <c r="D15" s="35">
        <v>0.53500000000000003</v>
      </c>
      <c r="E15" t="b">
        <f t="shared" si="0"/>
        <v>1</v>
      </c>
      <c r="F15" t="b">
        <f t="shared" si="1"/>
        <v>1</v>
      </c>
      <c r="G15" t="b">
        <f t="shared" si="2"/>
        <v>0</v>
      </c>
      <c r="H15" t="b">
        <f t="shared" si="3"/>
        <v>0</v>
      </c>
      <c r="N15" t="s">
        <v>84</v>
      </c>
      <c r="O15">
        <f>B3</f>
        <v>0.54800000000000004</v>
      </c>
      <c r="P15">
        <f>B15</f>
        <v>0.53800000000000003</v>
      </c>
      <c r="Q15">
        <f>B27</f>
        <v>0.53200000000000003</v>
      </c>
      <c r="R15">
        <f>B39</f>
        <v>0.54100000000000004</v>
      </c>
      <c r="S15">
        <f>B50</f>
        <v>0.56100000000000005</v>
      </c>
      <c r="T15">
        <f>AVERAGE(O15:S15)</f>
        <v>0.54400000000000004</v>
      </c>
      <c r="U15" s="31">
        <f>_xlfn.STDEV.S(O15:S15)</f>
        <v>1.1113055385446446E-2</v>
      </c>
      <c r="V15" s="25">
        <f>-_xlfn.T.INV(0.025, 4)</f>
        <v>2.7764451051977934</v>
      </c>
      <c r="W15" s="39">
        <f>V15*U15/SQRT(5)</f>
        <v>1.3798680782153308E-2</v>
      </c>
      <c r="X15" s="39">
        <f>K10</f>
        <v>1.6999999999999904E-2</v>
      </c>
      <c r="Y15" s="25">
        <f>SQRT(W15^2+X15^2)</f>
        <v>2.1895286966097608E-2</v>
      </c>
      <c r="AG15" t="s">
        <v>71</v>
      </c>
    </row>
    <row r="16" spans="1:37" x14ac:dyDescent="0.2">
      <c r="A16">
        <v>22744</v>
      </c>
      <c r="B16">
        <v>0.59299999999999997</v>
      </c>
      <c r="C16">
        <v>22664</v>
      </c>
      <c r="D16">
        <v>0.60599999999999998</v>
      </c>
      <c r="E16" t="b">
        <f t="shared" si="0"/>
        <v>1</v>
      </c>
      <c r="F16" t="b">
        <f t="shared" si="1"/>
        <v>0</v>
      </c>
      <c r="G16" t="b">
        <f t="shared" si="2"/>
        <v>0</v>
      </c>
      <c r="H16" t="b">
        <f t="shared" si="3"/>
        <v>0</v>
      </c>
      <c r="N16" t="s">
        <v>85</v>
      </c>
      <c r="O16">
        <f>D3</f>
        <v>0.53800000000000003</v>
      </c>
      <c r="P16">
        <f>D15</f>
        <v>0.53500000000000003</v>
      </c>
      <c r="Q16">
        <f>D27</f>
        <v>0.53500000000000003</v>
      </c>
      <c r="R16">
        <f>D39</f>
        <v>0.55100000000000005</v>
      </c>
      <c r="S16">
        <f>D50</f>
        <v>0.55100000000000005</v>
      </c>
      <c r="T16">
        <f t="shared" ref="T16:T18" si="6">AVERAGE(O16:S16)</f>
        <v>0.54200000000000004</v>
      </c>
      <c r="U16" s="31">
        <f t="shared" ref="U16:U18" si="7">_xlfn.STDEV.S(O16:S16)</f>
        <v>8.3066238629180816E-3</v>
      </c>
      <c r="V16" s="25">
        <f t="shared" ref="V16:V18" si="8">-_xlfn.T.INV(0.025, 4)</f>
        <v>2.7764451051977934</v>
      </c>
      <c r="W16" s="39">
        <f t="shared" ref="W16:W18" si="9">V16*U16/SQRT(5)</f>
        <v>1.0314035797205662E-2</v>
      </c>
      <c r="X16" s="39">
        <f>L10</f>
        <v>5.1562499999999997E-2</v>
      </c>
      <c r="Y16" s="25">
        <f t="shared" ref="Y16:Y18" si="10">SQRT(W16^2+X16^2)</f>
        <v>5.2583939950103013E-2</v>
      </c>
      <c r="AG16" t="s">
        <v>65</v>
      </c>
      <c r="AH16" t="s">
        <v>66</v>
      </c>
    </row>
    <row r="17" spans="1:36" x14ac:dyDescent="0.2">
      <c r="A17">
        <v>24488</v>
      </c>
      <c r="B17">
        <v>0.79300000000000004</v>
      </c>
      <c r="C17">
        <v>24408</v>
      </c>
      <c r="D17">
        <v>0.81499999999999995</v>
      </c>
      <c r="E17" t="b">
        <f t="shared" si="0"/>
        <v>0</v>
      </c>
      <c r="F17" t="b">
        <f t="shared" si="1"/>
        <v>0</v>
      </c>
      <c r="G17" t="b">
        <f t="shared" si="2"/>
        <v>0</v>
      </c>
      <c r="H17" t="b">
        <f t="shared" si="3"/>
        <v>0</v>
      </c>
      <c r="N17" t="s">
        <v>86</v>
      </c>
      <c r="O17" s="21">
        <f>B9</f>
        <v>1.76</v>
      </c>
      <c r="P17">
        <f>B21</f>
        <v>1.772</v>
      </c>
      <c r="Q17">
        <f>B33</f>
        <v>1.766</v>
      </c>
      <c r="R17">
        <f>B45</f>
        <v>1.7470000000000001</v>
      </c>
      <c r="S17" s="21">
        <f>B56</f>
        <v>1.76</v>
      </c>
      <c r="T17">
        <f t="shared" si="6"/>
        <v>1.7609999999999999</v>
      </c>
      <c r="U17" s="31">
        <f t="shared" si="7"/>
        <v>9.2736184954956696E-3</v>
      </c>
      <c r="V17" s="25">
        <f t="shared" si="8"/>
        <v>2.7764451051977934</v>
      </c>
      <c r="W17" s="39">
        <f t="shared" si="9"/>
        <v>1.1514718218933529E-2</v>
      </c>
      <c r="X17" s="39">
        <f>K10</f>
        <v>1.6999999999999904E-2</v>
      </c>
      <c r="Y17" s="25">
        <f t="shared" si="10"/>
        <v>2.0532626126763143E-2</v>
      </c>
      <c r="AG17" t="s">
        <v>69</v>
      </c>
      <c r="AH17" t="s">
        <v>69</v>
      </c>
      <c r="AI17" t="s">
        <v>72</v>
      </c>
      <c r="AJ17" t="s">
        <v>70</v>
      </c>
    </row>
    <row r="18" spans="1:36" x14ac:dyDescent="0.2">
      <c r="A18">
        <v>26252</v>
      </c>
      <c r="B18">
        <v>1.0669999999999999</v>
      </c>
      <c r="C18">
        <v>26156</v>
      </c>
      <c r="D18">
        <v>1.0860000000000001</v>
      </c>
      <c r="E18" t="b">
        <f t="shared" si="0"/>
        <v>0</v>
      </c>
      <c r="F18" t="b">
        <f t="shared" si="1"/>
        <v>0</v>
      </c>
      <c r="G18" t="b">
        <f t="shared" si="2"/>
        <v>0</v>
      </c>
      <c r="H18" t="b">
        <f t="shared" si="3"/>
        <v>0</v>
      </c>
      <c r="N18" t="s">
        <v>87</v>
      </c>
      <c r="O18">
        <f>D9</f>
        <v>1.7629999999999999</v>
      </c>
      <c r="P18">
        <f>D21</f>
        <v>1.772</v>
      </c>
      <c r="Q18">
        <f>D33</f>
        <v>1.7629999999999999</v>
      </c>
      <c r="R18">
        <f>D44</f>
        <v>1.7430000000000001</v>
      </c>
      <c r="S18">
        <f>D56</f>
        <v>1.766</v>
      </c>
      <c r="T18" s="21">
        <f t="shared" si="6"/>
        <v>1.7614000000000001</v>
      </c>
      <c r="U18" s="31">
        <f t="shared" si="7"/>
        <v>1.0922453936730473E-2</v>
      </c>
      <c r="V18" s="25">
        <f t="shared" si="8"/>
        <v>2.7764451051977934</v>
      </c>
      <c r="W18" s="39">
        <f t="shared" si="9"/>
        <v>1.3562017825277202E-2</v>
      </c>
      <c r="X18" s="39">
        <f>L10</f>
        <v>5.1562499999999997E-2</v>
      </c>
      <c r="Y18" s="25">
        <f t="shared" si="10"/>
        <v>5.3316223926147814E-2</v>
      </c>
      <c r="AF18" t="s">
        <v>63</v>
      </c>
      <c r="AG18" s="25">
        <f>AJ7</f>
        <v>0.40455618478373195</v>
      </c>
      <c r="AH18" s="25">
        <f>AJ12</f>
        <v>2.0098087593650941E-2</v>
      </c>
      <c r="AI18" s="39">
        <f>K10*SQRT(2)</f>
        <v>2.4041630560342482E-2</v>
      </c>
      <c r="AJ18" s="25">
        <f>SQRT(AH18^2+AI18^2)</f>
        <v>3.133581217907172E-2</v>
      </c>
    </row>
    <row r="19" spans="1:36" x14ac:dyDescent="0.2">
      <c r="A19">
        <v>28020</v>
      </c>
      <c r="B19">
        <v>1.3540000000000001</v>
      </c>
      <c r="C19">
        <v>27908</v>
      </c>
      <c r="D19">
        <v>1.373</v>
      </c>
      <c r="E19" t="b">
        <f t="shared" si="0"/>
        <v>0</v>
      </c>
      <c r="F19" t="b">
        <f t="shared" si="1"/>
        <v>0</v>
      </c>
      <c r="G19" t="b">
        <f t="shared" si="2"/>
        <v>0</v>
      </c>
      <c r="H19" t="b">
        <f t="shared" si="3"/>
        <v>0</v>
      </c>
      <c r="AA19" s="33" t="s">
        <v>62</v>
      </c>
      <c r="AF19" t="s">
        <v>64</v>
      </c>
      <c r="AG19" s="25">
        <f>AJ8</f>
        <v>0.38861028473953846</v>
      </c>
      <c r="AH19" s="25">
        <f>AJ13</f>
        <v>2.1373217966375407E-2</v>
      </c>
      <c r="AI19" s="39">
        <f>L10*SQRT(2)</f>
        <v>7.2920386809862708E-2</v>
      </c>
      <c r="AJ19" s="25">
        <f>SQRT(AH19^2+AI19^2)</f>
        <v>7.5988138934561314E-2</v>
      </c>
    </row>
    <row r="20" spans="1:36" x14ac:dyDescent="0.2">
      <c r="A20">
        <v>29788</v>
      </c>
      <c r="B20">
        <v>1.6240000000000001</v>
      </c>
      <c r="C20">
        <v>29676</v>
      </c>
      <c r="D20">
        <v>1.64</v>
      </c>
      <c r="E20" t="b">
        <f t="shared" si="0"/>
        <v>0</v>
      </c>
      <c r="F20" t="b">
        <f t="shared" si="1"/>
        <v>0</v>
      </c>
      <c r="G20" t="b">
        <f t="shared" si="2"/>
        <v>0</v>
      </c>
      <c r="H20" t="b">
        <f t="shared" si="3"/>
        <v>0</v>
      </c>
      <c r="O20" s="41" t="str">
        <f t="shared" ref="O20:T20" si="11">T14</f>
        <v>Nominal Value</v>
      </c>
      <c r="P20" s="41" t="str">
        <f t="shared" si="11"/>
        <v>Stdev</v>
      </c>
      <c r="Q20" s="41" t="str">
        <f t="shared" si="11"/>
        <v>T INV</v>
      </c>
      <c r="R20" s="41" t="str">
        <f t="shared" si="11"/>
        <v>P_x</v>
      </c>
      <c r="S20" s="41" t="str">
        <f t="shared" si="11"/>
        <v>B_x</v>
      </c>
      <c r="T20" s="41" t="str">
        <f t="shared" si="11"/>
        <v>U_x</v>
      </c>
      <c r="AA20" s="33" t="s">
        <v>65</v>
      </c>
      <c r="AB20" s="33" t="s">
        <v>66</v>
      </c>
      <c r="AC20" s="33" t="s">
        <v>67</v>
      </c>
    </row>
    <row r="21" spans="1:36" x14ac:dyDescent="0.2">
      <c r="A21" s="37">
        <v>31556</v>
      </c>
      <c r="B21" s="37">
        <v>1.772</v>
      </c>
      <c r="C21" s="37">
        <v>31444</v>
      </c>
      <c r="D21" s="37">
        <v>1.772</v>
      </c>
      <c r="E21" t="b">
        <f t="shared" si="0"/>
        <v>0</v>
      </c>
      <c r="F21" t="b">
        <f t="shared" si="1"/>
        <v>0</v>
      </c>
      <c r="G21" t="b">
        <f t="shared" si="2"/>
        <v>1</v>
      </c>
      <c r="H21" t="b">
        <f t="shared" si="3"/>
        <v>1</v>
      </c>
      <c r="N21" t="s">
        <v>84</v>
      </c>
      <c r="O21">
        <f t="shared" ref="O21:T24" si="12">T15</f>
        <v>0.54400000000000004</v>
      </c>
      <c r="P21" s="31">
        <f t="shared" si="12"/>
        <v>1.1113055385446446E-2</v>
      </c>
      <c r="Q21" s="25">
        <f t="shared" si="12"/>
        <v>2.7764451051977934</v>
      </c>
      <c r="R21" s="39">
        <f t="shared" si="12"/>
        <v>1.3798680782153308E-2</v>
      </c>
      <c r="S21" s="39">
        <f t="shared" si="12"/>
        <v>1.6999999999999904E-2</v>
      </c>
      <c r="T21" s="25">
        <f t="shared" si="12"/>
        <v>2.1895286966097608E-2</v>
      </c>
      <c r="Z21" s="33" t="s">
        <v>63</v>
      </c>
      <c r="AA21" s="21">
        <f>AG7</f>
        <v>47.266146753283905</v>
      </c>
      <c r="AB21">
        <f>AG12</f>
        <v>1.2169999999999999</v>
      </c>
      <c r="AC21" s="21">
        <f>K3</f>
        <v>1.1345277777777776</v>
      </c>
    </row>
    <row r="22" spans="1:36" x14ac:dyDescent="0.2">
      <c r="A22">
        <v>33324</v>
      </c>
      <c r="B22">
        <v>1.6890000000000001</v>
      </c>
      <c r="C22">
        <v>33212</v>
      </c>
      <c r="D22">
        <v>1.6759999999999999</v>
      </c>
      <c r="E22" t="b">
        <f t="shared" si="0"/>
        <v>0</v>
      </c>
      <c r="F22" t="b">
        <f t="shared" si="1"/>
        <v>0</v>
      </c>
      <c r="G22" t="b">
        <f t="shared" si="2"/>
        <v>0</v>
      </c>
      <c r="H22" t="b">
        <f t="shared" si="3"/>
        <v>0</v>
      </c>
      <c r="N22" t="s">
        <v>85</v>
      </c>
      <c r="O22">
        <f t="shared" si="12"/>
        <v>0.54200000000000004</v>
      </c>
      <c r="P22" s="31">
        <f t="shared" si="12"/>
        <v>8.3066238629180816E-3</v>
      </c>
      <c r="Q22" s="25">
        <f t="shared" si="12"/>
        <v>2.7764451051977934</v>
      </c>
      <c r="R22" s="39">
        <f t="shared" si="12"/>
        <v>1.0314035797205662E-2</v>
      </c>
      <c r="S22" s="39">
        <f t="shared" si="12"/>
        <v>5.1562499999999997E-2</v>
      </c>
      <c r="T22" s="25">
        <f t="shared" si="12"/>
        <v>5.2583939950103013E-2</v>
      </c>
      <c r="Z22" s="33" t="s">
        <v>64</v>
      </c>
      <c r="AA22" s="21">
        <f>AG8</f>
        <v>47.371670178035082</v>
      </c>
      <c r="AB22">
        <f>AG13</f>
        <v>1.2193999999999998</v>
      </c>
      <c r="AC22" s="21">
        <f>L3</f>
        <v>1.1438028169014087</v>
      </c>
    </row>
    <row r="23" spans="1:36" ht="15.75" x14ac:dyDescent="0.25">
      <c r="A23">
        <v>35100</v>
      </c>
      <c r="B23">
        <v>1.47</v>
      </c>
      <c r="C23">
        <v>34980</v>
      </c>
      <c r="D23">
        <v>1.4530000000000001</v>
      </c>
      <c r="E23" t="b">
        <f t="shared" si="0"/>
        <v>0</v>
      </c>
      <c r="F23" t="b">
        <f t="shared" si="1"/>
        <v>0</v>
      </c>
      <c r="G23" t="b">
        <f t="shared" si="2"/>
        <v>0</v>
      </c>
      <c r="H23" t="b">
        <f t="shared" si="3"/>
        <v>0</v>
      </c>
      <c r="N23" t="s">
        <v>86</v>
      </c>
      <c r="O23">
        <f t="shared" si="12"/>
        <v>1.7609999999999999</v>
      </c>
      <c r="P23" s="31">
        <f t="shared" si="12"/>
        <v>9.2736184954956696E-3</v>
      </c>
      <c r="Q23" s="25">
        <f t="shared" si="12"/>
        <v>2.7764451051977934</v>
      </c>
      <c r="R23" s="39">
        <f t="shared" si="12"/>
        <v>1.1514718218933529E-2</v>
      </c>
      <c r="S23" s="39">
        <f t="shared" si="12"/>
        <v>1.6999999999999904E-2</v>
      </c>
      <c r="T23" s="25">
        <f t="shared" si="12"/>
        <v>2.0532626126763143E-2</v>
      </c>
      <c r="Z23" t="s">
        <v>73</v>
      </c>
      <c r="AA23" s="2">
        <v>48.54</v>
      </c>
      <c r="AB23" s="10">
        <v>1.28</v>
      </c>
      <c r="AC23" s="2">
        <v>1.17</v>
      </c>
    </row>
    <row r="24" spans="1:36" x14ac:dyDescent="0.2">
      <c r="A24">
        <v>36860</v>
      </c>
      <c r="B24">
        <v>1.1990000000000001</v>
      </c>
      <c r="C24">
        <v>36748</v>
      </c>
      <c r="D24">
        <v>1.179</v>
      </c>
      <c r="E24" t="b">
        <f t="shared" si="0"/>
        <v>0</v>
      </c>
      <c r="F24" t="b">
        <f t="shared" si="1"/>
        <v>0</v>
      </c>
      <c r="G24" t="b">
        <f t="shared" si="2"/>
        <v>0</v>
      </c>
      <c r="H24" t="b">
        <f t="shared" si="3"/>
        <v>0</v>
      </c>
      <c r="N24" t="s">
        <v>87</v>
      </c>
      <c r="O24" s="21">
        <f t="shared" si="12"/>
        <v>1.7614000000000001</v>
      </c>
      <c r="P24" s="31">
        <f t="shared" si="12"/>
        <v>1.0922453936730473E-2</v>
      </c>
      <c r="Q24" s="25">
        <f t="shared" si="12"/>
        <v>2.7764451051977934</v>
      </c>
      <c r="R24" s="39">
        <f t="shared" si="12"/>
        <v>1.3562017825277202E-2</v>
      </c>
      <c r="S24" s="39">
        <f t="shared" si="12"/>
        <v>5.1562499999999997E-2</v>
      </c>
      <c r="T24" s="25">
        <f t="shared" si="12"/>
        <v>5.3316223926147814E-2</v>
      </c>
    </row>
    <row r="25" spans="1:36" x14ac:dyDescent="0.2">
      <c r="A25">
        <v>38628</v>
      </c>
      <c r="B25">
        <v>0.91500000000000004</v>
      </c>
      <c r="C25">
        <v>38524</v>
      </c>
      <c r="D25">
        <v>0.89600000000000002</v>
      </c>
      <c r="E25" t="b">
        <f t="shared" si="0"/>
        <v>0</v>
      </c>
      <c r="F25" t="b">
        <f t="shared" si="1"/>
        <v>0</v>
      </c>
      <c r="G25" t="b">
        <f t="shared" si="2"/>
        <v>0</v>
      </c>
      <c r="H25" t="b">
        <f t="shared" si="3"/>
        <v>0</v>
      </c>
    </row>
    <row r="26" spans="1:36" x14ac:dyDescent="0.2">
      <c r="A26">
        <v>40384</v>
      </c>
      <c r="B26">
        <v>0.65700000000000003</v>
      </c>
      <c r="C26">
        <v>40268</v>
      </c>
      <c r="D26">
        <v>0.64100000000000001</v>
      </c>
      <c r="E26" t="b">
        <f t="shared" si="0"/>
        <v>0</v>
      </c>
      <c r="F26" t="b">
        <f t="shared" si="1"/>
        <v>0</v>
      </c>
      <c r="G26" t="b">
        <f t="shared" si="2"/>
        <v>0</v>
      </c>
      <c r="H26" t="b">
        <f t="shared" si="3"/>
        <v>0</v>
      </c>
    </row>
    <row r="27" spans="1:36" x14ac:dyDescent="0.2">
      <c r="A27" s="14">
        <v>42132</v>
      </c>
      <c r="B27" s="35">
        <v>0.53200000000000003</v>
      </c>
      <c r="C27" s="14">
        <v>42016</v>
      </c>
      <c r="D27" s="35">
        <v>0.53500000000000003</v>
      </c>
      <c r="E27" t="b">
        <f t="shared" si="0"/>
        <v>1</v>
      </c>
      <c r="F27" t="b">
        <f t="shared" si="1"/>
        <v>1</v>
      </c>
      <c r="G27" t="b">
        <f t="shared" si="2"/>
        <v>0</v>
      </c>
      <c r="H27" t="b">
        <f t="shared" si="3"/>
        <v>0</v>
      </c>
      <c r="O27" s="41" t="s">
        <v>89</v>
      </c>
      <c r="P27" t="s">
        <v>70</v>
      </c>
    </row>
    <row r="28" spans="1:36" x14ac:dyDescent="0.2">
      <c r="A28">
        <v>43880</v>
      </c>
      <c r="B28">
        <v>0.63200000000000001</v>
      </c>
      <c r="C28">
        <v>43780</v>
      </c>
      <c r="D28">
        <v>0.64500000000000002</v>
      </c>
      <c r="E28" t="b">
        <f t="shared" si="0"/>
        <v>0</v>
      </c>
      <c r="F28" t="b">
        <f t="shared" si="1"/>
        <v>0</v>
      </c>
      <c r="G28" t="b">
        <f t="shared" si="2"/>
        <v>0</v>
      </c>
      <c r="H28" t="b">
        <f t="shared" si="3"/>
        <v>0</v>
      </c>
      <c r="N28" t="s">
        <v>80</v>
      </c>
      <c r="O28">
        <f>O23-O21</f>
        <v>1.2169999999999999</v>
      </c>
      <c r="P28" s="25">
        <f>SQRT(T21^2*O21^2+O23^2*T23^2)</f>
        <v>3.806928503040611E-2</v>
      </c>
    </row>
    <row r="29" spans="1:36" x14ac:dyDescent="0.2">
      <c r="A29">
        <v>45644</v>
      </c>
      <c r="B29">
        <v>0.85699999999999998</v>
      </c>
      <c r="C29">
        <v>45532</v>
      </c>
      <c r="D29">
        <v>0.877</v>
      </c>
      <c r="E29" t="b">
        <f t="shared" si="0"/>
        <v>0</v>
      </c>
      <c r="F29" t="b">
        <f t="shared" si="1"/>
        <v>0</v>
      </c>
      <c r="G29" t="b">
        <f t="shared" si="2"/>
        <v>0</v>
      </c>
      <c r="H29" t="b">
        <f t="shared" si="3"/>
        <v>0</v>
      </c>
      <c r="N29" t="s">
        <v>81</v>
      </c>
      <c r="O29" s="21">
        <f>O24-O22</f>
        <v>1.2194</v>
      </c>
      <c r="P29" s="25">
        <f>SQRT(T22^2*O22^2+O24^2*T24^2)</f>
        <v>9.81406701112707E-2</v>
      </c>
    </row>
    <row r="30" spans="1:36" x14ac:dyDescent="0.2">
      <c r="A30">
        <v>47404</v>
      </c>
      <c r="B30">
        <v>1.1379999999999999</v>
      </c>
      <c r="C30">
        <v>47292</v>
      </c>
      <c r="D30">
        <v>1.1599999999999999</v>
      </c>
      <c r="E30" t="b">
        <f t="shared" si="0"/>
        <v>0</v>
      </c>
      <c r="F30" t="b">
        <f t="shared" si="1"/>
        <v>0</v>
      </c>
      <c r="G30" t="b">
        <f t="shared" si="2"/>
        <v>0</v>
      </c>
      <c r="H30" t="b">
        <f t="shared" si="3"/>
        <v>0</v>
      </c>
    </row>
    <row r="31" spans="1:36" x14ac:dyDescent="0.2">
      <c r="A31">
        <v>49172</v>
      </c>
      <c r="B31">
        <v>1.4239999999999999</v>
      </c>
      <c r="C31">
        <v>49060</v>
      </c>
      <c r="D31">
        <v>1.444</v>
      </c>
      <c r="E31" t="b">
        <f t="shared" si="0"/>
        <v>0</v>
      </c>
      <c r="F31" t="b">
        <f t="shared" si="1"/>
        <v>0</v>
      </c>
      <c r="G31" t="b">
        <f t="shared" si="2"/>
        <v>0</v>
      </c>
      <c r="H31" t="b">
        <f t="shared" si="3"/>
        <v>0</v>
      </c>
    </row>
    <row r="32" spans="1:36" x14ac:dyDescent="0.2">
      <c r="A32">
        <v>50940</v>
      </c>
      <c r="B32">
        <v>1.6850000000000001</v>
      </c>
      <c r="C32">
        <v>50828</v>
      </c>
      <c r="D32">
        <v>1.702</v>
      </c>
      <c r="E32" t="b">
        <f t="shared" si="0"/>
        <v>0</v>
      </c>
      <c r="F32" t="b">
        <f t="shared" si="1"/>
        <v>0</v>
      </c>
      <c r="G32" t="b">
        <f t="shared" si="2"/>
        <v>0</v>
      </c>
      <c r="H32" t="b">
        <f t="shared" si="3"/>
        <v>1</v>
      </c>
    </row>
    <row r="33" spans="1:8" x14ac:dyDescent="0.2">
      <c r="A33" s="37">
        <v>52708</v>
      </c>
      <c r="B33" s="37">
        <v>1.766</v>
      </c>
      <c r="C33" s="37">
        <v>52580</v>
      </c>
      <c r="D33" s="37">
        <v>1.7629999999999999</v>
      </c>
      <c r="E33" t="b">
        <f t="shared" si="0"/>
        <v>0</v>
      </c>
      <c r="F33" t="b">
        <f t="shared" si="1"/>
        <v>0</v>
      </c>
      <c r="G33" t="b">
        <f t="shared" si="2"/>
        <v>1</v>
      </c>
      <c r="H33" t="b">
        <f t="shared" si="3"/>
        <v>1</v>
      </c>
    </row>
    <row r="34" spans="1:8" x14ac:dyDescent="0.2">
      <c r="A34">
        <v>54476</v>
      </c>
      <c r="B34">
        <v>1.64</v>
      </c>
      <c r="C34">
        <v>54348</v>
      </c>
      <c r="D34">
        <v>1.627</v>
      </c>
      <c r="E34" t="b">
        <f t="shared" si="0"/>
        <v>0</v>
      </c>
      <c r="F34" t="b">
        <f t="shared" si="1"/>
        <v>0</v>
      </c>
      <c r="G34" t="b">
        <f t="shared" si="2"/>
        <v>0</v>
      </c>
      <c r="H34" t="b">
        <f t="shared" si="3"/>
        <v>0</v>
      </c>
    </row>
    <row r="35" spans="1:8" x14ac:dyDescent="0.2">
      <c r="A35">
        <v>56228</v>
      </c>
      <c r="B35">
        <v>1.405</v>
      </c>
      <c r="C35">
        <v>56116</v>
      </c>
      <c r="D35">
        <v>1.3859999999999999</v>
      </c>
      <c r="E35" t="b">
        <f t="shared" si="0"/>
        <v>0</v>
      </c>
      <c r="F35" t="b">
        <f t="shared" si="1"/>
        <v>0</v>
      </c>
      <c r="G35" t="b">
        <f t="shared" si="2"/>
        <v>0</v>
      </c>
      <c r="H35" t="b">
        <f t="shared" si="3"/>
        <v>0</v>
      </c>
    </row>
    <row r="36" spans="1:8" x14ac:dyDescent="0.2">
      <c r="A36">
        <v>57996</v>
      </c>
      <c r="B36">
        <v>1.1279999999999999</v>
      </c>
      <c r="C36">
        <v>57884</v>
      </c>
      <c r="D36">
        <v>1.105</v>
      </c>
      <c r="E36" t="b">
        <f t="shared" si="0"/>
        <v>0</v>
      </c>
      <c r="F36" t="b">
        <f t="shared" si="1"/>
        <v>0</v>
      </c>
      <c r="G36" t="b">
        <f t="shared" si="2"/>
        <v>0</v>
      </c>
      <c r="H36" t="b">
        <f t="shared" si="3"/>
        <v>0</v>
      </c>
    </row>
    <row r="37" spans="1:8" x14ac:dyDescent="0.2">
      <c r="A37">
        <v>59764</v>
      </c>
      <c r="B37">
        <v>0.84799999999999998</v>
      </c>
      <c r="C37">
        <v>59636</v>
      </c>
      <c r="D37">
        <v>0.82799999999999996</v>
      </c>
      <c r="E37" t="b">
        <f t="shared" si="0"/>
        <v>0</v>
      </c>
      <c r="F37" t="b">
        <f t="shared" si="1"/>
        <v>0</v>
      </c>
      <c r="G37" t="b">
        <f t="shared" si="2"/>
        <v>0</v>
      </c>
      <c r="H37" t="b">
        <f t="shared" si="3"/>
        <v>0</v>
      </c>
    </row>
    <row r="38" spans="1:8" x14ac:dyDescent="0.2">
      <c r="A38">
        <v>61512</v>
      </c>
      <c r="B38">
        <v>0.59899999999999998</v>
      </c>
      <c r="C38">
        <v>61392</v>
      </c>
      <c r="D38">
        <v>0.58699999999999997</v>
      </c>
      <c r="E38" t="b">
        <f t="shared" si="0"/>
        <v>1</v>
      </c>
      <c r="F38" t="b">
        <f t="shared" si="1"/>
        <v>1</v>
      </c>
      <c r="G38" t="b">
        <f t="shared" si="2"/>
        <v>0</v>
      </c>
      <c r="H38" t="b">
        <f t="shared" si="3"/>
        <v>0</v>
      </c>
    </row>
    <row r="39" spans="1:8" x14ac:dyDescent="0.2">
      <c r="A39" s="14">
        <v>63264</v>
      </c>
      <c r="B39" s="35">
        <v>0.54100000000000004</v>
      </c>
      <c r="C39" s="14">
        <v>63152</v>
      </c>
      <c r="D39" s="35">
        <v>0.55100000000000005</v>
      </c>
      <c r="E39" t="b">
        <f t="shared" si="0"/>
        <v>1</v>
      </c>
      <c r="F39" t="b">
        <f t="shared" si="1"/>
        <v>1</v>
      </c>
      <c r="G39" t="b">
        <f t="shared" si="2"/>
        <v>0</v>
      </c>
      <c r="H39" t="b">
        <f t="shared" si="3"/>
        <v>0</v>
      </c>
    </row>
    <row r="40" spans="1:8" x14ac:dyDescent="0.2">
      <c r="A40">
        <v>65024</v>
      </c>
      <c r="B40">
        <v>0.68</v>
      </c>
      <c r="C40">
        <v>64896</v>
      </c>
      <c r="D40">
        <v>0.69899999999999995</v>
      </c>
      <c r="E40" t="b">
        <f t="shared" si="0"/>
        <v>0</v>
      </c>
      <c r="F40" t="b">
        <f t="shared" si="1"/>
        <v>0</v>
      </c>
      <c r="G40" t="b">
        <f t="shared" si="2"/>
        <v>0</v>
      </c>
      <c r="H40" t="b">
        <f t="shared" si="3"/>
        <v>0</v>
      </c>
    </row>
    <row r="41" spans="1:8" x14ac:dyDescent="0.2">
      <c r="A41">
        <v>66772</v>
      </c>
      <c r="B41">
        <v>0.92500000000000004</v>
      </c>
      <c r="C41">
        <v>66652</v>
      </c>
      <c r="D41">
        <v>0.95099999999999996</v>
      </c>
      <c r="E41" t="b">
        <f t="shared" si="0"/>
        <v>0</v>
      </c>
      <c r="F41" t="b">
        <f t="shared" si="1"/>
        <v>0</v>
      </c>
      <c r="G41" t="b">
        <f t="shared" si="2"/>
        <v>0</v>
      </c>
      <c r="H41" t="b">
        <f t="shared" si="3"/>
        <v>0</v>
      </c>
    </row>
    <row r="42" spans="1:8" x14ac:dyDescent="0.2">
      <c r="A42">
        <v>68524</v>
      </c>
      <c r="B42">
        <v>1.208</v>
      </c>
      <c r="C42">
        <v>68420</v>
      </c>
      <c r="D42">
        <v>1.2370000000000001</v>
      </c>
      <c r="E42" t="b">
        <f t="shared" si="0"/>
        <v>0</v>
      </c>
      <c r="F42" t="b">
        <f t="shared" si="1"/>
        <v>0</v>
      </c>
      <c r="G42" t="b">
        <f t="shared" si="2"/>
        <v>0</v>
      </c>
      <c r="H42" t="b">
        <f t="shared" si="3"/>
        <v>0</v>
      </c>
    </row>
    <row r="43" spans="1:8" x14ac:dyDescent="0.2">
      <c r="A43">
        <v>70292</v>
      </c>
      <c r="B43">
        <v>1.4890000000000001</v>
      </c>
      <c r="C43">
        <v>70180</v>
      </c>
      <c r="D43">
        <v>1.518</v>
      </c>
      <c r="E43" t="b">
        <f t="shared" si="0"/>
        <v>0</v>
      </c>
      <c r="F43" t="b">
        <f t="shared" si="1"/>
        <v>0</v>
      </c>
      <c r="G43" t="b">
        <f t="shared" si="2"/>
        <v>0</v>
      </c>
      <c r="H43" t="b">
        <f t="shared" si="3"/>
        <v>0</v>
      </c>
    </row>
    <row r="44" spans="1:8" x14ac:dyDescent="0.2">
      <c r="A44">
        <v>72060</v>
      </c>
      <c r="B44">
        <v>1.7310000000000001</v>
      </c>
      <c r="C44" s="37">
        <v>71948</v>
      </c>
      <c r="D44" s="37">
        <v>1.7430000000000001</v>
      </c>
      <c r="E44" t="b">
        <f t="shared" si="0"/>
        <v>0</v>
      </c>
      <c r="F44" t="b">
        <f t="shared" si="1"/>
        <v>0</v>
      </c>
      <c r="G44" t="b">
        <f t="shared" si="2"/>
        <v>1</v>
      </c>
      <c r="H44" t="b">
        <f t="shared" si="3"/>
        <v>1</v>
      </c>
    </row>
    <row r="45" spans="1:8" x14ac:dyDescent="0.2">
      <c r="A45" s="37">
        <v>73828</v>
      </c>
      <c r="B45" s="37">
        <v>1.7470000000000001</v>
      </c>
      <c r="C45">
        <v>73716</v>
      </c>
      <c r="D45">
        <v>1.7370000000000001</v>
      </c>
      <c r="E45" t="b">
        <f t="shared" si="0"/>
        <v>0</v>
      </c>
      <c r="F45" t="b">
        <f t="shared" si="1"/>
        <v>0</v>
      </c>
      <c r="G45" t="b">
        <f t="shared" si="2"/>
        <v>1</v>
      </c>
      <c r="H45" t="b">
        <f t="shared" si="3"/>
        <v>1</v>
      </c>
    </row>
    <row r="46" spans="1:8" x14ac:dyDescent="0.2">
      <c r="A46">
        <v>75596</v>
      </c>
      <c r="B46">
        <v>1.5860000000000001</v>
      </c>
      <c r="C46">
        <v>75484</v>
      </c>
      <c r="D46">
        <v>1.56</v>
      </c>
      <c r="E46" t="b">
        <f t="shared" si="0"/>
        <v>0</v>
      </c>
      <c r="F46" t="b">
        <f t="shared" si="1"/>
        <v>0</v>
      </c>
      <c r="G46" t="b">
        <f t="shared" si="2"/>
        <v>0</v>
      </c>
      <c r="H46" t="b">
        <f t="shared" si="3"/>
        <v>0</v>
      </c>
    </row>
    <row r="47" spans="1:8" x14ac:dyDescent="0.2">
      <c r="A47">
        <v>77364</v>
      </c>
      <c r="B47">
        <v>1.3340000000000001</v>
      </c>
      <c r="C47">
        <v>77236</v>
      </c>
      <c r="D47">
        <v>1.3049999999999999</v>
      </c>
      <c r="E47" t="b">
        <f t="shared" si="0"/>
        <v>0</v>
      </c>
      <c r="F47" t="b">
        <f t="shared" si="1"/>
        <v>0</v>
      </c>
      <c r="G47" t="b">
        <f t="shared" si="2"/>
        <v>0</v>
      </c>
      <c r="H47" t="b">
        <f t="shared" si="3"/>
        <v>0</v>
      </c>
    </row>
    <row r="48" spans="1:8" x14ac:dyDescent="0.2">
      <c r="A48">
        <v>79132</v>
      </c>
      <c r="B48">
        <v>1.0509999999999999</v>
      </c>
      <c r="C48">
        <v>78996</v>
      </c>
      <c r="D48">
        <v>1.0249999999999999</v>
      </c>
      <c r="E48" t="b">
        <f t="shared" si="0"/>
        <v>0</v>
      </c>
      <c r="F48" t="b">
        <f t="shared" si="1"/>
        <v>0</v>
      </c>
      <c r="G48" t="b">
        <f t="shared" si="2"/>
        <v>0</v>
      </c>
      <c r="H48" t="b">
        <f t="shared" si="3"/>
        <v>0</v>
      </c>
    </row>
    <row r="49" spans="1:8" x14ac:dyDescent="0.2">
      <c r="A49">
        <v>80880</v>
      </c>
      <c r="B49">
        <v>0.78</v>
      </c>
      <c r="C49">
        <v>80760</v>
      </c>
      <c r="D49">
        <v>0.754</v>
      </c>
      <c r="E49" t="b">
        <f t="shared" si="0"/>
        <v>0</v>
      </c>
      <c r="F49" t="b">
        <f t="shared" si="1"/>
        <v>0</v>
      </c>
      <c r="G49" t="b">
        <f t="shared" si="2"/>
        <v>0</v>
      </c>
      <c r="H49" t="b">
        <f t="shared" si="3"/>
        <v>0</v>
      </c>
    </row>
    <row r="50" spans="1:8" x14ac:dyDescent="0.2">
      <c r="A50" s="14">
        <v>82628</v>
      </c>
      <c r="B50" s="35">
        <v>0.56100000000000005</v>
      </c>
      <c r="C50" s="14">
        <v>82504</v>
      </c>
      <c r="D50" s="35">
        <v>0.55100000000000005</v>
      </c>
      <c r="E50" t="b">
        <f t="shared" si="0"/>
        <v>1</v>
      </c>
      <c r="F50" t="b">
        <f t="shared" si="1"/>
        <v>1</v>
      </c>
      <c r="G50" t="b">
        <f t="shared" si="2"/>
        <v>0</v>
      </c>
      <c r="H50" t="b">
        <f t="shared" si="3"/>
        <v>0</v>
      </c>
    </row>
    <row r="51" spans="1:8" x14ac:dyDescent="0.2">
      <c r="A51">
        <v>84388</v>
      </c>
      <c r="B51">
        <v>0.56399999999999995</v>
      </c>
      <c r="C51">
        <v>84248</v>
      </c>
      <c r="D51">
        <v>0.57699999999999996</v>
      </c>
      <c r="E51" t="b">
        <f t="shared" si="0"/>
        <v>1</v>
      </c>
      <c r="F51" t="b">
        <f t="shared" si="1"/>
        <v>1</v>
      </c>
      <c r="G51" t="b">
        <f t="shared" ref="G51:G73" si="13">B51&gt;1.7</f>
        <v>0</v>
      </c>
      <c r="H51" t="b">
        <f t="shared" ref="H51:H73" si="14">D51&gt;1.7</f>
        <v>0</v>
      </c>
    </row>
    <row r="52" spans="1:8" x14ac:dyDescent="0.2">
      <c r="A52">
        <v>86132</v>
      </c>
      <c r="B52">
        <v>0.73799999999999999</v>
      </c>
      <c r="C52">
        <v>86008</v>
      </c>
      <c r="D52">
        <v>0.76700000000000002</v>
      </c>
      <c r="E52" t="b">
        <f t="shared" si="0"/>
        <v>0</v>
      </c>
      <c r="F52" t="b">
        <f t="shared" si="1"/>
        <v>0</v>
      </c>
      <c r="G52" t="b">
        <f t="shared" si="13"/>
        <v>0</v>
      </c>
      <c r="H52" t="b">
        <f t="shared" si="14"/>
        <v>0</v>
      </c>
    </row>
    <row r="53" spans="1:8" x14ac:dyDescent="0.2">
      <c r="A53">
        <v>87884</v>
      </c>
      <c r="B53">
        <v>0.996</v>
      </c>
      <c r="C53">
        <v>87772</v>
      </c>
      <c r="D53">
        <v>1.0309999999999999</v>
      </c>
      <c r="E53" t="b">
        <f t="shared" si="0"/>
        <v>0</v>
      </c>
      <c r="F53" t="b">
        <f t="shared" si="1"/>
        <v>0</v>
      </c>
      <c r="G53" t="b">
        <f t="shared" si="13"/>
        <v>0</v>
      </c>
      <c r="H53" t="b">
        <f t="shared" si="14"/>
        <v>0</v>
      </c>
    </row>
    <row r="54" spans="1:8" x14ac:dyDescent="0.2">
      <c r="A54">
        <v>89636</v>
      </c>
      <c r="B54">
        <v>1.2829999999999999</v>
      </c>
      <c r="C54">
        <v>89524</v>
      </c>
      <c r="D54">
        <v>1.3180000000000001</v>
      </c>
      <c r="E54" t="b">
        <f t="shared" si="0"/>
        <v>0</v>
      </c>
      <c r="F54" t="b">
        <f t="shared" si="1"/>
        <v>0</v>
      </c>
      <c r="G54" t="b">
        <f t="shared" si="13"/>
        <v>0</v>
      </c>
      <c r="H54" t="b">
        <f t="shared" si="14"/>
        <v>0</v>
      </c>
    </row>
    <row r="55" spans="1:8" x14ac:dyDescent="0.2">
      <c r="A55">
        <v>91420</v>
      </c>
      <c r="B55">
        <v>1.56</v>
      </c>
      <c r="C55">
        <v>91292</v>
      </c>
      <c r="D55">
        <v>1.5920000000000001</v>
      </c>
      <c r="E55" t="b">
        <f t="shared" si="0"/>
        <v>0</v>
      </c>
      <c r="F55" t="b">
        <f t="shared" si="1"/>
        <v>0</v>
      </c>
      <c r="G55" t="b">
        <f t="shared" si="13"/>
        <v>0</v>
      </c>
      <c r="H55" t="b">
        <f t="shared" si="14"/>
        <v>0</v>
      </c>
    </row>
    <row r="56" spans="1:8" x14ac:dyDescent="0.2">
      <c r="A56" s="37">
        <v>93172</v>
      </c>
      <c r="B56" s="37">
        <v>1.76</v>
      </c>
      <c r="C56" s="37">
        <v>93060</v>
      </c>
      <c r="D56" s="37">
        <v>1.766</v>
      </c>
      <c r="E56" t="b">
        <f t="shared" si="0"/>
        <v>0</v>
      </c>
      <c r="F56" t="b">
        <f t="shared" si="1"/>
        <v>0</v>
      </c>
      <c r="G56" t="b">
        <f t="shared" si="13"/>
        <v>1</v>
      </c>
      <c r="H56" t="b">
        <f t="shared" si="14"/>
        <v>1</v>
      </c>
    </row>
    <row r="57" spans="1:8" x14ac:dyDescent="0.2">
      <c r="A57">
        <v>94980</v>
      </c>
      <c r="B57">
        <v>1.7210000000000001</v>
      </c>
      <c r="C57">
        <v>94828</v>
      </c>
      <c r="D57">
        <v>1.7050000000000001</v>
      </c>
      <c r="E57" t="b">
        <f t="shared" si="0"/>
        <v>0</v>
      </c>
      <c r="F57" t="b">
        <f t="shared" si="1"/>
        <v>0</v>
      </c>
      <c r="G57" t="b">
        <f t="shared" si="13"/>
        <v>1</v>
      </c>
      <c r="H57" t="b">
        <f t="shared" si="14"/>
        <v>1</v>
      </c>
    </row>
    <row r="58" spans="1:8" x14ac:dyDescent="0.2">
      <c r="A58">
        <v>96796</v>
      </c>
      <c r="B58">
        <v>1.5209999999999999</v>
      </c>
      <c r="C58">
        <v>96580</v>
      </c>
      <c r="D58">
        <v>1.502</v>
      </c>
      <c r="E58" t="b">
        <f t="shared" si="0"/>
        <v>0</v>
      </c>
      <c r="F58" t="b">
        <f t="shared" si="1"/>
        <v>0</v>
      </c>
      <c r="G58" t="b">
        <f t="shared" si="13"/>
        <v>0</v>
      </c>
      <c r="H58" t="b">
        <f t="shared" si="14"/>
        <v>0</v>
      </c>
    </row>
    <row r="59" spans="1:8" x14ac:dyDescent="0.2">
      <c r="A59">
        <v>98612</v>
      </c>
      <c r="B59">
        <v>1.2470000000000001</v>
      </c>
      <c r="C59">
        <v>98388</v>
      </c>
      <c r="D59">
        <v>1.2250000000000001</v>
      </c>
      <c r="E59" t="b">
        <f t="shared" si="0"/>
        <v>0</v>
      </c>
      <c r="F59" t="b">
        <f t="shared" si="1"/>
        <v>0</v>
      </c>
      <c r="G59" t="b">
        <f t="shared" si="13"/>
        <v>0</v>
      </c>
      <c r="H59" t="b">
        <f t="shared" si="14"/>
        <v>0</v>
      </c>
    </row>
    <row r="60" spans="1:8" x14ac:dyDescent="0.2">
      <c r="A60">
        <v>100420</v>
      </c>
      <c r="B60">
        <v>0.95699999999999996</v>
      </c>
      <c r="C60">
        <v>100204</v>
      </c>
      <c r="D60">
        <v>0.93500000000000005</v>
      </c>
      <c r="E60" t="b">
        <f t="shared" si="0"/>
        <v>0</v>
      </c>
      <c r="F60" t="b">
        <f t="shared" si="1"/>
        <v>0</v>
      </c>
      <c r="G60" t="b">
        <f t="shared" si="13"/>
        <v>0</v>
      </c>
      <c r="H60" t="b">
        <f t="shared" si="14"/>
        <v>0</v>
      </c>
    </row>
    <row r="61" spans="1:8" x14ac:dyDescent="0.2">
      <c r="A61">
        <v>102224</v>
      </c>
      <c r="B61">
        <v>0.68600000000000005</v>
      </c>
      <c r="C61">
        <v>102008</v>
      </c>
      <c r="D61">
        <v>0.66700000000000004</v>
      </c>
      <c r="E61" t="b">
        <f t="shared" si="0"/>
        <v>0</v>
      </c>
      <c r="F61" t="b">
        <f t="shared" si="1"/>
        <v>0</v>
      </c>
      <c r="G61" t="b">
        <f t="shared" si="13"/>
        <v>0</v>
      </c>
      <c r="H61" t="b">
        <f t="shared" si="14"/>
        <v>0</v>
      </c>
    </row>
    <row r="62" spans="1:8" x14ac:dyDescent="0.2">
      <c r="A62" s="14">
        <v>104028</v>
      </c>
      <c r="B62" s="14">
        <v>0.53200000000000003</v>
      </c>
      <c r="C62" s="14">
        <v>103808</v>
      </c>
      <c r="D62" s="14">
        <v>0.53500000000000003</v>
      </c>
      <c r="E62" t="b">
        <f t="shared" si="0"/>
        <v>1</v>
      </c>
      <c r="F62" t="b">
        <f t="shared" si="1"/>
        <v>1</v>
      </c>
      <c r="G62" t="b">
        <f t="shared" si="13"/>
        <v>0</v>
      </c>
      <c r="H62" t="b">
        <f t="shared" si="14"/>
        <v>0</v>
      </c>
    </row>
    <row r="63" spans="1:8" x14ac:dyDescent="0.2">
      <c r="A63" s="38">
        <v>105832</v>
      </c>
      <c r="B63" s="38">
        <v>0.61899999999999999</v>
      </c>
      <c r="C63" s="38">
        <v>105616</v>
      </c>
      <c r="D63" s="38">
        <v>0.63800000000000001</v>
      </c>
      <c r="E63" s="38" t="b">
        <f t="shared" si="0"/>
        <v>0</v>
      </c>
      <c r="F63" s="38" t="b">
        <f t="shared" si="1"/>
        <v>0</v>
      </c>
      <c r="G63" s="38" t="b">
        <f t="shared" si="13"/>
        <v>0</v>
      </c>
      <c r="H63" s="38" t="b">
        <f t="shared" si="14"/>
        <v>0</v>
      </c>
    </row>
    <row r="64" spans="1:8" x14ac:dyDescent="0.2">
      <c r="A64" s="38">
        <v>107636</v>
      </c>
      <c r="B64" s="38">
        <v>0.84399999999999997</v>
      </c>
      <c r="C64" s="38">
        <v>107420</v>
      </c>
      <c r="D64" s="38">
        <v>0.87</v>
      </c>
      <c r="E64" s="38" t="b">
        <f t="shared" si="0"/>
        <v>0</v>
      </c>
      <c r="F64" s="38" t="b">
        <f t="shared" si="1"/>
        <v>0</v>
      </c>
      <c r="G64" s="38" t="b">
        <f t="shared" si="13"/>
        <v>0</v>
      </c>
      <c r="H64" s="38" t="b">
        <f t="shared" si="14"/>
        <v>0</v>
      </c>
    </row>
    <row r="65" spans="1:8" x14ac:dyDescent="0.2">
      <c r="A65" s="38">
        <v>109444</v>
      </c>
      <c r="B65" s="38">
        <v>1.131</v>
      </c>
      <c r="C65" s="38">
        <v>109220</v>
      </c>
      <c r="D65" s="38">
        <v>1.1599999999999999</v>
      </c>
      <c r="E65" s="38" t="b">
        <f t="shared" si="0"/>
        <v>0</v>
      </c>
      <c r="F65" s="38" t="b">
        <f t="shared" si="1"/>
        <v>0</v>
      </c>
      <c r="G65" s="38" t="b">
        <f t="shared" si="13"/>
        <v>0</v>
      </c>
      <c r="H65" s="38" t="b">
        <f t="shared" si="14"/>
        <v>0</v>
      </c>
    </row>
    <row r="66" spans="1:8" x14ac:dyDescent="0.2">
      <c r="A66" s="38">
        <v>111260</v>
      </c>
      <c r="B66" s="38">
        <v>1.4239999999999999</v>
      </c>
      <c r="C66" s="38">
        <v>111020</v>
      </c>
      <c r="D66" s="38">
        <v>1.4470000000000001</v>
      </c>
      <c r="E66" s="38" t="b">
        <f t="shared" si="0"/>
        <v>0</v>
      </c>
      <c r="F66" s="38" t="b">
        <f t="shared" si="1"/>
        <v>0</v>
      </c>
      <c r="G66" s="38" t="b">
        <f t="shared" si="13"/>
        <v>0</v>
      </c>
      <c r="H66" s="38" t="b">
        <f t="shared" si="14"/>
        <v>0</v>
      </c>
    </row>
    <row r="67" spans="1:8" x14ac:dyDescent="0.2">
      <c r="A67" s="38">
        <v>113076</v>
      </c>
      <c r="B67" s="38">
        <v>1.6950000000000001</v>
      </c>
      <c r="C67" s="38">
        <v>112836</v>
      </c>
      <c r="D67" s="38">
        <v>1.7110000000000001</v>
      </c>
      <c r="E67" s="38" t="b">
        <f t="shared" si="0"/>
        <v>0</v>
      </c>
      <c r="F67" s="38" t="b">
        <f t="shared" si="1"/>
        <v>0</v>
      </c>
      <c r="G67" s="38" t="b">
        <f t="shared" si="13"/>
        <v>0</v>
      </c>
      <c r="H67" s="38" t="b">
        <f t="shared" si="14"/>
        <v>1</v>
      </c>
    </row>
    <row r="68" spans="1:8" x14ac:dyDescent="0.2">
      <c r="A68" s="38">
        <v>114884</v>
      </c>
      <c r="B68" s="38">
        <v>1.766</v>
      </c>
      <c r="C68" s="38">
        <v>114652</v>
      </c>
      <c r="D68" s="38">
        <v>1.76</v>
      </c>
      <c r="E68" s="38" t="b">
        <f t="shared" ref="E68:E74" si="15">B68&lt;0.6</f>
        <v>0</v>
      </c>
      <c r="F68" s="38" t="b">
        <f t="shared" ref="F68:F73" si="16">D68&lt;0.6</f>
        <v>0</v>
      </c>
      <c r="G68" s="38" t="b">
        <f t="shared" si="13"/>
        <v>1</v>
      </c>
      <c r="H68" s="38" t="b">
        <f t="shared" si="14"/>
        <v>1</v>
      </c>
    </row>
    <row r="69" spans="1:8" x14ac:dyDescent="0.2">
      <c r="A69" s="38">
        <v>116692</v>
      </c>
      <c r="B69" s="38">
        <v>1.6240000000000001</v>
      </c>
      <c r="C69" s="38">
        <v>116460</v>
      </c>
      <c r="D69" s="38">
        <v>1.6080000000000001</v>
      </c>
      <c r="E69" s="38" t="b">
        <f t="shared" si="15"/>
        <v>0</v>
      </c>
      <c r="F69" s="38" t="b">
        <f t="shared" si="16"/>
        <v>0</v>
      </c>
      <c r="G69" s="38" t="b">
        <f t="shared" si="13"/>
        <v>0</v>
      </c>
      <c r="H69" s="38" t="b">
        <f t="shared" si="14"/>
        <v>0</v>
      </c>
    </row>
    <row r="70" spans="1:8" x14ac:dyDescent="0.2">
      <c r="A70" s="38">
        <v>118508</v>
      </c>
      <c r="B70" s="38">
        <v>1.3759999999999999</v>
      </c>
      <c r="C70" s="38">
        <v>118260</v>
      </c>
      <c r="D70" s="38">
        <v>1.3540000000000001</v>
      </c>
      <c r="E70" s="38" t="b">
        <f t="shared" si="15"/>
        <v>0</v>
      </c>
      <c r="F70" s="38" t="b">
        <f t="shared" si="16"/>
        <v>0</v>
      </c>
      <c r="G70" s="38" t="b">
        <f t="shared" si="13"/>
        <v>0</v>
      </c>
      <c r="H70" s="38" t="b">
        <f t="shared" si="14"/>
        <v>0</v>
      </c>
    </row>
    <row r="71" spans="1:8" x14ac:dyDescent="0.2">
      <c r="A71" s="38">
        <v>120324</v>
      </c>
      <c r="B71" s="38">
        <v>1.0860000000000001</v>
      </c>
      <c r="C71" s="38">
        <v>120076</v>
      </c>
      <c r="D71" s="38">
        <v>1.0629999999999999</v>
      </c>
      <c r="E71" s="38" t="b">
        <f t="shared" si="15"/>
        <v>0</v>
      </c>
      <c r="F71" s="38" t="b">
        <f t="shared" si="16"/>
        <v>0</v>
      </c>
      <c r="G71" s="38" t="b">
        <f t="shared" si="13"/>
        <v>0</v>
      </c>
      <c r="H71" s="38" t="b">
        <f t="shared" si="14"/>
        <v>0</v>
      </c>
    </row>
    <row r="72" spans="1:8" x14ac:dyDescent="0.2">
      <c r="A72" s="38">
        <v>122140</v>
      </c>
      <c r="B72" s="38">
        <v>0.80200000000000005</v>
      </c>
      <c r="C72" s="38">
        <v>121880</v>
      </c>
      <c r="D72" s="38">
        <v>0.78300000000000003</v>
      </c>
      <c r="E72" s="38" t="b">
        <f t="shared" si="15"/>
        <v>0</v>
      </c>
      <c r="F72" s="38" t="b">
        <f t="shared" si="16"/>
        <v>0</v>
      </c>
      <c r="G72" s="38" t="b">
        <f t="shared" si="13"/>
        <v>0</v>
      </c>
      <c r="H72" s="38" t="b">
        <f t="shared" si="14"/>
        <v>0</v>
      </c>
    </row>
    <row r="73" spans="1:8" x14ac:dyDescent="0.2">
      <c r="A73" s="38">
        <v>123920</v>
      </c>
      <c r="B73" s="38">
        <v>0.56999999999999995</v>
      </c>
      <c r="C73" s="38">
        <v>123688</v>
      </c>
      <c r="D73" s="38">
        <v>0.55800000000000005</v>
      </c>
      <c r="E73" s="38" t="b">
        <f t="shared" si="15"/>
        <v>1</v>
      </c>
      <c r="F73" s="38" t="b">
        <f t="shared" si="16"/>
        <v>1</v>
      </c>
      <c r="G73" s="38" t="b">
        <f t="shared" si="13"/>
        <v>0</v>
      </c>
      <c r="H73" s="38" t="b">
        <f t="shared" si="14"/>
        <v>0</v>
      </c>
    </row>
    <row r="74" spans="1:8" x14ac:dyDescent="0.2">
      <c r="A74" s="38">
        <v>125712</v>
      </c>
      <c r="B74" s="38">
        <v>0.55800000000000005</v>
      </c>
      <c r="C74" s="38"/>
      <c r="D74" s="38"/>
      <c r="E74" s="38" t="b">
        <f t="shared" si="15"/>
        <v>1</v>
      </c>
      <c r="F74" s="38"/>
      <c r="G74" s="38" t="b">
        <f>B74&gt;1.7</f>
        <v>0</v>
      </c>
      <c r="H74" s="38"/>
    </row>
  </sheetData>
  <mergeCells count="5">
    <mergeCell ref="C1:D1"/>
    <mergeCell ref="O2:S2"/>
    <mergeCell ref="AB5:AF5"/>
    <mergeCell ref="AB10:AF10"/>
    <mergeCell ref="O13:S13"/>
  </mergeCells>
  <conditionalFormatting sqref="E1:H1048576">
    <cfRule type="cellIs" dxfId="0" priority="1" operator="equal">
      <formula>TRUE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 Info and Rubric</vt:lpstr>
      <vt:lpstr>Analog Voltage</vt:lpstr>
      <vt:lpstr>Sine Wave</vt:lpstr>
      <vt:lpstr>cleaned sine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Diep</cp:lastModifiedBy>
  <dcterms:created xsi:type="dcterms:W3CDTF">2023-10-02T07:24:47Z</dcterms:created>
  <dcterms:modified xsi:type="dcterms:W3CDTF">2023-10-03T18:07:17Z</dcterms:modified>
</cp:coreProperties>
</file>