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7B3B594C-0D2E-459E-BF57-FD166E024EEF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11" l="1"/>
  <c r="P25" i="11"/>
  <c r="O26" i="11"/>
  <c r="O25" i="11"/>
  <c r="N26" i="11"/>
  <c r="N25" i="11"/>
  <c r="T17" i="11"/>
  <c r="U17" i="11"/>
  <c r="U16" i="11"/>
  <c r="T16" i="11"/>
  <c r="U11" i="11"/>
  <c r="T12" i="11"/>
  <c r="U12" i="11"/>
  <c r="T11" i="11"/>
  <c r="O12" i="11"/>
  <c r="P12" i="11"/>
  <c r="Q12" i="11"/>
  <c r="R12" i="11"/>
  <c r="S12" i="11"/>
  <c r="P11" i="11"/>
  <c r="Q11" i="11"/>
  <c r="R11" i="11"/>
  <c r="S11" i="11"/>
  <c r="O5" i="11"/>
  <c r="O4" i="11"/>
  <c r="O11" i="11" s="1"/>
  <c r="S17" i="11"/>
  <c r="S16" i="11"/>
  <c r="R16" i="11"/>
  <c r="P4" i="11"/>
  <c r="Q16" i="11"/>
  <c r="P16" i="11"/>
  <c r="O16" i="11"/>
  <c r="O17" i="11"/>
  <c r="S5" i="11"/>
  <c r="S4" i="11"/>
  <c r="R4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K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K10" i="11"/>
  <c r="R17" i="11"/>
  <c r="Q17" i="11"/>
  <c r="P17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R5" i="11"/>
  <c r="Q5" i="11"/>
  <c r="P5" i="11"/>
  <c r="Q4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D133" i="5" l="1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<sst xmlns="http://schemas.openxmlformats.org/spreadsheetml/2006/main" count="151" uniqueCount="68">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</sst>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5546875" defaultRowHeight="15.75" x14ac:dyDescent="0.25"/>
  <cols>
    <col min="1" max="1" width="22" style="8" bestFit="1" customWidth="1"/>
    <col min="2" max="2" width="18.42578125" style="8" customWidth="1"/>
    <col min="3" max="3" width="14.5703125" style="8" customWidth="1"/>
    <col min="4" max="16384" width="10.85546875" style="8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zoomScale="110" zoomScaleNormal="110" workbookViewId="0">
      <selection activeCell="D101" sqref="D101"/>
    </sheetView>
  </sheetViews>
  <sheetFormatPr defaultColWidth="10.85546875" defaultRowHeight="15.75" x14ac:dyDescent="0.25"/>
  <cols>
    <col min="1" max="1" width="15.42578125" style="2" customWidth="1"/>
    <col min="2" max="2" width="16.140625" style="2" customWidth="1"/>
    <col min="3" max="3" width="12.42578125" style="2" customWidth="1"/>
    <col min="4" max="4" width="19" style="2" bestFit="1" customWidth="1"/>
    <col min="5" max="5" width="16.140625" style="2" customWidth="1"/>
    <col min="6" max="6" width="16" style="2" customWidth="1"/>
    <col min="7" max="7" width="14" style="2" customWidth="1"/>
    <col min="8" max="12" width="10.85546875" style="2"/>
    <col min="13" max="13" width="22" style="2" bestFit="1" customWidth="1"/>
    <col min="14" max="14" width="11.5703125" style="2" bestFit="1" customWidth="1"/>
    <col min="15" max="16384" width="10.85546875" style="2"/>
  </cols>
  <sheetData>
    <row r="1" spans="1:19" x14ac:dyDescent="0.25">
      <c r="A1" s="4" t="s">
        <v>8</v>
      </c>
      <c r="B1" s="5"/>
      <c r="C1" s="5"/>
      <c r="D1" s="5"/>
      <c r="E1" s="5"/>
      <c r="F1" s="5"/>
      <c r="G1" s="5"/>
    </row>
    <row r="2" spans="1:19" x14ac:dyDescent="0.25">
      <c r="G2" s="2" t="s">
        <v>28</v>
      </c>
    </row>
    <row r="3" spans="1:19" ht="63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2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25">
      <c r="A5" s="37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25">
      <c r="A6" s="38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25">
      <c r="A7" s="38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25">
      <c r="A8" s="38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25">
      <c r="A9" s="38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25">
      <c r="A10" s="38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25">
      <c r="A11" s="38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25">
      <c r="A12" s="38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25">
      <c r="A13" s="38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25">
      <c r="A14" s="39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25">
      <c r="A15" s="40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33"/>
      <c r="O15" s="16"/>
      <c r="P15" s="17"/>
      <c r="Q15" s="16"/>
      <c r="R15" s="16"/>
      <c r="S15" s="16"/>
    </row>
    <row r="16" spans="1:19" x14ac:dyDescent="0.25">
      <c r="A16" s="41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34"/>
      <c r="O16" s="16"/>
      <c r="P16" s="17"/>
      <c r="Q16" s="16"/>
      <c r="R16" s="16"/>
      <c r="S16" s="16"/>
    </row>
    <row r="17" spans="1:19" x14ac:dyDescent="0.25">
      <c r="A17" s="41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34"/>
      <c r="O17" s="16"/>
      <c r="P17" s="17"/>
      <c r="Q17" s="16"/>
      <c r="R17" s="16"/>
      <c r="S17" s="16"/>
    </row>
    <row r="18" spans="1:19" x14ac:dyDescent="0.25">
      <c r="A18" s="41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34"/>
      <c r="O18" s="16"/>
      <c r="P18" s="17"/>
      <c r="Q18" s="16"/>
      <c r="R18" s="16"/>
      <c r="S18" s="16"/>
    </row>
    <row r="19" spans="1:19" x14ac:dyDescent="0.25">
      <c r="A19" s="41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34"/>
      <c r="O19" s="16"/>
      <c r="P19" s="17"/>
      <c r="Q19" s="16"/>
      <c r="R19" s="16"/>
      <c r="S19" s="16"/>
    </row>
    <row r="20" spans="1:19" x14ac:dyDescent="0.25">
      <c r="A20" s="41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34"/>
      <c r="O20" s="16"/>
      <c r="P20" s="17"/>
      <c r="Q20" s="16"/>
      <c r="R20" s="16"/>
      <c r="S20" s="16"/>
    </row>
    <row r="21" spans="1:19" x14ac:dyDescent="0.25">
      <c r="A21" s="41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34"/>
      <c r="O21" s="16"/>
      <c r="P21" s="17"/>
      <c r="Q21" s="16"/>
      <c r="R21" s="16"/>
      <c r="S21" s="16"/>
    </row>
    <row r="22" spans="1:19" x14ac:dyDescent="0.25">
      <c r="A22" s="41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34"/>
      <c r="O22" s="16"/>
      <c r="P22" s="17"/>
      <c r="Q22" s="16"/>
      <c r="R22" s="16"/>
      <c r="S22" s="16"/>
    </row>
    <row r="23" spans="1:19" x14ac:dyDescent="0.25">
      <c r="A23" s="41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34"/>
      <c r="O23" s="16"/>
      <c r="P23" s="17"/>
      <c r="Q23" s="16"/>
      <c r="R23" s="16"/>
      <c r="S23" s="16"/>
    </row>
    <row r="24" spans="1:19" x14ac:dyDescent="0.25">
      <c r="A24" s="42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35"/>
      <c r="O24" s="16"/>
      <c r="P24" s="17"/>
      <c r="Q24" s="16"/>
      <c r="R24" s="16"/>
      <c r="S24" s="16"/>
    </row>
    <row r="25" spans="1:19" x14ac:dyDescent="0.25">
      <c r="A25" s="37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33"/>
      <c r="O25" s="16"/>
      <c r="P25" s="16"/>
      <c r="Q25" s="16"/>
      <c r="R25" s="16"/>
      <c r="S25" s="16"/>
    </row>
    <row r="26" spans="1:19" x14ac:dyDescent="0.25">
      <c r="A26" s="38"/>
      <c r="B26">
        <v>1.821</v>
      </c>
      <c r="C26" s="2">
        <v>1.8049999999999999</v>
      </c>
      <c r="D26" s="2">
        <v>1.74</v>
      </c>
      <c r="E26" s="2">
        <v>1.7969999999999999</v>
      </c>
      <c r="F26" s="34"/>
      <c r="O26" s="16"/>
      <c r="P26" s="16"/>
      <c r="Q26" s="16"/>
      <c r="R26" s="16"/>
      <c r="S26" s="16"/>
    </row>
    <row r="27" spans="1:19" x14ac:dyDescent="0.25">
      <c r="A27" s="38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34"/>
      <c r="O27" s="16"/>
      <c r="P27" s="16"/>
      <c r="Q27" s="16"/>
      <c r="R27" s="16"/>
      <c r="S27" s="16"/>
    </row>
    <row r="28" spans="1:19" x14ac:dyDescent="0.25">
      <c r="A28" s="38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34"/>
      <c r="O28" s="16"/>
      <c r="P28" s="16"/>
      <c r="Q28" s="16"/>
      <c r="R28" s="16"/>
      <c r="S28" s="16"/>
    </row>
    <row r="29" spans="1:19" x14ac:dyDescent="0.25">
      <c r="A29" s="38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34"/>
      <c r="O29" s="16"/>
      <c r="P29" s="16"/>
      <c r="Q29" s="16"/>
      <c r="R29" s="16"/>
      <c r="S29" s="16"/>
    </row>
    <row r="30" spans="1:19" x14ac:dyDescent="0.25">
      <c r="A30" s="38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34"/>
      <c r="O30" s="16"/>
      <c r="P30" s="16"/>
      <c r="Q30" s="16"/>
      <c r="R30" s="16"/>
      <c r="S30" s="16"/>
    </row>
    <row r="31" spans="1:19" x14ac:dyDescent="0.25">
      <c r="A31" s="38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34"/>
      <c r="O31" s="16"/>
      <c r="P31" s="16"/>
      <c r="Q31" s="16"/>
      <c r="R31" s="16"/>
      <c r="S31" s="16"/>
    </row>
    <row r="32" spans="1:19" x14ac:dyDescent="0.25">
      <c r="A32" s="38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34"/>
      <c r="O32" s="16"/>
      <c r="P32" s="16"/>
      <c r="Q32" s="16"/>
      <c r="R32" s="16"/>
      <c r="S32" s="16"/>
    </row>
    <row r="33" spans="1:19" x14ac:dyDescent="0.25">
      <c r="A33" s="38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34"/>
      <c r="O33" s="16"/>
      <c r="P33" s="16"/>
      <c r="Q33" s="16"/>
      <c r="R33" s="16"/>
      <c r="S33" s="16"/>
    </row>
    <row r="34" spans="1:19" x14ac:dyDescent="0.25">
      <c r="A34" s="39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35"/>
      <c r="O34" s="16"/>
      <c r="P34" s="16"/>
      <c r="Q34" s="16"/>
      <c r="R34" s="16"/>
      <c r="S34" s="16"/>
    </row>
    <row r="35" spans="1:19" x14ac:dyDescent="0.25">
      <c r="A35" s="37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33"/>
      <c r="O35" s="16"/>
      <c r="P35" s="16"/>
      <c r="Q35" s="16"/>
      <c r="R35" s="16"/>
    </row>
    <row r="36" spans="1:19" x14ac:dyDescent="0.25">
      <c r="A36" s="38"/>
      <c r="B36" s="21">
        <v>2.524</v>
      </c>
      <c r="C36" s="12">
        <v>2.5169999999999999</v>
      </c>
      <c r="D36" s="2">
        <v>2.4489999999999998</v>
      </c>
      <c r="E36" s="12">
        <v>2.5</v>
      </c>
      <c r="F36" s="34"/>
      <c r="O36" s="16"/>
      <c r="P36" s="16"/>
      <c r="Q36" s="16"/>
      <c r="R36" s="16"/>
    </row>
    <row r="37" spans="1:19" x14ac:dyDescent="0.25">
      <c r="A37" s="38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34"/>
      <c r="O37" s="16"/>
      <c r="P37" s="16"/>
      <c r="Q37" s="16"/>
      <c r="R37" s="16"/>
    </row>
    <row r="38" spans="1:19" x14ac:dyDescent="0.25">
      <c r="A38" s="38"/>
      <c r="B38" s="21">
        <v>2.524</v>
      </c>
      <c r="C38" s="12">
        <v>2.5099999999999998</v>
      </c>
      <c r="D38" s="2">
        <v>2.4489999999999998</v>
      </c>
      <c r="E38" s="12">
        <v>2.5</v>
      </c>
      <c r="F38" s="34"/>
      <c r="O38" s="16"/>
      <c r="P38" s="16"/>
      <c r="Q38" s="16"/>
      <c r="R38" s="16"/>
    </row>
    <row r="39" spans="1:19" x14ac:dyDescent="0.25">
      <c r="A39" s="38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34"/>
      <c r="O39" s="16"/>
      <c r="P39" s="16"/>
      <c r="Q39" s="16"/>
      <c r="R39" s="16"/>
    </row>
    <row r="40" spans="1:19" x14ac:dyDescent="0.25">
      <c r="A40" s="38"/>
      <c r="B40" s="21">
        <v>2.52</v>
      </c>
      <c r="C40" s="12">
        <v>2.5099999999999998</v>
      </c>
      <c r="D40" s="2">
        <v>2.4489999999999998</v>
      </c>
      <c r="E40" s="12">
        <v>2.5</v>
      </c>
      <c r="F40" s="34"/>
      <c r="O40" s="16"/>
      <c r="P40" s="16"/>
      <c r="Q40" s="16"/>
      <c r="R40" s="16"/>
    </row>
    <row r="41" spans="1:19" x14ac:dyDescent="0.25">
      <c r="A41" s="38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34"/>
      <c r="O41" s="16"/>
      <c r="P41" s="16"/>
      <c r="Q41" s="16"/>
      <c r="R41" s="16"/>
    </row>
    <row r="42" spans="1:19" x14ac:dyDescent="0.25">
      <c r="A42" s="38"/>
      <c r="B42" s="21">
        <v>2.524</v>
      </c>
      <c r="C42" s="12">
        <v>2.5099999999999998</v>
      </c>
      <c r="D42" s="2">
        <v>2.4169999999999998</v>
      </c>
      <c r="E42" s="12">
        <v>2.5</v>
      </c>
      <c r="F42" s="34"/>
      <c r="O42" s="16"/>
      <c r="P42" s="16"/>
      <c r="Q42" s="16"/>
      <c r="R42" s="16"/>
    </row>
    <row r="43" spans="1:19" x14ac:dyDescent="0.25">
      <c r="A43" s="38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34"/>
      <c r="O43" s="16"/>
      <c r="P43" s="16"/>
      <c r="Q43" s="16"/>
      <c r="R43" s="16"/>
    </row>
    <row r="44" spans="1:19" x14ac:dyDescent="0.25">
      <c r="A44" s="39"/>
      <c r="B44" s="13">
        <v>2.52</v>
      </c>
      <c r="C44" s="13">
        <v>2.5139999999999998</v>
      </c>
      <c r="D44" s="10">
        <v>2.4169999999999998</v>
      </c>
      <c r="E44" s="13">
        <v>2.5</v>
      </c>
      <c r="F44" s="35"/>
      <c r="O44" s="16"/>
      <c r="P44" s="16"/>
      <c r="Q44" s="16"/>
      <c r="R44" s="16"/>
    </row>
    <row r="48" spans="1:19" x14ac:dyDescent="0.25">
      <c r="A48" s="2" t="s">
        <v>21</v>
      </c>
    </row>
    <row r="49" spans="1:11" x14ac:dyDescent="0.25">
      <c r="B49" s="36" t="s">
        <v>29</v>
      </c>
      <c r="C49" s="36"/>
      <c r="D49" s="36"/>
      <c r="E49" s="36"/>
      <c r="F49" s="36"/>
      <c r="G49" s="36" t="s">
        <v>30</v>
      </c>
      <c r="H49" s="36"/>
      <c r="I49" s="36"/>
      <c r="J49" s="36"/>
      <c r="K49" s="36"/>
    </row>
    <row r="50" spans="1:11" ht="94.5" x14ac:dyDescent="0.2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2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2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2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2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2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2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2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2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2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2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2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2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33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2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34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2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34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2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34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2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34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2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34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2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34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2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34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2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34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2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35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2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33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2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34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2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34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2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34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2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34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2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34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2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34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2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34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2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34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2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35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2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33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2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34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2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34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2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34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2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34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2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34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2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34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2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34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2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34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2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35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2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2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.5" x14ac:dyDescent="0.2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2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2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2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.5" x14ac:dyDescent="0.2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2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2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2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3" x14ac:dyDescent="0.2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2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2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2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3" x14ac:dyDescent="0.2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2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2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2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2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3" x14ac:dyDescent="0.2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2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.5" x14ac:dyDescent="0.2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.5" x14ac:dyDescent="0.2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3" x14ac:dyDescent="0.2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3" x14ac:dyDescent="0.2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63" x14ac:dyDescent="0.2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8"/>
    </row>
    <row r="131" spans="1:16" x14ac:dyDescent="0.2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2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.5" x14ac:dyDescent="0.2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.5" x14ac:dyDescent="0.2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3" x14ac:dyDescent="0.2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3" x14ac:dyDescent="0.2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63" x14ac:dyDescent="0.2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A5:A14"/>
    <mergeCell ref="A15:A24"/>
    <mergeCell ref="A25:A34"/>
    <mergeCell ref="A35:A44"/>
    <mergeCell ref="F15:F24"/>
    <mergeCell ref="F25:F34"/>
    <mergeCell ref="F35:F44"/>
    <mergeCell ref="F82:F91"/>
    <mergeCell ref="B49:F49"/>
    <mergeCell ref="G49:K49"/>
    <mergeCell ref="F62:F71"/>
    <mergeCell ref="F72:F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F56" sqref="F5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4" t="s">
        <v>15</v>
      </c>
      <c r="G1" s="2" t="s">
        <v>26</v>
      </c>
      <c r="H1" s="2"/>
      <c r="I1" s="2"/>
      <c r="L1" s="2" t="s">
        <v>21</v>
      </c>
    </row>
    <row r="2" spans="1:12" ht="15.75" x14ac:dyDescent="0.25">
      <c r="A2" s="5"/>
      <c r="G2" s="2"/>
      <c r="H2" s="2"/>
      <c r="I2" s="2"/>
    </row>
    <row r="3" spans="1:12" ht="15.75" x14ac:dyDescent="0.25">
      <c r="A3" s="5" t="s">
        <v>16</v>
      </c>
      <c r="C3" s="14">
        <v>18</v>
      </c>
      <c r="G3" s="10"/>
      <c r="H3" s="10" t="s">
        <v>27</v>
      </c>
      <c r="I3" s="2"/>
    </row>
    <row r="4" spans="1:12" ht="47.25" x14ac:dyDescent="0.25">
      <c r="B4" s="5"/>
      <c r="G4" s="19" t="s">
        <v>23</v>
      </c>
      <c r="H4" s="2">
        <v>1.17</v>
      </c>
      <c r="I4" s="2"/>
    </row>
    <row r="5" spans="1:12" ht="31.5" x14ac:dyDescent="0.25">
      <c r="B5" s="43" t="s">
        <v>17</v>
      </c>
      <c r="C5" s="43"/>
      <c r="D5" s="43" t="s">
        <v>22</v>
      </c>
      <c r="E5" s="43"/>
      <c r="G5" s="19" t="s">
        <v>25</v>
      </c>
      <c r="H5" s="2">
        <v>48.54</v>
      </c>
      <c r="I5" s="2"/>
    </row>
    <row r="6" spans="1:12" ht="63" x14ac:dyDescent="0.2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U74"/>
  <sheetViews>
    <sheetView tabSelected="1" workbookViewId="0">
      <selection activeCell="M23" sqref="M23:P26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5" max="15" width="11.5703125" bestFit="1" customWidth="1"/>
    <col min="16" max="19" width="10.5703125" bestFit="1" customWidth="1"/>
  </cols>
  <sheetData>
    <row r="1" spans="1:21" ht="15.75" x14ac:dyDescent="0.2">
      <c r="A1" s="7" t="s">
        <v>17</v>
      </c>
      <c r="B1" s="7"/>
      <c r="C1" s="43" t="s">
        <v>22</v>
      </c>
      <c r="D1" s="43"/>
      <c r="K1" s="44" t="s">
        <v>46</v>
      </c>
      <c r="L1" s="44" t="s">
        <v>47</v>
      </c>
    </row>
    <row r="2" spans="1:21" ht="15.75" x14ac:dyDescent="0.2">
      <c r="A2" s="7" t="s">
        <v>18</v>
      </c>
      <c r="B2" s="15" t="s">
        <v>19</v>
      </c>
      <c r="C2" s="7" t="s">
        <v>18</v>
      </c>
      <c r="D2" s="15" t="s">
        <v>19</v>
      </c>
      <c r="E2" s="44" t="s">
        <v>54</v>
      </c>
      <c r="F2" s="44" t="s">
        <v>55</v>
      </c>
      <c r="G2" s="44" t="s">
        <v>56</v>
      </c>
      <c r="H2" s="44" t="s">
        <v>57</v>
      </c>
      <c r="K2" s="44" t="s">
        <v>53</v>
      </c>
      <c r="L2" s="44" t="s">
        <v>53</v>
      </c>
      <c r="O2" s="50" t="s">
        <v>52</v>
      </c>
      <c r="P2" s="50"/>
      <c r="Q2" s="50"/>
      <c r="R2" s="50"/>
      <c r="S2" s="50"/>
    </row>
    <row r="3" spans="1:21" x14ac:dyDescent="0.2">
      <c r="A3" s="14">
        <v>0</v>
      </c>
      <c r="B3" s="46">
        <v>0.54800000000000004</v>
      </c>
      <c r="C3" s="14">
        <v>0</v>
      </c>
      <c r="D3" s="46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45" t="s">
        <v>61</v>
      </c>
      <c r="P3" s="45" t="s">
        <v>48</v>
      </c>
      <c r="Q3" s="45" t="s">
        <v>49</v>
      </c>
      <c r="R3" s="45" t="s">
        <v>50</v>
      </c>
      <c r="S3" s="45" t="s">
        <v>51</v>
      </c>
    </row>
    <row r="4" spans="1:21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  <c r="N4">
        <v>10</v>
      </c>
      <c r="O4">
        <f>A14-A3</f>
        <v>19240</v>
      </c>
      <c r="P4">
        <f>A26-A14</f>
        <v>21144</v>
      </c>
      <c r="Q4">
        <f>A38-A26</f>
        <v>21128</v>
      </c>
      <c r="R4">
        <f>A50-A38</f>
        <v>21116</v>
      </c>
      <c r="S4">
        <f>A62-A50</f>
        <v>21400</v>
      </c>
    </row>
    <row r="5" spans="1:21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>
        <v>5</v>
      </c>
      <c r="O5">
        <f>C15-C3</f>
        <v>20912</v>
      </c>
      <c r="P5">
        <f>C27-C15</f>
        <v>21104</v>
      </c>
      <c r="Q5">
        <f>C39-C27</f>
        <v>21136</v>
      </c>
      <c r="R5">
        <f>C50-C39</f>
        <v>19352</v>
      </c>
      <c r="S5">
        <f>C62-C50</f>
        <v>21304</v>
      </c>
    </row>
    <row r="6" spans="1:21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</row>
    <row r="7" spans="1:21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</row>
    <row r="8" spans="1:21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44" t="s">
        <v>31</v>
      </c>
    </row>
    <row r="9" spans="1:21" x14ac:dyDescent="0.2">
      <c r="A9" s="47">
        <v>10428</v>
      </c>
      <c r="B9" s="47">
        <v>1.76</v>
      </c>
      <c r="C9" s="47">
        <v>10348</v>
      </c>
      <c r="D9" s="47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44" t="s">
        <v>46</v>
      </c>
      <c r="L9" s="44" t="s">
        <v>47</v>
      </c>
      <c r="O9" s="50" t="s">
        <v>58</v>
      </c>
      <c r="P9" s="50"/>
      <c r="Q9" s="50"/>
      <c r="R9" s="50"/>
      <c r="S9" s="50"/>
    </row>
    <row r="10" spans="1:21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>
        <f>'Analog Voltage'!N101</f>
        <v>1.6999999999999904E-2</v>
      </c>
      <c r="L10">
        <f>3.3/32/2</f>
        <v>5.1562499999999997E-2</v>
      </c>
      <c r="O10" s="45" t="s">
        <v>61</v>
      </c>
      <c r="P10" s="45" t="s">
        <v>48</v>
      </c>
      <c r="Q10" s="45" t="s">
        <v>49</v>
      </c>
      <c r="R10" s="45" t="s">
        <v>50</v>
      </c>
      <c r="S10" s="45" t="s">
        <v>51</v>
      </c>
      <c r="T10" s="45" t="s">
        <v>53</v>
      </c>
      <c r="U10" s="45" t="s">
        <v>60</v>
      </c>
    </row>
    <row r="11" spans="1:21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>
        <v>10</v>
      </c>
      <c r="O11" s="21">
        <f>1/O4*10^6</f>
        <v>51.975051975051976</v>
      </c>
      <c r="P11" s="21">
        <f t="shared" ref="P11:S12" si="4">1/P4*10^6</f>
        <v>47.294740824820281</v>
      </c>
      <c r="Q11" s="21">
        <f t="shared" si="4"/>
        <v>47.330556607345699</v>
      </c>
      <c r="R11" s="21">
        <f t="shared" si="4"/>
        <v>47.357454063269557</v>
      </c>
      <c r="S11" s="21">
        <f t="shared" si="4"/>
        <v>46.728971962616818</v>
      </c>
      <c r="T11">
        <f>AVERAGE(O11:S11)</f>
        <v>48.137355086620865</v>
      </c>
      <c r="U11">
        <f>_xlfn.STDEV.S(O11:S11)</f>
        <v>2.161054639408043</v>
      </c>
    </row>
    <row r="12" spans="1:21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N12">
        <v>5</v>
      </c>
      <c r="O12" s="21">
        <f>1/O5*10^6</f>
        <v>47.819433817903594</v>
      </c>
      <c r="P12" s="21">
        <f t="shared" si="4"/>
        <v>47.384382107657316</v>
      </c>
      <c r="Q12" s="21">
        <f t="shared" si="4"/>
        <v>47.312641937925811</v>
      </c>
      <c r="R12" s="21">
        <f t="shared" si="4"/>
        <v>51.674245556014881</v>
      </c>
      <c r="S12" s="21">
        <f t="shared" si="4"/>
        <v>46.939541870071345</v>
      </c>
      <c r="T12">
        <f>AVERAGE(O12:S12)</f>
        <v>48.226049057914587</v>
      </c>
      <c r="U12">
        <f>_xlfn.STDEV.S(O12:S12)</f>
        <v>1.9527680103697815</v>
      </c>
    </row>
    <row r="13" spans="1:21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</row>
    <row r="14" spans="1:21" x14ac:dyDescent="0.2">
      <c r="A14" s="14">
        <v>19240</v>
      </c>
      <c r="B14" s="46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50" t="s">
        <v>59</v>
      </c>
      <c r="P14" s="50"/>
      <c r="Q14" s="50"/>
      <c r="R14" s="50"/>
      <c r="S14" s="50"/>
    </row>
    <row r="15" spans="1:21" x14ac:dyDescent="0.2">
      <c r="A15">
        <v>21000</v>
      </c>
      <c r="B15">
        <v>0.53800000000000003</v>
      </c>
      <c r="C15" s="14">
        <v>20912</v>
      </c>
      <c r="D15" s="46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O15" s="45" t="s">
        <v>61</v>
      </c>
      <c r="P15" s="45" t="s">
        <v>48</v>
      </c>
      <c r="Q15" s="45" t="s">
        <v>49</v>
      </c>
      <c r="R15" s="45" t="s">
        <v>50</v>
      </c>
      <c r="S15" s="45" t="s">
        <v>51</v>
      </c>
      <c r="T15" s="45" t="s">
        <v>53</v>
      </c>
      <c r="U15" s="45" t="s">
        <v>60</v>
      </c>
    </row>
    <row r="16" spans="1:21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>
        <v>10</v>
      </c>
      <c r="O16">
        <f>B9-B3</f>
        <v>1.212</v>
      </c>
      <c r="P16">
        <f>B20-B14</f>
        <v>0.90900000000000014</v>
      </c>
      <c r="Q16">
        <f>B32-B26</f>
        <v>1.028</v>
      </c>
      <c r="R16">
        <f>B44-B38</f>
        <v>1.1320000000000001</v>
      </c>
      <c r="S16">
        <f>B56-B50</f>
        <v>1.1989999999999998</v>
      </c>
      <c r="T16">
        <f>AVERAGE(O16:S16)</f>
        <v>1.0960000000000001</v>
      </c>
      <c r="U16">
        <f>_xlfn.STDEV.S(O16:S16)</f>
        <v>0.12743037314549394</v>
      </c>
    </row>
    <row r="17" spans="1:21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>
        <v>5</v>
      </c>
      <c r="O17">
        <f>D9-D3</f>
        <v>1.2249999999999999</v>
      </c>
      <c r="P17">
        <f>D21-D15</f>
        <v>1.2370000000000001</v>
      </c>
      <c r="Q17">
        <f>D33-D27</f>
        <v>1.2279999999999998</v>
      </c>
      <c r="R17">
        <f>D44-D39</f>
        <v>1.1920000000000002</v>
      </c>
      <c r="S17">
        <f>D56-D50</f>
        <v>1.2149999999999999</v>
      </c>
      <c r="T17">
        <f>AVERAGE(O17:S17)</f>
        <v>1.2193999999999998</v>
      </c>
      <c r="U17">
        <f>_xlfn.STDEV.S(O17:S17)</f>
        <v>1.7213366899011869E-2</v>
      </c>
    </row>
    <row r="18" spans="1:21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</row>
    <row r="19" spans="1:21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</row>
    <row r="20" spans="1:21" x14ac:dyDescent="0.2">
      <c r="A20" s="48">
        <v>29788</v>
      </c>
      <c r="B20" s="48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</row>
    <row r="21" spans="1:21" x14ac:dyDescent="0.2">
      <c r="A21">
        <v>31556</v>
      </c>
      <c r="B21">
        <v>1.772</v>
      </c>
      <c r="C21" s="48">
        <v>31444</v>
      </c>
      <c r="D21" s="48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</row>
    <row r="22" spans="1:21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</row>
    <row r="23" spans="1:21" x14ac:dyDescent="0.2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s="44" t="s">
        <v>62</v>
      </c>
    </row>
    <row r="24" spans="1:21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s="44" t="s">
        <v>65</v>
      </c>
      <c r="O24" s="44" t="s">
        <v>66</v>
      </c>
      <c r="P24" s="44" t="s">
        <v>67</v>
      </c>
    </row>
    <row r="25" spans="1:21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  <c r="M25" s="44" t="s">
        <v>63</v>
      </c>
      <c r="N25">
        <f>T11</f>
        <v>48.137355086620865</v>
      </c>
      <c r="O25">
        <f>T16</f>
        <v>1.0960000000000001</v>
      </c>
      <c r="P25" s="21">
        <f>K3</f>
        <v>1.1345277777777776</v>
      </c>
    </row>
    <row r="26" spans="1:21" x14ac:dyDescent="0.2">
      <c r="A26" s="14">
        <v>40384</v>
      </c>
      <c r="B26" s="4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  <c r="M26" s="44" t="s">
        <v>64</v>
      </c>
      <c r="N26">
        <f>T12</f>
        <v>48.226049057914587</v>
      </c>
      <c r="O26">
        <f>T17</f>
        <v>1.2193999999999998</v>
      </c>
      <c r="P26" s="21">
        <f>L3</f>
        <v>1.1438028169014087</v>
      </c>
    </row>
    <row r="27" spans="1:21" x14ac:dyDescent="0.2">
      <c r="A27">
        <v>42132</v>
      </c>
      <c r="B27">
        <v>0.53200000000000003</v>
      </c>
      <c r="C27" s="14">
        <v>42016</v>
      </c>
      <c r="D27" s="46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</row>
    <row r="28" spans="1:21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</row>
    <row r="29" spans="1:21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</row>
    <row r="30" spans="1:21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21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21" x14ac:dyDescent="0.2">
      <c r="A32" s="48">
        <v>50940</v>
      </c>
      <c r="B32" s="48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>
        <v>52708</v>
      </c>
      <c r="B33">
        <v>1.766</v>
      </c>
      <c r="C33" s="48">
        <v>52580</v>
      </c>
      <c r="D33" s="48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 s="14">
        <v>61512</v>
      </c>
      <c r="B38" s="46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>
        <v>63264</v>
      </c>
      <c r="B39">
        <v>0.54100000000000004</v>
      </c>
      <c r="C39" s="14">
        <v>63152</v>
      </c>
      <c r="D39" s="46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 s="48">
        <v>72060</v>
      </c>
      <c r="B44" s="48">
        <v>1.7310000000000001</v>
      </c>
      <c r="C44" s="48">
        <v>71948</v>
      </c>
      <c r="D44" s="48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>
        <v>73828</v>
      </c>
      <c r="B45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4">
        <v>82628</v>
      </c>
      <c r="B50" s="46">
        <v>0.56100000000000005</v>
      </c>
      <c r="C50" s="14">
        <v>82504</v>
      </c>
      <c r="D50" s="46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5">B51&gt;1.7</f>
        <v>0</v>
      </c>
      <c r="H51" t="b">
        <f t="shared" ref="H51:H73" si="6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5"/>
        <v>0</v>
      </c>
      <c r="H52" t="b">
        <f t="shared" si="6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5"/>
        <v>0</v>
      </c>
      <c r="H53" t="b">
        <f t="shared" si="6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5"/>
        <v>0</v>
      </c>
      <c r="H54" t="b">
        <f t="shared" si="6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5"/>
        <v>0</v>
      </c>
      <c r="H55" t="b">
        <f t="shared" si="6"/>
        <v>0</v>
      </c>
    </row>
    <row r="56" spans="1:8" x14ac:dyDescent="0.2">
      <c r="A56" s="48">
        <v>93172</v>
      </c>
      <c r="B56" s="48">
        <v>1.76</v>
      </c>
      <c r="C56" s="48">
        <v>93060</v>
      </c>
      <c r="D56" s="48">
        <v>1.766</v>
      </c>
      <c r="E56" t="b">
        <f t="shared" si="0"/>
        <v>0</v>
      </c>
      <c r="F56" t="b">
        <f t="shared" si="1"/>
        <v>0</v>
      </c>
      <c r="G56" t="b">
        <f t="shared" si="5"/>
        <v>1</v>
      </c>
      <c r="H56" t="b">
        <f t="shared" si="6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5"/>
        <v>1</v>
      </c>
      <c r="H57" t="b">
        <f t="shared" si="6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5"/>
        <v>0</v>
      </c>
      <c r="H58" t="b">
        <f t="shared" si="6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5"/>
        <v>0</v>
      </c>
      <c r="H59" t="b">
        <f t="shared" si="6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5"/>
        <v>0</v>
      </c>
      <c r="H60" t="b">
        <f t="shared" si="6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5"/>
        <v>0</v>
      </c>
      <c r="H61" t="b">
        <f t="shared" si="6"/>
        <v>0</v>
      </c>
    </row>
    <row r="62" spans="1:8" x14ac:dyDescent="0.2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5"/>
        <v>0</v>
      </c>
      <c r="H62" t="b">
        <f t="shared" si="6"/>
        <v>0</v>
      </c>
    </row>
    <row r="63" spans="1:8" x14ac:dyDescent="0.2">
      <c r="A63" s="49">
        <v>105832</v>
      </c>
      <c r="B63" s="49">
        <v>0.61899999999999999</v>
      </c>
      <c r="C63" s="49">
        <v>105616</v>
      </c>
      <c r="D63" s="49">
        <v>0.63800000000000001</v>
      </c>
      <c r="E63" s="49" t="b">
        <f t="shared" si="0"/>
        <v>0</v>
      </c>
      <c r="F63" s="49" t="b">
        <f t="shared" si="1"/>
        <v>0</v>
      </c>
      <c r="G63" s="49" t="b">
        <f t="shared" si="5"/>
        <v>0</v>
      </c>
      <c r="H63" s="49" t="b">
        <f t="shared" si="6"/>
        <v>0</v>
      </c>
    </row>
    <row r="64" spans="1:8" x14ac:dyDescent="0.2">
      <c r="A64" s="49">
        <v>107636</v>
      </c>
      <c r="B64" s="49">
        <v>0.84399999999999997</v>
      </c>
      <c r="C64" s="49">
        <v>107420</v>
      </c>
      <c r="D64" s="49">
        <v>0.87</v>
      </c>
      <c r="E64" s="49" t="b">
        <f t="shared" si="0"/>
        <v>0</v>
      </c>
      <c r="F64" s="49" t="b">
        <f t="shared" si="1"/>
        <v>0</v>
      </c>
      <c r="G64" s="49" t="b">
        <f t="shared" si="5"/>
        <v>0</v>
      </c>
      <c r="H64" s="49" t="b">
        <f t="shared" si="6"/>
        <v>0</v>
      </c>
    </row>
    <row r="65" spans="1:8" x14ac:dyDescent="0.2">
      <c r="A65" s="49">
        <v>109444</v>
      </c>
      <c r="B65" s="49">
        <v>1.131</v>
      </c>
      <c r="C65" s="49">
        <v>109220</v>
      </c>
      <c r="D65" s="49">
        <v>1.1599999999999999</v>
      </c>
      <c r="E65" s="49" t="b">
        <f t="shared" si="0"/>
        <v>0</v>
      </c>
      <c r="F65" s="49" t="b">
        <f t="shared" si="1"/>
        <v>0</v>
      </c>
      <c r="G65" s="49" t="b">
        <f t="shared" si="5"/>
        <v>0</v>
      </c>
      <c r="H65" s="49" t="b">
        <f t="shared" si="6"/>
        <v>0</v>
      </c>
    </row>
    <row r="66" spans="1:8" x14ac:dyDescent="0.2">
      <c r="A66" s="49">
        <v>111260</v>
      </c>
      <c r="B66" s="49">
        <v>1.4239999999999999</v>
      </c>
      <c r="C66" s="49">
        <v>111020</v>
      </c>
      <c r="D66" s="49">
        <v>1.4470000000000001</v>
      </c>
      <c r="E66" s="49" t="b">
        <f t="shared" si="0"/>
        <v>0</v>
      </c>
      <c r="F66" s="49" t="b">
        <f t="shared" si="1"/>
        <v>0</v>
      </c>
      <c r="G66" s="49" t="b">
        <f t="shared" si="5"/>
        <v>0</v>
      </c>
      <c r="H66" s="49" t="b">
        <f t="shared" si="6"/>
        <v>0</v>
      </c>
    </row>
    <row r="67" spans="1:8" x14ac:dyDescent="0.2">
      <c r="A67" s="49">
        <v>113076</v>
      </c>
      <c r="B67" s="49">
        <v>1.6950000000000001</v>
      </c>
      <c r="C67" s="49">
        <v>112836</v>
      </c>
      <c r="D67" s="49">
        <v>1.7110000000000001</v>
      </c>
      <c r="E67" s="49" t="b">
        <f t="shared" si="0"/>
        <v>0</v>
      </c>
      <c r="F67" s="49" t="b">
        <f t="shared" si="1"/>
        <v>0</v>
      </c>
      <c r="G67" s="49" t="b">
        <f t="shared" si="5"/>
        <v>0</v>
      </c>
      <c r="H67" s="49" t="b">
        <f t="shared" si="6"/>
        <v>1</v>
      </c>
    </row>
    <row r="68" spans="1:8" x14ac:dyDescent="0.2">
      <c r="A68" s="49">
        <v>114884</v>
      </c>
      <c r="B68" s="49">
        <v>1.766</v>
      </c>
      <c r="C68" s="49">
        <v>114652</v>
      </c>
      <c r="D68" s="49">
        <v>1.76</v>
      </c>
      <c r="E68" s="49" t="b">
        <f t="shared" ref="E68:E74" si="7">B68&lt;0.6</f>
        <v>0</v>
      </c>
      <c r="F68" s="49" t="b">
        <f t="shared" ref="F68:F73" si="8">D68&lt;0.6</f>
        <v>0</v>
      </c>
      <c r="G68" s="49" t="b">
        <f t="shared" si="5"/>
        <v>1</v>
      </c>
      <c r="H68" s="49" t="b">
        <f t="shared" si="6"/>
        <v>1</v>
      </c>
    </row>
    <row r="69" spans="1:8" x14ac:dyDescent="0.2">
      <c r="A69" s="49">
        <v>116692</v>
      </c>
      <c r="B69" s="49">
        <v>1.6240000000000001</v>
      </c>
      <c r="C69" s="49">
        <v>116460</v>
      </c>
      <c r="D69" s="49">
        <v>1.6080000000000001</v>
      </c>
      <c r="E69" s="49" t="b">
        <f t="shared" si="7"/>
        <v>0</v>
      </c>
      <c r="F69" s="49" t="b">
        <f t="shared" si="8"/>
        <v>0</v>
      </c>
      <c r="G69" s="49" t="b">
        <f t="shared" si="5"/>
        <v>0</v>
      </c>
      <c r="H69" s="49" t="b">
        <f t="shared" si="6"/>
        <v>0</v>
      </c>
    </row>
    <row r="70" spans="1:8" x14ac:dyDescent="0.2">
      <c r="A70" s="49">
        <v>118508</v>
      </c>
      <c r="B70" s="49">
        <v>1.3759999999999999</v>
      </c>
      <c r="C70" s="49">
        <v>118260</v>
      </c>
      <c r="D70" s="49">
        <v>1.3540000000000001</v>
      </c>
      <c r="E70" s="49" t="b">
        <f t="shared" si="7"/>
        <v>0</v>
      </c>
      <c r="F70" s="49" t="b">
        <f t="shared" si="8"/>
        <v>0</v>
      </c>
      <c r="G70" s="49" t="b">
        <f t="shared" si="5"/>
        <v>0</v>
      </c>
      <c r="H70" s="49" t="b">
        <f t="shared" si="6"/>
        <v>0</v>
      </c>
    </row>
    <row r="71" spans="1:8" x14ac:dyDescent="0.2">
      <c r="A71" s="49">
        <v>120324</v>
      </c>
      <c r="B71" s="49">
        <v>1.0860000000000001</v>
      </c>
      <c r="C71" s="49">
        <v>120076</v>
      </c>
      <c r="D71" s="49">
        <v>1.0629999999999999</v>
      </c>
      <c r="E71" s="49" t="b">
        <f t="shared" si="7"/>
        <v>0</v>
      </c>
      <c r="F71" s="49" t="b">
        <f t="shared" si="8"/>
        <v>0</v>
      </c>
      <c r="G71" s="49" t="b">
        <f t="shared" si="5"/>
        <v>0</v>
      </c>
      <c r="H71" s="49" t="b">
        <f t="shared" si="6"/>
        <v>0</v>
      </c>
    </row>
    <row r="72" spans="1:8" x14ac:dyDescent="0.2">
      <c r="A72" s="49">
        <v>122140</v>
      </c>
      <c r="B72" s="49">
        <v>0.80200000000000005</v>
      </c>
      <c r="C72" s="49">
        <v>121880</v>
      </c>
      <c r="D72" s="49">
        <v>0.78300000000000003</v>
      </c>
      <c r="E72" s="49" t="b">
        <f t="shared" si="7"/>
        <v>0</v>
      </c>
      <c r="F72" s="49" t="b">
        <f t="shared" si="8"/>
        <v>0</v>
      </c>
      <c r="G72" s="49" t="b">
        <f t="shared" si="5"/>
        <v>0</v>
      </c>
      <c r="H72" s="49" t="b">
        <f t="shared" si="6"/>
        <v>0</v>
      </c>
    </row>
    <row r="73" spans="1:8" x14ac:dyDescent="0.2">
      <c r="A73" s="49">
        <v>123920</v>
      </c>
      <c r="B73" s="49">
        <v>0.56999999999999995</v>
      </c>
      <c r="C73" s="49">
        <v>123688</v>
      </c>
      <c r="D73" s="49">
        <v>0.55800000000000005</v>
      </c>
      <c r="E73" s="49" t="b">
        <f t="shared" si="7"/>
        <v>1</v>
      </c>
      <c r="F73" s="49" t="b">
        <f t="shared" si="8"/>
        <v>1</v>
      </c>
      <c r="G73" s="49" t="b">
        <f t="shared" si="5"/>
        <v>0</v>
      </c>
      <c r="H73" s="49" t="b">
        <f t="shared" si="6"/>
        <v>0</v>
      </c>
    </row>
    <row r="74" spans="1:8" x14ac:dyDescent="0.2">
      <c r="A74" s="49">
        <v>125712</v>
      </c>
      <c r="B74" s="49">
        <v>0.55800000000000005</v>
      </c>
      <c r="C74" s="49"/>
      <c r="D74" s="49"/>
      <c r="E74" s="49" t="b">
        <f t="shared" si="7"/>
        <v>1</v>
      </c>
      <c r="F74" s="49"/>
      <c r="G74" s="49" t="b">
        <f>B74&gt;1.7</f>
        <v>0</v>
      </c>
      <c r="H74" s="49"/>
    </row>
  </sheetData>
  <mergeCells count="4">
    <mergeCell ref="C1:D1"/>
    <mergeCell ref="O2:S2"/>
    <mergeCell ref="O9:S9"/>
    <mergeCell ref="O14:S14"/>
  </mergeCells>
  <conditionalFormatting sqref="E1:F1048576">
    <cfRule type="cellIs" dxfId="1" priority="2" operator="equal">
      <formula>TRUE</formula>
    </cfRule>
  </conditionalFormatting>
  <conditionalFormatting sqref="G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2023-10-02T09:15:22Z</dcterms:modified>
</cp:coreProperties>
</file>