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3 - Vibrations\"/>
    </mc:Choice>
  </mc:AlternateContent>
  <xr:revisionPtr revIDLastSave="0" documentId="13_ncr:1_{CA2DA8DF-DB98-4C77-ADD6-0C7602A4085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eneral analysis" sheetId="4" r:id="rId1"/>
    <sheet name="dmf for pandas" sheetId="12" r:id="rId2"/>
    <sheet name="data for plots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4" l="1"/>
  <c r="E30" i="4"/>
  <c r="D30" i="4"/>
  <c r="C30" i="4"/>
  <c r="B30" i="4"/>
  <c r="D27" i="4"/>
  <c r="K17" i="4"/>
  <c r="N15" i="4"/>
  <c r="M15" i="4"/>
  <c r="C28" i="4"/>
  <c r="C29" i="4" s="1"/>
  <c r="C32" i="4" s="1"/>
  <c r="D28" i="4"/>
  <c r="E28" i="4"/>
  <c r="B28" i="4"/>
  <c r="C27" i="4"/>
  <c r="E27" i="4"/>
  <c r="B27" i="4"/>
  <c r="C56" i="11" a="1"/>
  <c r="C56" i="11" s="1"/>
  <c r="C49" i="11" a="1"/>
  <c r="C49" i="11" s="1"/>
  <c r="A157" i="4"/>
  <c r="C157" i="4"/>
  <c r="A158" i="4"/>
  <c r="C158" i="4"/>
  <c r="A159" i="4"/>
  <c r="C159" i="4"/>
  <c r="A160" i="4"/>
  <c r="C160" i="4"/>
  <c r="A161" i="4"/>
  <c r="C161" i="4"/>
  <c r="A162" i="4"/>
  <c r="C162" i="4"/>
  <c r="A163" i="4"/>
  <c r="C163" i="4"/>
  <c r="A164" i="4"/>
  <c r="C164" i="4"/>
  <c r="A165" i="4"/>
  <c r="C165" i="4"/>
  <c r="A166" i="4"/>
  <c r="C166" i="4"/>
  <c r="A167" i="4"/>
  <c r="C167" i="4"/>
  <c r="A168" i="4"/>
  <c r="C168" i="4"/>
  <c r="A169" i="4"/>
  <c r="C169" i="4"/>
  <c r="A170" i="4"/>
  <c r="C170" i="4"/>
  <c r="A171" i="4"/>
  <c r="C171" i="4"/>
  <c r="A172" i="4"/>
  <c r="C172" i="4"/>
  <c r="A173" i="4"/>
  <c r="C173" i="4"/>
  <c r="A174" i="4"/>
  <c r="C174" i="4"/>
  <c r="A175" i="4"/>
  <c r="C175" i="4"/>
  <c r="A176" i="4"/>
  <c r="C176" i="4"/>
  <c r="A177" i="4"/>
  <c r="C177" i="4"/>
  <c r="A178" i="4"/>
  <c r="C178" i="4"/>
  <c r="A179" i="4"/>
  <c r="C179" i="4"/>
  <c r="A180" i="4"/>
  <c r="C180" i="4"/>
  <c r="A181" i="4"/>
  <c r="C181" i="4"/>
  <c r="A182" i="4"/>
  <c r="C182" i="4"/>
  <c r="A183" i="4"/>
  <c r="C183" i="4"/>
  <c r="A184" i="4"/>
  <c r="C184" i="4"/>
  <c r="A185" i="4"/>
  <c r="C185" i="4"/>
  <c r="A186" i="4"/>
  <c r="C186" i="4"/>
  <c r="A187" i="4"/>
  <c r="C187" i="4"/>
  <c r="A188" i="4"/>
  <c r="C188" i="4"/>
  <c r="A189" i="4"/>
  <c r="C189" i="4"/>
  <c r="A190" i="4"/>
  <c r="C190" i="4"/>
  <c r="A191" i="4"/>
  <c r="C191" i="4"/>
  <c r="A192" i="4"/>
  <c r="C192" i="4"/>
  <c r="A193" i="4"/>
  <c r="C193" i="4"/>
  <c r="A194" i="4"/>
  <c r="C194" i="4"/>
  <c r="A195" i="4"/>
  <c r="C195" i="4"/>
  <c r="A196" i="4"/>
  <c r="C196" i="4"/>
  <c r="A197" i="4"/>
  <c r="C197" i="4"/>
  <c r="A198" i="4"/>
  <c r="C198" i="4"/>
  <c r="A199" i="4"/>
  <c r="C199" i="4"/>
  <c r="A200" i="4"/>
  <c r="C200" i="4"/>
  <c r="A201" i="4"/>
  <c r="C201" i="4"/>
  <c r="A202" i="4"/>
  <c r="C202" i="4"/>
  <c r="A203" i="4"/>
  <c r="C203" i="4"/>
  <c r="A204" i="4"/>
  <c r="C204" i="4"/>
  <c r="A205" i="4"/>
  <c r="C205" i="4"/>
  <c r="A206" i="4"/>
  <c r="C206" i="4"/>
  <c r="A207" i="4"/>
  <c r="C207" i="4"/>
  <c r="A208" i="4"/>
  <c r="C208" i="4"/>
  <c r="A209" i="4"/>
  <c r="C209" i="4"/>
  <c r="A210" i="4"/>
  <c r="C210" i="4"/>
  <c r="A211" i="4"/>
  <c r="C211" i="4"/>
  <c r="A212" i="4"/>
  <c r="C212" i="4"/>
  <c r="A213" i="4"/>
  <c r="C213" i="4"/>
  <c r="A214" i="4"/>
  <c r="C214" i="4"/>
  <c r="A215" i="4"/>
  <c r="C215" i="4"/>
  <c r="A216" i="4"/>
  <c r="C216" i="4"/>
  <c r="A217" i="4"/>
  <c r="C217" i="4"/>
  <c r="A218" i="4"/>
  <c r="C218" i="4"/>
  <c r="A219" i="4"/>
  <c r="C219" i="4"/>
  <c r="A220" i="4"/>
  <c r="C220" i="4"/>
  <c r="A221" i="4"/>
  <c r="C221" i="4"/>
  <c r="A222" i="4"/>
  <c r="C222" i="4"/>
  <c r="A223" i="4"/>
  <c r="C223" i="4"/>
  <c r="A224" i="4"/>
  <c r="C224" i="4"/>
  <c r="A225" i="4"/>
  <c r="C225" i="4"/>
  <c r="A226" i="4"/>
  <c r="C226" i="4"/>
  <c r="A227" i="4"/>
  <c r="C227" i="4"/>
  <c r="A228" i="4"/>
  <c r="C228" i="4"/>
  <c r="A229" i="4"/>
  <c r="C229" i="4"/>
  <c r="A230" i="4"/>
  <c r="C230" i="4"/>
  <c r="A231" i="4"/>
  <c r="C231" i="4"/>
  <c r="A232" i="4"/>
  <c r="C232" i="4"/>
  <c r="A233" i="4"/>
  <c r="C233" i="4"/>
  <c r="A234" i="4"/>
  <c r="C234" i="4"/>
  <c r="A235" i="4"/>
  <c r="C235" i="4"/>
  <c r="A236" i="4"/>
  <c r="C236" i="4"/>
  <c r="A237" i="4"/>
  <c r="C237" i="4"/>
  <c r="A238" i="4"/>
  <c r="C238" i="4"/>
  <c r="A239" i="4"/>
  <c r="C239" i="4"/>
  <c r="A240" i="4"/>
  <c r="C240" i="4"/>
  <c r="A241" i="4"/>
  <c r="C241" i="4"/>
  <c r="A242" i="4"/>
  <c r="C242" i="4"/>
  <c r="A243" i="4"/>
  <c r="C243" i="4"/>
  <c r="A244" i="4"/>
  <c r="C244" i="4"/>
  <c r="A245" i="4"/>
  <c r="C245" i="4"/>
  <c r="A246" i="4"/>
  <c r="C246" i="4"/>
  <c r="A247" i="4"/>
  <c r="C247" i="4"/>
  <c r="A248" i="4"/>
  <c r="C248" i="4"/>
  <c r="A249" i="4"/>
  <c r="C249" i="4"/>
  <c r="A250" i="4"/>
  <c r="C250" i="4"/>
  <c r="A251" i="4"/>
  <c r="C251" i="4"/>
  <c r="A252" i="4"/>
  <c r="C252" i="4"/>
  <c r="A253" i="4"/>
  <c r="C253" i="4"/>
  <c r="A254" i="4"/>
  <c r="C254" i="4"/>
  <c r="A255" i="4"/>
  <c r="C255" i="4"/>
  <c r="A256" i="4"/>
  <c r="C256" i="4"/>
  <c r="A257" i="4"/>
  <c r="C257" i="4"/>
  <c r="A258" i="4"/>
  <c r="C258" i="4"/>
  <c r="A259" i="4"/>
  <c r="C259" i="4"/>
  <c r="A260" i="4"/>
  <c r="C260" i="4"/>
  <c r="A261" i="4"/>
  <c r="C261" i="4"/>
  <c r="A262" i="4"/>
  <c r="C262" i="4"/>
  <c r="A263" i="4"/>
  <c r="C263" i="4"/>
  <c r="A264" i="4"/>
  <c r="C264" i="4"/>
  <c r="A265" i="4"/>
  <c r="C265" i="4"/>
  <c r="A266" i="4"/>
  <c r="C266" i="4"/>
  <c r="A267" i="4"/>
  <c r="C267" i="4"/>
  <c r="A268" i="4"/>
  <c r="C268" i="4"/>
  <c r="A269" i="4"/>
  <c r="C269" i="4"/>
  <c r="A270" i="4"/>
  <c r="C270" i="4"/>
  <c r="A271" i="4"/>
  <c r="C271" i="4"/>
  <c r="A272" i="4"/>
  <c r="C272" i="4"/>
  <c r="A273" i="4"/>
  <c r="C273" i="4"/>
  <c r="A274" i="4"/>
  <c r="C274" i="4"/>
  <c r="A275" i="4"/>
  <c r="C275" i="4"/>
  <c r="A276" i="4"/>
  <c r="C276" i="4"/>
  <c r="A277" i="4"/>
  <c r="C277" i="4"/>
  <c r="A278" i="4"/>
  <c r="C278" i="4"/>
  <c r="A279" i="4"/>
  <c r="C279" i="4"/>
  <c r="A280" i="4"/>
  <c r="C280" i="4"/>
  <c r="A281" i="4"/>
  <c r="C281" i="4"/>
  <c r="A282" i="4"/>
  <c r="C282" i="4"/>
  <c r="A283" i="4"/>
  <c r="C283" i="4"/>
  <c r="A284" i="4"/>
  <c r="C284" i="4"/>
  <c r="A285" i="4"/>
  <c r="C285" i="4"/>
  <c r="A286" i="4"/>
  <c r="C286" i="4"/>
  <c r="A287" i="4"/>
  <c r="C287" i="4"/>
  <c r="A288" i="4"/>
  <c r="C288" i="4"/>
  <c r="A289" i="4"/>
  <c r="C289" i="4"/>
  <c r="A290" i="4"/>
  <c r="C290" i="4"/>
  <c r="A291" i="4"/>
  <c r="C291" i="4"/>
  <c r="A292" i="4"/>
  <c r="C292" i="4"/>
  <c r="A293" i="4"/>
  <c r="C293" i="4"/>
  <c r="A294" i="4"/>
  <c r="C294" i="4"/>
  <c r="A295" i="4"/>
  <c r="C295" i="4"/>
  <c r="A296" i="4"/>
  <c r="C296" i="4"/>
  <c r="A297" i="4"/>
  <c r="C297" i="4"/>
  <c r="A298" i="4"/>
  <c r="C298" i="4"/>
  <c r="A299" i="4"/>
  <c r="C299" i="4"/>
  <c r="A300" i="4"/>
  <c r="C300" i="4"/>
  <c r="A301" i="4"/>
  <c r="C301" i="4"/>
  <c r="A302" i="4"/>
  <c r="C302" i="4"/>
  <c r="A303" i="4"/>
  <c r="C303" i="4"/>
  <c r="A304" i="4"/>
  <c r="C304" i="4"/>
  <c r="A305" i="4"/>
  <c r="C305" i="4"/>
  <c r="A306" i="4"/>
  <c r="C306" i="4"/>
  <c r="A307" i="4"/>
  <c r="C307" i="4"/>
  <c r="A308" i="4"/>
  <c r="C308" i="4"/>
  <c r="A309" i="4"/>
  <c r="C309" i="4"/>
  <c r="A310" i="4"/>
  <c r="C310" i="4"/>
  <c r="A311" i="4"/>
  <c r="C311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12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B87" i="4"/>
  <c r="B37" i="11" a="1"/>
  <c r="B37" i="11" s="1"/>
  <c r="B27" i="11" a="1"/>
  <c r="B27" i="11" s="1"/>
  <c r="B17" i="11" a="1"/>
  <c r="B17" i="11" s="1"/>
  <c r="B9" i="11" a="1"/>
  <c r="B9" i="11" s="1"/>
  <c r="C83" i="4"/>
  <c r="C84" i="4"/>
  <c r="C85" i="4"/>
  <c r="C74" i="4"/>
  <c r="C75" i="4"/>
  <c r="C76" i="4"/>
  <c r="C77" i="4"/>
  <c r="C78" i="4"/>
  <c r="C79" i="4"/>
  <c r="C80" i="4"/>
  <c r="C81" i="4"/>
  <c r="C82" i="4"/>
  <c r="C73" i="4"/>
  <c r="C63" i="4"/>
  <c r="C64" i="4"/>
  <c r="C65" i="4"/>
  <c r="C66" i="4"/>
  <c r="C67" i="4"/>
  <c r="C68" i="4"/>
  <c r="C69" i="4"/>
  <c r="C70" i="4"/>
  <c r="C71" i="4"/>
  <c r="C72" i="4"/>
  <c r="C62" i="4"/>
  <c r="C20" i="4"/>
  <c r="C21" i="4" s="1"/>
  <c r="C22" i="4" s="1"/>
  <c r="C23" i="4" s="1"/>
  <c r="D314" i="4" s="1"/>
  <c r="D20" i="4"/>
  <c r="D21" i="4" s="1"/>
  <c r="D22" i="4" s="1"/>
  <c r="D23" i="4" s="1"/>
  <c r="E20" i="4"/>
  <c r="E21" i="4" s="1"/>
  <c r="E22" i="4" s="1"/>
  <c r="D322" i="4" s="1"/>
  <c r="E13" i="4"/>
  <c r="I16" i="4" s="1"/>
  <c r="C13" i="4"/>
  <c r="H15" i="4" s="1"/>
  <c r="I26" i="4" s="1"/>
  <c r="B20" i="4"/>
  <c r="B21" i="4" s="1"/>
  <c r="B22" i="4" s="1"/>
  <c r="B23" i="4" s="1"/>
  <c r="E5" i="4"/>
  <c r="E6" i="4"/>
  <c r="E7" i="4"/>
  <c r="E8" i="4"/>
  <c r="E9" i="4"/>
  <c r="E10" i="4"/>
  <c r="E4" i="4"/>
  <c r="B10" i="4"/>
  <c r="B9" i="4"/>
  <c r="B8" i="4"/>
  <c r="B7" i="4"/>
  <c r="B6" i="4"/>
  <c r="B5" i="4"/>
  <c r="B4" i="4"/>
  <c r="C42" i="4"/>
  <c r="C43" i="4"/>
  <c r="C44" i="4"/>
  <c r="C45" i="4"/>
  <c r="C46" i="4"/>
  <c r="C47" i="4"/>
  <c r="C48" i="4"/>
  <c r="C49" i="4"/>
  <c r="C50" i="4"/>
  <c r="C61" i="4"/>
  <c r="C52" i="4"/>
  <c r="C53" i="4"/>
  <c r="C54" i="4"/>
  <c r="C55" i="4"/>
  <c r="C56" i="4"/>
  <c r="C57" i="4"/>
  <c r="C58" i="4"/>
  <c r="C59" i="4"/>
  <c r="C60" i="4"/>
  <c r="C51" i="4"/>
  <c r="C31" i="4" l="1"/>
  <c r="N14" i="4"/>
  <c r="J25" i="4"/>
  <c r="I25" i="4"/>
  <c r="I27" i="4" s="1"/>
  <c r="M14" i="4"/>
  <c r="D29" i="4"/>
  <c r="C33" i="4"/>
  <c r="D76" i="4"/>
  <c r="E76" i="4" s="1"/>
  <c r="B29" i="4"/>
  <c r="D316" i="4"/>
  <c r="E29" i="4"/>
  <c r="D80" i="4"/>
  <c r="E80" i="4" s="1"/>
  <c r="D83" i="4"/>
  <c r="E83" i="4" s="1"/>
  <c r="H3" i="4" a="1"/>
  <c r="H3" i="4" s="1"/>
  <c r="H17" i="4" s="1"/>
  <c r="D65" i="4"/>
  <c r="E65" i="4" s="1"/>
  <c r="D64" i="4"/>
  <c r="E64" i="4" s="1"/>
  <c r="D42" i="4"/>
  <c r="E42" i="4" s="1"/>
  <c r="H8" i="4"/>
  <c r="D73" i="4"/>
  <c r="E73" i="4" s="1"/>
  <c r="D67" i="4"/>
  <c r="E67" i="4" s="1"/>
  <c r="I15" i="4"/>
  <c r="D69" i="4"/>
  <c r="E69" i="4" s="1"/>
  <c r="D74" i="4"/>
  <c r="E74" i="4" s="1"/>
  <c r="D315" i="4"/>
  <c r="H16" i="4"/>
  <c r="J26" i="4" s="1"/>
  <c r="D75" i="4"/>
  <c r="E75" i="4" s="1"/>
  <c r="D79" i="4"/>
  <c r="E79" i="4" s="1"/>
  <c r="D82" i="4"/>
  <c r="E82" i="4" s="1"/>
  <c r="D328" i="4"/>
  <c r="D77" i="4"/>
  <c r="E77" i="4" s="1"/>
  <c r="D51" i="4"/>
  <c r="E51" i="4" s="1"/>
  <c r="D81" i="4"/>
  <c r="E81" i="4" s="1"/>
  <c r="D321" i="4"/>
  <c r="D327" i="4"/>
  <c r="D319" i="4"/>
  <c r="D326" i="4"/>
  <c r="D318" i="4"/>
  <c r="D325" i="4"/>
  <c r="D324" i="4"/>
  <c r="D320" i="4"/>
  <c r="D317" i="4"/>
  <c r="D323" i="4"/>
  <c r="A2" i="12" a="1"/>
  <c r="A2" i="12" s="1"/>
  <c r="D84" i="4"/>
  <c r="E84" i="4" s="1"/>
  <c r="D78" i="4"/>
  <c r="E78" i="4" s="1"/>
  <c r="D66" i="4"/>
  <c r="E66" i="4" s="1"/>
  <c r="D71" i="4"/>
  <c r="E71" i="4" s="1"/>
  <c r="D63" i="4"/>
  <c r="E63" i="4" s="1"/>
  <c r="D70" i="4"/>
  <c r="E70" i="4" s="1"/>
  <c r="D68" i="4"/>
  <c r="E68" i="4" s="1"/>
  <c r="D62" i="4"/>
  <c r="E62" i="4" s="1"/>
  <c r="D46" i="4"/>
  <c r="E46" i="4" s="1"/>
  <c r="C2" i="11" a="1"/>
  <c r="C2" i="11" s="1"/>
  <c r="B2" i="11" a="1"/>
  <c r="B2" i="11" s="1"/>
  <c r="D45" i="4"/>
  <c r="E45" i="4" s="1"/>
  <c r="D54" i="4"/>
  <c r="E54" i="4" s="1"/>
  <c r="D49" i="4"/>
  <c r="E49" i="4" s="1"/>
  <c r="D47" i="4"/>
  <c r="E47" i="4" s="1"/>
  <c r="D48" i="4"/>
  <c r="E48" i="4" s="1"/>
  <c r="D58" i="4"/>
  <c r="E58" i="4" s="1"/>
  <c r="D43" i="4"/>
  <c r="E43" i="4" s="1"/>
  <c r="D44" i="4"/>
  <c r="E44" i="4" s="1"/>
  <c r="D52" i="4"/>
  <c r="E52" i="4" s="1"/>
  <c r="D57" i="4"/>
  <c r="E57" i="4" s="1"/>
  <c r="D56" i="4"/>
  <c r="E56" i="4" s="1"/>
  <c r="D55" i="4"/>
  <c r="E55" i="4" s="1"/>
  <c r="D60" i="4"/>
  <c r="E60" i="4" s="1"/>
  <c r="D53" i="4"/>
  <c r="E53" i="4" s="1"/>
  <c r="D59" i="4"/>
  <c r="E59" i="4" s="1"/>
  <c r="E32" i="4" l="1"/>
  <c r="E33" i="4" s="1"/>
  <c r="E31" i="4"/>
  <c r="D32" i="4"/>
  <c r="D33" i="4" s="1"/>
  <c r="J28" i="4" s="1"/>
  <c r="D31" i="4"/>
  <c r="B32" i="4"/>
  <c r="B33" i="4" s="1"/>
  <c r="I28" i="4" s="1"/>
  <c r="B31" i="4"/>
  <c r="F42" i="4"/>
  <c r="J27" i="4"/>
  <c r="F62" i="4"/>
  <c r="F73" i="4"/>
  <c r="F51" i="4"/>
  <c r="D24" i="4"/>
  <c r="D25" i="4" s="1"/>
  <c r="D26" i="4" s="1"/>
  <c r="I18" i="4"/>
  <c r="H18" i="4"/>
  <c r="E24" i="4" s="1"/>
  <c r="E25" i="4" s="1"/>
  <c r="E26" i="4" s="1"/>
  <c r="I17" i="4"/>
  <c r="C24" i="4"/>
  <c r="H9" i="4"/>
  <c r="B24" i="4"/>
  <c r="B25" i="4" s="1"/>
  <c r="B26" i="4" s="1"/>
  <c r="B49" i="11" a="1"/>
  <c r="B49" i="11" s="1"/>
  <c r="C17" i="11" a="1"/>
  <c r="C17" i="11" s="1"/>
  <c r="B56" i="11" a="1"/>
  <c r="B56" i="11" s="1"/>
  <c r="C27" i="11" a="1"/>
  <c r="C27" i="11" s="1"/>
  <c r="C37" i="11" a="1"/>
  <c r="C37" i="11" s="1"/>
  <c r="C9" i="11" a="1"/>
  <c r="C9" i="11" s="1"/>
  <c r="C25" i="4" l="1"/>
  <c r="C2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<sst xmlns="http://schemas.openxmlformats.org/spreadsheetml/2006/main" count="515" uniqueCount="109">
  <si>
    <t>frequency</t>
  </si>
  <si>
    <t>Index</t>
  </si>
  <si>
    <t>Driven Peak Time</t>
  </si>
  <si>
    <t>Driven Peak Amplitude</t>
  </si>
  <si>
    <t>Driven Valley Time</t>
  </si>
  <si>
    <t>Driven Valley Amplitude</t>
  </si>
  <si>
    <t>peak number</t>
  </si>
  <si>
    <t>amplitude</t>
  </si>
  <si>
    <t>dataset</t>
  </si>
  <si>
    <t>big 1</t>
  </si>
  <si>
    <t>big 2</t>
  </si>
  <si>
    <t>delta</t>
  </si>
  <si>
    <t>\zeta</t>
  </si>
  <si>
    <t>Dataset</t>
  </si>
  <si>
    <t>Mass</t>
  </si>
  <si>
    <t>(g)</t>
  </si>
  <si>
    <t>Intitial Position, $a$</t>
  </si>
  <si>
    <t>(cm)</t>
  </si>
  <si>
    <t>Final Position, $b$</t>
  </si>
  <si>
    <t>Deflection</t>
  </si>
  <si>
    <t>Force</t>
  </si>
  <si>
    <t>(N)</t>
  </si>
  <si>
    <t>Trial</t>
  </si>
  <si>
    <t>Small</t>
  </si>
  <si>
    <t>Big</t>
  </si>
  <si>
    <t>Pulley</t>
  </si>
  <si>
    <t>Diamater (mm)</t>
  </si>
  <si>
    <t>Groove Depth (mm)</t>
  </si>
  <si>
    <t>x</t>
  </si>
  <si>
    <t>y</t>
  </si>
  <si>
    <t>force vs deflection (N vs m)</t>
  </si>
  <si>
    <t>(m)</t>
  </si>
  <si>
    <t>linest for F vs x</t>
  </si>
  <si>
    <t>R^2</t>
  </si>
  <si>
    <t>S_k</t>
  </si>
  <si>
    <t>Small mass (kg)</t>
  </si>
  <si>
    <t>spring constant, k_e</t>
  </si>
  <si>
    <t>Big mass (kg)</t>
  </si>
  <si>
    <t>natural freq, p, derived from period (Hz)</t>
  </si>
  <si>
    <t>natural freq, p, derived from period (rad/s)</t>
  </si>
  <si>
    <t>natural freq, p, derived from using k_e (rad/s)</t>
  </si>
  <si>
    <t>natural freq, p, derived from using k_e (Hz)</t>
  </si>
  <si>
    <t>w/o measuring system</t>
  </si>
  <si>
    <t>w/ measuring system</t>
  </si>
  <si>
    <t>avg, 10 tau</t>
  </si>
  <si>
    <t>tau</t>
  </si>
  <si>
    <t>small 1</t>
  </si>
  <si>
    <t>small 2</t>
  </si>
  <si>
    <t>big cart damping ratio trial 1 (zeta vs cycle number)</t>
  </si>
  <si>
    <t>big cart damping ratio trial 2 (zeta vs cycle number)</t>
  </si>
  <si>
    <t>small cart damping ratio trial 1 (zeta vs cycle number)</t>
  </si>
  <si>
    <t>small cart damping ratio trial 2 (zeta vs cycle number)</t>
  </si>
  <si>
    <t>small 0.22hz</t>
  </si>
  <si>
    <t>Driving Peak Time</t>
  </si>
  <si>
    <t>Driving Peak Amplitude</t>
  </si>
  <si>
    <t>Driving Valley Time</t>
  </si>
  <si>
    <t>Driving Valley Amplitude</t>
  </si>
  <si>
    <t>DMF stuff</t>
  </si>
  <si>
    <t>damping ratio stuff</t>
  </si>
  <si>
    <t>Y_0 (cm)</t>
  </si>
  <si>
    <t>small 0.35hz</t>
  </si>
  <si>
    <t>small 0.53hz</t>
  </si>
  <si>
    <t>small 1.15hz</t>
  </si>
  <si>
    <t>small 1.25hz</t>
  </si>
  <si>
    <t>small 1.35hz</t>
  </si>
  <si>
    <t>small 1.45hz</t>
  </si>
  <si>
    <t>big 0.25hz</t>
  </si>
  <si>
    <t>big 0.36hz</t>
  </si>
  <si>
    <t>big 0.45hz</t>
  </si>
  <si>
    <t>big 0.54hz</t>
  </si>
  <si>
    <t>big 1.00hz</t>
  </si>
  <si>
    <t>big 1.11hz</t>
  </si>
  <si>
    <t>big 1.20hz</t>
  </si>
  <si>
    <t>big 1.31hz</t>
  </si>
  <si>
    <t>doing analysis in pandas cause this is aids</t>
  </si>
  <si>
    <t>dmf</t>
  </si>
  <si>
    <t>freq/p</t>
  </si>
  <si>
    <t>small dmf vs omega over p</t>
  </si>
  <si>
    <t>big dmf vs omega over p</t>
  </si>
  <si>
    <t>err k</t>
  </si>
  <si>
    <t>t-dist value</t>
  </si>
  <si>
    <t>Mean Amplitude</t>
  </si>
  <si>
    <t>pulley mass small</t>
  </si>
  <si>
    <t>pulley mass big</t>
  </si>
  <si>
    <t>m_e, small</t>
  </si>
  <si>
    <t>m_e, big</t>
  </si>
  <si>
    <t>p_th, small</t>
  </si>
  <si>
    <t>p_th, big</t>
  </si>
  <si>
    <t>sys</t>
  </si>
  <si>
    <t>no sys</t>
  </si>
  <si>
    <t>stdev 10tau</t>
  </si>
  <si>
    <t>t-inv value</t>
  </si>
  <si>
    <t>P_10tau</t>
  </si>
  <si>
    <t>\delta_p</t>
  </si>
  <si>
    <t>\delta_tau</t>
  </si>
  <si>
    <t>relative err (hz)</t>
  </si>
  <si>
    <t>avg of first 6</t>
  </si>
  <si>
    <t>table to paste into report for mass</t>
  </si>
  <si>
    <t>small</t>
  </si>
  <si>
    <t>big</t>
  </si>
  <si>
    <t>cart</t>
  </si>
  <si>
    <t>pulley</t>
  </si>
  <si>
    <t>Experimental Effective Mass</t>
  </si>
  <si>
    <t>m_e, trials</t>
  </si>
  <si>
    <t>m_e, th</t>
  </si>
  <si>
    <t>err</t>
  </si>
  <si>
    <t>B_10tau</t>
  </si>
  <si>
    <t>\delta_10tau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</si>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</sst>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8"/>
      <name val="Arial"/>
      <family val="2"/>
    </font>
    <font>
      <b/>
      <sz val="12"/>
      <color rgb="FF000000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2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6" fontId="0" fillId="0" borderId="0" xfId="0" applyNumberFormat="1"/>
    <xf numFmtId="167" fontId="0" fillId="0" borderId="0" xfId="0" applyNumberFormat="1"/>
    <xf numFmtId="0" fontId="5" fillId="0" borderId="1" xfId="0" applyFont="1" applyBorder="1" applyAlignment="1">
      <alignment horizontal="center" vertical="top"/>
    </xf>
    <xf numFmtId="2" fontId="2" fillId="0" borderId="0" xfId="0" applyNumberFormat="1" applyFont="1"/>
    <xf numFmtId="167" fontId="2" fillId="0" borderId="0" xfId="0" applyNumberFormat="1" applyFont="1"/>
    <xf numFmtId="166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U328"/>
  <sheetViews>
    <sheetView tabSelected="1" topLeftCell="B12" zoomScale="160" zoomScaleNormal="160" workbookViewId="0">
      <selection activeCell="G29" sqref="G29"/>
    </sheetView>
  </sheetViews>
  <sheetFormatPr defaultColWidth="10.85546875" defaultRowHeight="15.75" x14ac:dyDescent="0.25"/>
  <cols>
    <col min="1" max="1" width="21.140625" style="1" bestFit="1" customWidth="1"/>
    <col min="2" max="2" width="16" style="1" bestFit="1" customWidth="1"/>
    <col min="3" max="3" width="13.85546875" style="1" bestFit="1" customWidth="1"/>
    <col min="4" max="4" width="40.28515625" style="1" bestFit="1" customWidth="1"/>
    <col min="5" max="5" width="16.140625" style="1" bestFit="1" customWidth="1"/>
    <col min="6" max="6" width="10.85546875" style="1"/>
    <col min="7" max="7" width="17.5703125" style="1" bestFit="1" customWidth="1"/>
    <col min="8" max="11" width="10.85546875" style="1"/>
    <col min="12" max="12" width="10.85546875" style="1" customWidth="1"/>
    <col min="13" max="16384" width="10.85546875" style="1"/>
  </cols>
  <sheetData>
    <row r="1" spans="1:14" x14ac:dyDescent="0.25">
      <c r="A1" s="1" t="s">
        <v>19</v>
      </c>
    </row>
    <row r="2" spans="1:14" ht="26.25" x14ac:dyDescent="0.25">
      <c r="A2" s="5" t="s">
        <v>14</v>
      </c>
      <c r="B2" s="5" t="s">
        <v>20</v>
      </c>
      <c r="C2" s="5" t="s">
        <v>16</v>
      </c>
      <c r="D2" s="5" t="s">
        <v>18</v>
      </c>
      <c r="E2" s="5" t="s">
        <v>19</v>
      </c>
      <c r="H2" s="1" t="s">
        <v>32</v>
      </c>
    </row>
    <row r="3" spans="1:14" x14ac:dyDescent="0.25">
      <c r="A3" s="2" t="s">
        <v>15</v>
      </c>
      <c r="B3" s="2" t="s">
        <v>21</v>
      </c>
      <c r="C3" s="2" t="s">
        <v>17</v>
      </c>
      <c r="D3" s="2" t="s">
        <v>17</v>
      </c>
      <c r="E3" s="2" t="s">
        <v>31</v>
      </c>
      <c r="G3" s="1" t="s">
        <v>36</v>
      </c>
      <c r="H3" s="1" cm="1">
        <f t="array" ref="H3:I7">LINEST(B4:B10,E4:E10, 0, 1)</f>
        <v>13.478003419200641</v>
      </c>
      <c r="I3" s="1">
        <v>0</v>
      </c>
    </row>
    <row r="4" spans="1:14" x14ac:dyDescent="0.25">
      <c r="A4">
        <v>0</v>
      </c>
      <c r="B4" s="8">
        <f t="shared" ref="B4:B10" si="0">9.81*A4/1000</f>
        <v>0</v>
      </c>
      <c r="C4">
        <v>91.1</v>
      </c>
      <c r="D4">
        <v>91.1</v>
      </c>
      <c r="E4" s="7">
        <f>-(D4-C4)/100</f>
        <v>0</v>
      </c>
      <c r="G4" s="1" t="s">
        <v>34</v>
      </c>
      <c r="H4" s="1">
        <v>8.1667511773966292E-2</v>
      </c>
      <c r="I4" s="1" t="e">
        <v>#N/A</v>
      </c>
    </row>
    <row r="5" spans="1:14" x14ac:dyDescent="0.25">
      <c r="A5">
        <v>50</v>
      </c>
      <c r="B5" s="8">
        <f t="shared" si="0"/>
        <v>0.49049999999999999</v>
      </c>
      <c r="C5">
        <v>91.1</v>
      </c>
      <c r="D5">
        <v>87.4</v>
      </c>
      <c r="E5" s="10">
        <f t="shared" ref="E5:E10" si="1">-(D5-C5)/100</f>
        <v>3.6999999999999887E-2</v>
      </c>
      <c r="G5" s="1" t="s">
        <v>33</v>
      </c>
      <c r="H5" s="1">
        <v>0.99977975649367223</v>
      </c>
      <c r="I5" s="1">
        <v>2.8348862595029597E-2</v>
      </c>
    </row>
    <row r="6" spans="1:14" x14ac:dyDescent="0.25">
      <c r="A6">
        <v>100</v>
      </c>
      <c r="B6" s="8">
        <f t="shared" si="0"/>
        <v>0.98099999999999998</v>
      </c>
      <c r="C6">
        <v>91.1</v>
      </c>
      <c r="D6">
        <v>83.8</v>
      </c>
      <c r="E6" s="10">
        <f t="shared" si="1"/>
        <v>7.2999999999999968E-2</v>
      </c>
      <c r="H6" s="1">
        <v>27236.573913043929</v>
      </c>
      <c r="I6" s="1">
        <v>6</v>
      </c>
    </row>
    <row r="7" spans="1:14" x14ac:dyDescent="0.25">
      <c r="A7">
        <v>150</v>
      </c>
      <c r="B7" s="7">
        <f t="shared" si="0"/>
        <v>1.4715</v>
      </c>
      <c r="C7">
        <v>91.1</v>
      </c>
      <c r="D7" s="2">
        <v>80.3</v>
      </c>
      <c r="E7" s="8">
        <f t="shared" si="1"/>
        <v>0.10799999999999997</v>
      </c>
      <c r="H7" s="1">
        <v>21.888890801937407</v>
      </c>
      <c r="I7" s="1">
        <v>4.8219480625912095E-3</v>
      </c>
    </row>
    <row r="8" spans="1:14" x14ac:dyDescent="0.25">
      <c r="A8">
        <v>200</v>
      </c>
      <c r="B8" s="7">
        <f t="shared" si="0"/>
        <v>1.962</v>
      </c>
      <c r="C8">
        <v>91.1</v>
      </c>
      <c r="D8" s="2">
        <v>76.400000000000006</v>
      </c>
      <c r="E8" s="8">
        <f t="shared" si="1"/>
        <v>0.14699999999999988</v>
      </c>
      <c r="G8" s="1" t="s">
        <v>80</v>
      </c>
      <c r="H8" s="1">
        <f>-_xlfn.T.INV(0.025, COUNT(E4:E10)- 2)</f>
        <v>2.570581835636315</v>
      </c>
    </row>
    <row r="9" spans="1:14" x14ac:dyDescent="0.25">
      <c r="A9">
        <v>250</v>
      </c>
      <c r="B9" s="7">
        <f t="shared" si="0"/>
        <v>2.4525000000000001</v>
      </c>
      <c r="C9">
        <v>91.1</v>
      </c>
      <c r="D9" s="2">
        <v>73.3</v>
      </c>
      <c r="E9" s="8">
        <f t="shared" si="1"/>
        <v>0.17799999999999996</v>
      </c>
      <c r="G9" s="1" t="s">
        <v>79</v>
      </c>
      <c r="H9" s="1">
        <f>H8*H4</f>
        <v>0.20993302232777264</v>
      </c>
    </row>
    <row r="10" spans="1:14" x14ac:dyDescent="0.25">
      <c r="A10">
        <v>300</v>
      </c>
      <c r="B10" s="7">
        <f t="shared" si="0"/>
        <v>2.9430000000000001</v>
      </c>
      <c r="C10">
        <v>91.1</v>
      </c>
      <c r="D10" s="9">
        <v>69</v>
      </c>
      <c r="E10" s="8">
        <f t="shared" si="1"/>
        <v>0.22099999999999995</v>
      </c>
    </row>
    <row r="12" spans="1:14" s="3" customFormat="1" ht="47.25" customHeight="1" x14ac:dyDescent="0.25">
      <c r="G12" s="3" t="s">
        <v>82</v>
      </c>
      <c r="H12" s="3">
        <v>1.3599999999999999E-2</v>
      </c>
      <c r="I12" s="3" t="s">
        <v>83</v>
      </c>
      <c r="J12" s="3">
        <v>0.25990000000000002</v>
      </c>
      <c r="L12" s="17" t="s">
        <v>97</v>
      </c>
      <c r="M12" s="17"/>
      <c r="N12" s="17"/>
    </row>
    <row r="13" spans="1:14" x14ac:dyDescent="0.25">
      <c r="B13" s="3" t="s">
        <v>35</v>
      </c>
      <c r="C13" s="3">
        <f>264.8/1000</f>
        <v>0.26480000000000004</v>
      </c>
      <c r="D13" s="3" t="s">
        <v>37</v>
      </c>
      <c r="E13" s="3">
        <f>446.5/1000</f>
        <v>0.44650000000000001</v>
      </c>
      <c r="M13" s="1" t="s">
        <v>98</v>
      </c>
      <c r="N13" s="1" t="s">
        <v>99</v>
      </c>
    </row>
    <row r="14" spans="1:14" s="3" customFormat="1" ht="31.5" x14ac:dyDescent="0.25">
      <c r="A14" s="3" t="s">
        <v>22</v>
      </c>
      <c r="B14" s="3" t="s">
        <v>42</v>
      </c>
      <c r="C14" s="3" t="s">
        <v>43</v>
      </c>
      <c r="D14" s="3" t="s">
        <v>42</v>
      </c>
      <c r="E14" s="3" t="s">
        <v>43</v>
      </c>
      <c r="H14" s="3" t="s">
        <v>88</v>
      </c>
      <c r="I14" s="3" t="s">
        <v>89</v>
      </c>
      <c r="L14" s="3" t="s">
        <v>100</v>
      </c>
      <c r="M14" s="3">
        <f>C13</f>
        <v>0.26480000000000004</v>
      </c>
      <c r="N14" s="3">
        <f>E13</f>
        <v>0.44650000000000001</v>
      </c>
    </row>
    <row r="15" spans="1:14" x14ac:dyDescent="0.25">
      <c r="A15" s="1">
        <v>1</v>
      </c>
      <c r="B15" s="1">
        <v>8.81</v>
      </c>
      <c r="C15" s="1">
        <v>11.13</v>
      </c>
      <c r="D15" s="1">
        <v>11.49</v>
      </c>
      <c r="E15" s="1">
        <v>13.7</v>
      </c>
      <c r="G15" s="1" t="s">
        <v>84</v>
      </c>
      <c r="H15" s="3">
        <f>C13+1/2*H12+1/2*J12</f>
        <v>0.40155000000000002</v>
      </c>
      <c r="I15" s="1">
        <f>C13</f>
        <v>0.26480000000000004</v>
      </c>
      <c r="L15" s="1" t="s">
        <v>101</v>
      </c>
      <c r="M15" s="1">
        <f>J12</f>
        <v>0.25990000000000002</v>
      </c>
      <c r="N15" s="1">
        <f>H12</f>
        <v>1.3599999999999999E-2</v>
      </c>
    </row>
    <row r="16" spans="1:14" x14ac:dyDescent="0.25">
      <c r="A16" s="1">
        <v>2</v>
      </c>
      <c r="B16" s="1">
        <v>8.7100000000000009</v>
      </c>
      <c r="C16" s="1">
        <v>10.98</v>
      </c>
      <c r="D16" s="1">
        <v>11.67</v>
      </c>
      <c r="E16" s="1">
        <v>13.14</v>
      </c>
      <c r="G16" s="1" t="s">
        <v>85</v>
      </c>
      <c r="H16" s="1">
        <f>E13+1/2*H12+1/2*J12</f>
        <v>0.58325000000000005</v>
      </c>
      <c r="I16" s="1">
        <f>E13</f>
        <v>0.44650000000000001</v>
      </c>
    </row>
    <row r="17" spans="1:12" x14ac:dyDescent="0.25">
      <c r="A17" s="1">
        <v>3</v>
      </c>
      <c r="B17" s="1">
        <v>8.85</v>
      </c>
      <c r="C17" s="1">
        <v>11.01</v>
      </c>
      <c r="D17" s="1">
        <v>11.69</v>
      </c>
      <c r="E17" s="1">
        <v>13.31</v>
      </c>
      <c r="G17" s="1" t="s">
        <v>86</v>
      </c>
      <c r="H17" s="1">
        <f>SQRT($H$3/H15)</f>
        <v>5.7935260755861089</v>
      </c>
      <c r="I17" s="1">
        <f>SQRT($H$3/I15)</f>
        <v>7.1343398049977003</v>
      </c>
      <c r="K17" s="15">
        <f>1/2*H12+1/2*J12</f>
        <v>0.13675000000000001</v>
      </c>
    </row>
    <row r="18" spans="1:12" x14ac:dyDescent="0.25">
      <c r="A18" s="1">
        <v>4</v>
      </c>
      <c r="B18" s="1">
        <v>8.8800000000000008</v>
      </c>
      <c r="C18" s="1">
        <v>10.9</v>
      </c>
      <c r="D18" s="1">
        <v>11.84</v>
      </c>
      <c r="E18" s="1">
        <v>13.19</v>
      </c>
      <c r="G18" s="1" t="s">
        <v>87</v>
      </c>
      <c r="H18" s="1">
        <f>SQRT($H$3/H16)</f>
        <v>4.807124912643931</v>
      </c>
      <c r="I18" s="1">
        <f>SQRT($H$3/I16)</f>
        <v>5.494169447272534</v>
      </c>
    </row>
    <row r="19" spans="1:12" x14ac:dyDescent="0.25">
      <c r="A19" s="1">
        <v>5</v>
      </c>
      <c r="B19" s="1">
        <v>8.93</v>
      </c>
      <c r="C19" s="1">
        <v>10.95</v>
      </c>
      <c r="D19" s="1">
        <v>11.61</v>
      </c>
      <c r="E19" s="1">
        <v>13.21</v>
      </c>
    </row>
    <row r="20" spans="1:12" x14ac:dyDescent="0.25">
      <c r="A20" s="1" t="s">
        <v>44</v>
      </c>
      <c r="B20" s="1">
        <f>AVERAGE(B15:B19)</f>
        <v>8.8360000000000021</v>
      </c>
      <c r="C20" s="1">
        <f t="shared" ref="C20:E20" si="2">AVERAGE(C15:C19)</f>
        <v>10.994</v>
      </c>
      <c r="D20" s="1">
        <f t="shared" si="2"/>
        <v>11.66</v>
      </c>
      <c r="E20" s="1">
        <f t="shared" si="2"/>
        <v>13.309999999999999</v>
      </c>
    </row>
    <row r="21" spans="1:12" x14ac:dyDescent="0.25">
      <c r="A21" s="3" t="s">
        <v>45</v>
      </c>
      <c r="B21" s="1">
        <f>B20/10</f>
        <v>0.88360000000000016</v>
      </c>
      <c r="C21" s="1">
        <f t="shared" ref="C21:E21" si="3">C20/10</f>
        <v>1.0993999999999999</v>
      </c>
      <c r="D21" s="1">
        <f t="shared" si="3"/>
        <v>1.1659999999999999</v>
      </c>
      <c r="E21" s="1">
        <f t="shared" si="3"/>
        <v>1.331</v>
      </c>
    </row>
    <row r="22" spans="1:12" ht="31.5" hidden="1" customHeight="1" x14ac:dyDescent="0.25">
      <c r="A22" s="3" t="s">
        <v>39</v>
      </c>
      <c r="B22" s="1">
        <f>2*PI()/B21</f>
        <v>7.1108932856265108</v>
      </c>
      <c r="C22" s="1">
        <f t="shared" ref="C22:E22" si="4">2*PI()/C21</f>
        <v>5.7151039723299863</v>
      </c>
      <c r="D22" s="1">
        <f t="shared" si="4"/>
        <v>5.388666644236352</v>
      </c>
      <c r="E22" s="1">
        <f t="shared" si="4"/>
        <v>4.72065011809135</v>
      </c>
    </row>
    <row r="23" spans="1:12" ht="31.5" x14ac:dyDescent="0.25">
      <c r="A23" s="3" t="s">
        <v>38</v>
      </c>
      <c r="B23" s="1">
        <f>B22/(2*PI())</f>
        <v>1.1317338162064281</v>
      </c>
      <c r="C23" s="1">
        <f>C22/(2*PI())</f>
        <v>0.90958704748044394</v>
      </c>
      <c r="D23" s="1">
        <f t="shared" ref="D23:E23" si="5">D22/(2*PI())</f>
        <v>0.85763293310463129</v>
      </c>
      <c r="E23" s="1">
        <f>E22/(2*PI())</f>
        <v>0.75131480090157787</v>
      </c>
      <c r="H23" s="17" t="s">
        <v>102</v>
      </c>
      <c r="I23" s="17"/>
      <c r="J23" s="17"/>
      <c r="K23" s="17"/>
      <c r="L23" s="17"/>
    </row>
    <row r="24" spans="1:12" ht="31.5" x14ac:dyDescent="0.25">
      <c r="A24" s="3" t="s">
        <v>40</v>
      </c>
      <c r="B24" s="1">
        <f>SQRT(H3/C13)</f>
        <v>7.1343398049977003</v>
      </c>
      <c r="C24" s="1">
        <f>H17</f>
        <v>5.7935260755861089</v>
      </c>
      <c r="D24" s="1">
        <f>SQRT(H3/E13)</f>
        <v>5.494169447272534</v>
      </c>
      <c r="E24" s="1">
        <f>H18</f>
        <v>4.807124912643931</v>
      </c>
      <c r="I24" s="1" t="s">
        <v>98</v>
      </c>
      <c r="J24" s="1" t="s">
        <v>99</v>
      </c>
      <c r="K24" s="1" t="s">
        <v>105</v>
      </c>
    </row>
    <row r="25" spans="1:12" ht="31.5" x14ac:dyDescent="0.25">
      <c r="A25" s="3" t="s">
        <v>41</v>
      </c>
      <c r="B25" s="1">
        <f>B24/(2*PI())</f>
        <v>1.1354654456626527</v>
      </c>
      <c r="C25" s="1">
        <f t="shared" ref="C25:E25" si="6">C24/(2*PI())</f>
        <v>0.92206831286131896</v>
      </c>
      <c r="D25" s="1">
        <f t="shared" si="6"/>
        <v>0.87442422571789025</v>
      </c>
      <c r="E25" s="1">
        <f t="shared" si="6"/>
        <v>0.76507769190747721</v>
      </c>
      <c r="H25" s="1" t="s">
        <v>103</v>
      </c>
      <c r="I25" s="1">
        <f>C13*B23^2/C23^2</f>
        <v>0.40993786188072523</v>
      </c>
      <c r="J25" s="1">
        <f>E13*D23^2/E23^2</f>
        <v>0.5818090512637949</v>
      </c>
    </row>
    <row r="26" spans="1:12" x14ac:dyDescent="0.25">
      <c r="A26" s="3" t="s">
        <v>95</v>
      </c>
      <c r="B26" s="1">
        <f>ABS(B23-B25)/B25*100</f>
        <v>0.32864315426585833</v>
      </c>
      <c r="C26" s="1">
        <f t="shared" ref="C26:E26" si="7">ABS(C23-C25)/C25*100</f>
        <v>1.3536161265691631</v>
      </c>
      <c r="D26" s="1">
        <f t="shared" si="7"/>
        <v>1.9202684600227695</v>
      </c>
      <c r="E26" s="1">
        <f t="shared" si="7"/>
        <v>1.7988880281669117</v>
      </c>
      <c r="H26" s="1" t="s">
        <v>104</v>
      </c>
      <c r="I26" s="1">
        <f>H15</f>
        <v>0.40155000000000002</v>
      </c>
      <c r="J26" s="1">
        <f>H16</f>
        <v>0.58325000000000005</v>
      </c>
    </row>
    <row r="27" spans="1:12" x14ac:dyDescent="0.25">
      <c r="A27" s="1" t="s">
        <v>90</v>
      </c>
      <c r="B27" s="1">
        <f>_xlfn.STDEV.S(B15:B19)</f>
        <v>8.2945765413310529E-2</v>
      </c>
      <c r="C27" s="1">
        <f>_xlfn.STDEV.S(C15:C19)</f>
        <v>8.6197447758040072E-2</v>
      </c>
      <c r="D27" s="1">
        <f>_xlfn.STDEV.S(D15:D19)</f>
        <v>0.12727922061357846</v>
      </c>
      <c r="E27" s="1">
        <f>_xlfn.STDEV.S(E15:E19)</f>
        <v>0.22660538387249277</v>
      </c>
      <c r="H27" s="1" t="s">
        <v>105</v>
      </c>
      <c r="I27" s="1">
        <f>ABS(I25-I26)/I26*100</f>
        <v>2.0888710946893814</v>
      </c>
      <c r="J27" s="1">
        <f>ABS(J25-J26)/J26*100</f>
        <v>0.24705507693187309</v>
      </c>
    </row>
    <row r="28" spans="1:12" x14ac:dyDescent="0.25">
      <c r="A28" s="1" t="s">
        <v>91</v>
      </c>
      <c r="B28" s="1">
        <f>-_xlfn.T.INV(0.025, 4)</f>
        <v>2.7764451051977934</v>
      </c>
      <c r="C28" s="1">
        <f t="shared" ref="C28:E28" si="8">-_xlfn.T.INV(0.025, 4)</f>
        <v>2.7764451051977934</v>
      </c>
      <c r="D28" s="1">
        <f t="shared" si="8"/>
        <v>2.7764451051977934</v>
      </c>
      <c r="E28" s="1">
        <f t="shared" si="8"/>
        <v>2.7764451051977934</v>
      </c>
      <c r="H28" s="1" t="s">
        <v>108</v>
      </c>
      <c r="I28" s="1">
        <f>I25*(B33/B23+C33/C23)</f>
        <v>8.7689670261992536E-3</v>
      </c>
      <c r="J28" s="1">
        <f>J25*(D33/D23+E33/E23)</f>
        <v>2.0184955580216275E-2</v>
      </c>
    </row>
    <row r="29" spans="1:12" x14ac:dyDescent="0.25">
      <c r="A29" s="1" t="s">
        <v>92</v>
      </c>
      <c r="B29" s="1">
        <f>B28*B27/SQRT(5)</f>
        <v>0.10299077071716264</v>
      </c>
      <c r="C29" s="1">
        <f t="shared" ref="C29:E29" si="9">C28*C27/SQRT(5)</f>
        <v>0.10702826761820812</v>
      </c>
      <c r="D29" s="1">
        <f>D28*D27/SQRT(5)</f>
        <v>0.1580380259553148</v>
      </c>
      <c r="E29" s="1">
        <f t="shared" si="9"/>
        <v>0.2813677469536181</v>
      </c>
    </row>
    <row r="30" spans="1:12" x14ac:dyDescent="0.25">
      <c r="A30" s="1" t="s">
        <v>106</v>
      </c>
      <c r="B30" s="1">
        <f>0.01</f>
        <v>0.01</v>
      </c>
      <c r="C30" s="1">
        <f>0.01</f>
        <v>0.01</v>
      </c>
      <c r="D30" s="1">
        <f>0.01</f>
        <v>0.01</v>
      </c>
      <c r="E30" s="1">
        <f>0.01</f>
        <v>0.01</v>
      </c>
    </row>
    <row r="31" spans="1:12" x14ac:dyDescent="0.25">
      <c r="A31" s="1" t="s">
        <v>107</v>
      </c>
      <c r="B31" s="1">
        <f>SQRT(B29^2+B30^2)</f>
        <v>0.10347511223920061</v>
      </c>
      <c r="C31" s="1">
        <f t="shared" ref="C31:E31" si="10">SQRT(C29^2+C30^2)</f>
        <v>0.10749441878234783</v>
      </c>
      <c r="D31" s="1">
        <f t="shared" si="10"/>
        <v>0.15835408945730689</v>
      </c>
      <c r="E31" s="1">
        <f t="shared" si="10"/>
        <v>0.28154539425420416</v>
      </c>
    </row>
    <row r="32" spans="1:12" x14ac:dyDescent="0.25">
      <c r="A32" s="1" t="s">
        <v>94</v>
      </c>
      <c r="B32" s="1">
        <f>B29/10</f>
        <v>1.0299077071716265E-2</v>
      </c>
      <c r="C32" s="1">
        <f t="shared" ref="C32:E32" si="11">C29/10</f>
        <v>1.0702826761820812E-2</v>
      </c>
      <c r="D32" s="1">
        <f t="shared" si="11"/>
        <v>1.5803802595531481E-2</v>
      </c>
      <c r="E32" s="1">
        <f t="shared" si="11"/>
        <v>2.813677469536181E-2</v>
      </c>
    </row>
    <row r="33" spans="1:21" x14ac:dyDescent="0.25">
      <c r="A33" s="1" t="s">
        <v>93</v>
      </c>
      <c r="B33" s="16">
        <f>B23*B32/B21</f>
        <v>1.3191278630350353E-2</v>
      </c>
      <c r="C33" s="16">
        <f>C23*C32/C21</f>
        <v>8.8549687047291912E-3</v>
      </c>
      <c r="D33" s="16">
        <f>D23*D32/D21</f>
        <v>1.1624238056785806E-2</v>
      </c>
      <c r="E33" s="16">
        <f>E23*E32/E21</f>
        <v>1.5882475791328562E-2</v>
      </c>
    </row>
    <row r="36" spans="1:21" s="3" customFormat="1" x14ac:dyDescent="0.25">
      <c r="A36" s="3" t="s">
        <v>25</v>
      </c>
      <c r="B36" s="3" t="s">
        <v>26</v>
      </c>
      <c r="C36" s="3" t="s">
        <v>14</v>
      </c>
      <c r="D36" s="3" t="s">
        <v>27</v>
      </c>
    </row>
    <row r="37" spans="1:21" x14ac:dyDescent="0.25">
      <c r="A37" s="1" t="s">
        <v>24</v>
      </c>
      <c r="B37" s="1">
        <v>195.98</v>
      </c>
      <c r="C37" s="1">
        <v>259.89999999999998</v>
      </c>
      <c r="D37" s="1">
        <v>1.5</v>
      </c>
    </row>
    <row r="38" spans="1:21" x14ac:dyDescent="0.25">
      <c r="A38" s="1" t="s">
        <v>23</v>
      </c>
      <c r="B38" s="1">
        <v>52.61</v>
      </c>
      <c r="C38" s="1">
        <v>13.6</v>
      </c>
      <c r="D38" s="1">
        <v>1.5</v>
      </c>
    </row>
    <row r="40" spans="1:21" x14ac:dyDescent="0.25">
      <c r="A40" s="6" t="s">
        <v>58</v>
      </c>
    </row>
    <row r="41" spans="1:21" s="3" customFormat="1" ht="47.25" x14ac:dyDescent="0.25">
      <c r="A41" s="3" t="s">
        <v>8</v>
      </c>
      <c r="B41" s="3" t="s">
        <v>6</v>
      </c>
      <c r="C41" s="3" t="s">
        <v>7</v>
      </c>
      <c r="D41" s="5" t="s">
        <v>11</v>
      </c>
      <c r="E41" s="5" t="s">
        <v>12</v>
      </c>
      <c r="F41" s="3" t="s">
        <v>96</v>
      </c>
      <c r="I41" s="1" t="s">
        <v>13</v>
      </c>
      <c r="J41" s="4" t="s">
        <v>1</v>
      </c>
      <c r="K41" s="4" t="s">
        <v>2</v>
      </c>
      <c r="L41" s="4" t="s">
        <v>3</v>
      </c>
      <c r="M41" s="4" t="s">
        <v>1</v>
      </c>
      <c r="N41" s="3" t="s">
        <v>4</v>
      </c>
      <c r="O41" s="3" t="s">
        <v>5</v>
      </c>
      <c r="P41" s="3" t="s">
        <v>1</v>
      </c>
      <c r="Q41" s="3" t="s">
        <v>53</v>
      </c>
      <c r="R41" s="3" t="s">
        <v>54</v>
      </c>
      <c r="S41" s="3" t="s">
        <v>1</v>
      </c>
      <c r="T41" s="3" t="s">
        <v>55</v>
      </c>
      <c r="U41" s="3" t="s">
        <v>56</v>
      </c>
    </row>
    <row r="42" spans="1:21" x14ac:dyDescent="0.25">
      <c r="A42" s="1" t="s">
        <v>9</v>
      </c>
      <c r="B42" s="1">
        <v>1</v>
      </c>
      <c r="C42" s="1">
        <f>(L43-O42)/2</f>
        <v>8.2774999999999999</v>
      </c>
      <c r="D42">
        <f>LN(C42/C43)</f>
        <v>0.11938504304178868</v>
      </c>
      <c r="E42">
        <f>D42/(SQRT((2*PI())^2+D42^2))</f>
        <v>1.8997290770023757E-2</v>
      </c>
      <c r="F42" s="16">
        <f>AVERAGE(E42:E47)</f>
        <v>2.7105252741536204E-2</v>
      </c>
      <c r="I42" s="1" t="s">
        <v>9</v>
      </c>
      <c r="J42">
        <v>76</v>
      </c>
      <c r="K42">
        <v>0.77</v>
      </c>
      <c r="L42">
        <v>9.0370000000000008</v>
      </c>
      <c r="M42">
        <v>143</v>
      </c>
      <c r="N42">
        <v>1.44</v>
      </c>
      <c r="O42">
        <v>-8.4540000000000006</v>
      </c>
    </row>
    <row r="43" spans="1:21" x14ac:dyDescent="0.25">
      <c r="A43" s="1" t="s">
        <v>9</v>
      </c>
      <c r="B43" s="1">
        <v>2</v>
      </c>
      <c r="C43" s="1">
        <f t="shared" ref="C43:C50" si="12">(L44-O43)/2</f>
        <v>7.3460000000000001</v>
      </c>
      <c r="D43">
        <f t="shared" ref="D43:D71" si="13">LN(C43/C44)</f>
        <v>0.13434849739557406</v>
      </c>
      <c r="E43">
        <f t="shared" ref="E43:E71" si="14">D43/(SQRT((2*PI())^2+D43^2))</f>
        <v>2.1377341159454687E-2</v>
      </c>
      <c r="F43" s="16"/>
      <c r="I43" s="1" t="s">
        <v>9</v>
      </c>
      <c r="J43">
        <v>209</v>
      </c>
      <c r="K43">
        <v>2.1</v>
      </c>
      <c r="L43">
        <v>8.1010000000000009</v>
      </c>
      <c r="M43">
        <v>276</v>
      </c>
      <c r="N43">
        <v>2.77</v>
      </c>
      <c r="O43">
        <v>-7.5330000000000004</v>
      </c>
    </row>
    <row r="44" spans="1:21" x14ac:dyDescent="0.25">
      <c r="A44" s="1" t="s">
        <v>9</v>
      </c>
      <c r="B44" s="1">
        <v>3</v>
      </c>
      <c r="C44" s="1">
        <f t="shared" si="12"/>
        <v>6.4224999999999994</v>
      </c>
      <c r="D44">
        <f t="shared" si="13"/>
        <v>0.1467305028083154</v>
      </c>
      <c r="E44">
        <f t="shared" si="14"/>
        <v>2.3346519595391368E-2</v>
      </c>
      <c r="F44" s="16"/>
      <c r="I44" s="1" t="s">
        <v>9</v>
      </c>
      <c r="J44">
        <v>342</v>
      </c>
      <c r="K44">
        <v>3.43</v>
      </c>
      <c r="L44">
        <v>7.1589999999999998</v>
      </c>
      <c r="M44">
        <v>408</v>
      </c>
      <c r="N44">
        <v>4.09</v>
      </c>
      <c r="O44">
        <v>-6.6159999999999997</v>
      </c>
    </row>
    <row r="45" spans="1:21" x14ac:dyDescent="0.25">
      <c r="A45" s="1" t="s">
        <v>9</v>
      </c>
      <c r="B45" s="1">
        <v>4</v>
      </c>
      <c r="C45" s="1">
        <f t="shared" si="12"/>
        <v>5.5459999999999994</v>
      </c>
      <c r="D45">
        <f t="shared" si="13"/>
        <v>0.17976442514897714</v>
      </c>
      <c r="E45">
        <f t="shared" si="14"/>
        <v>2.8598694449383358E-2</v>
      </c>
      <c r="F45" s="16"/>
      <c r="I45" s="1" t="s">
        <v>9</v>
      </c>
      <c r="J45">
        <v>475</v>
      </c>
      <c r="K45">
        <v>4.76</v>
      </c>
      <c r="L45">
        <v>6.2290000000000001</v>
      </c>
      <c r="M45">
        <v>541</v>
      </c>
      <c r="N45">
        <v>5.42</v>
      </c>
      <c r="O45">
        <v>-5.7539999999999996</v>
      </c>
    </row>
    <row r="46" spans="1:21" x14ac:dyDescent="0.25">
      <c r="A46" s="1" t="s">
        <v>9</v>
      </c>
      <c r="B46" s="1">
        <v>5</v>
      </c>
      <c r="C46" s="1">
        <f t="shared" si="12"/>
        <v>4.6334999999999997</v>
      </c>
      <c r="D46">
        <f t="shared" si="13"/>
        <v>0.202002469257478</v>
      </c>
      <c r="E46">
        <f t="shared" si="14"/>
        <v>3.2133089364614217E-2</v>
      </c>
      <c r="F46" s="16"/>
      <c r="I46" s="1" t="s">
        <v>9</v>
      </c>
      <c r="J46">
        <v>607</v>
      </c>
      <c r="K46">
        <v>6.08</v>
      </c>
      <c r="L46">
        <v>5.3380000000000001</v>
      </c>
      <c r="M46">
        <v>673</v>
      </c>
      <c r="N46">
        <v>6.74</v>
      </c>
      <c r="O46">
        <v>-4.8470000000000004</v>
      </c>
    </row>
    <row r="47" spans="1:21" x14ac:dyDescent="0.25">
      <c r="A47" s="1" t="s">
        <v>9</v>
      </c>
      <c r="B47" s="1">
        <v>6</v>
      </c>
      <c r="C47" s="1">
        <f t="shared" si="12"/>
        <v>3.7859999999999996</v>
      </c>
      <c r="D47">
        <f t="shared" si="13"/>
        <v>0.24005811852531381</v>
      </c>
      <c r="E47">
        <f t="shared" si="14"/>
        <v>3.817858111034983E-2</v>
      </c>
      <c r="F47" s="16"/>
      <c r="I47" s="1" t="s">
        <v>9</v>
      </c>
      <c r="J47">
        <v>740</v>
      </c>
      <c r="K47">
        <v>7.41</v>
      </c>
      <c r="L47">
        <v>4.42</v>
      </c>
      <c r="M47">
        <v>806</v>
      </c>
      <c r="N47">
        <v>8.07</v>
      </c>
      <c r="O47">
        <v>-4.0039999999999996</v>
      </c>
    </row>
    <row r="48" spans="1:21" x14ac:dyDescent="0.25">
      <c r="A48" s="1" t="s">
        <v>9</v>
      </c>
      <c r="B48" s="1">
        <v>7</v>
      </c>
      <c r="C48" s="1">
        <f t="shared" si="12"/>
        <v>2.9779999999999998</v>
      </c>
      <c r="D48">
        <f t="shared" si="13"/>
        <v>0.32881192720592251</v>
      </c>
      <c r="E48">
        <f t="shared" si="14"/>
        <v>5.2260531027662205E-2</v>
      </c>
      <c r="F48" s="16"/>
      <c r="I48" s="1" t="s">
        <v>9</v>
      </c>
      <c r="J48">
        <v>872</v>
      </c>
      <c r="K48">
        <v>8.73</v>
      </c>
      <c r="L48">
        <v>3.5680000000000001</v>
      </c>
      <c r="M48">
        <v>938</v>
      </c>
      <c r="N48">
        <v>9.39</v>
      </c>
      <c r="O48">
        <v>-3.1749999999999998</v>
      </c>
    </row>
    <row r="49" spans="1:15" x14ac:dyDescent="0.25">
      <c r="A49" s="1" t="s">
        <v>9</v>
      </c>
      <c r="B49" s="1">
        <v>8</v>
      </c>
      <c r="C49" s="1">
        <f t="shared" si="12"/>
        <v>2.1435</v>
      </c>
      <c r="D49">
        <f t="shared" si="13"/>
        <v>0.47126404534985789</v>
      </c>
      <c r="E49">
        <f t="shared" si="14"/>
        <v>7.4793917025098244E-2</v>
      </c>
      <c r="F49" s="16"/>
      <c r="I49" s="1" t="s">
        <v>9</v>
      </c>
      <c r="J49">
        <v>1004</v>
      </c>
      <c r="K49">
        <v>10.050000000000001</v>
      </c>
      <c r="L49">
        <v>2.7810000000000001</v>
      </c>
      <c r="M49">
        <v>1069</v>
      </c>
      <c r="N49">
        <v>10.7</v>
      </c>
      <c r="O49">
        <v>-2.35</v>
      </c>
    </row>
    <row r="50" spans="1:15" x14ac:dyDescent="0.25">
      <c r="A50" s="1" t="s">
        <v>9</v>
      </c>
      <c r="B50" s="1">
        <v>9</v>
      </c>
      <c r="C50" s="1">
        <f t="shared" si="12"/>
        <v>1.3380000000000001</v>
      </c>
      <c r="D50"/>
      <c r="E50"/>
      <c r="F50" s="16"/>
      <c r="I50" s="1" t="s">
        <v>9</v>
      </c>
      <c r="J50">
        <v>1135</v>
      </c>
      <c r="K50">
        <v>11.36</v>
      </c>
      <c r="L50">
        <v>1.9370000000000001</v>
      </c>
      <c r="M50">
        <v>1201</v>
      </c>
      <c r="N50">
        <v>12.02</v>
      </c>
      <c r="O50">
        <v>-1.5620000000000001</v>
      </c>
    </row>
    <row r="51" spans="1:15" x14ac:dyDescent="0.25">
      <c r="A51" s="1" t="s">
        <v>10</v>
      </c>
      <c r="B51" s="1">
        <v>1</v>
      </c>
      <c r="C51" s="1">
        <f t="shared" ref="C51:C61" si="15">(L53-O53)/2</f>
        <v>9.4465000000000003</v>
      </c>
      <c r="D51">
        <f t="shared" si="13"/>
        <v>0.10158611776542745</v>
      </c>
      <c r="E51">
        <f t="shared" si="14"/>
        <v>1.6165820040688086E-2</v>
      </c>
      <c r="F51" s="16">
        <f>AVERAGE(E51:E56)</f>
        <v>2.2844564516546668E-2</v>
      </c>
      <c r="I51" s="1" t="s">
        <v>9</v>
      </c>
      <c r="J51">
        <v>1266</v>
      </c>
      <c r="K51">
        <v>12.67</v>
      </c>
      <c r="L51">
        <v>1.1140000000000001</v>
      </c>
      <c r="M51">
        <v>1332</v>
      </c>
      <c r="N51">
        <v>13.33</v>
      </c>
      <c r="O51">
        <v>-0.78300000000000003</v>
      </c>
    </row>
    <row r="52" spans="1:15" x14ac:dyDescent="0.25">
      <c r="A52" s="1" t="s">
        <v>10</v>
      </c>
      <c r="B52" s="1">
        <v>2</v>
      </c>
      <c r="C52" s="1">
        <f t="shared" si="15"/>
        <v>8.5339999999999989</v>
      </c>
      <c r="D52">
        <f t="shared" si="13"/>
        <v>0.11696312345818137</v>
      </c>
      <c r="E52">
        <f t="shared" si="14"/>
        <v>1.8612034742713862E-2</v>
      </c>
      <c r="F52" s="16"/>
      <c r="I52" s="1" t="s">
        <v>9</v>
      </c>
      <c r="J52">
        <v>1396</v>
      </c>
      <c r="K52">
        <v>13.97</v>
      </c>
      <c r="L52">
        <v>0.33900000000000002</v>
      </c>
      <c r="M52"/>
      <c r="N52"/>
      <c r="O52"/>
    </row>
    <row r="53" spans="1:15" x14ac:dyDescent="0.25">
      <c r="A53" s="1" t="s">
        <v>10</v>
      </c>
      <c r="B53" s="1">
        <v>3</v>
      </c>
      <c r="C53" s="1">
        <f t="shared" si="15"/>
        <v>7.5920000000000005</v>
      </c>
      <c r="D53">
        <f t="shared" si="13"/>
        <v>0.13225266816580347</v>
      </c>
      <c r="E53">
        <f t="shared" si="14"/>
        <v>2.1044004657336409E-2</v>
      </c>
      <c r="F53" s="16"/>
      <c r="I53" s="1" t="s">
        <v>10</v>
      </c>
      <c r="J53">
        <v>50</v>
      </c>
      <c r="K53">
        <v>0.51</v>
      </c>
      <c r="L53">
        <v>9.7189999999999994</v>
      </c>
      <c r="M53">
        <v>117</v>
      </c>
      <c r="N53" s="1">
        <v>1.18</v>
      </c>
      <c r="O53" s="1">
        <v>-9.1739999999999995</v>
      </c>
    </row>
    <row r="54" spans="1:15" x14ac:dyDescent="0.25">
      <c r="A54" s="1" t="s">
        <v>10</v>
      </c>
      <c r="B54" s="1">
        <v>4</v>
      </c>
      <c r="C54" s="1">
        <f t="shared" si="15"/>
        <v>6.6515000000000004</v>
      </c>
      <c r="D54">
        <f t="shared" si="13"/>
        <v>0.1450340278604472</v>
      </c>
      <c r="E54">
        <f t="shared" si="14"/>
        <v>2.3076735402352031E-2</v>
      </c>
      <c r="F54" s="16"/>
      <c r="I54" s="1" t="s">
        <v>10</v>
      </c>
      <c r="J54">
        <v>183</v>
      </c>
      <c r="K54">
        <v>1.84</v>
      </c>
      <c r="L54">
        <v>8.7989999999999995</v>
      </c>
      <c r="M54">
        <v>250</v>
      </c>
      <c r="N54" s="1">
        <v>2.5099999999999998</v>
      </c>
      <c r="O54" s="1">
        <v>-8.2690000000000001</v>
      </c>
    </row>
    <row r="55" spans="1:15" x14ac:dyDescent="0.25">
      <c r="A55" s="1" t="s">
        <v>10</v>
      </c>
      <c r="B55" s="1">
        <v>5</v>
      </c>
      <c r="C55" s="1">
        <f t="shared" si="15"/>
        <v>5.7534999999999998</v>
      </c>
      <c r="D55">
        <f t="shared" si="13"/>
        <v>0.1732036099425161</v>
      </c>
      <c r="E55">
        <f t="shared" si="14"/>
        <v>2.7555742922917823E-2</v>
      </c>
      <c r="F55" s="16"/>
      <c r="I55" s="1" t="s">
        <v>10</v>
      </c>
      <c r="J55">
        <v>316</v>
      </c>
      <c r="K55">
        <v>3.17</v>
      </c>
      <c r="L55">
        <v>7.867</v>
      </c>
      <c r="M55">
        <v>383</v>
      </c>
      <c r="N55" s="1">
        <v>3.84</v>
      </c>
      <c r="O55" s="1">
        <v>-7.3170000000000002</v>
      </c>
    </row>
    <row r="56" spans="1:15" x14ac:dyDescent="0.25">
      <c r="A56" s="1" t="s">
        <v>10</v>
      </c>
      <c r="B56" s="1">
        <v>6</v>
      </c>
      <c r="C56" s="1">
        <f t="shared" si="15"/>
        <v>4.8384999999999998</v>
      </c>
      <c r="D56">
        <f t="shared" si="13"/>
        <v>0.19243765523514347</v>
      </c>
      <c r="E56">
        <f t="shared" si="14"/>
        <v>3.0613049333271816E-2</v>
      </c>
      <c r="F56" s="16"/>
      <c r="I56" s="1" t="s">
        <v>10</v>
      </c>
      <c r="J56">
        <v>449</v>
      </c>
      <c r="K56">
        <v>4.5</v>
      </c>
      <c r="L56">
        <v>6.9219999999999997</v>
      </c>
      <c r="M56">
        <v>516</v>
      </c>
      <c r="N56" s="1">
        <v>5.17</v>
      </c>
      <c r="O56" s="1">
        <v>-6.3810000000000002</v>
      </c>
    </row>
    <row r="57" spans="1:15" x14ac:dyDescent="0.25">
      <c r="A57" s="1" t="s">
        <v>10</v>
      </c>
      <c r="B57" s="1">
        <v>7</v>
      </c>
      <c r="C57" s="1">
        <f t="shared" si="15"/>
        <v>3.9915000000000003</v>
      </c>
      <c r="D57">
        <f t="shared" si="13"/>
        <v>0.23835320995131271</v>
      </c>
      <c r="E57">
        <f t="shared" si="14"/>
        <v>3.7907825342230861E-2</v>
      </c>
      <c r="F57" s="16"/>
      <c r="I57" s="1" t="s">
        <v>10</v>
      </c>
      <c r="J57">
        <v>582</v>
      </c>
      <c r="K57">
        <v>5.83</v>
      </c>
      <c r="L57">
        <v>6.008</v>
      </c>
      <c r="M57">
        <v>648</v>
      </c>
      <c r="N57" s="1">
        <v>6.49</v>
      </c>
      <c r="O57" s="1">
        <v>-5.4989999999999997</v>
      </c>
    </row>
    <row r="58" spans="1:15" x14ac:dyDescent="0.25">
      <c r="A58" s="1" t="s">
        <v>10</v>
      </c>
      <c r="B58" s="1">
        <v>8</v>
      </c>
      <c r="C58" s="1">
        <f t="shared" si="15"/>
        <v>3.145</v>
      </c>
      <c r="D58">
        <f t="shared" si="13"/>
        <v>0.31769884918197422</v>
      </c>
      <c r="E58">
        <f t="shared" si="14"/>
        <v>5.0498829513601406E-2</v>
      </c>
      <c r="F58" s="16"/>
      <c r="I58" s="1" t="s">
        <v>10</v>
      </c>
      <c r="J58">
        <v>715</v>
      </c>
      <c r="K58">
        <v>7.16</v>
      </c>
      <c r="L58">
        <v>5.0430000000000001</v>
      </c>
      <c r="M58">
        <v>781</v>
      </c>
      <c r="N58" s="1">
        <v>7.82</v>
      </c>
      <c r="O58" s="1">
        <v>-4.6340000000000003</v>
      </c>
    </row>
    <row r="59" spans="1:15" x14ac:dyDescent="0.25">
      <c r="A59" s="1" t="s">
        <v>10</v>
      </c>
      <c r="B59" s="1">
        <v>9</v>
      </c>
      <c r="C59" s="1">
        <f t="shared" si="15"/>
        <v>2.2890000000000001</v>
      </c>
      <c r="D59">
        <f t="shared" si="13"/>
        <v>0.44489554180958496</v>
      </c>
      <c r="E59">
        <f t="shared" si="14"/>
        <v>7.0630486782001831E-2</v>
      </c>
      <c r="F59" s="16"/>
      <c r="I59" s="1" t="s">
        <v>10</v>
      </c>
      <c r="J59">
        <v>846</v>
      </c>
      <c r="K59">
        <v>8.4700000000000006</v>
      </c>
      <c r="L59">
        <v>4.2060000000000004</v>
      </c>
      <c r="M59">
        <v>913</v>
      </c>
      <c r="N59" s="1">
        <v>9.14</v>
      </c>
      <c r="O59" s="1">
        <v>-3.7770000000000001</v>
      </c>
    </row>
    <row r="60" spans="1:15" x14ac:dyDescent="0.25">
      <c r="A60" s="1" t="s">
        <v>10</v>
      </c>
      <c r="B60" s="1">
        <v>10</v>
      </c>
      <c r="C60" s="1">
        <f t="shared" si="15"/>
        <v>1.4670000000000001</v>
      </c>
      <c r="D60">
        <f t="shared" si="13"/>
        <v>0.79495422028260454</v>
      </c>
      <c r="E60">
        <f t="shared" si="14"/>
        <v>0.12552024728975536</v>
      </c>
      <c r="F60" s="16"/>
      <c r="I60" s="1" t="s">
        <v>10</v>
      </c>
      <c r="J60">
        <v>979</v>
      </c>
      <c r="K60">
        <v>9.8000000000000007</v>
      </c>
      <c r="L60">
        <v>3.3460000000000001</v>
      </c>
      <c r="M60">
        <v>1044</v>
      </c>
      <c r="N60" s="1">
        <v>10.45</v>
      </c>
      <c r="O60" s="1">
        <v>-2.944</v>
      </c>
    </row>
    <row r="61" spans="1:15" x14ac:dyDescent="0.25">
      <c r="A61" s="1" t="s">
        <v>10</v>
      </c>
      <c r="B61" s="1">
        <v>11</v>
      </c>
      <c r="C61" s="1">
        <f t="shared" si="15"/>
        <v>0.66249999999999998</v>
      </c>
      <c r="D61"/>
      <c r="E61"/>
      <c r="F61" s="16"/>
      <c r="I61" s="1" t="s">
        <v>10</v>
      </c>
      <c r="J61">
        <v>1110</v>
      </c>
      <c r="K61">
        <v>11.11</v>
      </c>
      <c r="L61">
        <v>2.4820000000000002</v>
      </c>
      <c r="M61">
        <v>1177</v>
      </c>
      <c r="N61" s="1">
        <v>11.78</v>
      </c>
      <c r="O61" s="1">
        <v>-2.0960000000000001</v>
      </c>
    </row>
    <row r="62" spans="1:15" x14ac:dyDescent="0.25">
      <c r="A62" s="1" t="s">
        <v>46</v>
      </c>
      <c r="B62" s="1">
        <v>1</v>
      </c>
      <c r="C62" s="1">
        <f>(L64-O64)/2</f>
        <v>9.472999999999999</v>
      </c>
      <c r="D62">
        <f t="shared" si="13"/>
        <v>9.3317023367226692E-2</v>
      </c>
      <c r="E62">
        <f t="shared" si="14"/>
        <v>1.4850227817714149E-2</v>
      </c>
      <c r="F62" s="16">
        <f>AVERAGE(E62:E67)</f>
        <v>2.0636035002227909E-2</v>
      </c>
      <c r="I62" s="1" t="s">
        <v>10</v>
      </c>
      <c r="J62">
        <v>1243</v>
      </c>
      <c r="K62">
        <v>12.44</v>
      </c>
      <c r="L62">
        <v>1.6990000000000001</v>
      </c>
      <c r="M62">
        <v>1307</v>
      </c>
      <c r="N62" s="1">
        <v>13.08</v>
      </c>
      <c r="O62" s="1">
        <v>-1.2350000000000001</v>
      </c>
    </row>
    <row r="63" spans="1:15" x14ac:dyDescent="0.25">
      <c r="A63" s="1" t="s">
        <v>46</v>
      </c>
      <c r="B63" s="1">
        <v>2</v>
      </c>
      <c r="C63" s="1">
        <f t="shared" ref="C63:C72" si="16">(L65-O65)/2</f>
        <v>8.6290000000000013</v>
      </c>
      <c r="D63">
        <f t="shared" si="13"/>
        <v>0.1026087394125991</v>
      </c>
      <c r="E63">
        <f t="shared" si="14"/>
        <v>1.6328510890597083E-2</v>
      </c>
      <c r="F63" s="16"/>
      <c r="I63" s="1" t="s">
        <v>10</v>
      </c>
      <c r="J63">
        <v>1375</v>
      </c>
      <c r="K63">
        <v>13.76</v>
      </c>
      <c r="L63">
        <v>0.83199999999999996</v>
      </c>
      <c r="M63">
        <v>1439</v>
      </c>
      <c r="N63" s="1">
        <v>14.4</v>
      </c>
      <c r="O63" s="1">
        <v>-0.49299999999999999</v>
      </c>
    </row>
    <row r="64" spans="1:15" x14ac:dyDescent="0.25">
      <c r="A64" s="1" t="s">
        <v>46</v>
      </c>
      <c r="B64" s="1">
        <v>3</v>
      </c>
      <c r="C64" s="1">
        <f t="shared" si="16"/>
        <v>7.7874999999999996</v>
      </c>
      <c r="D64">
        <f t="shared" si="13"/>
        <v>0.11803186275895199</v>
      </c>
      <c r="E64">
        <f t="shared" si="14"/>
        <v>1.8782040699897227E-2</v>
      </c>
      <c r="F64" s="16"/>
      <c r="I64" s="1" t="s">
        <v>46</v>
      </c>
      <c r="J64" s="1">
        <v>20</v>
      </c>
      <c r="K64" s="1">
        <v>0.21</v>
      </c>
      <c r="L64" s="1">
        <v>9.6539999999999999</v>
      </c>
      <c r="M64" s="1">
        <v>74</v>
      </c>
      <c r="N64" s="1">
        <v>0.75</v>
      </c>
      <c r="O64" s="1">
        <v>-9.2919999999999998</v>
      </c>
    </row>
    <row r="65" spans="1:15" x14ac:dyDescent="0.25">
      <c r="A65" s="1" t="s">
        <v>46</v>
      </c>
      <c r="B65" s="1">
        <v>4</v>
      </c>
      <c r="C65" s="1">
        <f t="shared" si="16"/>
        <v>6.9204999999999997</v>
      </c>
      <c r="D65">
        <f t="shared" si="13"/>
        <v>0.13154136273600012</v>
      </c>
      <c r="E65">
        <f t="shared" si="14"/>
        <v>2.0930871671457379E-2</v>
      </c>
      <c r="F65" s="16"/>
      <c r="I65" s="1" t="s">
        <v>46</v>
      </c>
      <c r="J65" s="1">
        <v>129</v>
      </c>
      <c r="K65" s="1">
        <v>1.3</v>
      </c>
      <c r="L65" s="1">
        <v>8.7970000000000006</v>
      </c>
      <c r="M65" s="1">
        <v>183</v>
      </c>
      <c r="N65" s="1">
        <v>1.84</v>
      </c>
      <c r="O65" s="1">
        <v>-8.4610000000000003</v>
      </c>
    </row>
    <row r="66" spans="1:15" x14ac:dyDescent="0.25">
      <c r="A66" s="1" t="s">
        <v>46</v>
      </c>
      <c r="B66" s="1">
        <v>5</v>
      </c>
      <c r="C66" s="1">
        <f t="shared" si="16"/>
        <v>6.0674999999999999</v>
      </c>
      <c r="D66">
        <f t="shared" si="13"/>
        <v>0.14729332238755616</v>
      </c>
      <c r="E66">
        <f t="shared" si="14"/>
        <v>2.343602160638962E-2</v>
      </c>
      <c r="F66" s="16"/>
      <c r="I66" s="1" t="s">
        <v>46</v>
      </c>
      <c r="J66" s="1">
        <v>238</v>
      </c>
      <c r="K66" s="1">
        <v>2.39</v>
      </c>
      <c r="L66" s="1">
        <v>7.952</v>
      </c>
      <c r="M66" s="1">
        <v>292</v>
      </c>
      <c r="N66" s="1">
        <v>2.93</v>
      </c>
      <c r="O66" s="1">
        <v>-7.6230000000000002</v>
      </c>
    </row>
    <row r="67" spans="1:15" x14ac:dyDescent="0.25">
      <c r="A67" s="1" t="s">
        <v>46</v>
      </c>
      <c r="B67" s="1">
        <v>6</v>
      </c>
      <c r="C67" s="1">
        <f t="shared" si="16"/>
        <v>5.2364999999999995</v>
      </c>
      <c r="D67">
        <f t="shared" si="13"/>
        <v>0.18536255520712108</v>
      </c>
      <c r="E67">
        <f t="shared" si="14"/>
        <v>2.9488537327311985E-2</v>
      </c>
      <c r="F67" s="16"/>
      <c r="I67" s="1" t="s">
        <v>46</v>
      </c>
      <c r="J67" s="1">
        <v>347</v>
      </c>
      <c r="K67" s="1">
        <v>3.48</v>
      </c>
      <c r="L67" s="1">
        <v>7.0629999999999997</v>
      </c>
      <c r="M67" s="1">
        <v>401</v>
      </c>
      <c r="N67" s="1">
        <v>4.0199999999999996</v>
      </c>
      <c r="O67" s="1">
        <v>-6.7779999999999996</v>
      </c>
    </row>
    <row r="68" spans="1:15" x14ac:dyDescent="0.25">
      <c r="A68" s="1" t="s">
        <v>46</v>
      </c>
      <c r="B68" s="1">
        <v>7</v>
      </c>
      <c r="C68" s="1">
        <f t="shared" si="16"/>
        <v>4.3505000000000003</v>
      </c>
      <c r="D68">
        <f t="shared" si="13"/>
        <v>0.21197184695789292</v>
      </c>
      <c r="E68">
        <f t="shared" si="14"/>
        <v>3.3717185215776498E-2</v>
      </c>
      <c r="F68" s="16"/>
      <c r="I68" s="1" t="s">
        <v>46</v>
      </c>
      <c r="J68" s="1">
        <v>456</v>
      </c>
      <c r="K68" s="1">
        <v>4.57</v>
      </c>
      <c r="L68" s="1">
        <v>6.1970000000000001</v>
      </c>
      <c r="M68" s="1">
        <v>510</v>
      </c>
      <c r="N68" s="1">
        <v>5.1100000000000003</v>
      </c>
      <c r="O68" s="1">
        <v>-5.9379999999999997</v>
      </c>
    </row>
    <row r="69" spans="1:15" x14ac:dyDescent="0.25">
      <c r="A69" s="1" t="s">
        <v>46</v>
      </c>
      <c r="B69" s="1">
        <v>8</v>
      </c>
      <c r="C69" s="1">
        <f t="shared" si="16"/>
        <v>3.5194999999999999</v>
      </c>
      <c r="D69">
        <f t="shared" si="13"/>
        <v>0.27362216952783369</v>
      </c>
      <c r="E69">
        <f t="shared" si="14"/>
        <v>4.3507085718531353E-2</v>
      </c>
      <c r="F69" s="16"/>
      <c r="I69" s="1" t="s">
        <v>46</v>
      </c>
      <c r="J69" s="1">
        <v>565</v>
      </c>
      <c r="K69" s="1">
        <v>5.66</v>
      </c>
      <c r="L69" s="1">
        <v>5.38</v>
      </c>
      <c r="M69" s="1">
        <v>619</v>
      </c>
      <c r="N69" s="1">
        <v>6.2</v>
      </c>
      <c r="O69" s="1">
        <v>-5.093</v>
      </c>
    </row>
    <row r="70" spans="1:15" x14ac:dyDescent="0.25">
      <c r="A70" s="1" t="s">
        <v>46</v>
      </c>
      <c r="B70" s="1">
        <v>9</v>
      </c>
      <c r="C70" s="1">
        <f t="shared" si="16"/>
        <v>2.677</v>
      </c>
      <c r="D70">
        <f t="shared" si="13"/>
        <v>0.37956146130148333</v>
      </c>
      <c r="E70">
        <f t="shared" si="14"/>
        <v>6.0299159393420468E-2</v>
      </c>
      <c r="F70" s="16"/>
      <c r="I70" s="1" t="s">
        <v>46</v>
      </c>
      <c r="J70" s="1">
        <v>674</v>
      </c>
      <c r="K70" s="1">
        <v>6.75</v>
      </c>
      <c r="L70" s="1">
        <v>4.5</v>
      </c>
      <c r="M70" s="1">
        <v>729</v>
      </c>
      <c r="N70" s="1">
        <v>7.3</v>
      </c>
      <c r="O70" s="1">
        <v>-4.2009999999999996</v>
      </c>
    </row>
    <row r="71" spans="1:15" x14ac:dyDescent="0.25">
      <c r="A71" s="1" t="s">
        <v>46</v>
      </c>
      <c r="B71" s="1">
        <v>10</v>
      </c>
      <c r="C71" s="1">
        <f t="shared" si="16"/>
        <v>1.8315000000000001</v>
      </c>
      <c r="D71">
        <f t="shared" si="13"/>
        <v>0.55872893042257632</v>
      </c>
      <c r="E71">
        <f t="shared" si="14"/>
        <v>8.857495476620228E-2</v>
      </c>
      <c r="F71" s="16"/>
      <c r="I71" s="1" t="s">
        <v>46</v>
      </c>
      <c r="J71" s="1">
        <v>783</v>
      </c>
      <c r="K71" s="1">
        <v>7.84</v>
      </c>
      <c r="L71" s="1">
        <v>3.6829999999999998</v>
      </c>
      <c r="M71" s="1">
        <v>838</v>
      </c>
      <c r="N71" s="1">
        <v>8.39</v>
      </c>
      <c r="O71" s="1">
        <v>-3.3559999999999999</v>
      </c>
    </row>
    <row r="72" spans="1:15" x14ac:dyDescent="0.25">
      <c r="A72" s="1" t="s">
        <v>46</v>
      </c>
      <c r="B72" s="1">
        <v>11</v>
      </c>
      <c r="C72" s="1">
        <f t="shared" si="16"/>
        <v>1.0475000000000001</v>
      </c>
      <c r="D72"/>
      <c r="E72"/>
      <c r="F72" s="16"/>
      <c r="I72" s="1" t="s">
        <v>46</v>
      </c>
      <c r="J72" s="1">
        <v>892</v>
      </c>
      <c r="K72" s="1">
        <v>8.93</v>
      </c>
      <c r="L72" s="1">
        <v>2.7789999999999999</v>
      </c>
      <c r="M72" s="1">
        <v>947</v>
      </c>
      <c r="N72" s="1">
        <v>9.48</v>
      </c>
      <c r="O72" s="1">
        <v>-2.5750000000000002</v>
      </c>
    </row>
    <row r="73" spans="1:15" x14ac:dyDescent="0.25">
      <c r="A73" s="1" t="s">
        <v>47</v>
      </c>
      <c r="B73" s="1">
        <v>1</v>
      </c>
      <c r="C73" s="1">
        <f>(L76-O76)</f>
        <v>23.182000000000002</v>
      </c>
      <c r="D73">
        <f t="shared" ref="D73:D83" si="17">LN(C73/C74)</f>
        <v>7.8630970625608171E-2</v>
      </c>
      <c r="E73">
        <f t="shared" ref="E73:E84" si="18">D73/(SQRT((2*PI())^2+D73^2))</f>
        <v>1.2513527803591152E-2</v>
      </c>
      <c r="F73" s="16">
        <f>AVERAGE(E73:E78)</f>
        <v>1.6256394495883539E-2</v>
      </c>
      <c r="I73" s="1" t="s">
        <v>46</v>
      </c>
      <c r="J73" s="1">
        <v>1002</v>
      </c>
      <c r="K73" s="1">
        <v>10.029999999999999</v>
      </c>
      <c r="L73" s="1">
        <v>1.9790000000000001</v>
      </c>
      <c r="M73" s="1">
        <v>1056</v>
      </c>
      <c r="N73" s="1">
        <v>10.57</v>
      </c>
      <c r="O73" s="1">
        <v>-1.6839999999999999</v>
      </c>
    </row>
    <row r="74" spans="1:15" x14ac:dyDescent="0.25">
      <c r="A74" s="1" t="s">
        <v>47</v>
      </c>
      <c r="B74" s="1">
        <v>2</v>
      </c>
      <c r="C74" s="1">
        <f t="shared" ref="C74:C85" si="19">(L77-O77)</f>
        <v>21.429000000000002</v>
      </c>
      <c r="D74">
        <f t="shared" si="17"/>
        <v>9.1411866230433084E-2</v>
      </c>
      <c r="E74">
        <f t="shared" si="18"/>
        <v>1.4547110905063464E-2</v>
      </c>
      <c r="F74" s="16"/>
      <c r="I74" s="1" t="s">
        <v>46</v>
      </c>
      <c r="J74" s="1">
        <v>1111</v>
      </c>
      <c r="K74" s="1">
        <v>11.12</v>
      </c>
      <c r="L74" s="1">
        <v>1.1910000000000001</v>
      </c>
      <c r="M74" s="1">
        <v>1165</v>
      </c>
      <c r="N74" s="1">
        <v>11.66</v>
      </c>
      <c r="O74" s="1">
        <v>-0.90400000000000003</v>
      </c>
    </row>
    <row r="75" spans="1:15" x14ac:dyDescent="0.25">
      <c r="A75" s="1" t="s">
        <v>47</v>
      </c>
      <c r="B75" s="1">
        <v>3</v>
      </c>
      <c r="C75" s="1">
        <f t="shared" si="19"/>
        <v>19.557000000000002</v>
      </c>
      <c r="D75">
        <f t="shared" si="17"/>
        <v>9.5540302921207562E-2</v>
      </c>
      <c r="E75">
        <f t="shared" si="18"/>
        <v>1.5203953895071206E-2</v>
      </c>
      <c r="F75" s="16"/>
      <c r="I75" s="1" t="s">
        <v>46</v>
      </c>
      <c r="J75" s="1">
        <v>1217</v>
      </c>
      <c r="K75" s="1">
        <v>12.18</v>
      </c>
      <c r="L75" s="1">
        <v>0.36499999999999999</v>
      </c>
    </row>
    <row r="76" spans="1:15" x14ac:dyDescent="0.25">
      <c r="A76" s="1" t="s">
        <v>47</v>
      </c>
      <c r="B76" s="1">
        <v>4</v>
      </c>
      <c r="C76" s="1">
        <f t="shared" si="19"/>
        <v>17.774999999999999</v>
      </c>
      <c r="D76">
        <f t="shared" si="17"/>
        <v>0.10451698966938716</v>
      </c>
      <c r="E76">
        <f t="shared" si="18"/>
        <v>1.6632094625927598E-2</v>
      </c>
      <c r="F76" s="16"/>
      <c r="I76" s="1" t="s">
        <v>47</v>
      </c>
      <c r="J76" s="1">
        <v>64</v>
      </c>
      <c r="K76" s="1">
        <v>0.65</v>
      </c>
      <c r="L76" s="1">
        <v>11.794</v>
      </c>
      <c r="M76" s="1">
        <v>119</v>
      </c>
      <c r="N76" s="1">
        <v>1.2</v>
      </c>
      <c r="O76" s="1">
        <v>-11.388</v>
      </c>
    </row>
    <row r="77" spans="1:15" x14ac:dyDescent="0.25">
      <c r="A77" s="1" t="s">
        <v>47</v>
      </c>
      <c r="B77" s="1">
        <v>5</v>
      </c>
      <c r="C77" s="1">
        <f t="shared" si="19"/>
        <v>16.010999999999999</v>
      </c>
      <c r="D77">
        <f t="shared" si="17"/>
        <v>0.11588769971993536</v>
      </c>
      <c r="E77">
        <f t="shared" si="18"/>
        <v>1.8440963852578193E-2</v>
      </c>
      <c r="F77" s="16"/>
      <c r="I77" s="1" t="s">
        <v>47</v>
      </c>
      <c r="J77" s="1">
        <v>173</v>
      </c>
      <c r="K77" s="1">
        <v>1.74</v>
      </c>
      <c r="L77" s="1">
        <v>10.903</v>
      </c>
      <c r="M77" s="1">
        <v>228</v>
      </c>
      <c r="N77" s="1">
        <v>2.29</v>
      </c>
      <c r="O77" s="1">
        <v>-10.526</v>
      </c>
    </row>
    <row r="78" spans="1:15" x14ac:dyDescent="0.25">
      <c r="A78" s="1" t="s">
        <v>47</v>
      </c>
      <c r="B78" s="1">
        <v>6</v>
      </c>
      <c r="C78" s="1">
        <f t="shared" si="19"/>
        <v>14.259</v>
      </c>
      <c r="D78">
        <f t="shared" si="17"/>
        <v>0.12695074626399239</v>
      </c>
      <c r="E78">
        <f t="shared" si="18"/>
        <v>2.0200715893069633E-2</v>
      </c>
      <c r="F78" s="16"/>
      <c r="I78" s="1" t="s">
        <v>47</v>
      </c>
      <c r="J78" s="1">
        <v>282</v>
      </c>
      <c r="K78" s="1">
        <v>2.83</v>
      </c>
      <c r="L78" s="1">
        <v>9.9710000000000001</v>
      </c>
      <c r="M78" s="1">
        <v>336</v>
      </c>
      <c r="N78" s="1">
        <v>3.37</v>
      </c>
      <c r="O78" s="1">
        <v>-9.5860000000000003</v>
      </c>
    </row>
    <row r="79" spans="1:15" x14ac:dyDescent="0.25">
      <c r="A79" s="1" t="s">
        <v>47</v>
      </c>
      <c r="B79" s="1">
        <v>7</v>
      </c>
      <c r="C79" s="1">
        <f t="shared" si="19"/>
        <v>12.559000000000001</v>
      </c>
      <c r="D79">
        <f t="shared" si="17"/>
        <v>0.14498296921964948</v>
      </c>
      <c r="E79">
        <f t="shared" si="18"/>
        <v>2.3068615655399735E-2</v>
      </c>
      <c r="F79" s="16"/>
      <c r="I79" s="1" t="s">
        <v>47</v>
      </c>
      <c r="J79" s="1">
        <v>391</v>
      </c>
      <c r="K79" s="1">
        <v>3.92</v>
      </c>
      <c r="L79" s="1">
        <v>9.093</v>
      </c>
      <c r="M79" s="1">
        <v>445</v>
      </c>
      <c r="N79" s="1">
        <v>4.46</v>
      </c>
      <c r="O79" s="1">
        <v>-8.6820000000000004</v>
      </c>
    </row>
    <row r="80" spans="1:15" x14ac:dyDescent="0.25">
      <c r="A80" s="1" t="s">
        <v>47</v>
      </c>
      <c r="B80" s="1">
        <v>8</v>
      </c>
      <c r="C80" s="1">
        <f t="shared" si="19"/>
        <v>10.864000000000001</v>
      </c>
      <c r="D80">
        <f t="shared" si="17"/>
        <v>0.17827966262695297</v>
      </c>
      <c r="E80">
        <f t="shared" si="18"/>
        <v>2.8362674618801077E-2</v>
      </c>
      <c r="F80" s="16"/>
      <c r="I80" s="1" t="s">
        <v>47</v>
      </c>
      <c r="J80" s="1">
        <v>500</v>
      </c>
      <c r="K80" s="1">
        <v>5.01</v>
      </c>
      <c r="L80" s="1">
        <v>8.1769999999999996</v>
      </c>
      <c r="M80" s="1">
        <v>554</v>
      </c>
      <c r="N80" s="1">
        <v>5.55</v>
      </c>
      <c r="O80" s="1">
        <v>-7.8339999999999996</v>
      </c>
    </row>
    <row r="81" spans="1:21" x14ac:dyDescent="0.25">
      <c r="A81" s="1" t="s">
        <v>47</v>
      </c>
      <c r="B81" s="1">
        <v>9</v>
      </c>
      <c r="C81" s="1">
        <f t="shared" si="19"/>
        <v>9.09</v>
      </c>
      <c r="D81">
        <f t="shared" si="17"/>
        <v>0.20124536244623106</v>
      </c>
      <c r="E81">
        <f t="shared" si="18"/>
        <v>3.2012777954030389E-2</v>
      </c>
      <c r="I81" s="1" t="s">
        <v>47</v>
      </c>
      <c r="J81" s="1">
        <v>609</v>
      </c>
      <c r="K81" s="1">
        <v>6.1</v>
      </c>
      <c r="L81" s="1">
        <v>7.2729999999999997</v>
      </c>
      <c r="M81" s="1">
        <v>663</v>
      </c>
      <c r="N81" s="1">
        <v>6.64</v>
      </c>
      <c r="O81" s="1">
        <v>-6.9859999999999998</v>
      </c>
    </row>
    <row r="82" spans="1:21" x14ac:dyDescent="0.25">
      <c r="A82" s="1" t="s">
        <v>47</v>
      </c>
      <c r="B82" s="1">
        <v>10</v>
      </c>
      <c r="C82" s="1">
        <f t="shared" si="19"/>
        <v>7.4329999999999998</v>
      </c>
      <c r="D82">
        <f t="shared" si="17"/>
        <v>0.25777371399723331</v>
      </c>
      <c r="E82">
        <f t="shared" si="18"/>
        <v>4.099147830300405E-2</v>
      </c>
      <c r="I82" s="1" t="s">
        <v>47</v>
      </c>
      <c r="J82" s="1">
        <v>718</v>
      </c>
      <c r="K82" s="1">
        <v>7.19</v>
      </c>
      <c r="L82" s="1">
        <v>6.431</v>
      </c>
      <c r="M82" s="1">
        <v>772</v>
      </c>
      <c r="N82" s="1">
        <v>7.73</v>
      </c>
      <c r="O82" s="1">
        <v>-6.1280000000000001</v>
      </c>
    </row>
    <row r="83" spans="1:21" x14ac:dyDescent="0.25">
      <c r="A83" s="1" t="s">
        <v>47</v>
      </c>
      <c r="B83" s="1">
        <v>11</v>
      </c>
      <c r="C83" s="1">
        <f>(L86-O86)</f>
        <v>5.7439999999999998</v>
      </c>
      <c r="D83">
        <f t="shared" si="17"/>
        <v>0.35067428123546812</v>
      </c>
      <c r="E83">
        <f t="shared" si="18"/>
        <v>5.5724823331908646E-2</v>
      </c>
      <c r="I83" s="1" t="s">
        <v>47</v>
      </c>
      <c r="J83" s="1">
        <v>827</v>
      </c>
      <c r="K83" s="1">
        <v>8.2799999999999994</v>
      </c>
      <c r="L83" s="1">
        <v>5.5830000000000002</v>
      </c>
      <c r="M83" s="1">
        <v>882</v>
      </c>
      <c r="N83" s="1">
        <v>8.83</v>
      </c>
      <c r="O83" s="1">
        <v>-5.2809999999999997</v>
      </c>
    </row>
    <row r="84" spans="1:21" x14ac:dyDescent="0.25">
      <c r="A84" s="1" t="s">
        <v>47</v>
      </c>
      <c r="B84" s="1">
        <v>12</v>
      </c>
      <c r="C84" s="1">
        <f t="shared" si="19"/>
        <v>4.0449999999999999</v>
      </c>
      <c r="D84">
        <f>LN(C84/C85)</f>
        <v>0.53206314901005636</v>
      </c>
      <c r="E84">
        <f t="shared" si="18"/>
        <v>8.437849065649812E-2</v>
      </c>
      <c r="I84" s="1" t="s">
        <v>47</v>
      </c>
      <c r="J84" s="1">
        <v>936</v>
      </c>
      <c r="K84" s="1">
        <v>9.3699999999999992</v>
      </c>
      <c r="L84" s="1">
        <v>4.6890000000000001</v>
      </c>
      <c r="M84" s="1">
        <v>991</v>
      </c>
      <c r="N84" s="1">
        <v>9.92</v>
      </c>
      <c r="O84" s="1">
        <v>-4.4009999999999998</v>
      </c>
    </row>
    <row r="85" spans="1:21" x14ac:dyDescent="0.25">
      <c r="A85" s="1" t="s">
        <v>47</v>
      </c>
      <c r="B85" s="1">
        <v>13</v>
      </c>
      <c r="C85" s="1">
        <f t="shared" si="19"/>
        <v>2.3760000000000003</v>
      </c>
      <c r="D85"/>
      <c r="E85"/>
      <c r="I85" s="1" t="s">
        <v>47</v>
      </c>
      <c r="J85" s="1">
        <v>1045</v>
      </c>
      <c r="K85" s="1">
        <v>10.46</v>
      </c>
      <c r="L85" s="1">
        <v>3.8730000000000002</v>
      </c>
      <c r="M85" s="1">
        <v>1100</v>
      </c>
      <c r="N85" s="1">
        <v>11.01</v>
      </c>
      <c r="O85" s="1">
        <v>-3.56</v>
      </c>
    </row>
    <row r="86" spans="1:21" x14ac:dyDescent="0.25">
      <c r="I86" s="1" t="s">
        <v>47</v>
      </c>
      <c r="J86" s="1">
        <v>1155</v>
      </c>
      <c r="K86" s="1">
        <v>11.56</v>
      </c>
      <c r="L86" s="1">
        <v>3.0150000000000001</v>
      </c>
      <c r="M86" s="1">
        <v>1209</v>
      </c>
      <c r="N86" s="1">
        <v>12.1</v>
      </c>
      <c r="O86" s="1">
        <v>-2.7290000000000001</v>
      </c>
    </row>
    <row r="87" spans="1:21" x14ac:dyDescent="0.25">
      <c r="A87" s="1" t="s">
        <v>59</v>
      </c>
      <c r="B87" s="1">
        <f>3.55</f>
        <v>3.55</v>
      </c>
      <c r="I87" s="1" t="s">
        <v>47</v>
      </c>
      <c r="J87" s="1">
        <v>1265</v>
      </c>
      <c r="K87" s="1">
        <v>12.66</v>
      </c>
      <c r="L87" s="1">
        <v>2.149</v>
      </c>
      <c r="M87" s="1">
        <v>1319</v>
      </c>
      <c r="N87" s="1">
        <v>13.2</v>
      </c>
      <c r="O87" s="1">
        <v>-1.8959999999999999</v>
      </c>
    </row>
    <row r="88" spans="1:21" x14ac:dyDescent="0.25">
      <c r="A88" s="6" t="s">
        <v>57</v>
      </c>
      <c r="B88" s="1" t="s">
        <v>6</v>
      </c>
      <c r="C88" s="1" t="s">
        <v>7</v>
      </c>
      <c r="D88" s="1" t="s">
        <v>74</v>
      </c>
      <c r="I88" s="1" t="s">
        <v>47</v>
      </c>
      <c r="J88" s="1">
        <v>1374</v>
      </c>
      <c r="K88" s="1">
        <v>13.75</v>
      </c>
      <c r="L88" s="1">
        <v>1.32</v>
      </c>
      <c r="M88" s="1">
        <v>1428</v>
      </c>
      <c r="N88" s="1">
        <v>14.29</v>
      </c>
      <c r="O88" s="1">
        <v>-1.056</v>
      </c>
    </row>
    <row r="89" spans="1:21" hidden="1" x14ac:dyDescent="0.25">
      <c r="C89" s="1" t="s">
        <v>17</v>
      </c>
      <c r="I89" s="1" t="s">
        <v>47</v>
      </c>
      <c r="J89" s="1">
        <v>1481</v>
      </c>
      <c r="K89" s="1">
        <v>14.82</v>
      </c>
      <c r="L89" s="1">
        <v>0.57699999999999996</v>
      </c>
    </row>
    <row r="90" spans="1:21" hidden="1" x14ac:dyDescent="0.25">
      <c r="A90" s="1" t="s">
        <v>52</v>
      </c>
      <c r="B90" s="1">
        <v>1</v>
      </c>
      <c r="C90" s="1">
        <f t="shared" ref="C90:C133" si="20">(L90-O90)/2</f>
        <v>1.8454999999999999</v>
      </c>
      <c r="I90" s="1" t="s">
        <v>52</v>
      </c>
      <c r="J90" s="1">
        <v>273</v>
      </c>
      <c r="K90" s="1">
        <v>2.74</v>
      </c>
      <c r="L90" s="1">
        <v>1.6439999999999999</v>
      </c>
      <c r="M90" s="1">
        <v>54</v>
      </c>
      <c r="N90" s="1">
        <v>0.55000000000000004</v>
      </c>
      <c r="O90" s="1">
        <v>-2.0470000000000002</v>
      </c>
      <c r="P90" s="1">
        <v>49</v>
      </c>
      <c r="Q90" s="1">
        <v>0.5</v>
      </c>
      <c r="R90" s="1">
        <v>0.35399999999999998</v>
      </c>
      <c r="S90" s="1">
        <v>274</v>
      </c>
      <c r="T90" s="1">
        <v>2.75</v>
      </c>
      <c r="U90" s="1">
        <v>-2.0950000000000002</v>
      </c>
    </row>
    <row r="91" spans="1:21" hidden="1" x14ac:dyDescent="0.25">
      <c r="A91" s="1" t="s">
        <v>52</v>
      </c>
      <c r="B91" s="1">
        <v>2</v>
      </c>
      <c r="C91" s="1">
        <f t="shared" si="20"/>
        <v>1.8405</v>
      </c>
      <c r="I91" s="1" t="s">
        <v>52</v>
      </c>
      <c r="J91" s="1">
        <v>718</v>
      </c>
      <c r="K91" s="1">
        <v>7.19</v>
      </c>
      <c r="L91" s="1">
        <v>1.633</v>
      </c>
      <c r="M91" s="1">
        <v>500</v>
      </c>
      <c r="N91" s="1">
        <v>5.01</v>
      </c>
      <c r="O91" s="1">
        <v>-2.048</v>
      </c>
      <c r="P91" s="1">
        <v>496</v>
      </c>
      <c r="Q91" s="1">
        <v>4.97</v>
      </c>
      <c r="R91" s="1">
        <v>0.35399999999999998</v>
      </c>
      <c r="S91" s="1">
        <v>722</v>
      </c>
      <c r="T91" s="1">
        <v>7.23</v>
      </c>
      <c r="U91" s="1">
        <v>-2.0950000000000002</v>
      </c>
    </row>
    <row r="92" spans="1:21" hidden="1" x14ac:dyDescent="0.25">
      <c r="A92" s="1" t="s">
        <v>52</v>
      </c>
      <c r="B92" s="1">
        <v>3</v>
      </c>
      <c r="C92" s="1">
        <f t="shared" si="20"/>
        <v>1.841</v>
      </c>
      <c r="I92" s="1" t="s">
        <v>52</v>
      </c>
      <c r="J92" s="1">
        <v>1168</v>
      </c>
      <c r="K92" s="1">
        <v>11.69</v>
      </c>
      <c r="L92" s="1">
        <v>1.6339999999999999</v>
      </c>
      <c r="M92" s="1">
        <v>945</v>
      </c>
      <c r="N92" s="1">
        <v>9.4600000000000009</v>
      </c>
      <c r="O92" s="1">
        <v>-2.048</v>
      </c>
      <c r="P92" s="1">
        <v>942</v>
      </c>
      <c r="Q92" s="1">
        <v>9.43</v>
      </c>
      <c r="R92" s="1">
        <v>0.35299999999999998</v>
      </c>
      <c r="S92" s="1">
        <v>1167</v>
      </c>
      <c r="T92" s="1">
        <v>11.68</v>
      </c>
      <c r="U92" s="1">
        <v>-2.0950000000000002</v>
      </c>
    </row>
    <row r="93" spans="1:21" hidden="1" x14ac:dyDescent="0.25">
      <c r="A93" s="1" t="s">
        <v>52</v>
      </c>
      <c r="B93" s="1">
        <v>4</v>
      </c>
      <c r="C93" s="1">
        <f t="shared" si="20"/>
        <v>1.8545</v>
      </c>
      <c r="I93" s="1" t="s">
        <v>52</v>
      </c>
      <c r="J93" s="1">
        <v>1617</v>
      </c>
      <c r="K93" s="1">
        <v>16.18</v>
      </c>
      <c r="L93" s="1">
        <v>1.661</v>
      </c>
      <c r="M93" s="1">
        <v>1395</v>
      </c>
      <c r="N93" s="1">
        <v>13.96</v>
      </c>
      <c r="O93" s="1">
        <v>-2.048</v>
      </c>
      <c r="P93" s="1">
        <v>1390</v>
      </c>
      <c r="Q93" s="1">
        <v>13.91</v>
      </c>
      <c r="R93" s="1">
        <v>0.35399999999999998</v>
      </c>
      <c r="S93" s="1">
        <v>1619</v>
      </c>
      <c r="T93" s="1">
        <v>16.2</v>
      </c>
      <c r="U93" s="1">
        <v>-2.0939999999999999</v>
      </c>
    </row>
    <row r="94" spans="1:21" hidden="1" x14ac:dyDescent="0.25">
      <c r="A94" s="1" t="s">
        <v>60</v>
      </c>
      <c r="B94" s="1">
        <v>1</v>
      </c>
      <c r="C94" s="1">
        <f t="shared" si="20"/>
        <v>2.0060000000000002</v>
      </c>
      <c r="I94" s="1" t="s">
        <v>60</v>
      </c>
      <c r="J94" s="1">
        <v>202</v>
      </c>
      <c r="K94" s="1">
        <v>2.0299999999999998</v>
      </c>
      <c r="L94" s="1">
        <v>1.8440000000000001</v>
      </c>
      <c r="M94" s="1">
        <v>45</v>
      </c>
      <c r="N94" s="1">
        <v>0.46</v>
      </c>
      <c r="O94" s="1">
        <v>-2.1680000000000001</v>
      </c>
      <c r="P94" s="1">
        <v>60</v>
      </c>
      <c r="Q94" s="1">
        <v>0.61</v>
      </c>
      <c r="R94" s="1">
        <v>0.35</v>
      </c>
      <c r="S94" s="1">
        <v>205</v>
      </c>
      <c r="T94" s="1">
        <v>2.06</v>
      </c>
      <c r="U94" s="1">
        <v>-2.0950000000000002</v>
      </c>
    </row>
    <row r="95" spans="1:21" hidden="1" x14ac:dyDescent="0.25">
      <c r="A95" s="1" t="s">
        <v>60</v>
      </c>
      <c r="B95" s="1">
        <v>2</v>
      </c>
      <c r="C95" s="1">
        <f t="shared" si="20"/>
        <v>2.0049999999999999</v>
      </c>
      <c r="I95" s="1" t="s">
        <v>60</v>
      </c>
      <c r="J95" s="1">
        <v>486</v>
      </c>
      <c r="K95" s="1">
        <v>4.87</v>
      </c>
      <c r="L95" s="1">
        <v>1.845</v>
      </c>
      <c r="M95" s="1">
        <v>330</v>
      </c>
      <c r="N95" s="1">
        <v>3.31</v>
      </c>
      <c r="O95" s="1">
        <v>-2.165</v>
      </c>
      <c r="P95" s="1">
        <v>348</v>
      </c>
      <c r="Q95" s="1">
        <v>3.49</v>
      </c>
      <c r="R95" s="1">
        <v>0.34899999999999998</v>
      </c>
      <c r="S95" s="1">
        <v>490</v>
      </c>
      <c r="T95" s="1">
        <v>4.91</v>
      </c>
      <c r="U95" s="1">
        <v>-2.0939999999999999</v>
      </c>
    </row>
    <row r="96" spans="1:21" hidden="1" x14ac:dyDescent="0.25">
      <c r="A96" s="1" t="s">
        <v>60</v>
      </c>
      <c r="B96" s="1">
        <v>3</v>
      </c>
      <c r="C96" s="1">
        <f t="shared" si="20"/>
        <v>2.0074999999999998</v>
      </c>
      <c r="I96" s="1" t="s">
        <v>60</v>
      </c>
      <c r="J96" s="1">
        <v>776</v>
      </c>
      <c r="K96" s="1">
        <v>7.77</v>
      </c>
      <c r="L96" s="1">
        <v>1.845</v>
      </c>
      <c r="M96" s="1">
        <v>619</v>
      </c>
      <c r="N96" s="1">
        <v>6.2</v>
      </c>
      <c r="O96" s="1">
        <v>-2.17</v>
      </c>
      <c r="P96" s="1">
        <v>630</v>
      </c>
      <c r="Q96" s="1">
        <v>6.31</v>
      </c>
      <c r="R96" s="1">
        <v>0.35</v>
      </c>
      <c r="S96" s="1">
        <v>776</v>
      </c>
      <c r="T96" s="1">
        <v>7.77</v>
      </c>
      <c r="U96" s="1">
        <v>-2.0920000000000001</v>
      </c>
    </row>
    <row r="97" spans="1:21" hidden="1" x14ac:dyDescent="0.25">
      <c r="A97" s="1" t="s">
        <v>60</v>
      </c>
      <c r="B97" s="1">
        <v>4</v>
      </c>
      <c r="C97" s="1">
        <f t="shared" si="20"/>
        <v>1.996</v>
      </c>
      <c r="I97" s="1" t="s">
        <v>60</v>
      </c>
      <c r="J97" s="1">
        <v>1056</v>
      </c>
      <c r="K97" s="1">
        <v>10.57</v>
      </c>
      <c r="L97" s="1">
        <v>1.829</v>
      </c>
      <c r="M97" s="1">
        <v>903</v>
      </c>
      <c r="N97" s="1">
        <v>9.0399999999999991</v>
      </c>
      <c r="O97" s="1">
        <v>-2.1629999999999998</v>
      </c>
      <c r="P97" s="1">
        <v>916</v>
      </c>
      <c r="Q97" s="1">
        <v>9.17</v>
      </c>
      <c r="R97" s="1">
        <v>0.35</v>
      </c>
      <c r="S97" s="1">
        <v>1061</v>
      </c>
      <c r="T97" s="1">
        <v>10.62</v>
      </c>
      <c r="U97" s="1">
        <v>-2.093</v>
      </c>
    </row>
    <row r="98" spans="1:21" hidden="1" x14ac:dyDescent="0.25">
      <c r="A98" s="1" t="s">
        <v>60</v>
      </c>
      <c r="B98" s="1">
        <v>5</v>
      </c>
      <c r="C98" s="1">
        <f t="shared" si="20"/>
        <v>2</v>
      </c>
      <c r="I98" s="1" t="s">
        <v>60</v>
      </c>
      <c r="J98" s="1">
        <v>1343</v>
      </c>
      <c r="K98" s="1">
        <v>13.44</v>
      </c>
      <c r="L98" s="1">
        <v>1.8360000000000001</v>
      </c>
      <c r="M98" s="1">
        <v>1188</v>
      </c>
      <c r="N98" s="1">
        <v>11.89</v>
      </c>
      <c r="O98" s="1">
        <v>-2.1640000000000001</v>
      </c>
      <c r="P98" s="1">
        <v>1203</v>
      </c>
      <c r="Q98" s="1">
        <v>12.04</v>
      </c>
      <c r="R98" s="1">
        <v>0.35</v>
      </c>
      <c r="S98" s="1">
        <v>1348</v>
      </c>
      <c r="T98" s="1">
        <v>13.49</v>
      </c>
      <c r="U98" s="1">
        <v>-2.0939999999999999</v>
      </c>
    </row>
    <row r="99" spans="1:21" hidden="1" x14ac:dyDescent="0.25">
      <c r="A99" s="1" t="s">
        <v>60</v>
      </c>
      <c r="B99" s="1">
        <v>6</v>
      </c>
      <c r="C99" s="1">
        <f t="shared" si="20"/>
        <v>2.0055000000000001</v>
      </c>
      <c r="I99" s="1" t="s">
        <v>60</v>
      </c>
      <c r="J99" s="1">
        <v>1629</v>
      </c>
      <c r="K99" s="1">
        <v>16.3</v>
      </c>
      <c r="L99" s="1">
        <v>1.847</v>
      </c>
      <c r="M99" s="1">
        <v>1476</v>
      </c>
      <c r="N99" s="1">
        <v>14.77</v>
      </c>
      <c r="O99" s="1">
        <v>-2.1640000000000001</v>
      </c>
      <c r="P99" s="1">
        <v>1488</v>
      </c>
      <c r="Q99" s="1">
        <v>14.89</v>
      </c>
      <c r="R99" s="1">
        <v>0.35</v>
      </c>
      <c r="S99" s="1">
        <v>1634</v>
      </c>
      <c r="T99" s="1">
        <v>16.350000000000001</v>
      </c>
      <c r="U99" s="1">
        <v>-2.093</v>
      </c>
    </row>
    <row r="100" spans="1:21" hidden="1" x14ac:dyDescent="0.25">
      <c r="A100" s="1" t="s">
        <v>60</v>
      </c>
      <c r="B100" s="1">
        <v>7</v>
      </c>
      <c r="C100" s="1">
        <f t="shared" si="20"/>
        <v>2.004</v>
      </c>
      <c r="I100" s="1" t="s">
        <v>60</v>
      </c>
      <c r="J100" s="1">
        <v>1916</v>
      </c>
      <c r="K100" s="1">
        <v>19.170000000000002</v>
      </c>
      <c r="L100" s="1">
        <v>1.8440000000000001</v>
      </c>
      <c r="M100" s="1">
        <v>1760</v>
      </c>
      <c r="N100" s="1">
        <v>17.61</v>
      </c>
      <c r="O100" s="1">
        <v>-2.1640000000000001</v>
      </c>
      <c r="P100" s="1">
        <v>1775</v>
      </c>
      <c r="Q100" s="1">
        <v>17.760000000000002</v>
      </c>
      <c r="R100" s="1">
        <v>0.35199999999999998</v>
      </c>
      <c r="S100" s="1">
        <v>1919</v>
      </c>
      <c r="T100" s="1">
        <v>19.2</v>
      </c>
      <c r="U100" s="1">
        <v>-2.0950000000000002</v>
      </c>
    </row>
    <row r="101" spans="1:21" hidden="1" x14ac:dyDescent="0.25">
      <c r="A101" s="1" t="s">
        <v>61</v>
      </c>
      <c r="B101" s="1">
        <v>1</v>
      </c>
      <c r="C101" s="1">
        <f t="shared" si="20"/>
        <v>2.7880000000000003</v>
      </c>
      <c r="I101" s="1" t="s">
        <v>61</v>
      </c>
      <c r="J101" s="1">
        <v>97</v>
      </c>
      <c r="K101" s="1">
        <v>0.98</v>
      </c>
      <c r="L101" s="1">
        <v>2.3980000000000001</v>
      </c>
      <c r="M101" s="1">
        <v>188</v>
      </c>
      <c r="N101" s="1">
        <v>1.89</v>
      </c>
      <c r="O101" s="1">
        <v>-3.1779999999999999</v>
      </c>
      <c r="P101" s="1">
        <v>184</v>
      </c>
      <c r="Q101" s="1">
        <v>1.85</v>
      </c>
      <c r="R101" s="1">
        <v>0.35199999999999998</v>
      </c>
      <c r="S101" s="1">
        <v>94</v>
      </c>
      <c r="T101" s="1">
        <v>0.95</v>
      </c>
      <c r="U101" s="1">
        <v>-2.097</v>
      </c>
    </row>
    <row r="102" spans="1:21" hidden="1" x14ac:dyDescent="0.25">
      <c r="A102" s="1" t="s">
        <v>61</v>
      </c>
      <c r="B102" s="1">
        <v>2</v>
      </c>
      <c r="C102" s="1">
        <f t="shared" si="20"/>
        <v>2.7839999999999998</v>
      </c>
      <c r="I102" s="1" t="s">
        <v>61</v>
      </c>
      <c r="J102" s="1">
        <v>277</v>
      </c>
      <c r="K102" s="1">
        <v>2.78</v>
      </c>
      <c r="L102" s="1">
        <v>2.3959999999999999</v>
      </c>
      <c r="M102" s="1">
        <v>369</v>
      </c>
      <c r="N102" s="1">
        <v>3.7</v>
      </c>
      <c r="O102" s="1">
        <v>-3.1720000000000002</v>
      </c>
      <c r="P102" s="1">
        <v>364</v>
      </c>
      <c r="Q102" s="1">
        <v>3.65</v>
      </c>
      <c r="R102" s="1">
        <v>0.35199999999999998</v>
      </c>
      <c r="S102" s="1">
        <v>275</v>
      </c>
      <c r="T102" s="1">
        <v>2.76</v>
      </c>
      <c r="U102" s="1">
        <v>-2.0960000000000001</v>
      </c>
    </row>
    <row r="103" spans="1:21" hidden="1" x14ac:dyDescent="0.25">
      <c r="A103" s="1" t="s">
        <v>61</v>
      </c>
      <c r="B103" s="1">
        <v>3</v>
      </c>
      <c r="C103" s="1">
        <f t="shared" si="20"/>
        <v>2.7904999999999998</v>
      </c>
      <c r="I103" s="1" t="s">
        <v>61</v>
      </c>
      <c r="J103" s="1">
        <v>457</v>
      </c>
      <c r="K103" s="1">
        <v>4.58</v>
      </c>
      <c r="L103" s="1">
        <v>2.399</v>
      </c>
      <c r="M103" s="1">
        <v>550</v>
      </c>
      <c r="N103" s="1">
        <v>5.51</v>
      </c>
      <c r="O103" s="1">
        <v>-3.1819999999999999</v>
      </c>
      <c r="P103" s="1">
        <v>545</v>
      </c>
      <c r="Q103" s="1">
        <v>5.46</v>
      </c>
      <c r="R103" s="1">
        <v>0.35099999999999998</v>
      </c>
      <c r="S103" s="1">
        <v>457</v>
      </c>
      <c r="T103" s="1">
        <v>4.58</v>
      </c>
      <c r="U103" s="1">
        <v>-2.097</v>
      </c>
    </row>
    <row r="104" spans="1:21" hidden="1" x14ac:dyDescent="0.25">
      <c r="A104" s="1" t="s">
        <v>61</v>
      </c>
      <c r="B104" s="1">
        <v>4</v>
      </c>
      <c r="C104" s="1">
        <f t="shared" si="20"/>
        <v>2.7854999999999999</v>
      </c>
      <c r="I104" s="1" t="s">
        <v>61</v>
      </c>
      <c r="J104" s="1">
        <v>638</v>
      </c>
      <c r="K104" s="1">
        <v>6.39</v>
      </c>
      <c r="L104" s="1">
        <v>2.3929999999999998</v>
      </c>
      <c r="M104" s="1">
        <v>731</v>
      </c>
      <c r="N104" s="1">
        <v>7.32</v>
      </c>
      <c r="O104" s="1">
        <v>-3.1779999999999999</v>
      </c>
      <c r="P104" s="1">
        <v>726</v>
      </c>
      <c r="Q104" s="1">
        <v>7.27</v>
      </c>
      <c r="R104" s="1">
        <v>0.35099999999999998</v>
      </c>
      <c r="S104" s="1">
        <v>637</v>
      </c>
      <c r="T104" s="1">
        <v>6.38</v>
      </c>
      <c r="U104" s="1">
        <v>-2.097</v>
      </c>
    </row>
    <row r="105" spans="1:21" hidden="1" x14ac:dyDescent="0.25">
      <c r="A105" s="1" t="s">
        <v>61</v>
      </c>
      <c r="B105" s="1">
        <v>5</v>
      </c>
      <c r="C105" s="1">
        <f t="shared" si="20"/>
        <v>2.7370000000000001</v>
      </c>
      <c r="I105" s="1" t="s">
        <v>61</v>
      </c>
      <c r="J105" s="1">
        <v>820</v>
      </c>
      <c r="K105" s="1">
        <v>8.2100000000000009</v>
      </c>
      <c r="L105" s="1">
        <v>2.4020000000000001</v>
      </c>
      <c r="M105" s="1">
        <v>912</v>
      </c>
      <c r="N105" s="1">
        <v>9.1300000000000008</v>
      </c>
      <c r="O105" s="1">
        <v>-3.0720000000000001</v>
      </c>
      <c r="P105" s="1">
        <v>907</v>
      </c>
      <c r="Q105" s="1">
        <v>9.08</v>
      </c>
      <c r="R105" s="1">
        <v>0.35</v>
      </c>
      <c r="S105" s="1">
        <v>818</v>
      </c>
      <c r="T105" s="1">
        <v>8.19</v>
      </c>
      <c r="U105" s="1">
        <v>-2.0960000000000001</v>
      </c>
    </row>
    <row r="106" spans="1:21" hidden="1" x14ac:dyDescent="0.25">
      <c r="A106" s="1" t="s">
        <v>61</v>
      </c>
      <c r="B106" s="1">
        <v>6</v>
      </c>
      <c r="C106" s="1">
        <f t="shared" si="20"/>
        <v>2.7889999999999997</v>
      </c>
      <c r="I106" s="1" t="s">
        <v>61</v>
      </c>
      <c r="J106" s="1">
        <v>1003</v>
      </c>
      <c r="K106" s="1">
        <v>10.039999999999999</v>
      </c>
      <c r="L106" s="1">
        <v>2.4039999999999999</v>
      </c>
      <c r="M106" s="1">
        <v>1092</v>
      </c>
      <c r="N106" s="1">
        <v>10.93</v>
      </c>
      <c r="O106" s="1">
        <v>-3.1739999999999999</v>
      </c>
      <c r="P106" s="1">
        <v>1088</v>
      </c>
      <c r="Q106" s="1">
        <v>10.89</v>
      </c>
      <c r="R106" s="1">
        <v>0.35</v>
      </c>
      <c r="S106" s="1">
        <v>999</v>
      </c>
      <c r="T106" s="1">
        <v>10</v>
      </c>
      <c r="U106" s="1">
        <v>-2.097</v>
      </c>
    </row>
    <row r="107" spans="1:21" hidden="1" x14ac:dyDescent="0.25">
      <c r="A107" s="1" t="s">
        <v>61</v>
      </c>
      <c r="B107" s="1">
        <v>7</v>
      </c>
      <c r="C107" s="1">
        <f t="shared" si="20"/>
        <v>2.7415000000000003</v>
      </c>
      <c r="I107" s="1" t="s">
        <v>61</v>
      </c>
      <c r="J107" s="1">
        <v>1180</v>
      </c>
      <c r="K107" s="1">
        <v>11.81</v>
      </c>
      <c r="L107" s="1">
        <v>2.306</v>
      </c>
      <c r="M107" s="1">
        <v>1275</v>
      </c>
      <c r="N107" s="1">
        <v>12.76</v>
      </c>
      <c r="O107" s="1">
        <v>-3.177</v>
      </c>
      <c r="P107" s="1">
        <v>1270</v>
      </c>
      <c r="Q107" s="1">
        <v>12.71</v>
      </c>
      <c r="R107" s="1">
        <v>0.35</v>
      </c>
      <c r="S107" s="1">
        <v>1180</v>
      </c>
      <c r="T107" s="1">
        <v>11.81</v>
      </c>
      <c r="U107" s="1">
        <v>-2.097</v>
      </c>
    </row>
    <row r="108" spans="1:21" hidden="1" x14ac:dyDescent="0.25">
      <c r="A108" s="1" t="s">
        <v>61</v>
      </c>
      <c r="B108" s="1">
        <v>8</v>
      </c>
      <c r="C108" s="1">
        <f t="shared" si="20"/>
        <v>2.7714999999999996</v>
      </c>
      <c r="I108" s="1" t="s">
        <v>61</v>
      </c>
      <c r="J108" s="1">
        <v>1363</v>
      </c>
      <c r="K108" s="1">
        <v>13.64</v>
      </c>
      <c r="L108" s="1">
        <v>2.4009999999999998</v>
      </c>
      <c r="M108" s="1">
        <v>1455</v>
      </c>
      <c r="N108" s="1">
        <v>14.56</v>
      </c>
      <c r="O108" s="1">
        <v>-3.1419999999999999</v>
      </c>
      <c r="P108" s="1">
        <v>1450</v>
      </c>
      <c r="Q108" s="1">
        <v>14.51</v>
      </c>
      <c r="R108" s="1">
        <v>0.35099999999999998</v>
      </c>
      <c r="S108" s="1">
        <v>1362</v>
      </c>
      <c r="T108" s="1">
        <v>13.63</v>
      </c>
      <c r="U108" s="1">
        <v>-2.0960000000000001</v>
      </c>
    </row>
    <row r="109" spans="1:21" hidden="1" x14ac:dyDescent="0.25">
      <c r="A109" s="1" t="s">
        <v>61</v>
      </c>
      <c r="B109" s="1">
        <v>9</v>
      </c>
      <c r="C109" s="1">
        <f t="shared" si="20"/>
        <v>2.7614999999999998</v>
      </c>
      <c r="I109" s="1" t="s">
        <v>61</v>
      </c>
      <c r="J109" s="1">
        <v>1544</v>
      </c>
      <c r="K109" s="1">
        <v>15.45</v>
      </c>
      <c r="L109" s="1">
        <v>2.3420000000000001</v>
      </c>
      <c r="M109" s="1">
        <v>1637</v>
      </c>
      <c r="N109" s="1">
        <v>16.38</v>
      </c>
      <c r="O109" s="1">
        <v>-3.181</v>
      </c>
      <c r="P109" s="1">
        <v>1632</v>
      </c>
      <c r="Q109" s="1">
        <v>16.329999999999998</v>
      </c>
      <c r="R109" s="1">
        <v>0.35099999999999998</v>
      </c>
      <c r="S109" s="1">
        <v>1543</v>
      </c>
      <c r="T109" s="1">
        <v>15.44</v>
      </c>
      <c r="U109" s="1">
        <v>-2.097</v>
      </c>
    </row>
    <row r="110" spans="1:21" hidden="1" x14ac:dyDescent="0.25">
      <c r="A110" s="1" t="s">
        <v>61</v>
      </c>
      <c r="B110" s="1">
        <v>10</v>
      </c>
      <c r="C110" s="1">
        <f t="shared" si="20"/>
        <v>2.7480000000000002</v>
      </c>
      <c r="I110" s="1" t="s">
        <v>61</v>
      </c>
      <c r="J110" s="1">
        <v>1725</v>
      </c>
      <c r="K110" s="1">
        <v>17.260000000000002</v>
      </c>
      <c r="L110" s="1">
        <v>2.3540000000000001</v>
      </c>
      <c r="M110" s="1">
        <v>1819</v>
      </c>
      <c r="N110" s="1">
        <v>18.2</v>
      </c>
      <c r="O110" s="1">
        <v>-3.1419999999999999</v>
      </c>
      <c r="P110" s="1">
        <v>1814</v>
      </c>
      <c r="Q110" s="1">
        <v>18.149999999999999</v>
      </c>
      <c r="R110" s="1">
        <v>0.35199999999999998</v>
      </c>
      <c r="S110" s="1">
        <v>1724</v>
      </c>
      <c r="T110" s="1">
        <v>17.25</v>
      </c>
      <c r="U110" s="1">
        <v>-2.0960000000000001</v>
      </c>
    </row>
    <row r="111" spans="1:21" hidden="1" x14ac:dyDescent="0.25">
      <c r="A111" s="1" t="s">
        <v>61</v>
      </c>
      <c r="B111" s="1">
        <v>11</v>
      </c>
      <c r="C111" s="1">
        <f t="shared" si="20"/>
        <v>2.758</v>
      </c>
      <c r="I111" s="1" t="s">
        <v>61</v>
      </c>
      <c r="J111" s="1">
        <v>1907</v>
      </c>
      <c r="K111" s="1">
        <v>19.079999999999998</v>
      </c>
      <c r="L111" s="1">
        <v>2.399</v>
      </c>
      <c r="M111" s="1">
        <v>1999</v>
      </c>
      <c r="N111" s="1">
        <v>20</v>
      </c>
      <c r="O111" s="1">
        <v>-3.117</v>
      </c>
      <c r="P111" s="1">
        <v>1995</v>
      </c>
      <c r="Q111" s="1">
        <v>19.96</v>
      </c>
      <c r="R111" s="1">
        <v>0.35199999999999998</v>
      </c>
      <c r="S111" s="1">
        <v>1906</v>
      </c>
      <c r="T111" s="1">
        <v>19.07</v>
      </c>
      <c r="U111" s="1">
        <v>-2.0960000000000001</v>
      </c>
    </row>
    <row r="112" spans="1:21" hidden="1" x14ac:dyDescent="0.25">
      <c r="A112" s="1" t="str">
        <f>I112</f>
        <v>small 1.15hz</v>
      </c>
      <c r="B112" s="1">
        <v>1</v>
      </c>
      <c r="C112" s="1">
        <f t="shared" si="20"/>
        <v>2.2009999999999996</v>
      </c>
      <c r="I112" s="1" t="s">
        <v>62</v>
      </c>
      <c r="J112" s="1">
        <v>62</v>
      </c>
      <c r="K112" s="1">
        <v>0.63</v>
      </c>
      <c r="L112" s="1">
        <v>2.0339999999999998</v>
      </c>
      <c r="M112" s="1">
        <v>22</v>
      </c>
      <c r="N112" s="1">
        <v>0.23</v>
      </c>
      <c r="O112" s="1">
        <v>-2.3679999999999999</v>
      </c>
      <c r="P112" s="1">
        <v>65</v>
      </c>
      <c r="Q112" s="1">
        <v>0.66</v>
      </c>
      <c r="R112" s="1">
        <v>0.33700000000000002</v>
      </c>
      <c r="S112" s="1">
        <v>24</v>
      </c>
      <c r="T112" s="1">
        <v>0.25</v>
      </c>
      <c r="U112" s="1">
        <v>-2.0910000000000002</v>
      </c>
    </row>
    <row r="113" spans="1:21" hidden="1" x14ac:dyDescent="0.25">
      <c r="A113" s="1" t="str">
        <f t="shared" ref="A113:A156" si="21">I113</f>
        <v>small 1.15hz</v>
      </c>
      <c r="B113" s="1">
        <v>2</v>
      </c>
      <c r="C113" s="1">
        <f t="shared" si="20"/>
        <v>2.2054999999999998</v>
      </c>
      <c r="I113" s="1" t="s">
        <v>62</v>
      </c>
      <c r="J113" s="1">
        <v>144</v>
      </c>
      <c r="K113" s="1">
        <v>1.45</v>
      </c>
      <c r="L113" s="1">
        <v>2.036</v>
      </c>
      <c r="M113" s="1">
        <v>104</v>
      </c>
      <c r="N113" s="1">
        <v>1.05</v>
      </c>
      <c r="O113" s="1">
        <v>-2.375</v>
      </c>
      <c r="P113" s="1">
        <v>146</v>
      </c>
      <c r="Q113" s="1">
        <v>1.47</v>
      </c>
      <c r="R113" s="1">
        <v>0.33700000000000002</v>
      </c>
      <c r="S113" s="1">
        <v>106</v>
      </c>
      <c r="T113" s="1">
        <v>1.07</v>
      </c>
      <c r="U113" s="1">
        <v>-2.0910000000000002</v>
      </c>
    </row>
    <row r="114" spans="1:21" hidden="1" x14ac:dyDescent="0.25">
      <c r="A114" s="1" t="str">
        <f t="shared" si="21"/>
        <v>small 1.15hz</v>
      </c>
      <c r="B114" s="1">
        <v>3</v>
      </c>
      <c r="C114" s="1">
        <f t="shared" si="20"/>
        <v>2.2149999999999999</v>
      </c>
      <c r="I114" s="1" t="s">
        <v>62</v>
      </c>
      <c r="J114" s="1">
        <v>226</v>
      </c>
      <c r="K114" s="1">
        <v>2.27</v>
      </c>
      <c r="L114" s="1">
        <v>2.0310000000000001</v>
      </c>
      <c r="M114" s="1">
        <v>185</v>
      </c>
      <c r="N114" s="1">
        <v>1.86</v>
      </c>
      <c r="O114" s="1">
        <v>-2.399</v>
      </c>
      <c r="P114" s="1">
        <v>228</v>
      </c>
      <c r="Q114" s="1">
        <v>2.29</v>
      </c>
      <c r="R114" s="1">
        <v>0.33800000000000002</v>
      </c>
      <c r="S114" s="1">
        <v>188</v>
      </c>
      <c r="T114" s="1">
        <v>1.89</v>
      </c>
      <c r="U114" s="1">
        <v>-2.0920000000000001</v>
      </c>
    </row>
    <row r="115" spans="1:21" hidden="1" x14ac:dyDescent="0.25">
      <c r="A115" s="1" t="str">
        <f t="shared" si="21"/>
        <v>small 1.15hz</v>
      </c>
      <c r="B115" s="1">
        <v>4</v>
      </c>
      <c r="C115" s="1">
        <f t="shared" si="20"/>
        <v>2.1959999999999997</v>
      </c>
      <c r="I115" s="1" t="s">
        <v>62</v>
      </c>
      <c r="J115" s="1">
        <v>308</v>
      </c>
      <c r="K115" s="1">
        <v>3.09</v>
      </c>
      <c r="L115" s="1">
        <v>2.016</v>
      </c>
      <c r="M115" s="1">
        <v>267</v>
      </c>
      <c r="N115" s="1">
        <v>2.68</v>
      </c>
      <c r="O115" s="1">
        <v>-2.3759999999999999</v>
      </c>
      <c r="P115" s="1">
        <v>310</v>
      </c>
      <c r="Q115" s="1">
        <v>3.11</v>
      </c>
      <c r="R115" s="1">
        <v>0.33700000000000002</v>
      </c>
      <c r="S115" s="1">
        <v>270</v>
      </c>
      <c r="T115" s="1">
        <v>2.71</v>
      </c>
      <c r="U115" s="1">
        <v>-2.0920000000000001</v>
      </c>
    </row>
    <row r="116" spans="1:21" hidden="1" x14ac:dyDescent="0.25">
      <c r="A116" s="1" t="str">
        <f t="shared" si="21"/>
        <v>small 1.15hz</v>
      </c>
      <c r="B116" s="1">
        <v>5</v>
      </c>
      <c r="C116" s="1">
        <f t="shared" si="20"/>
        <v>2.1920000000000002</v>
      </c>
      <c r="I116" s="1" t="s">
        <v>62</v>
      </c>
      <c r="J116" s="1">
        <v>390</v>
      </c>
      <c r="K116" s="1">
        <v>3.91</v>
      </c>
      <c r="L116" s="1">
        <v>2.0179999999999998</v>
      </c>
      <c r="M116" s="1">
        <v>349</v>
      </c>
      <c r="N116" s="1">
        <v>3.5</v>
      </c>
      <c r="O116" s="1">
        <v>-2.3660000000000001</v>
      </c>
      <c r="P116" s="1">
        <v>392</v>
      </c>
      <c r="Q116" s="1">
        <v>3.93</v>
      </c>
      <c r="R116" s="1">
        <v>0.33700000000000002</v>
      </c>
      <c r="S116" s="1">
        <v>352</v>
      </c>
      <c r="T116" s="1">
        <v>3.53</v>
      </c>
      <c r="U116" s="1">
        <v>-2.09</v>
      </c>
    </row>
    <row r="117" spans="1:21" hidden="1" x14ac:dyDescent="0.25">
      <c r="A117" s="1" t="str">
        <f t="shared" si="21"/>
        <v>small 1.15hz</v>
      </c>
      <c r="B117" s="1">
        <v>6</v>
      </c>
      <c r="C117" s="1">
        <f t="shared" si="20"/>
        <v>2.2169999999999996</v>
      </c>
      <c r="I117" s="1" t="s">
        <v>62</v>
      </c>
      <c r="J117" s="1">
        <v>471</v>
      </c>
      <c r="K117" s="1">
        <v>4.72</v>
      </c>
      <c r="L117" s="1">
        <v>2.0449999999999999</v>
      </c>
      <c r="M117" s="1">
        <v>431</v>
      </c>
      <c r="N117" s="1">
        <v>4.32</v>
      </c>
      <c r="O117" s="1">
        <v>-2.3889999999999998</v>
      </c>
      <c r="P117" s="1">
        <v>474</v>
      </c>
      <c r="Q117" s="1">
        <v>4.75</v>
      </c>
      <c r="R117" s="1">
        <v>0.33800000000000002</v>
      </c>
      <c r="S117" s="1">
        <v>433</v>
      </c>
      <c r="T117" s="1">
        <v>4.34</v>
      </c>
      <c r="U117" s="1">
        <v>-2.09</v>
      </c>
    </row>
    <row r="118" spans="1:21" hidden="1" x14ac:dyDescent="0.25">
      <c r="A118" s="1" t="str">
        <f t="shared" si="21"/>
        <v>small 1.15hz</v>
      </c>
      <c r="B118" s="1">
        <v>7</v>
      </c>
      <c r="C118" s="1">
        <f t="shared" si="20"/>
        <v>2.2355</v>
      </c>
      <c r="I118" s="1" t="s">
        <v>62</v>
      </c>
      <c r="J118" s="1">
        <v>553</v>
      </c>
      <c r="K118" s="1">
        <v>5.54</v>
      </c>
      <c r="L118" s="1">
        <v>2.0419999999999998</v>
      </c>
      <c r="M118" s="1">
        <v>513</v>
      </c>
      <c r="N118" s="1">
        <v>5.14</v>
      </c>
      <c r="O118" s="1">
        <v>-2.4289999999999998</v>
      </c>
      <c r="P118" s="1">
        <v>555</v>
      </c>
      <c r="Q118" s="1">
        <v>5.56</v>
      </c>
      <c r="R118" s="1">
        <v>0.33700000000000002</v>
      </c>
      <c r="S118" s="1">
        <v>515</v>
      </c>
      <c r="T118" s="1">
        <v>5.16</v>
      </c>
      <c r="U118" s="1">
        <v>-2.0910000000000002</v>
      </c>
    </row>
    <row r="119" spans="1:21" hidden="1" x14ac:dyDescent="0.25">
      <c r="A119" s="1" t="str">
        <f t="shared" si="21"/>
        <v>small 1.15hz</v>
      </c>
      <c r="B119" s="1">
        <v>8</v>
      </c>
      <c r="C119" s="1">
        <f t="shared" si="20"/>
        <v>2.2050000000000001</v>
      </c>
      <c r="I119" s="1" t="s">
        <v>62</v>
      </c>
      <c r="J119" s="1">
        <v>635</v>
      </c>
      <c r="K119" s="1">
        <v>6.36</v>
      </c>
      <c r="L119" s="1">
        <v>2.0219999999999998</v>
      </c>
      <c r="M119" s="1">
        <v>594</v>
      </c>
      <c r="N119" s="1">
        <v>5.95</v>
      </c>
      <c r="O119" s="1">
        <v>-2.3879999999999999</v>
      </c>
      <c r="P119" s="1">
        <v>637</v>
      </c>
      <c r="Q119" s="1">
        <v>6.38</v>
      </c>
      <c r="R119" s="1">
        <v>0.33700000000000002</v>
      </c>
      <c r="S119" s="1">
        <v>597</v>
      </c>
      <c r="T119" s="1">
        <v>5.98</v>
      </c>
      <c r="U119" s="1">
        <v>-2.0910000000000002</v>
      </c>
    </row>
    <row r="120" spans="1:21" hidden="1" x14ac:dyDescent="0.25">
      <c r="A120" s="1" t="str">
        <f t="shared" si="21"/>
        <v>small 1.15hz</v>
      </c>
      <c r="B120" s="1">
        <v>9</v>
      </c>
      <c r="C120" s="1">
        <f t="shared" si="20"/>
        <v>2.1935000000000002</v>
      </c>
      <c r="I120" s="1" t="s">
        <v>62</v>
      </c>
      <c r="J120" s="1">
        <v>717</v>
      </c>
      <c r="K120" s="1">
        <v>7.18</v>
      </c>
      <c r="L120" s="1">
        <v>2.02</v>
      </c>
      <c r="M120" s="1">
        <v>676</v>
      </c>
      <c r="N120" s="1">
        <v>6.77</v>
      </c>
      <c r="O120" s="1">
        <v>-2.367</v>
      </c>
      <c r="P120" s="1">
        <v>719</v>
      </c>
      <c r="Q120" s="1">
        <v>7.2</v>
      </c>
      <c r="R120" s="1">
        <v>0.33800000000000002</v>
      </c>
      <c r="S120" s="1">
        <v>679</v>
      </c>
      <c r="T120" s="1">
        <v>6.8</v>
      </c>
      <c r="U120" s="1">
        <v>-2.0910000000000002</v>
      </c>
    </row>
    <row r="121" spans="1:21" hidden="1" x14ac:dyDescent="0.25">
      <c r="A121" s="1" t="str">
        <f t="shared" si="21"/>
        <v>small 1.15hz</v>
      </c>
      <c r="B121" s="1">
        <v>10</v>
      </c>
      <c r="C121" s="1">
        <f t="shared" si="20"/>
        <v>2.2149999999999999</v>
      </c>
      <c r="I121" s="1" t="s">
        <v>62</v>
      </c>
      <c r="J121" s="1">
        <v>798</v>
      </c>
      <c r="K121" s="1">
        <v>7.99</v>
      </c>
      <c r="L121" s="1">
        <v>2.0390000000000001</v>
      </c>
      <c r="M121" s="1">
        <v>758</v>
      </c>
      <c r="N121" s="1">
        <v>7.59</v>
      </c>
      <c r="O121" s="1">
        <v>-2.391</v>
      </c>
      <c r="P121" s="1">
        <v>801</v>
      </c>
      <c r="Q121" s="1">
        <v>8.02</v>
      </c>
      <c r="R121" s="1">
        <v>0.33700000000000002</v>
      </c>
      <c r="S121" s="1">
        <v>761</v>
      </c>
      <c r="T121" s="1">
        <v>7.62</v>
      </c>
      <c r="U121" s="1">
        <v>-2.0939999999999999</v>
      </c>
    </row>
    <row r="122" spans="1:21" hidden="1" x14ac:dyDescent="0.25">
      <c r="A122" s="1" t="str">
        <f t="shared" si="21"/>
        <v>small 1.15hz</v>
      </c>
      <c r="B122" s="1">
        <v>11</v>
      </c>
      <c r="C122" s="1">
        <f t="shared" si="20"/>
        <v>2.2385000000000002</v>
      </c>
      <c r="I122" s="1" t="s">
        <v>62</v>
      </c>
      <c r="J122" s="1">
        <v>880</v>
      </c>
      <c r="K122" s="1">
        <v>8.81</v>
      </c>
      <c r="L122" s="1">
        <v>2.048</v>
      </c>
      <c r="M122" s="1">
        <v>840</v>
      </c>
      <c r="N122" s="1">
        <v>8.41</v>
      </c>
      <c r="O122" s="1">
        <v>-2.4289999999999998</v>
      </c>
      <c r="P122" s="1">
        <v>883</v>
      </c>
      <c r="Q122" s="1">
        <v>8.84</v>
      </c>
      <c r="R122" s="1">
        <v>0.33700000000000002</v>
      </c>
      <c r="S122" s="1">
        <v>843</v>
      </c>
      <c r="T122" s="1">
        <v>8.44</v>
      </c>
      <c r="U122" s="1">
        <v>-2.0910000000000002</v>
      </c>
    </row>
    <row r="123" spans="1:21" hidden="1" x14ac:dyDescent="0.25">
      <c r="A123" s="1" t="str">
        <f t="shared" si="21"/>
        <v>small 1.15hz</v>
      </c>
      <c r="B123" s="1">
        <v>12</v>
      </c>
      <c r="C123" s="1">
        <f t="shared" si="20"/>
        <v>2.2195</v>
      </c>
      <c r="I123" s="1" t="s">
        <v>62</v>
      </c>
      <c r="J123" s="1">
        <v>963</v>
      </c>
      <c r="K123" s="1">
        <v>9.64</v>
      </c>
      <c r="L123" s="1">
        <v>2.0329999999999999</v>
      </c>
      <c r="M123" s="1">
        <v>922</v>
      </c>
      <c r="N123" s="1">
        <v>9.23</v>
      </c>
      <c r="O123" s="1">
        <v>-2.4060000000000001</v>
      </c>
      <c r="P123" s="1">
        <v>965</v>
      </c>
      <c r="Q123" s="1">
        <v>9.66</v>
      </c>
      <c r="R123" s="1">
        <v>0.33800000000000002</v>
      </c>
      <c r="S123" s="1">
        <v>924</v>
      </c>
      <c r="T123" s="1">
        <v>9.25</v>
      </c>
      <c r="U123" s="1">
        <v>-2.0910000000000002</v>
      </c>
    </row>
    <row r="124" spans="1:21" hidden="1" x14ac:dyDescent="0.25">
      <c r="A124" s="1" t="str">
        <f t="shared" si="21"/>
        <v>small 1.15hz</v>
      </c>
      <c r="B124" s="1">
        <v>13</v>
      </c>
      <c r="C124" s="1">
        <f t="shared" si="20"/>
        <v>2.1959999999999997</v>
      </c>
      <c r="I124" s="1" t="s">
        <v>62</v>
      </c>
      <c r="J124" s="1">
        <v>1044</v>
      </c>
      <c r="K124" s="1">
        <v>10.45</v>
      </c>
      <c r="L124" s="1">
        <v>2.0249999999999999</v>
      </c>
      <c r="M124" s="1">
        <v>1004</v>
      </c>
      <c r="N124" s="1">
        <v>10.050000000000001</v>
      </c>
      <c r="O124" s="1">
        <v>-2.367</v>
      </c>
      <c r="P124" s="1">
        <v>1046</v>
      </c>
      <c r="Q124" s="1">
        <v>10.47</v>
      </c>
      <c r="R124" s="1">
        <v>0.33700000000000002</v>
      </c>
      <c r="S124" s="1">
        <v>1006</v>
      </c>
      <c r="T124" s="1">
        <v>10.07</v>
      </c>
      <c r="U124" s="1">
        <v>-2.09</v>
      </c>
    </row>
    <row r="125" spans="1:21" hidden="1" x14ac:dyDescent="0.25">
      <c r="A125" s="1" t="str">
        <f t="shared" si="21"/>
        <v>small 1.15hz</v>
      </c>
      <c r="B125" s="1">
        <v>14</v>
      </c>
      <c r="C125" s="1">
        <f t="shared" si="20"/>
        <v>2.1985000000000001</v>
      </c>
      <c r="I125" s="1" t="s">
        <v>62</v>
      </c>
      <c r="J125" s="1">
        <v>1127</v>
      </c>
      <c r="K125" s="1">
        <v>11.28</v>
      </c>
      <c r="L125" s="1">
        <v>2.0190000000000001</v>
      </c>
      <c r="M125" s="1">
        <v>1085</v>
      </c>
      <c r="N125" s="1">
        <v>10.86</v>
      </c>
      <c r="O125" s="1">
        <v>-2.3780000000000001</v>
      </c>
      <c r="P125" s="1">
        <v>1128</v>
      </c>
      <c r="Q125" s="1">
        <v>11.29</v>
      </c>
      <c r="R125" s="1">
        <v>0.33700000000000002</v>
      </c>
      <c r="S125" s="1">
        <v>1088</v>
      </c>
      <c r="T125" s="1">
        <v>10.89</v>
      </c>
      <c r="U125" s="1">
        <v>-2.0910000000000002</v>
      </c>
    </row>
    <row r="126" spans="1:21" hidden="1" x14ac:dyDescent="0.25">
      <c r="A126" s="1" t="str">
        <f t="shared" si="21"/>
        <v>small 1.15hz</v>
      </c>
      <c r="B126" s="1">
        <v>15</v>
      </c>
      <c r="C126" s="1">
        <f t="shared" si="20"/>
        <v>2.2084999999999999</v>
      </c>
      <c r="I126" s="1" t="s">
        <v>62</v>
      </c>
      <c r="J126" s="1">
        <v>1207</v>
      </c>
      <c r="K126" s="1">
        <v>12.08</v>
      </c>
      <c r="L126" s="1">
        <v>2.0390000000000001</v>
      </c>
      <c r="M126" s="1">
        <v>1167</v>
      </c>
      <c r="N126" s="1">
        <v>11.68</v>
      </c>
      <c r="O126" s="1">
        <v>-2.3780000000000001</v>
      </c>
      <c r="P126" s="1">
        <v>1210</v>
      </c>
      <c r="Q126" s="1">
        <v>12.11</v>
      </c>
      <c r="R126" s="1">
        <v>0.33800000000000002</v>
      </c>
      <c r="S126" s="1">
        <v>1170</v>
      </c>
      <c r="T126" s="1">
        <v>11.71</v>
      </c>
      <c r="U126" s="1">
        <v>-2.09</v>
      </c>
    </row>
    <row r="127" spans="1:21" hidden="1" x14ac:dyDescent="0.25">
      <c r="A127" s="1" t="str">
        <f t="shared" si="21"/>
        <v>small 1.15hz</v>
      </c>
      <c r="B127" s="1">
        <v>16</v>
      </c>
      <c r="C127" s="1">
        <f t="shared" si="20"/>
        <v>2.2154999999999996</v>
      </c>
      <c r="I127" s="1" t="s">
        <v>62</v>
      </c>
      <c r="J127" s="1">
        <v>1291</v>
      </c>
      <c r="K127" s="1">
        <v>12.92</v>
      </c>
      <c r="L127" s="1">
        <v>2.0339999999999998</v>
      </c>
      <c r="M127" s="1">
        <v>1249</v>
      </c>
      <c r="N127" s="1">
        <v>12.5</v>
      </c>
      <c r="O127" s="1">
        <v>-2.3969999999999998</v>
      </c>
      <c r="P127" s="1">
        <v>1292</v>
      </c>
      <c r="Q127" s="1">
        <v>12.93</v>
      </c>
      <c r="R127" s="1">
        <v>0.33800000000000002</v>
      </c>
      <c r="S127" s="1">
        <v>1252</v>
      </c>
      <c r="T127" s="1">
        <v>12.53</v>
      </c>
      <c r="U127" s="1">
        <v>-2.09</v>
      </c>
    </row>
    <row r="128" spans="1:21" hidden="1" x14ac:dyDescent="0.25">
      <c r="A128" s="1" t="str">
        <f t="shared" si="21"/>
        <v>small 1.15hz</v>
      </c>
      <c r="B128" s="1">
        <v>17</v>
      </c>
      <c r="C128" s="1">
        <f t="shared" si="20"/>
        <v>2.1955</v>
      </c>
      <c r="I128" s="1" t="s">
        <v>62</v>
      </c>
      <c r="J128" s="1">
        <v>1372</v>
      </c>
      <c r="K128" s="1">
        <v>13.73</v>
      </c>
      <c r="L128" s="1">
        <v>2.0249999999999999</v>
      </c>
      <c r="M128" s="1">
        <v>1331</v>
      </c>
      <c r="N128" s="1">
        <v>13.32</v>
      </c>
      <c r="O128" s="1">
        <v>-2.3660000000000001</v>
      </c>
      <c r="P128" s="1">
        <v>1374</v>
      </c>
      <c r="Q128" s="1">
        <v>13.75</v>
      </c>
      <c r="R128" s="1">
        <v>0.33800000000000002</v>
      </c>
      <c r="S128" s="1">
        <v>1333</v>
      </c>
      <c r="T128" s="1">
        <v>13.34</v>
      </c>
      <c r="U128" s="1">
        <v>-2.09</v>
      </c>
    </row>
    <row r="129" spans="1:21" hidden="1" x14ac:dyDescent="0.25">
      <c r="A129" s="1" t="str">
        <f t="shared" si="21"/>
        <v>small 1.15hz</v>
      </c>
      <c r="B129" s="1">
        <v>18</v>
      </c>
      <c r="C129" s="1">
        <f t="shared" si="20"/>
        <v>2.2035</v>
      </c>
      <c r="I129" s="1" t="s">
        <v>62</v>
      </c>
      <c r="J129" s="1">
        <v>1453</v>
      </c>
      <c r="K129" s="1">
        <v>14.54</v>
      </c>
      <c r="L129" s="1">
        <v>2.036</v>
      </c>
      <c r="M129" s="1">
        <v>1412</v>
      </c>
      <c r="N129" s="1">
        <v>14.13</v>
      </c>
      <c r="O129" s="1">
        <v>-2.371</v>
      </c>
      <c r="P129" s="1">
        <v>1455</v>
      </c>
      <c r="Q129" s="1">
        <v>14.56</v>
      </c>
      <c r="R129" s="1">
        <v>0.33700000000000002</v>
      </c>
      <c r="S129" s="1">
        <v>1415</v>
      </c>
      <c r="T129" s="1">
        <v>14.16</v>
      </c>
      <c r="U129" s="1">
        <v>-2.09</v>
      </c>
    </row>
    <row r="130" spans="1:21" hidden="1" x14ac:dyDescent="0.25">
      <c r="A130" s="1" t="str">
        <f t="shared" si="21"/>
        <v>small 1.15hz</v>
      </c>
      <c r="B130" s="1">
        <v>19</v>
      </c>
      <c r="C130" s="1">
        <f t="shared" si="20"/>
        <v>2.2119999999999997</v>
      </c>
      <c r="I130" s="1" t="s">
        <v>62</v>
      </c>
      <c r="J130" s="1">
        <v>1535</v>
      </c>
      <c r="K130" s="1">
        <v>15.36</v>
      </c>
      <c r="L130" s="1">
        <v>2.0310000000000001</v>
      </c>
      <c r="M130" s="1">
        <v>1494</v>
      </c>
      <c r="N130" s="1">
        <v>14.95</v>
      </c>
      <c r="O130" s="1">
        <v>-2.3929999999999998</v>
      </c>
      <c r="P130" s="1">
        <v>1537</v>
      </c>
      <c r="Q130" s="1">
        <v>15.38</v>
      </c>
      <c r="R130" s="1">
        <v>0.33700000000000002</v>
      </c>
      <c r="S130" s="1">
        <v>1497</v>
      </c>
      <c r="T130" s="1">
        <v>14.98</v>
      </c>
      <c r="U130" s="1">
        <v>-2.09</v>
      </c>
    </row>
    <row r="131" spans="1:21" hidden="1" x14ac:dyDescent="0.25">
      <c r="A131" s="1" t="str">
        <f t="shared" si="21"/>
        <v>small 1.15hz</v>
      </c>
      <c r="B131" s="1">
        <v>20</v>
      </c>
      <c r="C131" s="1">
        <f t="shared" si="20"/>
        <v>2.2134999999999998</v>
      </c>
      <c r="I131" s="1" t="s">
        <v>62</v>
      </c>
      <c r="J131" s="1">
        <v>1617</v>
      </c>
      <c r="K131" s="1">
        <v>16.18</v>
      </c>
      <c r="L131" s="1">
        <v>2.0289999999999999</v>
      </c>
      <c r="M131" s="1">
        <v>1576</v>
      </c>
      <c r="N131" s="1">
        <v>15.77</v>
      </c>
      <c r="O131" s="1">
        <v>-2.3980000000000001</v>
      </c>
      <c r="P131" s="1">
        <v>1619</v>
      </c>
      <c r="Q131" s="1">
        <v>16.2</v>
      </c>
      <c r="R131" s="1">
        <v>0.33800000000000002</v>
      </c>
      <c r="S131" s="1">
        <v>1579</v>
      </c>
      <c r="T131" s="1">
        <v>15.8</v>
      </c>
      <c r="U131" s="1">
        <v>-2.09</v>
      </c>
    </row>
    <row r="132" spans="1:21" hidden="1" x14ac:dyDescent="0.25">
      <c r="A132" s="1" t="str">
        <f t="shared" si="21"/>
        <v>small 1.15hz</v>
      </c>
      <c r="B132" s="1">
        <v>21</v>
      </c>
      <c r="C132" s="1">
        <f t="shared" si="20"/>
        <v>2.206</v>
      </c>
      <c r="I132" s="1" t="s">
        <v>62</v>
      </c>
      <c r="J132" s="1">
        <v>1698</v>
      </c>
      <c r="K132" s="1">
        <v>16.989999999999998</v>
      </c>
      <c r="L132" s="1">
        <v>2.0310000000000001</v>
      </c>
      <c r="M132" s="1">
        <v>1658</v>
      </c>
      <c r="N132" s="1">
        <v>16.59</v>
      </c>
      <c r="O132" s="1">
        <v>-2.3809999999999998</v>
      </c>
      <c r="P132" s="1">
        <v>1701</v>
      </c>
      <c r="Q132" s="1">
        <v>17.02</v>
      </c>
      <c r="R132" s="1">
        <v>0.33700000000000002</v>
      </c>
      <c r="S132" s="1">
        <v>1661</v>
      </c>
      <c r="T132" s="1">
        <v>16.62</v>
      </c>
      <c r="U132" s="1">
        <v>-2.09</v>
      </c>
    </row>
    <row r="133" spans="1:21" hidden="1" x14ac:dyDescent="0.25">
      <c r="A133" s="1" t="str">
        <f t="shared" si="21"/>
        <v>small 1.15hz</v>
      </c>
      <c r="B133" s="1">
        <v>22</v>
      </c>
      <c r="C133" s="1">
        <f t="shared" si="20"/>
        <v>2.2134999999999998</v>
      </c>
      <c r="I133" s="1" t="s">
        <v>62</v>
      </c>
      <c r="J133" s="1">
        <v>1781</v>
      </c>
      <c r="K133" s="1">
        <v>17.82</v>
      </c>
      <c r="L133" s="1">
        <v>2.0379999999999998</v>
      </c>
      <c r="M133" s="1">
        <v>1739</v>
      </c>
      <c r="N133" s="1">
        <v>17.399999999999999</v>
      </c>
      <c r="O133" s="1">
        <v>-2.3889999999999998</v>
      </c>
      <c r="P133" s="1">
        <v>1783</v>
      </c>
      <c r="Q133" s="1">
        <v>17.84</v>
      </c>
      <c r="R133" s="1">
        <v>0.33800000000000002</v>
      </c>
      <c r="S133" s="1">
        <v>1742</v>
      </c>
      <c r="T133" s="1">
        <v>17.43</v>
      </c>
      <c r="U133" s="1">
        <v>-2.09</v>
      </c>
    </row>
    <row r="134" spans="1:21" hidden="1" x14ac:dyDescent="0.25">
      <c r="A134" s="1" t="str">
        <f t="shared" si="21"/>
        <v>small 1.15hz</v>
      </c>
      <c r="B134" s="1">
        <v>23</v>
      </c>
      <c r="C134" s="1">
        <f t="shared" ref="C134:C156" si="22">(L134-O134)/2</f>
        <v>2.214</v>
      </c>
      <c r="I134" s="1" t="s">
        <v>62</v>
      </c>
      <c r="J134" s="1">
        <v>1862</v>
      </c>
      <c r="K134" s="1">
        <v>18.63</v>
      </c>
      <c r="L134" s="1">
        <v>2.032</v>
      </c>
      <c r="M134" s="1">
        <v>1821</v>
      </c>
      <c r="N134" s="1">
        <v>18.22</v>
      </c>
      <c r="O134" s="1">
        <v>-2.3959999999999999</v>
      </c>
      <c r="P134" s="1">
        <v>1864</v>
      </c>
      <c r="Q134" s="1">
        <v>18.649999999999999</v>
      </c>
      <c r="R134" s="1">
        <v>0.33800000000000002</v>
      </c>
      <c r="S134" s="1">
        <v>1824</v>
      </c>
      <c r="T134" s="1">
        <v>18.25</v>
      </c>
      <c r="U134" s="1">
        <v>-2.09</v>
      </c>
    </row>
    <row r="135" spans="1:21" hidden="1" x14ac:dyDescent="0.25">
      <c r="A135" s="1" t="str">
        <f t="shared" si="21"/>
        <v>small 1.15hz</v>
      </c>
      <c r="B135" s="1">
        <v>24</v>
      </c>
      <c r="C135" s="1">
        <f t="shared" si="22"/>
        <v>2.2010000000000001</v>
      </c>
      <c r="I135" s="1" t="s">
        <v>62</v>
      </c>
      <c r="J135" s="1">
        <v>1944</v>
      </c>
      <c r="K135" s="1">
        <v>19.45</v>
      </c>
      <c r="L135" s="1">
        <v>2.024</v>
      </c>
      <c r="M135" s="1">
        <v>1903</v>
      </c>
      <c r="N135" s="1">
        <v>19.04</v>
      </c>
      <c r="O135" s="1">
        <v>-2.3780000000000001</v>
      </c>
      <c r="P135" s="1">
        <v>1946</v>
      </c>
      <c r="Q135" s="1">
        <v>19.47</v>
      </c>
      <c r="R135" s="1">
        <v>0.33800000000000002</v>
      </c>
      <c r="S135" s="1">
        <v>1906</v>
      </c>
      <c r="T135" s="1">
        <v>19.07</v>
      </c>
      <c r="U135" s="1">
        <v>-2.0920000000000001</v>
      </c>
    </row>
    <row r="136" spans="1:21" hidden="1" x14ac:dyDescent="0.25">
      <c r="A136" s="1" t="str">
        <f t="shared" si="21"/>
        <v>small 1.15hz</v>
      </c>
      <c r="B136" s="1">
        <v>25</v>
      </c>
      <c r="C136" s="1">
        <f t="shared" si="22"/>
        <v>2.1950000000000003</v>
      </c>
      <c r="I136" s="1" t="s">
        <v>62</v>
      </c>
      <c r="J136" s="1">
        <v>2025</v>
      </c>
      <c r="K136" s="1">
        <v>20.260000000000002</v>
      </c>
      <c r="L136" s="1">
        <v>2.0190000000000001</v>
      </c>
      <c r="M136" s="1">
        <v>1985</v>
      </c>
      <c r="N136" s="1">
        <v>19.86</v>
      </c>
      <c r="O136" s="1">
        <v>-2.371</v>
      </c>
      <c r="P136" s="1">
        <v>2028</v>
      </c>
      <c r="Q136" s="1">
        <v>20.29</v>
      </c>
      <c r="R136" s="1">
        <v>0.33900000000000002</v>
      </c>
      <c r="S136" s="1">
        <v>1988</v>
      </c>
      <c r="T136" s="1">
        <v>19.89</v>
      </c>
      <c r="U136" s="1">
        <v>-2.0910000000000002</v>
      </c>
    </row>
    <row r="137" spans="1:21" hidden="1" x14ac:dyDescent="0.25">
      <c r="A137" s="1" t="str">
        <f t="shared" si="21"/>
        <v>small 1.25hz</v>
      </c>
      <c r="B137" s="1">
        <v>1</v>
      </c>
      <c r="C137" s="1">
        <f t="shared" si="22"/>
        <v>1.7149999999999999</v>
      </c>
      <c r="I137" s="1" t="s">
        <v>63</v>
      </c>
      <c r="J137" s="1">
        <v>59</v>
      </c>
      <c r="K137" s="1">
        <v>0.6</v>
      </c>
      <c r="L137" s="1">
        <v>1.5209999999999999</v>
      </c>
      <c r="M137" s="1">
        <v>21</v>
      </c>
      <c r="N137" s="1">
        <v>0.22</v>
      </c>
      <c r="O137" s="1">
        <v>-1.909</v>
      </c>
      <c r="P137" s="1">
        <v>61</v>
      </c>
      <c r="Q137" s="1">
        <v>0.62</v>
      </c>
      <c r="R137" s="1">
        <v>0.33600000000000002</v>
      </c>
      <c r="S137" s="1">
        <v>24</v>
      </c>
      <c r="T137" s="1">
        <v>0.25</v>
      </c>
      <c r="U137" s="1">
        <v>-2.0920000000000001</v>
      </c>
    </row>
    <row r="138" spans="1:21" hidden="1" x14ac:dyDescent="0.25">
      <c r="A138" s="1" t="str">
        <f t="shared" si="21"/>
        <v>small 1.25hz</v>
      </c>
      <c r="B138" s="1">
        <v>2</v>
      </c>
      <c r="C138" s="1">
        <f t="shared" si="22"/>
        <v>1.7024999999999999</v>
      </c>
      <c r="I138" s="1" t="s">
        <v>63</v>
      </c>
      <c r="J138" s="1">
        <v>136</v>
      </c>
      <c r="K138" s="1">
        <v>1.37</v>
      </c>
      <c r="L138" s="1">
        <v>1.5029999999999999</v>
      </c>
      <c r="M138" s="1">
        <v>98</v>
      </c>
      <c r="N138" s="1">
        <v>0.99</v>
      </c>
      <c r="O138" s="1">
        <v>-1.9019999999999999</v>
      </c>
      <c r="P138" s="1">
        <v>138</v>
      </c>
      <c r="Q138" s="1">
        <v>1.39</v>
      </c>
      <c r="R138" s="1">
        <v>0.33900000000000002</v>
      </c>
      <c r="S138" s="1">
        <v>100</v>
      </c>
      <c r="T138" s="1">
        <v>1.01</v>
      </c>
      <c r="U138" s="1">
        <v>-2.0910000000000002</v>
      </c>
    </row>
    <row r="139" spans="1:21" hidden="1" x14ac:dyDescent="0.25">
      <c r="A139" s="1" t="str">
        <f t="shared" si="21"/>
        <v>small 1.25hz</v>
      </c>
      <c r="B139" s="1">
        <v>3</v>
      </c>
      <c r="C139" s="1">
        <f t="shared" si="22"/>
        <v>1.6989999999999998</v>
      </c>
      <c r="I139" s="1" t="s">
        <v>63</v>
      </c>
      <c r="J139" s="1">
        <v>213</v>
      </c>
      <c r="K139" s="1">
        <v>2.14</v>
      </c>
      <c r="L139" s="1">
        <v>1.508</v>
      </c>
      <c r="M139" s="1">
        <v>175</v>
      </c>
      <c r="N139" s="1">
        <v>1.76</v>
      </c>
      <c r="O139" s="1">
        <v>-1.89</v>
      </c>
      <c r="P139" s="1">
        <v>215</v>
      </c>
      <c r="Q139" s="1">
        <v>2.16</v>
      </c>
      <c r="R139" s="1">
        <v>0.33900000000000002</v>
      </c>
      <c r="S139" s="1">
        <v>177</v>
      </c>
      <c r="T139" s="1">
        <v>1.78</v>
      </c>
      <c r="U139" s="1">
        <v>-2.0910000000000002</v>
      </c>
    </row>
    <row r="140" spans="1:21" hidden="1" x14ac:dyDescent="0.25">
      <c r="A140" s="1" t="str">
        <f t="shared" si="21"/>
        <v>small 1.25hz</v>
      </c>
      <c r="B140" s="1">
        <v>4</v>
      </c>
      <c r="C140" s="1">
        <f t="shared" si="22"/>
        <v>1.7104999999999999</v>
      </c>
      <c r="I140" s="1" t="s">
        <v>63</v>
      </c>
      <c r="J140" s="1">
        <v>290</v>
      </c>
      <c r="K140" s="1">
        <v>2.91</v>
      </c>
      <c r="L140" s="1">
        <v>1.5169999999999999</v>
      </c>
      <c r="M140" s="1">
        <v>251</v>
      </c>
      <c r="N140" s="1">
        <v>2.52</v>
      </c>
      <c r="O140" s="1">
        <v>-1.9039999999999999</v>
      </c>
      <c r="P140" s="1">
        <v>292</v>
      </c>
      <c r="Q140" s="1">
        <v>2.93</v>
      </c>
      <c r="R140" s="1">
        <v>0.33700000000000002</v>
      </c>
      <c r="S140" s="1">
        <v>254</v>
      </c>
      <c r="T140" s="1">
        <v>2.5499999999999998</v>
      </c>
      <c r="U140" s="1">
        <v>-2.0920000000000001</v>
      </c>
    </row>
    <row r="141" spans="1:21" hidden="1" x14ac:dyDescent="0.25">
      <c r="A141" s="1" t="str">
        <f t="shared" si="21"/>
        <v>small 1.25hz</v>
      </c>
      <c r="B141" s="1">
        <v>5</v>
      </c>
      <c r="C141" s="1">
        <f t="shared" si="22"/>
        <v>1.6930000000000001</v>
      </c>
      <c r="I141" s="1" t="s">
        <v>63</v>
      </c>
      <c r="J141" s="1">
        <v>366</v>
      </c>
      <c r="K141" s="1">
        <v>3.67</v>
      </c>
      <c r="L141" s="1">
        <v>1.506</v>
      </c>
      <c r="M141" s="1">
        <v>328</v>
      </c>
      <c r="N141" s="1">
        <v>3.29</v>
      </c>
      <c r="O141" s="1">
        <v>-1.88</v>
      </c>
      <c r="P141" s="1">
        <v>368</v>
      </c>
      <c r="Q141" s="1">
        <v>3.69</v>
      </c>
      <c r="R141" s="1">
        <v>0.33600000000000002</v>
      </c>
      <c r="S141" s="1">
        <v>331</v>
      </c>
      <c r="T141" s="1">
        <v>3.32</v>
      </c>
      <c r="U141" s="1">
        <v>-2.0920000000000001</v>
      </c>
    </row>
    <row r="142" spans="1:21" hidden="1" x14ac:dyDescent="0.25">
      <c r="A142" s="1" t="str">
        <f t="shared" si="21"/>
        <v>small 1.25hz</v>
      </c>
      <c r="B142" s="1">
        <v>6</v>
      </c>
      <c r="C142" s="1">
        <f t="shared" si="22"/>
        <v>1.694</v>
      </c>
      <c r="I142" s="1" t="s">
        <v>63</v>
      </c>
      <c r="J142" s="1">
        <v>443</v>
      </c>
      <c r="K142" s="1">
        <v>4.4400000000000004</v>
      </c>
      <c r="L142" s="1">
        <v>1.5149999999999999</v>
      </c>
      <c r="M142" s="1">
        <v>405</v>
      </c>
      <c r="N142" s="1">
        <v>4.0599999999999996</v>
      </c>
      <c r="O142" s="1">
        <v>-1.873</v>
      </c>
      <c r="P142" s="1">
        <v>445</v>
      </c>
      <c r="Q142" s="1">
        <v>4.46</v>
      </c>
      <c r="R142" s="1">
        <v>0.33600000000000002</v>
      </c>
      <c r="S142" s="1">
        <v>407</v>
      </c>
      <c r="T142" s="1">
        <v>4.08</v>
      </c>
      <c r="U142" s="1">
        <v>-2.0910000000000002</v>
      </c>
    </row>
    <row r="143" spans="1:21" hidden="1" x14ac:dyDescent="0.25">
      <c r="A143" s="1" t="str">
        <f t="shared" si="21"/>
        <v>small 1.25hz</v>
      </c>
      <c r="B143" s="1">
        <v>7</v>
      </c>
      <c r="C143" s="1">
        <f t="shared" si="22"/>
        <v>1.7054999999999998</v>
      </c>
      <c r="I143" s="1" t="s">
        <v>63</v>
      </c>
      <c r="J143" s="1">
        <v>520</v>
      </c>
      <c r="K143" s="1">
        <v>5.21</v>
      </c>
      <c r="L143" s="1">
        <v>1.5209999999999999</v>
      </c>
      <c r="M143" s="1">
        <v>482</v>
      </c>
      <c r="N143" s="1">
        <v>4.83</v>
      </c>
      <c r="O143" s="1">
        <v>-1.89</v>
      </c>
      <c r="P143" s="1">
        <v>522</v>
      </c>
      <c r="Q143" s="1">
        <v>5.23</v>
      </c>
      <c r="R143" s="1">
        <v>0.33800000000000002</v>
      </c>
      <c r="S143" s="1">
        <v>484</v>
      </c>
      <c r="T143" s="1">
        <v>4.8499999999999996</v>
      </c>
      <c r="U143" s="1">
        <v>-2.093</v>
      </c>
    </row>
    <row r="144" spans="1:21" hidden="1" x14ac:dyDescent="0.25">
      <c r="A144" s="1" t="str">
        <f t="shared" si="21"/>
        <v>small 1.25hz</v>
      </c>
      <c r="B144" s="1">
        <v>8</v>
      </c>
      <c r="C144" s="1">
        <f t="shared" si="22"/>
        <v>1.6884999999999999</v>
      </c>
      <c r="I144" s="1" t="s">
        <v>63</v>
      </c>
      <c r="J144" s="1">
        <v>596</v>
      </c>
      <c r="K144" s="1">
        <v>5.97</v>
      </c>
      <c r="L144" s="1">
        <v>1.5009999999999999</v>
      </c>
      <c r="M144" s="1">
        <v>558</v>
      </c>
      <c r="N144" s="1">
        <v>5.59</v>
      </c>
      <c r="O144" s="1">
        <v>-1.8759999999999999</v>
      </c>
      <c r="P144" s="1">
        <v>598</v>
      </c>
      <c r="Q144" s="1">
        <v>5.99</v>
      </c>
      <c r="R144" s="1">
        <v>0.33700000000000002</v>
      </c>
      <c r="S144" s="1">
        <v>561</v>
      </c>
      <c r="T144" s="1">
        <v>5.62</v>
      </c>
      <c r="U144" s="1">
        <v>-2.0920000000000001</v>
      </c>
    </row>
    <row r="145" spans="1:21" hidden="1" x14ac:dyDescent="0.25">
      <c r="A145" s="1" t="str">
        <f t="shared" si="21"/>
        <v>small 1.25hz</v>
      </c>
      <c r="B145" s="1">
        <v>9</v>
      </c>
      <c r="C145" s="1">
        <f t="shared" si="22"/>
        <v>1.7050000000000001</v>
      </c>
      <c r="I145" s="1" t="s">
        <v>63</v>
      </c>
      <c r="J145" s="1">
        <v>673</v>
      </c>
      <c r="K145" s="1">
        <v>6.74</v>
      </c>
      <c r="L145" s="1">
        <v>1.5289999999999999</v>
      </c>
      <c r="M145" s="1">
        <v>635</v>
      </c>
      <c r="N145" s="1">
        <v>6.36</v>
      </c>
      <c r="O145" s="1">
        <v>-1.881</v>
      </c>
      <c r="P145" s="1">
        <v>675</v>
      </c>
      <c r="Q145" s="1">
        <v>6.76</v>
      </c>
      <c r="R145" s="1">
        <v>0.33700000000000002</v>
      </c>
      <c r="S145" s="1">
        <v>637</v>
      </c>
      <c r="T145" s="1">
        <v>6.38</v>
      </c>
      <c r="U145" s="1">
        <v>-2.0910000000000002</v>
      </c>
    </row>
    <row r="146" spans="1:21" hidden="1" x14ac:dyDescent="0.25">
      <c r="A146" s="1" t="str">
        <f t="shared" si="21"/>
        <v>small 1.25hz</v>
      </c>
      <c r="B146" s="1">
        <v>10</v>
      </c>
      <c r="C146" s="1">
        <f t="shared" si="22"/>
        <v>1.7065000000000001</v>
      </c>
      <c r="I146" s="1" t="s">
        <v>63</v>
      </c>
      <c r="J146" s="1">
        <v>750</v>
      </c>
      <c r="K146" s="1">
        <v>7.51</v>
      </c>
      <c r="L146" s="1">
        <v>1.516</v>
      </c>
      <c r="M146" s="1">
        <v>712</v>
      </c>
      <c r="N146" s="1">
        <v>7.13</v>
      </c>
      <c r="O146" s="1">
        <v>-1.897</v>
      </c>
      <c r="P146" s="1">
        <v>752</v>
      </c>
      <c r="Q146" s="1">
        <v>7.53</v>
      </c>
      <c r="R146" s="1">
        <v>0.33800000000000002</v>
      </c>
      <c r="S146" s="1">
        <v>714</v>
      </c>
      <c r="T146" s="1">
        <v>7.15</v>
      </c>
      <c r="U146" s="1">
        <v>-2.0910000000000002</v>
      </c>
    </row>
    <row r="147" spans="1:21" hidden="1" x14ac:dyDescent="0.25">
      <c r="A147" s="1" t="str">
        <f t="shared" si="21"/>
        <v>small 1.25hz</v>
      </c>
      <c r="B147" s="1">
        <v>11</v>
      </c>
      <c r="C147" s="1">
        <f t="shared" si="22"/>
        <v>1.6964999999999999</v>
      </c>
      <c r="I147" s="1" t="s">
        <v>63</v>
      </c>
      <c r="J147" s="1">
        <v>827</v>
      </c>
      <c r="K147" s="1">
        <v>8.2799999999999994</v>
      </c>
      <c r="L147" s="1">
        <v>1.51</v>
      </c>
      <c r="M147" s="1">
        <v>788</v>
      </c>
      <c r="N147" s="1">
        <v>7.89</v>
      </c>
      <c r="O147" s="1">
        <v>-1.883</v>
      </c>
      <c r="P147" s="1">
        <v>828</v>
      </c>
      <c r="Q147" s="1">
        <v>8.2899999999999991</v>
      </c>
      <c r="R147" s="1">
        <v>0.33700000000000002</v>
      </c>
      <c r="S147" s="1">
        <v>791</v>
      </c>
      <c r="T147" s="1">
        <v>7.92</v>
      </c>
      <c r="U147" s="1">
        <v>-2.0920000000000001</v>
      </c>
    </row>
    <row r="148" spans="1:21" hidden="1" x14ac:dyDescent="0.25">
      <c r="A148" s="1" t="str">
        <f t="shared" si="21"/>
        <v>small 1.25hz</v>
      </c>
      <c r="B148" s="1">
        <v>12</v>
      </c>
      <c r="C148" s="1">
        <f t="shared" si="22"/>
        <v>1.7010000000000001</v>
      </c>
      <c r="I148" s="1" t="s">
        <v>63</v>
      </c>
      <c r="J148" s="1">
        <v>903</v>
      </c>
      <c r="K148" s="1">
        <v>9.0399999999999991</v>
      </c>
      <c r="L148" s="1">
        <v>1.5109999999999999</v>
      </c>
      <c r="M148" s="1">
        <v>865</v>
      </c>
      <c r="N148" s="1">
        <v>8.66</v>
      </c>
      <c r="O148" s="1">
        <v>-1.891</v>
      </c>
      <c r="P148" s="1">
        <v>905</v>
      </c>
      <c r="Q148" s="1">
        <v>9.06</v>
      </c>
      <c r="R148" s="1">
        <v>0.33600000000000002</v>
      </c>
      <c r="S148" s="1">
        <v>868</v>
      </c>
      <c r="T148" s="1">
        <v>8.69</v>
      </c>
      <c r="U148" s="1">
        <v>-2.09</v>
      </c>
    </row>
    <row r="149" spans="1:21" hidden="1" x14ac:dyDescent="0.25">
      <c r="A149" s="1" t="str">
        <f t="shared" si="21"/>
        <v>small 1.25hz</v>
      </c>
      <c r="B149" s="1">
        <v>13</v>
      </c>
      <c r="C149" s="1">
        <f t="shared" si="22"/>
        <v>1.702</v>
      </c>
      <c r="I149" s="1" t="s">
        <v>63</v>
      </c>
      <c r="J149" s="1">
        <v>980</v>
      </c>
      <c r="K149" s="1">
        <v>9.81</v>
      </c>
      <c r="L149" s="1">
        <v>1.518</v>
      </c>
      <c r="M149" s="1">
        <v>942</v>
      </c>
      <c r="N149" s="1">
        <v>9.43</v>
      </c>
      <c r="O149" s="1">
        <v>-1.8859999999999999</v>
      </c>
      <c r="P149" s="1">
        <v>982</v>
      </c>
      <c r="Q149" s="1">
        <v>9.83</v>
      </c>
      <c r="R149" s="1">
        <v>0.33700000000000002</v>
      </c>
      <c r="S149" s="1">
        <v>944</v>
      </c>
      <c r="T149" s="1">
        <v>9.4499999999999993</v>
      </c>
      <c r="U149" s="1">
        <v>-2.0920000000000001</v>
      </c>
    </row>
    <row r="150" spans="1:21" hidden="1" x14ac:dyDescent="0.25">
      <c r="A150" s="1" t="str">
        <f t="shared" si="21"/>
        <v>small 1.25hz</v>
      </c>
      <c r="B150" s="1">
        <v>14</v>
      </c>
      <c r="C150" s="1">
        <f t="shared" si="22"/>
        <v>1.6945000000000001</v>
      </c>
      <c r="I150" s="1" t="s">
        <v>63</v>
      </c>
      <c r="J150" s="1">
        <v>1057</v>
      </c>
      <c r="K150" s="1">
        <v>10.58</v>
      </c>
      <c r="L150" s="1">
        <v>1.518</v>
      </c>
      <c r="M150" s="1">
        <v>1019</v>
      </c>
      <c r="N150" s="1">
        <v>10.199999999999999</v>
      </c>
      <c r="O150" s="1">
        <v>-1.871</v>
      </c>
      <c r="P150" s="1">
        <v>1059</v>
      </c>
      <c r="Q150" s="1">
        <v>10.6</v>
      </c>
      <c r="R150" s="1">
        <v>0.33800000000000002</v>
      </c>
      <c r="S150" s="1">
        <v>1021</v>
      </c>
      <c r="T150" s="1">
        <v>10.220000000000001</v>
      </c>
      <c r="U150" s="1">
        <v>-2.0910000000000002</v>
      </c>
    </row>
    <row r="151" spans="1:21" hidden="1" x14ac:dyDescent="0.25">
      <c r="A151" s="1" t="str">
        <f t="shared" si="21"/>
        <v>small 1.25hz</v>
      </c>
      <c r="B151" s="1">
        <v>15</v>
      </c>
      <c r="C151" s="1">
        <f t="shared" si="22"/>
        <v>1.7004999999999999</v>
      </c>
      <c r="I151" s="1" t="s">
        <v>63</v>
      </c>
      <c r="J151" s="1">
        <v>1134</v>
      </c>
      <c r="K151" s="1">
        <v>11.35</v>
      </c>
      <c r="L151" s="1">
        <v>1.5209999999999999</v>
      </c>
      <c r="M151" s="1">
        <v>1095</v>
      </c>
      <c r="N151" s="1">
        <v>10.96</v>
      </c>
      <c r="O151" s="1">
        <v>-1.88</v>
      </c>
      <c r="P151" s="1">
        <v>1136</v>
      </c>
      <c r="Q151" s="1">
        <v>11.37</v>
      </c>
      <c r="R151" s="1">
        <v>0.33700000000000002</v>
      </c>
      <c r="S151" s="1">
        <v>1098</v>
      </c>
      <c r="T151" s="1">
        <v>10.99</v>
      </c>
      <c r="U151" s="1">
        <v>-2.0939999999999999</v>
      </c>
    </row>
    <row r="152" spans="1:21" hidden="1" x14ac:dyDescent="0.25">
      <c r="A152" s="1" t="str">
        <f t="shared" si="21"/>
        <v>small 1.25hz</v>
      </c>
      <c r="B152" s="1">
        <v>16</v>
      </c>
      <c r="C152" s="1">
        <f t="shared" si="22"/>
        <v>1.7090000000000001</v>
      </c>
      <c r="I152" s="1" t="s">
        <v>63</v>
      </c>
      <c r="J152" s="1">
        <v>1210</v>
      </c>
      <c r="K152" s="1">
        <v>12.11</v>
      </c>
      <c r="L152" s="1">
        <v>1.5229999999999999</v>
      </c>
      <c r="M152" s="1">
        <v>1172</v>
      </c>
      <c r="N152" s="1">
        <v>11.73</v>
      </c>
      <c r="O152" s="1">
        <v>-1.895</v>
      </c>
      <c r="P152" s="1">
        <v>1212</v>
      </c>
      <c r="Q152" s="1">
        <v>12.13</v>
      </c>
      <c r="R152" s="1">
        <v>0.33700000000000002</v>
      </c>
      <c r="S152" s="1">
        <v>1175</v>
      </c>
      <c r="T152" s="1">
        <v>11.76</v>
      </c>
      <c r="U152" s="1">
        <v>-2.0920000000000001</v>
      </c>
    </row>
    <row r="153" spans="1:21" hidden="1" x14ac:dyDescent="0.25">
      <c r="A153" s="1" t="str">
        <f t="shared" si="21"/>
        <v>small 1.25hz</v>
      </c>
      <c r="B153" s="1">
        <v>17</v>
      </c>
      <c r="C153" s="1">
        <f t="shared" si="22"/>
        <v>1.7044999999999999</v>
      </c>
      <c r="I153" s="1" t="s">
        <v>63</v>
      </c>
      <c r="J153" s="1">
        <v>1287</v>
      </c>
      <c r="K153" s="1">
        <v>12.88</v>
      </c>
      <c r="L153" s="1">
        <v>1.5209999999999999</v>
      </c>
      <c r="M153" s="1">
        <v>1249</v>
      </c>
      <c r="N153" s="1">
        <v>12.5</v>
      </c>
      <c r="O153" s="1">
        <v>-1.8879999999999999</v>
      </c>
      <c r="P153" s="1">
        <v>1289</v>
      </c>
      <c r="Q153" s="1">
        <v>12.9</v>
      </c>
      <c r="R153" s="1">
        <v>0.33700000000000002</v>
      </c>
      <c r="S153" s="1">
        <v>1251</v>
      </c>
      <c r="T153" s="1">
        <v>12.52</v>
      </c>
      <c r="U153" s="1">
        <v>-2.0920000000000001</v>
      </c>
    </row>
    <row r="154" spans="1:21" hidden="1" x14ac:dyDescent="0.25">
      <c r="A154" s="1" t="str">
        <f t="shared" si="21"/>
        <v>small 1.25hz</v>
      </c>
      <c r="B154" s="1">
        <v>18</v>
      </c>
      <c r="C154" s="1">
        <f t="shared" si="22"/>
        <v>1.6989999999999998</v>
      </c>
      <c r="I154" s="1" t="s">
        <v>63</v>
      </c>
      <c r="J154" s="1">
        <v>1364</v>
      </c>
      <c r="K154" s="1">
        <v>13.65</v>
      </c>
      <c r="L154" s="1">
        <v>1.52</v>
      </c>
      <c r="M154" s="1">
        <v>1326</v>
      </c>
      <c r="N154" s="1">
        <v>13.27</v>
      </c>
      <c r="O154" s="1">
        <v>-1.8779999999999999</v>
      </c>
      <c r="P154" s="1">
        <v>1366</v>
      </c>
      <c r="Q154" s="1">
        <v>13.67</v>
      </c>
      <c r="R154" s="1">
        <v>0.33700000000000002</v>
      </c>
      <c r="S154" s="1">
        <v>1328</v>
      </c>
      <c r="T154" s="1">
        <v>13.29</v>
      </c>
      <c r="U154" s="1">
        <v>-2.0920000000000001</v>
      </c>
    </row>
    <row r="155" spans="1:21" hidden="1" x14ac:dyDescent="0.25">
      <c r="A155" s="1" t="str">
        <f t="shared" si="21"/>
        <v>small 1.25hz</v>
      </c>
      <c r="B155" s="1">
        <v>19</v>
      </c>
      <c r="C155" s="1">
        <f t="shared" si="22"/>
        <v>1.7050000000000001</v>
      </c>
      <c r="I155" s="1" t="s">
        <v>63</v>
      </c>
      <c r="J155" s="1">
        <v>1441</v>
      </c>
      <c r="K155" s="1">
        <v>14.42</v>
      </c>
      <c r="L155" s="1">
        <v>1.524</v>
      </c>
      <c r="M155" s="1">
        <v>1402</v>
      </c>
      <c r="N155" s="1">
        <v>14.03</v>
      </c>
      <c r="O155" s="1">
        <v>-1.8859999999999999</v>
      </c>
      <c r="P155" s="1">
        <v>1443</v>
      </c>
      <c r="Q155" s="1">
        <v>14.44</v>
      </c>
      <c r="R155" s="1">
        <v>0.33700000000000002</v>
      </c>
      <c r="S155" s="1">
        <v>1405</v>
      </c>
      <c r="T155" s="1">
        <v>14.06</v>
      </c>
      <c r="U155" s="1">
        <v>-2.093</v>
      </c>
    </row>
    <row r="156" spans="1:21" hidden="1" x14ac:dyDescent="0.25">
      <c r="A156" s="1" t="str">
        <f t="shared" si="21"/>
        <v>small 1.25hz</v>
      </c>
      <c r="B156" s="1">
        <v>20</v>
      </c>
      <c r="C156" s="1">
        <f t="shared" si="22"/>
        <v>1.7069999999999999</v>
      </c>
      <c r="I156" s="1" t="s">
        <v>63</v>
      </c>
      <c r="J156" s="1">
        <v>1518</v>
      </c>
      <c r="K156" s="1">
        <v>15.19</v>
      </c>
      <c r="L156" s="1">
        <v>1.5229999999999999</v>
      </c>
      <c r="M156" s="1">
        <v>1479</v>
      </c>
      <c r="N156" s="1">
        <v>14.8</v>
      </c>
      <c r="O156" s="1">
        <v>-1.891</v>
      </c>
      <c r="P156" s="1">
        <v>1520</v>
      </c>
      <c r="Q156" s="1">
        <v>15.21</v>
      </c>
      <c r="R156" s="1">
        <v>0.33600000000000002</v>
      </c>
      <c r="S156" s="1">
        <v>1482</v>
      </c>
      <c r="T156" s="1">
        <v>14.83</v>
      </c>
      <c r="U156" s="1">
        <v>-2.0910000000000002</v>
      </c>
    </row>
    <row r="157" spans="1:21" hidden="1" x14ac:dyDescent="0.25">
      <c r="A157" s="1" t="str">
        <f t="shared" ref="A157:A220" si="23">I157</f>
        <v>small 1.35hz</v>
      </c>
      <c r="B157" s="1">
        <v>1</v>
      </c>
      <c r="C157" s="1">
        <f t="shared" ref="C157:C220" si="24">(L157-O157)/2</f>
        <v>1.2389999999999999</v>
      </c>
      <c r="I157" s="1" t="s">
        <v>64</v>
      </c>
      <c r="J157" s="1">
        <v>22</v>
      </c>
      <c r="K157" s="1">
        <v>0.23</v>
      </c>
      <c r="L157" s="1">
        <v>1.0589999999999999</v>
      </c>
      <c r="M157" s="1">
        <v>57</v>
      </c>
      <c r="N157" s="1">
        <v>0.57999999999999996</v>
      </c>
      <c r="O157" s="1">
        <v>-1.419</v>
      </c>
      <c r="P157" s="1">
        <v>25</v>
      </c>
      <c r="Q157" s="1">
        <v>0.26</v>
      </c>
      <c r="R157" s="1">
        <v>0.33600000000000002</v>
      </c>
      <c r="S157" s="1">
        <v>60</v>
      </c>
      <c r="T157" s="1">
        <v>0.61</v>
      </c>
      <c r="U157" s="1">
        <v>-2.0950000000000002</v>
      </c>
    </row>
    <row r="158" spans="1:21" hidden="1" x14ac:dyDescent="0.25">
      <c r="A158" s="1" t="str">
        <f t="shared" si="23"/>
        <v>small 1.35hz</v>
      </c>
      <c r="B158" s="1">
        <v>2</v>
      </c>
      <c r="C158" s="1">
        <f t="shared" si="24"/>
        <v>1.252</v>
      </c>
      <c r="I158" s="1" t="s">
        <v>64</v>
      </c>
      <c r="J158" s="1">
        <v>93</v>
      </c>
      <c r="K158" s="1">
        <v>0.94</v>
      </c>
      <c r="L158" s="1">
        <v>1.0840000000000001</v>
      </c>
      <c r="M158" s="1">
        <v>128</v>
      </c>
      <c r="N158" s="1">
        <v>1.29</v>
      </c>
      <c r="O158" s="1">
        <v>-1.42</v>
      </c>
      <c r="P158" s="1">
        <v>95</v>
      </c>
      <c r="Q158" s="1">
        <v>0.96</v>
      </c>
      <c r="R158" s="1">
        <v>0.33700000000000002</v>
      </c>
      <c r="S158" s="1">
        <v>130</v>
      </c>
      <c r="T158" s="1">
        <v>1.31</v>
      </c>
      <c r="U158" s="1">
        <v>-2.0939999999999999</v>
      </c>
    </row>
    <row r="159" spans="1:21" hidden="1" x14ac:dyDescent="0.25">
      <c r="A159" s="1" t="str">
        <f t="shared" si="23"/>
        <v>small 1.35hz</v>
      </c>
      <c r="B159" s="1">
        <v>3</v>
      </c>
      <c r="C159" s="1">
        <f t="shared" si="24"/>
        <v>1.222</v>
      </c>
      <c r="I159" s="1" t="s">
        <v>64</v>
      </c>
      <c r="J159" s="1">
        <v>163</v>
      </c>
      <c r="K159" s="1">
        <v>1.64</v>
      </c>
      <c r="L159" s="1">
        <v>1.0629999999999999</v>
      </c>
      <c r="M159" s="1">
        <v>198</v>
      </c>
      <c r="N159" s="1">
        <v>1.99</v>
      </c>
      <c r="O159" s="1">
        <v>-1.381</v>
      </c>
      <c r="P159" s="1">
        <v>165</v>
      </c>
      <c r="Q159" s="1">
        <v>1.66</v>
      </c>
      <c r="R159" s="1">
        <v>0.33600000000000002</v>
      </c>
      <c r="S159" s="1">
        <v>201</v>
      </c>
      <c r="T159" s="1">
        <v>2.02</v>
      </c>
      <c r="U159" s="1">
        <v>-2.0939999999999999</v>
      </c>
    </row>
    <row r="160" spans="1:21" hidden="1" x14ac:dyDescent="0.25">
      <c r="A160" s="1" t="str">
        <f t="shared" si="23"/>
        <v>small 1.35hz</v>
      </c>
      <c r="B160" s="1">
        <v>4</v>
      </c>
      <c r="C160" s="1">
        <f t="shared" si="24"/>
        <v>1.2210000000000001</v>
      </c>
      <c r="I160" s="1" t="s">
        <v>64</v>
      </c>
      <c r="J160" s="1">
        <v>233</v>
      </c>
      <c r="K160" s="1">
        <v>2.34</v>
      </c>
      <c r="L160" s="1">
        <v>1.052</v>
      </c>
      <c r="M160" s="1">
        <v>268</v>
      </c>
      <c r="N160" s="1">
        <v>2.69</v>
      </c>
      <c r="O160" s="1">
        <v>-1.39</v>
      </c>
      <c r="P160" s="1">
        <v>235</v>
      </c>
      <c r="Q160" s="1">
        <v>2.36</v>
      </c>
      <c r="R160" s="1">
        <v>0.33700000000000002</v>
      </c>
      <c r="S160" s="1">
        <v>271</v>
      </c>
      <c r="T160" s="1">
        <v>2.72</v>
      </c>
      <c r="U160" s="1">
        <v>-2.0939999999999999</v>
      </c>
    </row>
    <row r="161" spans="1:21" hidden="1" x14ac:dyDescent="0.25">
      <c r="A161" s="1" t="str">
        <f t="shared" si="23"/>
        <v>small 1.35hz</v>
      </c>
      <c r="B161" s="1">
        <v>5</v>
      </c>
      <c r="C161" s="1">
        <f t="shared" si="24"/>
        <v>1.2524999999999999</v>
      </c>
      <c r="I161" s="1" t="s">
        <v>64</v>
      </c>
      <c r="J161" s="1">
        <v>303</v>
      </c>
      <c r="K161" s="1">
        <v>3.04</v>
      </c>
      <c r="L161" s="1">
        <v>1.083</v>
      </c>
      <c r="M161" s="1">
        <v>338</v>
      </c>
      <c r="N161" s="1">
        <v>3.39</v>
      </c>
      <c r="O161" s="1">
        <v>-1.4219999999999999</v>
      </c>
      <c r="P161" s="1">
        <v>305</v>
      </c>
      <c r="Q161" s="1">
        <v>3.06</v>
      </c>
      <c r="R161" s="1">
        <v>0.33400000000000002</v>
      </c>
      <c r="S161" s="1">
        <v>341</v>
      </c>
      <c r="T161" s="1">
        <v>3.42</v>
      </c>
      <c r="U161" s="1">
        <v>-2.0939999999999999</v>
      </c>
    </row>
    <row r="162" spans="1:21" hidden="1" x14ac:dyDescent="0.25">
      <c r="A162" s="1" t="str">
        <f t="shared" si="23"/>
        <v>small 1.35hz</v>
      </c>
      <c r="B162" s="1">
        <v>6</v>
      </c>
      <c r="C162" s="1">
        <f t="shared" si="24"/>
        <v>1.2304999999999999</v>
      </c>
      <c r="I162" s="1" t="s">
        <v>64</v>
      </c>
      <c r="J162" s="1">
        <v>374</v>
      </c>
      <c r="K162" s="1">
        <v>3.75</v>
      </c>
      <c r="L162" s="1">
        <v>1.071</v>
      </c>
      <c r="M162" s="1">
        <v>409</v>
      </c>
      <c r="N162" s="1">
        <v>4.0999999999999996</v>
      </c>
      <c r="O162" s="1">
        <v>-1.39</v>
      </c>
      <c r="P162" s="1">
        <v>375</v>
      </c>
      <c r="Q162" s="1">
        <v>3.76</v>
      </c>
      <c r="R162" s="1">
        <v>0.33700000000000002</v>
      </c>
      <c r="S162" s="1">
        <v>411</v>
      </c>
      <c r="T162" s="1">
        <v>4.12</v>
      </c>
      <c r="U162" s="1">
        <v>-2.0960000000000001</v>
      </c>
    </row>
    <row r="163" spans="1:21" hidden="1" x14ac:dyDescent="0.25">
      <c r="A163" s="1" t="str">
        <f t="shared" si="23"/>
        <v>small 1.35hz</v>
      </c>
      <c r="B163" s="1">
        <v>7</v>
      </c>
      <c r="C163" s="1">
        <f t="shared" si="24"/>
        <v>1.2444999999999999</v>
      </c>
      <c r="I163" s="1" t="s">
        <v>64</v>
      </c>
      <c r="J163" s="1">
        <v>444</v>
      </c>
      <c r="K163" s="1">
        <v>4.45</v>
      </c>
      <c r="L163" s="1">
        <v>1.0640000000000001</v>
      </c>
      <c r="M163" s="1">
        <v>479</v>
      </c>
      <c r="N163" s="1">
        <v>4.8</v>
      </c>
      <c r="O163" s="1">
        <v>-1.425</v>
      </c>
      <c r="P163" s="1">
        <v>446</v>
      </c>
      <c r="Q163" s="1">
        <v>4.47</v>
      </c>
      <c r="R163" s="1">
        <v>0.33500000000000002</v>
      </c>
      <c r="S163" s="1">
        <v>481</v>
      </c>
      <c r="T163" s="1">
        <v>4.82</v>
      </c>
      <c r="U163" s="1">
        <v>-2.093</v>
      </c>
    </row>
    <row r="164" spans="1:21" hidden="1" x14ac:dyDescent="0.25">
      <c r="A164" s="1" t="str">
        <f t="shared" si="23"/>
        <v>small 1.35hz</v>
      </c>
      <c r="B164" s="1">
        <v>8</v>
      </c>
      <c r="C164" s="1">
        <f t="shared" si="24"/>
        <v>1.242</v>
      </c>
      <c r="I164" s="1" t="s">
        <v>64</v>
      </c>
      <c r="J164" s="1">
        <v>514</v>
      </c>
      <c r="K164" s="1">
        <v>5.15</v>
      </c>
      <c r="L164" s="1">
        <v>1.069</v>
      </c>
      <c r="M164" s="1">
        <v>549</v>
      </c>
      <c r="N164" s="1">
        <v>5.5</v>
      </c>
      <c r="O164" s="1">
        <v>-1.415</v>
      </c>
      <c r="P164" s="1">
        <v>516</v>
      </c>
      <c r="Q164" s="1">
        <v>5.17</v>
      </c>
      <c r="R164" s="1">
        <v>0.33700000000000002</v>
      </c>
      <c r="S164" s="1">
        <v>552</v>
      </c>
      <c r="T164" s="1">
        <v>5.53</v>
      </c>
      <c r="U164" s="1">
        <v>-2.0950000000000002</v>
      </c>
    </row>
    <row r="165" spans="1:21" hidden="1" x14ac:dyDescent="0.25">
      <c r="A165" s="1" t="str">
        <f t="shared" si="23"/>
        <v>small 1.35hz</v>
      </c>
      <c r="B165" s="1">
        <v>9</v>
      </c>
      <c r="C165" s="1">
        <f t="shared" si="24"/>
        <v>1.2344999999999999</v>
      </c>
      <c r="I165" s="1" t="s">
        <v>64</v>
      </c>
      <c r="J165" s="1">
        <v>585</v>
      </c>
      <c r="K165" s="1">
        <v>5.86</v>
      </c>
      <c r="L165" s="1">
        <v>1.0669999999999999</v>
      </c>
      <c r="M165" s="1">
        <v>620</v>
      </c>
      <c r="N165" s="1">
        <v>6.21</v>
      </c>
      <c r="O165" s="1">
        <v>-1.4019999999999999</v>
      </c>
      <c r="P165" s="1">
        <v>586</v>
      </c>
      <c r="Q165" s="1">
        <v>5.87</v>
      </c>
      <c r="R165" s="1">
        <v>0.33600000000000002</v>
      </c>
      <c r="S165" s="1">
        <v>622</v>
      </c>
      <c r="T165" s="1">
        <v>6.23</v>
      </c>
      <c r="U165" s="1">
        <v>-2.0950000000000002</v>
      </c>
    </row>
    <row r="166" spans="1:21" hidden="1" x14ac:dyDescent="0.25">
      <c r="A166" s="1" t="str">
        <f t="shared" si="23"/>
        <v>small 1.35hz</v>
      </c>
      <c r="B166" s="1">
        <v>10</v>
      </c>
      <c r="C166" s="1">
        <f t="shared" si="24"/>
        <v>1.26</v>
      </c>
      <c r="I166" s="1" t="s">
        <v>64</v>
      </c>
      <c r="J166" s="1">
        <v>655</v>
      </c>
      <c r="K166" s="1">
        <v>6.56</v>
      </c>
      <c r="L166" s="1">
        <v>1.085</v>
      </c>
      <c r="M166" s="1">
        <v>690</v>
      </c>
      <c r="N166" s="1">
        <v>6.91</v>
      </c>
      <c r="O166" s="1">
        <v>-1.4350000000000001</v>
      </c>
      <c r="P166" s="1">
        <v>657</v>
      </c>
      <c r="Q166" s="1">
        <v>6.58</v>
      </c>
      <c r="R166" s="1">
        <v>0.33600000000000002</v>
      </c>
      <c r="S166" s="1">
        <v>692</v>
      </c>
      <c r="T166" s="1">
        <v>6.93</v>
      </c>
      <c r="U166" s="1">
        <v>-2.0950000000000002</v>
      </c>
    </row>
    <row r="167" spans="1:21" hidden="1" x14ac:dyDescent="0.25">
      <c r="A167" s="1" t="str">
        <f t="shared" si="23"/>
        <v>small 1.35hz</v>
      </c>
      <c r="B167" s="1">
        <v>11</v>
      </c>
      <c r="C167" s="1">
        <f t="shared" si="24"/>
        <v>1.2654999999999998</v>
      </c>
      <c r="I167" s="1" t="s">
        <v>64</v>
      </c>
      <c r="J167" s="1">
        <v>726</v>
      </c>
      <c r="K167" s="1">
        <v>7.27</v>
      </c>
      <c r="L167" s="1">
        <v>1.119</v>
      </c>
      <c r="M167" s="1">
        <v>761</v>
      </c>
      <c r="N167" s="1">
        <v>7.62</v>
      </c>
      <c r="O167" s="1">
        <v>-1.4119999999999999</v>
      </c>
      <c r="P167" s="1">
        <v>727</v>
      </c>
      <c r="Q167" s="1">
        <v>7.28</v>
      </c>
      <c r="R167" s="1">
        <v>0.33500000000000002</v>
      </c>
      <c r="S167" s="1">
        <v>763</v>
      </c>
      <c r="T167" s="1">
        <v>7.64</v>
      </c>
      <c r="U167" s="1">
        <v>-2.0939999999999999</v>
      </c>
    </row>
    <row r="168" spans="1:21" hidden="1" x14ac:dyDescent="0.25">
      <c r="A168" s="1" t="str">
        <f t="shared" si="23"/>
        <v>small 1.35hz</v>
      </c>
      <c r="B168" s="1">
        <v>12</v>
      </c>
      <c r="C168" s="1">
        <f t="shared" si="24"/>
        <v>1.2290000000000001</v>
      </c>
      <c r="I168" s="1" t="s">
        <v>64</v>
      </c>
      <c r="J168" s="1">
        <v>796</v>
      </c>
      <c r="K168" s="1">
        <v>7.97</v>
      </c>
      <c r="L168" s="1">
        <v>1.0569999999999999</v>
      </c>
      <c r="M168" s="1">
        <v>831</v>
      </c>
      <c r="N168" s="1">
        <v>8.32</v>
      </c>
      <c r="O168" s="1">
        <v>-1.401</v>
      </c>
      <c r="P168" s="1">
        <v>798</v>
      </c>
      <c r="Q168" s="1">
        <v>7.99</v>
      </c>
      <c r="R168" s="1">
        <v>0.33700000000000002</v>
      </c>
      <c r="S168" s="1">
        <v>833</v>
      </c>
      <c r="T168" s="1">
        <v>8.34</v>
      </c>
      <c r="U168" s="1">
        <v>-2.0950000000000002</v>
      </c>
    </row>
    <row r="169" spans="1:21" hidden="1" x14ac:dyDescent="0.25">
      <c r="A169" s="1" t="str">
        <f t="shared" si="23"/>
        <v>small 1.35hz</v>
      </c>
      <c r="B169" s="1">
        <v>13</v>
      </c>
      <c r="C169" s="1">
        <f t="shared" si="24"/>
        <v>1.2625000000000002</v>
      </c>
      <c r="I169" s="1" t="s">
        <v>64</v>
      </c>
      <c r="J169" s="1">
        <v>866</v>
      </c>
      <c r="K169" s="1">
        <v>8.67</v>
      </c>
      <c r="L169" s="1">
        <v>1.08</v>
      </c>
      <c r="M169" s="1">
        <v>901</v>
      </c>
      <c r="N169" s="1">
        <v>9.02</v>
      </c>
      <c r="O169" s="1">
        <v>-1.4450000000000001</v>
      </c>
      <c r="P169" s="1">
        <v>868</v>
      </c>
      <c r="Q169" s="1">
        <v>8.69</v>
      </c>
      <c r="R169" s="1">
        <v>0.33700000000000002</v>
      </c>
      <c r="S169" s="1">
        <v>904</v>
      </c>
      <c r="T169" s="1">
        <v>9.0500000000000007</v>
      </c>
      <c r="U169" s="1">
        <v>-2.093</v>
      </c>
    </row>
    <row r="170" spans="1:21" hidden="1" x14ac:dyDescent="0.25">
      <c r="A170" s="1" t="str">
        <f t="shared" si="23"/>
        <v>small 1.35hz</v>
      </c>
      <c r="B170" s="1">
        <v>14</v>
      </c>
      <c r="C170" s="1">
        <f t="shared" si="24"/>
        <v>1.2595000000000001</v>
      </c>
      <c r="I170" s="1" t="s">
        <v>64</v>
      </c>
      <c r="J170" s="1">
        <v>937</v>
      </c>
      <c r="K170" s="1">
        <v>9.3800000000000008</v>
      </c>
      <c r="L170" s="1">
        <v>1.1040000000000001</v>
      </c>
      <c r="M170" s="1">
        <v>972</v>
      </c>
      <c r="N170" s="1">
        <v>9.73</v>
      </c>
      <c r="O170" s="1">
        <v>-1.415</v>
      </c>
      <c r="P170" s="1">
        <v>938</v>
      </c>
      <c r="Q170" s="1">
        <v>9.39</v>
      </c>
      <c r="R170" s="1">
        <v>0.33600000000000002</v>
      </c>
      <c r="S170" s="1">
        <v>974</v>
      </c>
      <c r="T170" s="1">
        <v>9.75</v>
      </c>
      <c r="U170" s="1">
        <v>-2.0939999999999999</v>
      </c>
    </row>
    <row r="171" spans="1:21" hidden="1" x14ac:dyDescent="0.25">
      <c r="A171" s="1" t="str">
        <f t="shared" si="23"/>
        <v>small 1.35hz</v>
      </c>
      <c r="B171" s="1">
        <v>15</v>
      </c>
      <c r="C171" s="1">
        <f t="shared" si="24"/>
        <v>1.2334999999999998</v>
      </c>
      <c r="I171" s="1" t="s">
        <v>64</v>
      </c>
      <c r="J171" s="1">
        <v>1007</v>
      </c>
      <c r="K171" s="1">
        <v>10.08</v>
      </c>
      <c r="L171" s="1">
        <v>1.0549999999999999</v>
      </c>
      <c r="M171" s="1">
        <v>1042</v>
      </c>
      <c r="N171" s="1">
        <v>10.43</v>
      </c>
      <c r="O171" s="1">
        <v>-1.4119999999999999</v>
      </c>
      <c r="P171" s="1">
        <v>1009</v>
      </c>
      <c r="Q171" s="1">
        <v>10.1</v>
      </c>
      <c r="R171" s="1">
        <v>0.33600000000000002</v>
      </c>
      <c r="S171" s="1">
        <v>1044</v>
      </c>
      <c r="T171" s="1">
        <v>10.45</v>
      </c>
      <c r="U171" s="1">
        <v>-2.0920000000000001</v>
      </c>
    </row>
    <row r="172" spans="1:21" hidden="1" x14ac:dyDescent="0.25">
      <c r="A172" s="1" t="str">
        <f t="shared" si="23"/>
        <v>small 1.35hz</v>
      </c>
      <c r="B172" s="1">
        <v>16</v>
      </c>
      <c r="C172" s="1">
        <f t="shared" si="24"/>
        <v>1.2545000000000002</v>
      </c>
      <c r="I172" s="1" t="s">
        <v>64</v>
      </c>
      <c r="J172" s="1">
        <v>1077</v>
      </c>
      <c r="K172" s="1">
        <v>10.78</v>
      </c>
      <c r="L172" s="1">
        <v>1.07</v>
      </c>
      <c r="M172" s="1">
        <v>1113</v>
      </c>
      <c r="N172" s="1">
        <v>11.14</v>
      </c>
      <c r="O172" s="1">
        <v>-1.4390000000000001</v>
      </c>
      <c r="P172" s="1">
        <v>1079</v>
      </c>
      <c r="Q172" s="1">
        <v>10.8</v>
      </c>
      <c r="R172" s="1">
        <v>0.33600000000000002</v>
      </c>
      <c r="S172" s="1">
        <v>1115</v>
      </c>
      <c r="T172" s="1">
        <v>11.16</v>
      </c>
      <c r="U172" s="1">
        <v>-2.0939999999999999</v>
      </c>
    </row>
    <row r="173" spans="1:21" hidden="1" x14ac:dyDescent="0.25">
      <c r="A173" s="1" t="str">
        <f t="shared" si="23"/>
        <v>small 1.35hz</v>
      </c>
      <c r="B173" s="1">
        <v>17</v>
      </c>
      <c r="C173" s="1">
        <f t="shared" si="24"/>
        <v>1.244</v>
      </c>
      <c r="I173" s="1" t="s">
        <v>64</v>
      </c>
      <c r="J173" s="1">
        <v>1148</v>
      </c>
      <c r="K173" s="1">
        <v>11.49</v>
      </c>
      <c r="L173" s="1">
        <v>1.07</v>
      </c>
      <c r="M173" s="1">
        <v>1183</v>
      </c>
      <c r="N173" s="1">
        <v>11.84</v>
      </c>
      <c r="O173" s="1">
        <v>-1.4179999999999999</v>
      </c>
      <c r="P173" s="1">
        <v>1149</v>
      </c>
      <c r="Q173" s="1">
        <v>11.5</v>
      </c>
      <c r="R173" s="1">
        <v>0.33500000000000002</v>
      </c>
      <c r="S173" s="1">
        <v>1185</v>
      </c>
      <c r="T173" s="1">
        <v>11.86</v>
      </c>
      <c r="U173" s="1">
        <v>-2.093</v>
      </c>
    </row>
    <row r="174" spans="1:21" hidden="1" x14ac:dyDescent="0.25">
      <c r="A174" s="1" t="str">
        <f t="shared" si="23"/>
        <v>small 1.35hz</v>
      </c>
      <c r="B174" s="1">
        <v>18</v>
      </c>
      <c r="C174" s="1">
        <f t="shared" si="24"/>
        <v>1.2404999999999999</v>
      </c>
      <c r="I174" s="1" t="s">
        <v>64</v>
      </c>
      <c r="J174" s="1">
        <v>1218</v>
      </c>
      <c r="K174" s="1">
        <v>12.19</v>
      </c>
      <c r="L174" s="1">
        <v>1.06</v>
      </c>
      <c r="M174" s="1">
        <v>1253</v>
      </c>
      <c r="N174" s="1">
        <v>12.54</v>
      </c>
      <c r="O174" s="1">
        <v>-1.421</v>
      </c>
      <c r="P174" s="1">
        <v>1220</v>
      </c>
      <c r="Q174" s="1">
        <v>12.21</v>
      </c>
      <c r="R174" s="1">
        <v>0.33700000000000002</v>
      </c>
      <c r="S174" s="1">
        <v>1256</v>
      </c>
      <c r="T174" s="1">
        <v>12.57</v>
      </c>
      <c r="U174" s="1">
        <v>-2.0939999999999999</v>
      </c>
    </row>
    <row r="175" spans="1:21" hidden="1" x14ac:dyDescent="0.25">
      <c r="A175" s="1" t="str">
        <f t="shared" si="23"/>
        <v>small 1.35hz</v>
      </c>
      <c r="B175" s="1">
        <v>19</v>
      </c>
      <c r="C175" s="1">
        <f t="shared" si="24"/>
        <v>1.2595000000000001</v>
      </c>
      <c r="I175" s="1" t="s">
        <v>64</v>
      </c>
      <c r="J175" s="1">
        <v>1289</v>
      </c>
      <c r="K175" s="1">
        <v>12.9</v>
      </c>
      <c r="L175" s="1">
        <v>1.091</v>
      </c>
      <c r="M175" s="1">
        <v>1324</v>
      </c>
      <c r="N175" s="1">
        <v>13.25</v>
      </c>
      <c r="O175" s="1">
        <v>-1.4279999999999999</v>
      </c>
      <c r="P175" s="1">
        <v>1290</v>
      </c>
      <c r="Q175" s="1">
        <v>12.91</v>
      </c>
      <c r="R175" s="1">
        <v>0.33600000000000002</v>
      </c>
      <c r="S175" s="1">
        <v>1326</v>
      </c>
      <c r="T175" s="1">
        <v>13.27</v>
      </c>
      <c r="U175" s="1">
        <v>-2.093</v>
      </c>
    </row>
    <row r="176" spans="1:21" hidden="1" x14ac:dyDescent="0.25">
      <c r="A176" s="1" t="str">
        <f t="shared" si="23"/>
        <v>small 1.35hz</v>
      </c>
      <c r="B176" s="1">
        <v>20</v>
      </c>
      <c r="C176" s="1">
        <f t="shared" si="24"/>
        <v>1.2389999999999999</v>
      </c>
      <c r="I176" s="1" t="s">
        <v>64</v>
      </c>
      <c r="J176" s="1">
        <v>1359</v>
      </c>
      <c r="K176" s="1">
        <v>13.6</v>
      </c>
      <c r="L176" s="1">
        <v>1.0640000000000001</v>
      </c>
      <c r="M176" s="1">
        <v>1394</v>
      </c>
      <c r="N176" s="1">
        <v>13.95</v>
      </c>
      <c r="O176" s="1">
        <v>-1.4139999999999999</v>
      </c>
      <c r="P176" s="1">
        <v>1361</v>
      </c>
      <c r="Q176" s="1">
        <v>13.62</v>
      </c>
      <c r="R176" s="1">
        <v>0.33600000000000002</v>
      </c>
      <c r="S176" s="1">
        <v>1396</v>
      </c>
      <c r="T176" s="1">
        <v>13.97</v>
      </c>
      <c r="U176" s="1">
        <v>-2.093</v>
      </c>
    </row>
    <row r="177" spans="1:21" hidden="1" x14ac:dyDescent="0.25">
      <c r="A177" s="1" t="str">
        <f t="shared" si="23"/>
        <v>small 1.35hz</v>
      </c>
      <c r="B177" s="1">
        <v>21</v>
      </c>
      <c r="C177" s="1">
        <f t="shared" si="24"/>
        <v>1.248</v>
      </c>
      <c r="I177" s="1" t="s">
        <v>64</v>
      </c>
      <c r="J177" s="1">
        <v>1430</v>
      </c>
      <c r="K177" s="1">
        <v>14.31</v>
      </c>
      <c r="L177" s="1">
        <v>1.07</v>
      </c>
      <c r="M177" s="1">
        <v>1464</v>
      </c>
      <c r="N177" s="1">
        <v>14.65</v>
      </c>
      <c r="O177" s="1">
        <v>-1.4259999999999999</v>
      </c>
      <c r="P177" s="1">
        <v>1431</v>
      </c>
      <c r="Q177" s="1">
        <v>14.32</v>
      </c>
      <c r="R177" s="1">
        <v>0.33400000000000002</v>
      </c>
      <c r="S177" s="1">
        <v>1467</v>
      </c>
      <c r="T177" s="1">
        <v>14.68</v>
      </c>
      <c r="U177" s="1">
        <v>-2.093</v>
      </c>
    </row>
    <row r="178" spans="1:21" hidden="1" x14ac:dyDescent="0.25">
      <c r="A178" s="1" t="str">
        <f t="shared" si="23"/>
        <v>small 1.35hz</v>
      </c>
      <c r="B178" s="1">
        <v>22</v>
      </c>
      <c r="C178" s="1">
        <f t="shared" si="24"/>
        <v>1.2685</v>
      </c>
      <c r="I178" s="1" t="s">
        <v>64</v>
      </c>
      <c r="J178" s="1">
        <v>1500</v>
      </c>
      <c r="K178" s="1">
        <v>15.01</v>
      </c>
      <c r="L178" s="1">
        <v>1.095</v>
      </c>
      <c r="M178" s="1">
        <v>1535</v>
      </c>
      <c r="N178" s="1">
        <v>15.36</v>
      </c>
      <c r="O178" s="1">
        <v>-1.4419999999999999</v>
      </c>
      <c r="P178" s="1">
        <v>1502</v>
      </c>
      <c r="Q178" s="1">
        <v>15.03</v>
      </c>
      <c r="R178" s="1">
        <v>0.33700000000000002</v>
      </c>
      <c r="S178" s="1">
        <v>1538</v>
      </c>
      <c r="T178" s="1">
        <v>15.39</v>
      </c>
      <c r="U178" s="1">
        <v>-2.093</v>
      </c>
    </row>
    <row r="179" spans="1:21" hidden="1" x14ac:dyDescent="0.25">
      <c r="A179" s="1" t="str">
        <f t="shared" si="23"/>
        <v>small 1.35hz</v>
      </c>
      <c r="B179" s="1">
        <v>23</v>
      </c>
      <c r="C179" s="1">
        <f t="shared" si="24"/>
        <v>1.2555000000000001</v>
      </c>
      <c r="I179" s="1" t="s">
        <v>64</v>
      </c>
      <c r="J179" s="1">
        <v>1571</v>
      </c>
      <c r="K179" s="1">
        <v>15.72</v>
      </c>
      <c r="L179" s="1">
        <v>1.089</v>
      </c>
      <c r="M179" s="1">
        <v>1606</v>
      </c>
      <c r="N179" s="1">
        <v>16.07</v>
      </c>
      <c r="O179" s="1">
        <v>-1.4219999999999999</v>
      </c>
      <c r="P179" s="1">
        <v>1572</v>
      </c>
      <c r="Q179" s="1">
        <v>15.73</v>
      </c>
      <c r="R179" s="1">
        <v>0.33500000000000002</v>
      </c>
      <c r="S179" s="1">
        <v>1608</v>
      </c>
      <c r="T179" s="1">
        <v>16.09</v>
      </c>
      <c r="U179" s="1">
        <v>-2.0920000000000001</v>
      </c>
    </row>
    <row r="180" spans="1:21" hidden="1" x14ac:dyDescent="0.25">
      <c r="A180" s="1" t="str">
        <f t="shared" si="23"/>
        <v>small 1.45hz</v>
      </c>
      <c r="B180" s="1">
        <v>1</v>
      </c>
      <c r="C180" s="1">
        <f t="shared" si="24"/>
        <v>1.034</v>
      </c>
      <c r="I180" s="1" t="s">
        <v>65</v>
      </c>
      <c r="J180" s="1">
        <v>26</v>
      </c>
      <c r="K180" s="1">
        <v>0.27</v>
      </c>
      <c r="L180" s="1">
        <v>0.86599999999999999</v>
      </c>
      <c r="M180" s="1">
        <v>60</v>
      </c>
      <c r="N180" s="1">
        <v>0.61</v>
      </c>
      <c r="O180" s="1">
        <v>-1.202</v>
      </c>
      <c r="P180" s="1">
        <v>28</v>
      </c>
      <c r="Q180" s="1">
        <v>0.28999999999999998</v>
      </c>
      <c r="R180" s="1">
        <v>0.33300000000000002</v>
      </c>
      <c r="S180" s="1">
        <v>62</v>
      </c>
      <c r="T180" s="1">
        <v>0.63</v>
      </c>
      <c r="U180" s="1">
        <v>-2.0960000000000001</v>
      </c>
    </row>
    <row r="181" spans="1:21" hidden="1" x14ac:dyDescent="0.25">
      <c r="A181" s="1" t="str">
        <f t="shared" si="23"/>
        <v>small 1.45hz</v>
      </c>
      <c r="B181" s="1">
        <v>2</v>
      </c>
      <c r="C181" s="1">
        <f t="shared" si="24"/>
        <v>1.0434999999999999</v>
      </c>
      <c r="I181" s="1" t="s">
        <v>65</v>
      </c>
      <c r="J181" s="1">
        <v>93</v>
      </c>
      <c r="K181" s="1">
        <v>0.94</v>
      </c>
      <c r="L181" s="1">
        <v>0.89100000000000001</v>
      </c>
      <c r="M181" s="1">
        <v>125</v>
      </c>
      <c r="N181" s="1">
        <v>1.26</v>
      </c>
      <c r="O181" s="1">
        <v>-1.196</v>
      </c>
      <c r="P181" s="1">
        <v>94</v>
      </c>
      <c r="Q181" s="1">
        <v>0.95</v>
      </c>
      <c r="R181" s="1">
        <v>0.33400000000000002</v>
      </c>
      <c r="S181" s="1">
        <v>128</v>
      </c>
      <c r="T181" s="1">
        <v>1.29</v>
      </c>
      <c r="U181" s="1">
        <v>-2.097</v>
      </c>
    </row>
    <row r="182" spans="1:21" hidden="1" x14ac:dyDescent="0.25">
      <c r="A182" s="1" t="str">
        <f t="shared" si="23"/>
        <v>small 1.45hz</v>
      </c>
      <c r="B182" s="1">
        <v>3</v>
      </c>
      <c r="C182" s="1">
        <f t="shared" si="24"/>
        <v>1.0295000000000001</v>
      </c>
      <c r="I182" s="1" t="s">
        <v>65</v>
      </c>
      <c r="J182" s="1">
        <v>159</v>
      </c>
      <c r="K182" s="1">
        <v>1.6</v>
      </c>
      <c r="L182" s="1">
        <v>0.88800000000000001</v>
      </c>
      <c r="M182" s="1">
        <v>191</v>
      </c>
      <c r="N182" s="1">
        <v>1.92</v>
      </c>
      <c r="O182" s="1">
        <v>-1.171</v>
      </c>
      <c r="P182" s="1">
        <v>160</v>
      </c>
      <c r="Q182" s="1">
        <v>1.61</v>
      </c>
      <c r="R182" s="1">
        <v>0.33300000000000002</v>
      </c>
      <c r="S182" s="1">
        <v>194</v>
      </c>
      <c r="T182" s="1">
        <v>1.95</v>
      </c>
      <c r="U182" s="1">
        <v>-2.097</v>
      </c>
    </row>
    <row r="183" spans="1:21" hidden="1" x14ac:dyDescent="0.25">
      <c r="A183" s="1" t="str">
        <f t="shared" si="23"/>
        <v>small 1.45hz</v>
      </c>
      <c r="B183" s="1">
        <v>4</v>
      </c>
      <c r="C183" s="1">
        <f t="shared" si="24"/>
        <v>1.0445</v>
      </c>
      <c r="I183" s="1" t="s">
        <v>65</v>
      </c>
      <c r="J183" s="1">
        <v>225</v>
      </c>
      <c r="K183" s="1">
        <v>2.2599999999999998</v>
      </c>
      <c r="L183" s="1">
        <v>0.88400000000000001</v>
      </c>
      <c r="M183" s="1">
        <v>257</v>
      </c>
      <c r="N183" s="1">
        <v>2.58</v>
      </c>
      <c r="O183" s="1">
        <v>-1.2050000000000001</v>
      </c>
      <c r="P183" s="1">
        <v>226</v>
      </c>
      <c r="Q183" s="1">
        <v>2.27</v>
      </c>
      <c r="R183" s="1">
        <v>0.33300000000000002</v>
      </c>
      <c r="S183" s="1">
        <v>259</v>
      </c>
      <c r="T183" s="1">
        <v>2.6</v>
      </c>
      <c r="U183" s="1">
        <v>-2.097</v>
      </c>
    </row>
    <row r="184" spans="1:21" hidden="1" x14ac:dyDescent="0.25">
      <c r="A184" s="1" t="str">
        <f t="shared" si="23"/>
        <v>small 1.45hz</v>
      </c>
      <c r="B184" s="1">
        <v>5</v>
      </c>
      <c r="C184" s="1">
        <f t="shared" si="24"/>
        <v>1.0465</v>
      </c>
      <c r="I184" s="1" t="s">
        <v>65</v>
      </c>
      <c r="J184" s="1">
        <v>291</v>
      </c>
      <c r="K184" s="1">
        <v>2.92</v>
      </c>
      <c r="L184" s="1">
        <v>0.89100000000000001</v>
      </c>
      <c r="M184" s="1">
        <v>327</v>
      </c>
      <c r="N184" s="1">
        <v>3.28</v>
      </c>
      <c r="O184" s="1">
        <v>-1.202</v>
      </c>
      <c r="P184" s="1">
        <v>292</v>
      </c>
      <c r="Q184" s="1">
        <v>2.93</v>
      </c>
      <c r="R184" s="1">
        <v>0.33300000000000002</v>
      </c>
      <c r="S184" s="1">
        <v>325</v>
      </c>
      <c r="T184" s="1">
        <v>3.26</v>
      </c>
      <c r="U184" s="1">
        <v>-2.0960000000000001</v>
      </c>
    </row>
    <row r="185" spans="1:21" hidden="1" x14ac:dyDescent="0.25">
      <c r="A185" s="1" t="str">
        <f t="shared" si="23"/>
        <v>small 1.45hz</v>
      </c>
      <c r="B185" s="1">
        <v>6</v>
      </c>
      <c r="C185" s="1">
        <f t="shared" si="24"/>
        <v>1.0275000000000001</v>
      </c>
      <c r="I185" s="1" t="s">
        <v>65</v>
      </c>
      <c r="J185" s="1">
        <v>356</v>
      </c>
      <c r="K185" s="1">
        <v>3.57</v>
      </c>
      <c r="L185" s="1">
        <v>0.876</v>
      </c>
      <c r="M185" s="1">
        <v>389</v>
      </c>
      <c r="N185" s="1">
        <v>3.9</v>
      </c>
      <c r="O185" s="1">
        <v>-1.179</v>
      </c>
      <c r="P185" s="1">
        <v>358</v>
      </c>
      <c r="Q185" s="1">
        <v>3.59</v>
      </c>
      <c r="R185" s="1">
        <v>0.33400000000000002</v>
      </c>
      <c r="S185" s="1">
        <v>391</v>
      </c>
      <c r="T185" s="1">
        <v>3.92</v>
      </c>
      <c r="U185" s="1">
        <v>-2.097</v>
      </c>
    </row>
    <row r="186" spans="1:21" hidden="1" x14ac:dyDescent="0.25">
      <c r="A186" s="1" t="str">
        <f t="shared" si="23"/>
        <v>small 1.45hz</v>
      </c>
      <c r="B186" s="1">
        <v>7</v>
      </c>
      <c r="C186" s="1">
        <f t="shared" si="24"/>
        <v>1.0455000000000001</v>
      </c>
      <c r="I186" s="1" t="s">
        <v>65</v>
      </c>
      <c r="J186" s="1">
        <v>422</v>
      </c>
      <c r="K186" s="1">
        <v>4.2300000000000004</v>
      </c>
      <c r="L186" s="1">
        <v>0.88300000000000001</v>
      </c>
      <c r="M186" s="1">
        <v>455</v>
      </c>
      <c r="N186" s="1">
        <v>4.5599999999999996</v>
      </c>
      <c r="O186" s="1">
        <v>-1.208</v>
      </c>
      <c r="P186" s="1">
        <v>424</v>
      </c>
      <c r="Q186" s="1">
        <v>4.25</v>
      </c>
      <c r="R186" s="1">
        <v>0.33300000000000002</v>
      </c>
      <c r="S186" s="1">
        <v>457</v>
      </c>
      <c r="T186" s="1">
        <v>4.58</v>
      </c>
      <c r="U186" s="1">
        <v>-2.0979999999999999</v>
      </c>
    </row>
    <row r="187" spans="1:21" hidden="1" x14ac:dyDescent="0.25">
      <c r="A187" s="1" t="str">
        <f t="shared" si="23"/>
        <v>small 1.45hz</v>
      </c>
      <c r="B187" s="1">
        <v>8</v>
      </c>
      <c r="C187" s="1">
        <f t="shared" si="24"/>
        <v>1.0425</v>
      </c>
      <c r="I187" s="1" t="s">
        <v>65</v>
      </c>
      <c r="J187" s="1">
        <v>488</v>
      </c>
      <c r="K187" s="1">
        <v>4.8899999999999997</v>
      </c>
      <c r="L187" s="1">
        <v>0.88900000000000001</v>
      </c>
      <c r="M187" s="1">
        <v>521</v>
      </c>
      <c r="N187" s="1">
        <v>5.22</v>
      </c>
      <c r="O187" s="1">
        <v>-1.196</v>
      </c>
      <c r="P187" s="1">
        <v>490</v>
      </c>
      <c r="Q187" s="1">
        <v>4.91</v>
      </c>
      <c r="R187" s="1">
        <v>0.33200000000000002</v>
      </c>
      <c r="S187" s="1">
        <v>523</v>
      </c>
      <c r="T187" s="1">
        <v>5.24</v>
      </c>
      <c r="U187" s="1">
        <v>-2.0979999999999999</v>
      </c>
    </row>
    <row r="188" spans="1:21" hidden="1" x14ac:dyDescent="0.25">
      <c r="A188" s="1" t="str">
        <f t="shared" si="23"/>
        <v>small 1.45hz</v>
      </c>
      <c r="B188" s="1">
        <v>9</v>
      </c>
      <c r="C188" s="1">
        <f t="shared" si="24"/>
        <v>1.0345</v>
      </c>
      <c r="I188" s="1" t="s">
        <v>65</v>
      </c>
      <c r="J188" s="1">
        <v>554</v>
      </c>
      <c r="K188" s="1">
        <v>5.55</v>
      </c>
      <c r="L188" s="1">
        <v>0.878</v>
      </c>
      <c r="M188" s="1">
        <v>587</v>
      </c>
      <c r="N188" s="1">
        <v>5.88</v>
      </c>
      <c r="O188" s="1">
        <v>-1.1910000000000001</v>
      </c>
      <c r="P188" s="1">
        <v>556</v>
      </c>
      <c r="Q188" s="1">
        <v>5.57</v>
      </c>
      <c r="R188" s="1">
        <v>0.33300000000000002</v>
      </c>
      <c r="S188" s="1">
        <v>589</v>
      </c>
      <c r="T188" s="1">
        <v>5.9</v>
      </c>
      <c r="U188" s="1">
        <v>-2.0960000000000001</v>
      </c>
    </row>
    <row r="189" spans="1:21" hidden="1" x14ac:dyDescent="0.25">
      <c r="A189" s="1" t="str">
        <f t="shared" si="23"/>
        <v>small 1.45hz</v>
      </c>
      <c r="B189" s="1">
        <v>10</v>
      </c>
      <c r="C189" s="1">
        <f t="shared" si="24"/>
        <v>1.0699999999999998</v>
      </c>
      <c r="I189" s="1" t="s">
        <v>65</v>
      </c>
      <c r="J189" s="1">
        <v>620</v>
      </c>
      <c r="K189" s="1">
        <v>6.21</v>
      </c>
      <c r="L189" s="1">
        <v>0.88100000000000001</v>
      </c>
      <c r="M189" s="1">
        <v>657</v>
      </c>
      <c r="N189" s="1">
        <v>6.58</v>
      </c>
      <c r="O189" s="1">
        <v>-1.2589999999999999</v>
      </c>
      <c r="P189" s="1">
        <v>622</v>
      </c>
      <c r="Q189" s="1">
        <v>6.23</v>
      </c>
      <c r="R189" s="1">
        <v>0.33300000000000002</v>
      </c>
      <c r="S189" s="1">
        <v>655</v>
      </c>
      <c r="T189" s="1">
        <v>6.56</v>
      </c>
      <c r="U189" s="1">
        <v>-2.0960000000000001</v>
      </c>
    </row>
    <row r="190" spans="1:21" hidden="1" x14ac:dyDescent="0.25">
      <c r="A190" s="1" t="str">
        <f t="shared" si="23"/>
        <v>small 1.45hz</v>
      </c>
      <c r="B190" s="1">
        <v>11</v>
      </c>
      <c r="C190" s="1">
        <f t="shared" si="24"/>
        <v>1.0345</v>
      </c>
      <c r="I190" s="1" t="s">
        <v>65</v>
      </c>
      <c r="J190" s="1">
        <v>686</v>
      </c>
      <c r="K190" s="1">
        <v>6.87</v>
      </c>
      <c r="L190" s="1">
        <v>0.879</v>
      </c>
      <c r="M190" s="1">
        <v>719</v>
      </c>
      <c r="N190" s="1">
        <v>7.2</v>
      </c>
      <c r="O190" s="1">
        <v>-1.19</v>
      </c>
      <c r="P190" s="1">
        <v>688</v>
      </c>
      <c r="Q190" s="1">
        <v>6.89</v>
      </c>
      <c r="R190" s="1">
        <v>0.33400000000000002</v>
      </c>
      <c r="S190" s="1">
        <v>721</v>
      </c>
      <c r="T190" s="1">
        <v>7.22</v>
      </c>
      <c r="U190" s="1">
        <v>-2.097</v>
      </c>
    </row>
    <row r="191" spans="1:21" hidden="1" x14ac:dyDescent="0.25">
      <c r="A191" s="1" t="str">
        <f t="shared" si="23"/>
        <v>small 1.45hz</v>
      </c>
      <c r="B191" s="1">
        <v>12</v>
      </c>
      <c r="C191" s="1">
        <f t="shared" si="24"/>
        <v>1.0435000000000001</v>
      </c>
      <c r="I191" s="1" t="s">
        <v>65</v>
      </c>
      <c r="J191" s="1">
        <v>752</v>
      </c>
      <c r="K191" s="1">
        <v>7.53</v>
      </c>
      <c r="L191" s="1">
        <v>0.88400000000000001</v>
      </c>
      <c r="M191" s="1">
        <v>785</v>
      </c>
      <c r="N191" s="1">
        <v>7.86</v>
      </c>
      <c r="O191" s="1">
        <v>-1.2030000000000001</v>
      </c>
      <c r="P191" s="1">
        <v>754</v>
      </c>
      <c r="Q191" s="1">
        <v>7.55</v>
      </c>
      <c r="R191" s="1">
        <v>0.33400000000000002</v>
      </c>
      <c r="S191" s="1">
        <v>787</v>
      </c>
      <c r="T191" s="1">
        <v>7.88</v>
      </c>
      <c r="U191" s="1">
        <v>-2.097</v>
      </c>
    </row>
    <row r="192" spans="1:21" hidden="1" x14ac:dyDescent="0.25">
      <c r="A192" s="1" t="str">
        <f t="shared" si="23"/>
        <v>small 1.45hz</v>
      </c>
      <c r="B192" s="1">
        <v>13</v>
      </c>
      <c r="C192" s="1">
        <f t="shared" si="24"/>
        <v>1.0475000000000001</v>
      </c>
      <c r="I192" s="1" t="s">
        <v>65</v>
      </c>
      <c r="J192" s="1">
        <v>818</v>
      </c>
      <c r="K192" s="1">
        <v>8.19</v>
      </c>
      <c r="L192" s="1">
        <v>0.89</v>
      </c>
      <c r="M192" s="1">
        <v>847</v>
      </c>
      <c r="N192" s="1">
        <v>8.48</v>
      </c>
      <c r="O192" s="1">
        <v>-1.2050000000000001</v>
      </c>
      <c r="P192" s="1">
        <v>819</v>
      </c>
      <c r="Q192" s="1">
        <v>8.1999999999999993</v>
      </c>
      <c r="R192" s="1">
        <v>0.33300000000000002</v>
      </c>
      <c r="S192" s="1">
        <v>853</v>
      </c>
      <c r="T192" s="1">
        <v>8.5399999999999991</v>
      </c>
      <c r="U192" s="1">
        <v>-2.097</v>
      </c>
    </row>
    <row r="193" spans="1:21" hidden="1" x14ac:dyDescent="0.25">
      <c r="A193" s="1" t="str">
        <f t="shared" si="23"/>
        <v>small 1.45hz</v>
      </c>
      <c r="B193" s="1">
        <v>14</v>
      </c>
      <c r="C193" s="1">
        <f t="shared" si="24"/>
        <v>1.0405</v>
      </c>
      <c r="I193" s="1" t="s">
        <v>65</v>
      </c>
      <c r="J193" s="1">
        <v>884</v>
      </c>
      <c r="K193" s="1">
        <v>8.85</v>
      </c>
      <c r="L193" s="1">
        <v>0.876</v>
      </c>
      <c r="M193" s="1">
        <v>912</v>
      </c>
      <c r="N193" s="1">
        <v>9.1300000000000008</v>
      </c>
      <c r="O193" s="1">
        <v>-1.2050000000000001</v>
      </c>
      <c r="P193" s="1">
        <v>885</v>
      </c>
      <c r="Q193" s="1">
        <v>8.86</v>
      </c>
      <c r="R193" s="1">
        <v>0.33300000000000002</v>
      </c>
      <c r="S193" s="1">
        <v>919</v>
      </c>
      <c r="T193" s="1">
        <v>9.1999999999999993</v>
      </c>
      <c r="U193" s="1">
        <v>-2.0960000000000001</v>
      </c>
    </row>
    <row r="194" spans="1:21" hidden="1" x14ac:dyDescent="0.25">
      <c r="A194" s="1" t="str">
        <f t="shared" si="23"/>
        <v>small 1.45hz</v>
      </c>
      <c r="B194" s="1">
        <v>15</v>
      </c>
      <c r="C194" s="1">
        <f t="shared" si="24"/>
        <v>1.0965</v>
      </c>
      <c r="I194" s="1" t="s">
        <v>65</v>
      </c>
      <c r="J194" s="1">
        <v>950</v>
      </c>
      <c r="K194" s="1">
        <v>9.51</v>
      </c>
      <c r="L194" s="1">
        <v>0.88500000000000001</v>
      </c>
      <c r="M194" s="1">
        <v>987</v>
      </c>
      <c r="N194" s="1">
        <v>9.8800000000000008</v>
      </c>
      <c r="O194" s="1">
        <v>-1.3080000000000001</v>
      </c>
      <c r="P194" s="1">
        <v>951</v>
      </c>
      <c r="Q194" s="1">
        <v>9.52</v>
      </c>
      <c r="R194" s="1">
        <v>0.33300000000000002</v>
      </c>
      <c r="S194" s="1">
        <v>985</v>
      </c>
      <c r="T194" s="1">
        <v>9.86</v>
      </c>
      <c r="U194" s="1">
        <v>-2.0960000000000001</v>
      </c>
    </row>
    <row r="195" spans="1:21" hidden="1" x14ac:dyDescent="0.25">
      <c r="A195" s="1" t="str">
        <f t="shared" si="23"/>
        <v>small 1.45hz</v>
      </c>
      <c r="B195" s="1">
        <v>16</v>
      </c>
      <c r="C195" s="1">
        <f t="shared" si="24"/>
        <v>1.0369999999999999</v>
      </c>
      <c r="I195" s="1" t="s">
        <v>65</v>
      </c>
      <c r="J195" s="1">
        <v>1016</v>
      </c>
      <c r="K195" s="1">
        <v>10.17</v>
      </c>
      <c r="L195" s="1">
        <v>0.876</v>
      </c>
      <c r="M195" s="1">
        <v>1048</v>
      </c>
      <c r="N195" s="1">
        <v>10.49</v>
      </c>
      <c r="O195" s="1">
        <v>-1.198</v>
      </c>
      <c r="P195" s="1">
        <v>1017</v>
      </c>
      <c r="Q195" s="1">
        <v>10.18</v>
      </c>
      <c r="R195" s="1">
        <v>0.33300000000000002</v>
      </c>
      <c r="S195" s="1">
        <v>1051</v>
      </c>
      <c r="T195" s="1">
        <v>10.52</v>
      </c>
      <c r="U195" s="1">
        <v>-2.097</v>
      </c>
    </row>
    <row r="196" spans="1:21" hidden="1" x14ac:dyDescent="0.25">
      <c r="A196" s="1" t="str">
        <f t="shared" si="23"/>
        <v>small 1.45hz</v>
      </c>
      <c r="B196" s="1">
        <v>17</v>
      </c>
      <c r="C196" s="1">
        <f t="shared" si="24"/>
        <v>1.04</v>
      </c>
      <c r="I196" s="1" t="s">
        <v>65</v>
      </c>
      <c r="J196" s="1">
        <v>1082</v>
      </c>
      <c r="K196" s="1">
        <v>10.83</v>
      </c>
      <c r="L196" s="1">
        <v>0.872</v>
      </c>
      <c r="M196" s="1">
        <v>1114</v>
      </c>
      <c r="N196" s="1">
        <v>11.15</v>
      </c>
      <c r="O196" s="1">
        <v>-1.208</v>
      </c>
      <c r="P196" s="1">
        <v>1083</v>
      </c>
      <c r="Q196" s="1">
        <v>10.84</v>
      </c>
      <c r="R196" s="1">
        <v>0.33400000000000002</v>
      </c>
      <c r="S196" s="1">
        <v>1117</v>
      </c>
      <c r="T196" s="1">
        <v>11.18</v>
      </c>
      <c r="U196" s="1">
        <v>-2.0960000000000001</v>
      </c>
    </row>
    <row r="197" spans="1:21" hidden="1" x14ac:dyDescent="0.25">
      <c r="A197" s="1" t="str">
        <f t="shared" si="23"/>
        <v>small 1.45hz</v>
      </c>
      <c r="B197" s="1">
        <v>18</v>
      </c>
      <c r="C197" s="1">
        <f t="shared" si="24"/>
        <v>1.0415000000000001</v>
      </c>
      <c r="I197" s="1" t="s">
        <v>65</v>
      </c>
      <c r="J197" s="1">
        <v>1148</v>
      </c>
      <c r="K197" s="1">
        <v>11.49</v>
      </c>
      <c r="L197" s="1">
        <v>0.88600000000000001</v>
      </c>
      <c r="M197" s="1">
        <v>1180</v>
      </c>
      <c r="N197" s="1">
        <v>11.81</v>
      </c>
      <c r="O197" s="1">
        <v>-1.1970000000000001</v>
      </c>
      <c r="P197" s="1">
        <v>1149</v>
      </c>
      <c r="Q197" s="1">
        <v>11.5</v>
      </c>
      <c r="R197" s="1">
        <v>0.33400000000000002</v>
      </c>
      <c r="S197" s="1">
        <v>1182</v>
      </c>
      <c r="T197" s="1">
        <v>11.83</v>
      </c>
      <c r="U197" s="1">
        <v>-2.0939999999999999</v>
      </c>
    </row>
    <row r="198" spans="1:21" hidden="1" x14ac:dyDescent="0.25">
      <c r="A198" s="1" t="str">
        <f t="shared" si="23"/>
        <v>small 1.45hz</v>
      </c>
      <c r="B198" s="1">
        <v>19</v>
      </c>
      <c r="C198" s="1">
        <f t="shared" si="24"/>
        <v>1.036</v>
      </c>
      <c r="I198" s="1" t="s">
        <v>65</v>
      </c>
      <c r="J198" s="1">
        <v>1213</v>
      </c>
      <c r="K198" s="1">
        <v>12.14</v>
      </c>
      <c r="L198" s="1">
        <v>0.878</v>
      </c>
      <c r="M198" s="1">
        <v>1246</v>
      </c>
      <c r="N198" s="1">
        <v>12.47</v>
      </c>
      <c r="O198" s="1">
        <v>-1.194</v>
      </c>
      <c r="P198" s="1">
        <v>1215</v>
      </c>
      <c r="Q198" s="1">
        <v>12.16</v>
      </c>
      <c r="R198" s="1">
        <v>0.33300000000000002</v>
      </c>
      <c r="S198" s="1">
        <v>1248</v>
      </c>
      <c r="T198" s="1">
        <v>12.49</v>
      </c>
      <c r="U198" s="1">
        <v>-2.0960000000000001</v>
      </c>
    </row>
    <row r="199" spans="1:21" hidden="1" x14ac:dyDescent="0.25">
      <c r="A199" s="1" t="str">
        <f t="shared" si="23"/>
        <v>small 1.45hz</v>
      </c>
      <c r="B199" s="1">
        <v>20</v>
      </c>
      <c r="C199" s="1">
        <f t="shared" si="24"/>
        <v>1.0405</v>
      </c>
      <c r="I199" s="1" t="s">
        <v>65</v>
      </c>
      <c r="J199" s="1">
        <v>1280</v>
      </c>
      <c r="K199" s="1">
        <v>12.81</v>
      </c>
      <c r="L199" s="1">
        <v>0.88100000000000001</v>
      </c>
      <c r="M199" s="1">
        <v>1312</v>
      </c>
      <c r="N199" s="1">
        <v>13.13</v>
      </c>
      <c r="O199" s="1">
        <v>-1.2</v>
      </c>
      <c r="P199" s="1">
        <v>1281</v>
      </c>
      <c r="Q199" s="1">
        <v>12.82</v>
      </c>
      <c r="R199" s="1">
        <v>0.33300000000000002</v>
      </c>
      <c r="S199" s="1">
        <v>1314</v>
      </c>
      <c r="T199" s="1">
        <v>13.15</v>
      </c>
      <c r="U199" s="1">
        <v>-2.097</v>
      </c>
    </row>
    <row r="200" spans="1:21" hidden="1" x14ac:dyDescent="0.25">
      <c r="A200" s="1" t="str">
        <f t="shared" si="23"/>
        <v>small 1.45hz</v>
      </c>
      <c r="B200" s="1">
        <v>21</v>
      </c>
      <c r="C200" s="1">
        <f t="shared" si="24"/>
        <v>1.044</v>
      </c>
      <c r="I200" s="1" t="s">
        <v>65</v>
      </c>
      <c r="J200" s="1">
        <v>1345</v>
      </c>
      <c r="K200" s="1">
        <v>13.46</v>
      </c>
      <c r="L200" s="1">
        <v>0.873</v>
      </c>
      <c r="M200" s="1">
        <v>1378</v>
      </c>
      <c r="N200" s="1">
        <v>13.79</v>
      </c>
      <c r="O200" s="1">
        <v>-1.2150000000000001</v>
      </c>
      <c r="P200" s="1">
        <v>1347</v>
      </c>
      <c r="Q200" s="1">
        <v>13.48</v>
      </c>
      <c r="R200" s="1">
        <v>0.33400000000000002</v>
      </c>
      <c r="S200" s="1">
        <v>1380</v>
      </c>
      <c r="T200" s="1">
        <v>13.81</v>
      </c>
      <c r="U200" s="1">
        <v>-2.097</v>
      </c>
    </row>
    <row r="201" spans="1:21" hidden="1" x14ac:dyDescent="0.25">
      <c r="A201" s="1" t="str">
        <f t="shared" si="23"/>
        <v>small 1.45hz</v>
      </c>
      <c r="B201" s="1">
        <v>22</v>
      </c>
      <c r="C201" s="1">
        <f t="shared" si="24"/>
        <v>1.0705</v>
      </c>
      <c r="I201" s="1" t="s">
        <v>65</v>
      </c>
      <c r="J201" s="1">
        <v>1411</v>
      </c>
      <c r="K201" s="1">
        <v>14.12</v>
      </c>
      <c r="L201" s="1">
        <v>0.879</v>
      </c>
      <c r="M201" s="1">
        <v>1448</v>
      </c>
      <c r="N201" s="1">
        <v>14.49</v>
      </c>
      <c r="O201" s="1">
        <v>-1.262</v>
      </c>
      <c r="P201" s="1">
        <v>1413</v>
      </c>
      <c r="Q201" s="1">
        <v>14.14</v>
      </c>
      <c r="R201" s="1">
        <v>0.33400000000000002</v>
      </c>
      <c r="S201" s="1">
        <v>1446</v>
      </c>
      <c r="T201" s="1">
        <v>14.47</v>
      </c>
      <c r="U201" s="1">
        <v>-2.0979999999999999</v>
      </c>
    </row>
    <row r="202" spans="1:21" hidden="1" x14ac:dyDescent="0.25">
      <c r="A202" s="1" t="str">
        <f t="shared" si="23"/>
        <v>small 1.45hz</v>
      </c>
      <c r="B202" s="1">
        <v>23</v>
      </c>
      <c r="C202" s="1">
        <f t="shared" si="24"/>
        <v>1.028</v>
      </c>
      <c r="I202" s="1" t="s">
        <v>65</v>
      </c>
      <c r="J202" s="1">
        <v>1477</v>
      </c>
      <c r="K202" s="1">
        <v>14.78</v>
      </c>
      <c r="L202" s="1">
        <v>0.86699999999999999</v>
      </c>
      <c r="M202" s="1">
        <v>1510</v>
      </c>
      <c r="N202" s="1">
        <v>15.11</v>
      </c>
      <c r="O202" s="1">
        <v>-1.1890000000000001</v>
      </c>
      <c r="P202" s="1">
        <v>1479</v>
      </c>
      <c r="Q202" s="1">
        <v>14.8</v>
      </c>
      <c r="R202" s="1">
        <v>0.33300000000000002</v>
      </c>
      <c r="S202" s="1">
        <v>1512</v>
      </c>
      <c r="T202" s="1">
        <v>15.13</v>
      </c>
      <c r="U202" s="1">
        <v>-2.0960000000000001</v>
      </c>
    </row>
    <row r="203" spans="1:21" hidden="1" x14ac:dyDescent="0.25">
      <c r="A203" s="1" t="str">
        <f t="shared" si="23"/>
        <v>small 1.45hz</v>
      </c>
      <c r="B203" s="1">
        <v>24</v>
      </c>
      <c r="C203" s="1">
        <f t="shared" si="24"/>
        <v>1.0365</v>
      </c>
      <c r="I203" s="1" t="s">
        <v>65</v>
      </c>
      <c r="J203" s="1">
        <v>1543</v>
      </c>
      <c r="K203" s="1">
        <v>15.44</v>
      </c>
      <c r="L203" s="1">
        <v>0.878</v>
      </c>
      <c r="M203" s="1">
        <v>1576</v>
      </c>
      <c r="N203" s="1">
        <v>15.77</v>
      </c>
      <c r="O203" s="1">
        <v>-1.1950000000000001</v>
      </c>
      <c r="P203" s="1">
        <v>1545</v>
      </c>
      <c r="Q203" s="1">
        <v>15.46</v>
      </c>
      <c r="R203" s="1">
        <v>0.33300000000000002</v>
      </c>
      <c r="S203" s="1">
        <v>1578</v>
      </c>
      <c r="T203" s="1">
        <v>15.79</v>
      </c>
      <c r="U203" s="1">
        <v>-2.0979999999999999</v>
      </c>
    </row>
    <row r="204" spans="1:21" hidden="1" x14ac:dyDescent="0.25">
      <c r="A204" s="1" t="str">
        <f t="shared" si="23"/>
        <v>big 0.25hz</v>
      </c>
      <c r="B204" s="1">
        <v>1</v>
      </c>
      <c r="C204" s="1">
        <f t="shared" si="24"/>
        <v>1.679</v>
      </c>
      <c r="I204" s="1" t="s">
        <v>66</v>
      </c>
      <c r="J204" s="1">
        <v>303</v>
      </c>
      <c r="K204" s="1">
        <v>3.04</v>
      </c>
      <c r="L204" s="1">
        <v>1.502</v>
      </c>
      <c r="M204" s="1">
        <v>94</v>
      </c>
      <c r="N204" s="1">
        <v>0.95</v>
      </c>
      <c r="O204" s="1">
        <v>-1.8560000000000001</v>
      </c>
      <c r="P204" s="1">
        <v>120</v>
      </c>
      <c r="Q204" s="1">
        <v>1.21</v>
      </c>
      <c r="R204" s="1">
        <v>0.34699999999999998</v>
      </c>
      <c r="S204" s="1">
        <v>321</v>
      </c>
      <c r="T204" s="1">
        <v>3.22</v>
      </c>
      <c r="U204" s="1">
        <v>-2.1080000000000001</v>
      </c>
    </row>
    <row r="205" spans="1:21" hidden="1" x14ac:dyDescent="0.25">
      <c r="A205" s="1" t="str">
        <f t="shared" si="23"/>
        <v>big 0.25hz</v>
      </c>
      <c r="B205" s="1">
        <v>2</v>
      </c>
      <c r="C205" s="1">
        <f t="shared" si="24"/>
        <v>1.6724999999999999</v>
      </c>
      <c r="I205" s="1" t="s">
        <v>66</v>
      </c>
      <c r="J205" s="1">
        <v>702</v>
      </c>
      <c r="K205" s="1">
        <v>7.03</v>
      </c>
      <c r="L205" s="1">
        <v>1.498</v>
      </c>
      <c r="M205" s="1">
        <v>490</v>
      </c>
      <c r="N205" s="1">
        <v>4.91</v>
      </c>
      <c r="O205" s="1">
        <v>-1.847</v>
      </c>
      <c r="P205" s="1">
        <v>515</v>
      </c>
      <c r="Q205" s="1">
        <v>5.16</v>
      </c>
      <c r="R205" s="1">
        <v>0.34799999999999998</v>
      </c>
      <c r="S205" s="1">
        <v>715</v>
      </c>
      <c r="T205" s="1">
        <v>7.16</v>
      </c>
      <c r="U205" s="1">
        <v>-2.1070000000000002</v>
      </c>
    </row>
    <row r="206" spans="1:21" hidden="1" x14ac:dyDescent="0.25">
      <c r="A206" s="1" t="str">
        <f t="shared" si="23"/>
        <v>big 0.25hz</v>
      </c>
      <c r="B206" s="1">
        <v>3</v>
      </c>
      <c r="C206" s="1">
        <f t="shared" si="24"/>
        <v>1.6800000000000002</v>
      </c>
      <c r="I206" s="1" t="s">
        <v>66</v>
      </c>
      <c r="J206" s="1">
        <v>1123</v>
      </c>
      <c r="K206" s="1">
        <v>11.24</v>
      </c>
      <c r="L206" s="1">
        <v>1.4990000000000001</v>
      </c>
      <c r="M206" s="1">
        <v>880</v>
      </c>
      <c r="N206" s="1">
        <v>8.81</v>
      </c>
      <c r="O206" s="1">
        <v>-1.861</v>
      </c>
      <c r="P206" s="1">
        <v>910</v>
      </c>
      <c r="Q206" s="1">
        <v>9.11</v>
      </c>
      <c r="R206" s="1">
        <v>0.34699999999999998</v>
      </c>
      <c r="S206" s="1">
        <v>1110</v>
      </c>
      <c r="T206" s="1">
        <v>11.11</v>
      </c>
      <c r="U206" s="1">
        <v>-2.1070000000000002</v>
      </c>
    </row>
    <row r="207" spans="1:21" hidden="1" x14ac:dyDescent="0.25">
      <c r="A207" s="1" t="str">
        <f t="shared" si="23"/>
        <v>big 0.25hz</v>
      </c>
      <c r="B207" s="1">
        <v>4</v>
      </c>
      <c r="C207" s="1">
        <f t="shared" si="24"/>
        <v>1.6715</v>
      </c>
      <c r="I207" s="1" t="s">
        <v>66</v>
      </c>
      <c r="J207" s="1">
        <v>1534</v>
      </c>
      <c r="K207" s="1">
        <v>15.35</v>
      </c>
      <c r="L207" s="1">
        <v>1.5009999999999999</v>
      </c>
      <c r="M207" s="1">
        <v>1280</v>
      </c>
      <c r="N207" s="1">
        <v>12.81</v>
      </c>
      <c r="O207" s="1">
        <v>-1.8420000000000001</v>
      </c>
      <c r="P207" s="1">
        <v>1306</v>
      </c>
      <c r="Q207" s="1">
        <v>13.07</v>
      </c>
      <c r="R207" s="1">
        <v>0.34699999999999998</v>
      </c>
      <c r="S207" s="1">
        <v>1509</v>
      </c>
      <c r="T207" s="1">
        <v>15.1</v>
      </c>
      <c r="U207" s="1">
        <v>-2.105</v>
      </c>
    </row>
    <row r="208" spans="1:21" hidden="1" x14ac:dyDescent="0.25">
      <c r="A208" s="1" t="str">
        <f t="shared" si="23"/>
        <v>big 0.25hz</v>
      </c>
      <c r="B208" s="1">
        <v>5</v>
      </c>
      <c r="C208" s="1">
        <f t="shared" si="24"/>
        <v>1.6724999999999999</v>
      </c>
      <c r="I208" s="1" t="s">
        <v>66</v>
      </c>
      <c r="J208" s="1">
        <v>1919</v>
      </c>
      <c r="K208" s="1">
        <v>19.2</v>
      </c>
      <c r="L208" s="1">
        <v>1.5009999999999999</v>
      </c>
      <c r="M208" s="1">
        <v>1681</v>
      </c>
      <c r="N208" s="1">
        <v>16.82</v>
      </c>
      <c r="O208" s="1">
        <v>-1.8440000000000001</v>
      </c>
      <c r="P208" s="1">
        <v>1706</v>
      </c>
      <c r="Q208" s="1">
        <v>17.07</v>
      </c>
      <c r="R208" s="1">
        <v>0.34699999999999998</v>
      </c>
      <c r="S208" s="1">
        <v>1909</v>
      </c>
      <c r="T208" s="1">
        <v>19.100000000000001</v>
      </c>
      <c r="U208" s="1">
        <v>-2.109</v>
      </c>
    </row>
    <row r="209" spans="1:21" hidden="1" x14ac:dyDescent="0.25">
      <c r="A209" s="1" t="str">
        <f t="shared" si="23"/>
        <v>big 0.36hz</v>
      </c>
      <c r="B209" s="1">
        <v>1</v>
      </c>
      <c r="C209" s="1">
        <f t="shared" si="24"/>
        <v>2.3319999999999999</v>
      </c>
      <c r="I209" s="1" t="s">
        <v>67</v>
      </c>
      <c r="J209" s="1">
        <v>34</v>
      </c>
      <c r="K209" s="1">
        <v>0.35</v>
      </c>
      <c r="L209" s="1">
        <v>2.12</v>
      </c>
      <c r="M209" s="1">
        <v>150</v>
      </c>
      <c r="N209" s="1">
        <v>1.51</v>
      </c>
      <c r="O209" s="1">
        <v>-2.544</v>
      </c>
      <c r="P209" s="1">
        <v>156</v>
      </c>
      <c r="Q209" s="1">
        <v>1.57</v>
      </c>
      <c r="R209" s="1">
        <v>0.34599999999999997</v>
      </c>
      <c r="S209" s="1">
        <v>294</v>
      </c>
      <c r="T209" s="1">
        <v>2.95</v>
      </c>
      <c r="U209" s="1">
        <v>-2.101</v>
      </c>
    </row>
    <row r="210" spans="1:21" hidden="1" x14ac:dyDescent="0.25">
      <c r="A210" s="1" t="str">
        <f t="shared" si="23"/>
        <v>big 0.36hz</v>
      </c>
      <c r="B210" s="1">
        <v>2</v>
      </c>
      <c r="C210" s="1">
        <f t="shared" si="24"/>
        <v>2.3254999999999999</v>
      </c>
      <c r="I210" s="1" t="s">
        <v>67</v>
      </c>
      <c r="J210" s="1">
        <v>304</v>
      </c>
      <c r="K210" s="1">
        <v>3.05</v>
      </c>
      <c r="L210" s="1">
        <v>2.133</v>
      </c>
      <c r="M210" s="1">
        <v>421</v>
      </c>
      <c r="N210" s="1">
        <v>4.22</v>
      </c>
      <c r="O210" s="1">
        <v>-2.5179999999999998</v>
      </c>
      <c r="P210" s="1">
        <v>427</v>
      </c>
      <c r="Q210" s="1">
        <v>4.28</v>
      </c>
      <c r="R210" s="1">
        <v>0.35</v>
      </c>
      <c r="S210" s="1">
        <v>565</v>
      </c>
      <c r="T210" s="1">
        <v>5.66</v>
      </c>
      <c r="U210" s="1">
        <v>-2.1019999999999999</v>
      </c>
    </row>
    <row r="211" spans="1:21" hidden="1" x14ac:dyDescent="0.25">
      <c r="A211" s="1" t="str">
        <f t="shared" si="23"/>
        <v>big 0.36hz</v>
      </c>
      <c r="B211" s="1">
        <v>3</v>
      </c>
      <c r="C211" s="1">
        <f t="shared" si="24"/>
        <v>2.3205</v>
      </c>
      <c r="I211" s="1" t="s">
        <v>67</v>
      </c>
      <c r="J211" s="1">
        <v>574</v>
      </c>
      <c r="K211" s="1">
        <v>5.75</v>
      </c>
      <c r="L211" s="1">
        <v>2.1240000000000001</v>
      </c>
      <c r="M211" s="1">
        <v>689</v>
      </c>
      <c r="N211" s="1">
        <v>6.9</v>
      </c>
      <c r="O211" s="1">
        <v>-2.5169999999999999</v>
      </c>
      <c r="P211" s="1">
        <v>697</v>
      </c>
      <c r="Q211" s="1">
        <v>6.98</v>
      </c>
      <c r="R211" s="1">
        <v>0.34799999999999998</v>
      </c>
      <c r="S211" s="1">
        <v>834</v>
      </c>
      <c r="T211" s="1">
        <v>8.35</v>
      </c>
      <c r="U211" s="1">
        <v>-2.105</v>
      </c>
    </row>
    <row r="212" spans="1:21" hidden="1" x14ac:dyDescent="0.25">
      <c r="A212" s="1" t="str">
        <f t="shared" si="23"/>
        <v>big 0.36hz</v>
      </c>
      <c r="B212" s="1">
        <v>4</v>
      </c>
      <c r="C212" s="1">
        <f t="shared" si="24"/>
        <v>2.3239999999999998</v>
      </c>
      <c r="I212" s="1" t="s">
        <v>67</v>
      </c>
      <c r="J212" s="1">
        <v>845</v>
      </c>
      <c r="K212" s="1">
        <v>8.4600000000000009</v>
      </c>
      <c r="L212" s="1">
        <v>2.1360000000000001</v>
      </c>
      <c r="M212" s="1">
        <v>960</v>
      </c>
      <c r="N212" s="1">
        <v>9.61</v>
      </c>
      <c r="O212" s="1">
        <v>-2.512</v>
      </c>
      <c r="P212" s="1">
        <v>967</v>
      </c>
      <c r="Q212" s="1">
        <v>9.68</v>
      </c>
      <c r="R212" s="1">
        <v>0.34799999999999998</v>
      </c>
      <c r="S212" s="1">
        <v>1105</v>
      </c>
      <c r="T212" s="1">
        <v>11.06</v>
      </c>
      <c r="U212" s="1">
        <v>-2.1019999999999999</v>
      </c>
    </row>
    <row r="213" spans="1:21" hidden="1" x14ac:dyDescent="0.25">
      <c r="A213" s="1" t="str">
        <f t="shared" si="23"/>
        <v>big 0.36hz</v>
      </c>
      <c r="B213" s="1">
        <v>5</v>
      </c>
      <c r="C213" s="1">
        <f t="shared" si="24"/>
        <v>2.323</v>
      </c>
      <c r="I213" s="1" t="s">
        <v>67</v>
      </c>
      <c r="J213" s="1">
        <v>1116</v>
      </c>
      <c r="K213" s="1">
        <v>11.17</v>
      </c>
      <c r="L213" s="1">
        <v>2.129</v>
      </c>
      <c r="M213" s="1">
        <v>1230</v>
      </c>
      <c r="N213" s="1">
        <v>12.31</v>
      </c>
      <c r="O213" s="1">
        <v>-2.5169999999999999</v>
      </c>
      <c r="P213" s="1">
        <v>1237</v>
      </c>
      <c r="Q213" s="1">
        <v>12.38</v>
      </c>
      <c r="R213" s="1">
        <v>0.34699999999999998</v>
      </c>
      <c r="S213" s="1">
        <v>1375</v>
      </c>
      <c r="T213" s="1">
        <v>13.76</v>
      </c>
      <c r="U213" s="1">
        <v>-2.1019999999999999</v>
      </c>
    </row>
    <row r="214" spans="1:21" hidden="1" x14ac:dyDescent="0.25">
      <c r="A214" s="1" t="str">
        <f t="shared" si="23"/>
        <v>big 0.36hz</v>
      </c>
      <c r="B214" s="1">
        <v>6</v>
      </c>
      <c r="C214" s="1">
        <f t="shared" si="24"/>
        <v>2.3135000000000003</v>
      </c>
      <c r="I214" s="1" t="s">
        <v>67</v>
      </c>
      <c r="J214" s="1">
        <v>1386</v>
      </c>
      <c r="K214" s="1">
        <v>13.87</v>
      </c>
      <c r="L214" s="1">
        <v>2.1560000000000001</v>
      </c>
      <c r="M214" s="1">
        <v>1499</v>
      </c>
      <c r="N214" s="1">
        <v>15</v>
      </c>
      <c r="O214" s="1">
        <v>-2.4710000000000001</v>
      </c>
      <c r="P214" s="1">
        <v>1507</v>
      </c>
      <c r="Q214" s="1">
        <v>15.08</v>
      </c>
      <c r="R214" s="1">
        <v>0.34499999999999997</v>
      </c>
      <c r="S214" s="1">
        <v>1645</v>
      </c>
      <c r="T214" s="1">
        <v>16.46</v>
      </c>
      <c r="U214" s="1">
        <v>-2.1019999999999999</v>
      </c>
    </row>
    <row r="215" spans="1:21" hidden="1" x14ac:dyDescent="0.25">
      <c r="A215" s="1" t="str">
        <f t="shared" si="23"/>
        <v>big 0.36hz</v>
      </c>
      <c r="B215" s="1">
        <v>7</v>
      </c>
      <c r="C215" s="1">
        <f t="shared" si="24"/>
        <v>2.3659999999999997</v>
      </c>
      <c r="I215" s="1" t="s">
        <v>67</v>
      </c>
      <c r="J215" s="1">
        <v>1656</v>
      </c>
      <c r="K215" s="1">
        <v>16.57</v>
      </c>
      <c r="L215" s="1">
        <v>2.2149999999999999</v>
      </c>
      <c r="M215" s="1">
        <v>1770</v>
      </c>
      <c r="N215" s="1">
        <v>17.71</v>
      </c>
      <c r="O215" s="1">
        <v>-2.5169999999999999</v>
      </c>
      <c r="P215" s="1">
        <v>1777</v>
      </c>
      <c r="Q215" s="1">
        <v>17.78</v>
      </c>
      <c r="R215" s="1">
        <v>0.34599999999999997</v>
      </c>
      <c r="S215" s="1">
        <v>1913</v>
      </c>
      <c r="T215" s="1">
        <v>19.14</v>
      </c>
      <c r="U215" s="1">
        <v>-2.1019999999999999</v>
      </c>
    </row>
    <row r="216" spans="1:21" hidden="1" x14ac:dyDescent="0.25">
      <c r="A216" s="1" t="str">
        <f t="shared" si="23"/>
        <v>big 0.45hz</v>
      </c>
      <c r="B216" s="1">
        <v>1</v>
      </c>
      <c r="C216" s="1">
        <f t="shared" si="24"/>
        <v>2.7410000000000001</v>
      </c>
      <c r="I216" s="1" t="s">
        <v>68</v>
      </c>
      <c r="J216" s="1">
        <v>166</v>
      </c>
      <c r="K216" s="1">
        <v>1.67</v>
      </c>
      <c r="L216" s="1">
        <v>2.4510000000000001</v>
      </c>
      <c r="M216" s="1">
        <v>58</v>
      </c>
      <c r="N216" s="1">
        <v>0.59</v>
      </c>
      <c r="O216" s="1">
        <v>-3.0310000000000001</v>
      </c>
      <c r="P216" s="1">
        <v>53</v>
      </c>
      <c r="Q216" s="1">
        <v>0.54</v>
      </c>
      <c r="R216" s="1">
        <v>0.34399999999999997</v>
      </c>
      <c r="S216" s="1">
        <v>162</v>
      </c>
      <c r="T216" s="1">
        <v>1.63</v>
      </c>
      <c r="U216" s="1">
        <v>-2.1040000000000001</v>
      </c>
    </row>
    <row r="217" spans="1:21" hidden="1" x14ac:dyDescent="0.25">
      <c r="A217" s="1" t="str">
        <f t="shared" si="23"/>
        <v>big 0.45hz</v>
      </c>
      <c r="B217" s="1">
        <v>2</v>
      </c>
      <c r="C217" s="1">
        <f t="shared" si="24"/>
        <v>2.7045000000000003</v>
      </c>
      <c r="I217" s="1" t="s">
        <v>68</v>
      </c>
      <c r="J217" s="1">
        <v>380</v>
      </c>
      <c r="K217" s="1">
        <v>3.81</v>
      </c>
      <c r="L217" s="1">
        <v>2.3450000000000002</v>
      </c>
      <c r="M217" s="1">
        <v>274</v>
      </c>
      <c r="N217" s="1">
        <v>2.75</v>
      </c>
      <c r="O217" s="1">
        <v>-3.0640000000000001</v>
      </c>
      <c r="P217" s="1">
        <v>268</v>
      </c>
      <c r="Q217" s="1">
        <v>2.69</v>
      </c>
      <c r="R217" s="1">
        <v>0.34300000000000003</v>
      </c>
      <c r="S217" s="1">
        <v>379</v>
      </c>
      <c r="T217" s="1">
        <v>3.8</v>
      </c>
      <c r="U217" s="1">
        <v>-2.1030000000000002</v>
      </c>
    </row>
    <row r="218" spans="1:21" hidden="1" x14ac:dyDescent="0.25">
      <c r="A218" s="1" t="str">
        <f t="shared" si="23"/>
        <v>big 0.45hz</v>
      </c>
      <c r="B218" s="1">
        <v>3</v>
      </c>
      <c r="C218" s="1">
        <f t="shared" si="24"/>
        <v>2.6905000000000001</v>
      </c>
      <c r="I218" s="1" t="s">
        <v>68</v>
      </c>
      <c r="J218" s="1">
        <v>596</v>
      </c>
      <c r="K218" s="1">
        <v>5.97</v>
      </c>
      <c r="L218" s="1">
        <v>2.351</v>
      </c>
      <c r="M218" s="1">
        <v>491</v>
      </c>
      <c r="N218" s="1">
        <v>4.92</v>
      </c>
      <c r="O218" s="1">
        <v>-3.03</v>
      </c>
      <c r="P218" s="1">
        <v>486</v>
      </c>
      <c r="Q218" s="1">
        <v>4.87</v>
      </c>
      <c r="R218" s="1">
        <v>0.34100000000000003</v>
      </c>
      <c r="S218" s="1">
        <v>596</v>
      </c>
      <c r="T218" s="1">
        <v>5.97</v>
      </c>
      <c r="U218" s="1">
        <v>-2.1030000000000002</v>
      </c>
    </row>
    <row r="219" spans="1:21" hidden="1" x14ac:dyDescent="0.25">
      <c r="A219" s="1" t="str">
        <f t="shared" si="23"/>
        <v>big 0.45hz</v>
      </c>
      <c r="B219" s="1">
        <v>4</v>
      </c>
      <c r="C219" s="1">
        <f t="shared" si="24"/>
        <v>2.7294999999999998</v>
      </c>
      <c r="I219" s="1" t="s">
        <v>68</v>
      </c>
      <c r="J219" s="1">
        <v>816</v>
      </c>
      <c r="K219" s="1">
        <v>8.17</v>
      </c>
      <c r="L219" s="1">
        <v>2.4329999999999998</v>
      </c>
      <c r="M219" s="1">
        <v>709</v>
      </c>
      <c r="N219" s="1">
        <v>7.1</v>
      </c>
      <c r="O219" s="1">
        <v>-3.0259999999999998</v>
      </c>
      <c r="P219" s="1">
        <v>703</v>
      </c>
      <c r="Q219" s="1">
        <v>7.04</v>
      </c>
      <c r="R219" s="1">
        <v>0.34300000000000003</v>
      </c>
      <c r="S219" s="1">
        <v>814</v>
      </c>
      <c r="T219" s="1">
        <v>8.15</v>
      </c>
      <c r="U219" s="1">
        <v>-2.1030000000000002</v>
      </c>
    </row>
    <row r="220" spans="1:21" hidden="1" x14ac:dyDescent="0.25">
      <c r="A220" s="1" t="str">
        <f t="shared" si="23"/>
        <v>big 0.45hz</v>
      </c>
      <c r="B220" s="1">
        <v>5</v>
      </c>
      <c r="C220" s="1">
        <f t="shared" si="24"/>
        <v>2.7084999999999999</v>
      </c>
      <c r="I220" s="1" t="s">
        <v>68</v>
      </c>
      <c r="J220" s="1">
        <v>1032</v>
      </c>
      <c r="K220" s="1">
        <v>10.33</v>
      </c>
      <c r="L220" s="1">
        <v>2.3969999999999998</v>
      </c>
      <c r="M220" s="1">
        <v>926</v>
      </c>
      <c r="N220" s="1">
        <v>9.27</v>
      </c>
      <c r="O220" s="1">
        <v>-3.02</v>
      </c>
      <c r="P220" s="1">
        <v>921</v>
      </c>
      <c r="Q220" s="1">
        <v>9.2200000000000006</v>
      </c>
      <c r="R220" s="1">
        <v>0.34200000000000003</v>
      </c>
      <c r="S220" s="1">
        <v>1031</v>
      </c>
      <c r="T220" s="1">
        <v>10.32</v>
      </c>
      <c r="U220" s="1">
        <v>-2.1030000000000002</v>
      </c>
    </row>
    <row r="221" spans="1:21" hidden="1" x14ac:dyDescent="0.25">
      <c r="A221" s="1" t="str">
        <f t="shared" ref="A221:A284" si="25">I221</f>
        <v>big 0.45hz</v>
      </c>
      <c r="B221" s="1">
        <v>6</v>
      </c>
      <c r="C221" s="1">
        <f t="shared" ref="C221:C284" si="26">(L221-O221)/2</f>
        <v>2.6799999999999997</v>
      </c>
      <c r="I221" s="1" t="s">
        <v>68</v>
      </c>
      <c r="J221" s="1">
        <v>1251</v>
      </c>
      <c r="K221" s="1">
        <v>12.52</v>
      </c>
      <c r="L221" s="1">
        <v>2.34</v>
      </c>
      <c r="M221" s="1">
        <v>1143</v>
      </c>
      <c r="N221" s="1">
        <v>11.44</v>
      </c>
      <c r="O221" s="1">
        <v>-3.02</v>
      </c>
      <c r="P221" s="1">
        <v>1138</v>
      </c>
      <c r="Q221" s="1">
        <v>11.39</v>
      </c>
      <c r="R221" s="1">
        <v>0.34200000000000003</v>
      </c>
      <c r="S221" s="1">
        <v>1250</v>
      </c>
      <c r="T221" s="1">
        <v>12.51</v>
      </c>
      <c r="U221" s="1">
        <v>-2.1030000000000002</v>
      </c>
    </row>
    <row r="222" spans="1:21" hidden="1" x14ac:dyDescent="0.25">
      <c r="A222" s="1" t="str">
        <f t="shared" si="25"/>
        <v>big 0.45hz</v>
      </c>
      <c r="B222" s="1">
        <v>7</v>
      </c>
      <c r="C222" s="1">
        <f t="shared" si="26"/>
        <v>2.669</v>
      </c>
      <c r="I222" s="1" t="s">
        <v>68</v>
      </c>
      <c r="J222" s="1">
        <v>1471</v>
      </c>
      <c r="K222" s="1">
        <v>14.72</v>
      </c>
      <c r="L222" s="1">
        <v>2.34</v>
      </c>
      <c r="M222" s="1">
        <v>1363</v>
      </c>
      <c r="N222" s="1">
        <v>13.64</v>
      </c>
      <c r="O222" s="1">
        <v>-2.9980000000000002</v>
      </c>
      <c r="P222" s="1">
        <v>1357</v>
      </c>
      <c r="Q222" s="1">
        <v>13.58</v>
      </c>
      <c r="R222" s="1">
        <v>0.34699999999999998</v>
      </c>
      <c r="S222" s="1">
        <v>1469</v>
      </c>
      <c r="T222" s="1">
        <v>14.7</v>
      </c>
      <c r="U222" s="1">
        <v>-2.1030000000000002</v>
      </c>
    </row>
    <row r="223" spans="1:21" hidden="1" x14ac:dyDescent="0.25">
      <c r="A223" s="1" t="str">
        <f t="shared" si="25"/>
        <v>big 0.45hz</v>
      </c>
      <c r="B223" s="1">
        <v>8</v>
      </c>
      <c r="C223" s="1">
        <f t="shared" si="26"/>
        <v>2.6659999999999999</v>
      </c>
      <c r="I223" s="1" t="s">
        <v>68</v>
      </c>
      <c r="J223" s="1">
        <v>1689</v>
      </c>
      <c r="K223" s="1">
        <v>16.899999999999999</v>
      </c>
      <c r="L223" s="1">
        <v>2.3479999999999999</v>
      </c>
      <c r="M223" s="1">
        <v>1582</v>
      </c>
      <c r="N223" s="1">
        <v>15.83</v>
      </c>
      <c r="O223" s="1">
        <v>-2.984</v>
      </c>
      <c r="P223" s="1">
        <v>1576</v>
      </c>
      <c r="Q223" s="1">
        <v>15.77</v>
      </c>
      <c r="R223" s="1">
        <v>0.34200000000000003</v>
      </c>
      <c r="S223" s="1">
        <v>1688</v>
      </c>
      <c r="T223" s="1">
        <v>16.89</v>
      </c>
      <c r="U223" s="1">
        <v>-2.1019999999999999</v>
      </c>
    </row>
    <row r="224" spans="1:21" hidden="1" x14ac:dyDescent="0.25">
      <c r="A224" s="1" t="str">
        <f t="shared" si="25"/>
        <v>big 0.45hz</v>
      </c>
      <c r="B224" s="1">
        <v>9</v>
      </c>
      <c r="C224" s="1">
        <f t="shared" si="26"/>
        <v>2.6545000000000001</v>
      </c>
      <c r="I224" s="1" t="s">
        <v>68</v>
      </c>
      <c r="J224" s="1">
        <v>1911</v>
      </c>
      <c r="K224" s="1">
        <v>19.12</v>
      </c>
      <c r="L224" s="1">
        <v>2.3450000000000002</v>
      </c>
      <c r="M224" s="1">
        <v>1800</v>
      </c>
      <c r="N224" s="1">
        <v>18.010000000000002</v>
      </c>
      <c r="O224" s="1">
        <v>-2.964</v>
      </c>
      <c r="P224" s="1">
        <v>1796</v>
      </c>
      <c r="Q224" s="1">
        <v>17.97</v>
      </c>
      <c r="R224" s="1">
        <v>0.34200000000000003</v>
      </c>
      <c r="S224" s="1">
        <v>1907</v>
      </c>
      <c r="T224" s="1">
        <v>19.079999999999998</v>
      </c>
      <c r="U224" s="1">
        <v>-2.1030000000000002</v>
      </c>
    </row>
    <row r="225" spans="1:21" hidden="1" x14ac:dyDescent="0.25">
      <c r="A225" s="1" t="str">
        <f t="shared" si="25"/>
        <v>big 0.54hz</v>
      </c>
      <c r="B225" s="1">
        <v>1</v>
      </c>
      <c r="C225" s="1">
        <f t="shared" si="26"/>
        <v>3.6909999999999998</v>
      </c>
      <c r="I225" s="1" t="s">
        <v>69</v>
      </c>
      <c r="J225" s="1">
        <v>93</v>
      </c>
      <c r="K225" s="1">
        <v>0.94</v>
      </c>
      <c r="L225" s="1">
        <v>3.4689999999999999</v>
      </c>
      <c r="M225" s="1">
        <v>184</v>
      </c>
      <c r="N225" s="1">
        <v>1.85</v>
      </c>
      <c r="O225" s="1">
        <v>-3.9129999999999998</v>
      </c>
      <c r="P225" s="1">
        <v>179</v>
      </c>
      <c r="Q225" s="1">
        <v>1.8</v>
      </c>
      <c r="R225" s="1">
        <v>0.34599999999999997</v>
      </c>
      <c r="S225" s="1">
        <v>91</v>
      </c>
      <c r="T225" s="1">
        <v>0.92</v>
      </c>
      <c r="U225" s="1">
        <v>-2.101</v>
      </c>
    </row>
    <row r="226" spans="1:21" hidden="1" x14ac:dyDescent="0.25">
      <c r="A226" s="1" t="str">
        <f t="shared" si="25"/>
        <v>big 0.54hz</v>
      </c>
      <c r="B226" s="1">
        <v>2</v>
      </c>
      <c r="C226" s="1">
        <f t="shared" si="26"/>
        <v>3.6974999999999998</v>
      </c>
      <c r="I226" s="1" t="s">
        <v>69</v>
      </c>
      <c r="J226" s="1">
        <v>272</v>
      </c>
      <c r="K226" s="1">
        <v>2.73</v>
      </c>
      <c r="L226" s="1">
        <v>3.4769999999999999</v>
      </c>
      <c r="M226" s="1">
        <v>364</v>
      </c>
      <c r="N226" s="1">
        <v>3.65</v>
      </c>
      <c r="O226" s="1">
        <v>-3.9180000000000001</v>
      </c>
      <c r="P226" s="1">
        <v>359</v>
      </c>
      <c r="Q226" s="1">
        <v>3.6</v>
      </c>
      <c r="R226" s="1">
        <v>0.34599999999999997</v>
      </c>
      <c r="S226" s="1">
        <v>271</v>
      </c>
      <c r="T226" s="1">
        <v>2.72</v>
      </c>
      <c r="U226" s="1">
        <v>-2.101</v>
      </c>
    </row>
    <row r="227" spans="1:21" hidden="1" x14ac:dyDescent="0.25">
      <c r="A227" s="1" t="str">
        <f t="shared" si="25"/>
        <v>big 0.54hz</v>
      </c>
      <c r="B227" s="1">
        <v>3</v>
      </c>
      <c r="C227" s="1">
        <f t="shared" si="26"/>
        <v>3.7060000000000004</v>
      </c>
      <c r="I227" s="1" t="s">
        <v>69</v>
      </c>
      <c r="J227" s="1">
        <v>452</v>
      </c>
      <c r="K227" s="1">
        <v>4.53</v>
      </c>
      <c r="L227" s="1">
        <v>3.49</v>
      </c>
      <c r="M227" s="1">
        <v>544</v>
      </c>
      <c r="N227" s="1">
        <v>5.45</v>
      </c>
      <c r="O227" s="1">
        <v>-3.9220000000000002</v>
      </c>
      <c r="P227" s="1">
        <v>539</v>
      </c>
      <c r="Q227" s="1">
        <v>5.4</v>
      </c>
      <c r="R227" s="1">
        <v>0.34799999999999998</v>
      </c>
      <c r="S227" s="1">
        <v>451</v>
      </c>
      <c r="T227" s="1">
        <v>4.5199999999999996</v>
      </c>
      <c r="U227" s="1">
        <v>-2.101</v>
      </c>
    </row>
    <row r="228" spans="1:21" hidden="1" x14ac:dyDescent="0.25">
      <c r="A228" s="1" t="str">
        <f t="shared" si="25"/>
        <v>big 0.54hz</v>
      </c>
      <c r="B228" s="1">
        <v>4</v>
      </c>
      <c r="C228" s="1">
        <f t="shared" si="26"/>
        <v>3.7090000000000001</v>
      </c>
      <c r="I228" s="1" t="s">
        <v>69</v>
      </c>
      <c r="J228" s="1">
        <v>632</v>
      </c>
      <c r="K228" s="1">
        <v>6.33</v>
      </c>
      <c r="L228" s="1">
        <v>3.4950000000000001</v>
      </c>
      <c r="M228" s="1">
        <v>724</v>
      </c>
      <c r="N228" s="1">
        <v>7.25</v>
      </c>
      <c r="O228" s="1">
        <v>-3.923</v>
      </c>
      <c r="P228" s="1">
        <v>719</v>
      </c>
      <c r="Q228" s="1">
        <v>7.2</v>
      </c>
      <c r="R228" s="1">
        <v>0.34499999999999997</v>
      </c>
      <c r="S228" s="1">
        <v>630</v>
      </c>
      <c r="T228" s="1">
        <v>6.31</v>
      </c>
      <c r="U228" s="1">
        <v>-2.101</v>
      </c>
    </row>
    <row r="229" spans="1:21" hidden="1" x14ac:dyDescent="0.25">
      <c r="A229" s="1" t="str">
        <f t="shared" si="25"/>
        <v>big 0.54hz</v>
      </c>
      <c r="B229" s="1">
        <v>5</v>
      </c>
      <c r="C229" s="1">
        <f t="shared" si="26"/>
        <v>3.7184999999999997</v>
      </c>
      <c r="I229" s="1" t="s">
        <v>69</v>
      </c>
      <c r="J229" s="1">
        <v>812</v>
      </c>
      <c r="K229" s="1">
        <v>8.1300000000000008</v>
      </c>
      <c r="L229" s="1">
        <v>3.528</v>
      </c>
      <c r="M229" s="1">
        <v>903</v>
      </c>
      <c r="N229" s="1">
        <v>9.0399999999999991</v>
      </c>
      <c r="O229" s="1">
        <v>-3.9089999999999998</v>
      </c>
      <c r="P229" s="1">
        <v>899</v>
      </c>
      <c r="Q229" s="1">
        <v>9</v>
      </c>
      <c r="R229" s="1">
        <v>0.34699999999999998</v>
      </c>
      <c r="S229" s="1">
        <v>810</v>
      </c>
      <c r="T229" s="1">
        <v>8.11</v>
      </c>
      <c r="U229" s="1">
        <v>-2.101</v>
      </c>
    </row>
    <row r="230" spans="1:21" hidden="1" x14ac:dyDescent="0.25">
      <c r="A230" s="1" t="str">
        <f t="shared" si="25"/>
        <v>big 0.54hz</v>
      </c>
      <c r="B230" s="1">
        <v>6</v>
      </c>
      <c r="C230" s="1">
        <f t="shared" si="26"/>
        <v>3.6720000000000002</v>
      </c>
      <c r="I230" s="1" t="s">
        <v>69</v>
      </c>
      <c r="J230" s="1">
        <v>993</v>
      </c>
      <c r="K230" s="1">
        <v>9.94</v>
      </c>
      <c r="L230" s="1">
        <v>3.4660000000000002</v>
      </c>
      <c r="M230" s="1">
        <v>1084</v>
      </c>
      <c r="N230" s="1">
        <v>10.85</v>
      </c>
      <c r="O230" s="1">
        <v>-3.8780000000000001</v>
      </c>
      <c r="P230" s="1">
        <v>1079</v>
      </c>
      <c r="Q230" s="1">
        <v>10.8</v>
      </c>
      <c r="R230" s="1">
        <v>0.34499999999999997</v>
      </c>
      <c r="S230" s="1">
        <v>990</v>
      </c>
      <c r="T230" s="1">
        <v>9.91</v>
      </c>
      <c r="U230" s="1">
        <v>-2.1</v>
      </c>
    </row>
    <row r="231" spans="1:21" hidden="1" x14ac:dyDescent="0.25">
      <c r="A231" s="1" t="str">
        <f t="shared" si="25"/>
        <v>big 0.54hz</v>
      </c>
      <c r="B231" s="1">
        <v>7</v>
      </c>
      <c r="C231" s="1">
        <f t="shared" si="26"/>
        <v>3.6595000000000004</v>
      </c>
      <c r="I231" s="1" t="s">
        <v>69</v>
      </c>
      <c r="J231" s="1">
        <v>1174</v>
      </c>
      <c r="K231" s="1">
        <v>11.75</v>
      </c>
      <c r="L231" s="1">
        <v>3.4460000000000002</v>
      </c>
      <c r="M231" s="1">
        <v>1265</v>
      </c>
      <c r="N231" s="1">
        <v>12.66</v>
      </c>
      <c r="O231" s="1">
        <v>-3.8730000000000002</v>
      </c>
      <c r="P231" s="1">
        <v>1260</v>
      </c>
      <c r="Q231" s="1">
        <v>12.61</v>
      </c>
      <c r="R231" s="1">
        <v>0.34499999999999997</v>
      </c>
      <c r="S231" s="1">
        <v>1171</v>
      </c>
      <c r="T231" s="1">
        <v>11.72</v>
      </c>
      <c r="U231" s="1">
        <v>-2.101</v>
      </c>
    </row>
    <row r="232" spans="1:21" hidden="1" x14ac:dyDescent="0.25">
      <c r="A232" s="1" t="str">
        <f t="shared" si="25"/>
        <v>big 0.54hz</v>
      </c>
      <c r="B232" s="1">
        <v>8</v>
      </c>
      <c r="C232" s="1">
        <f t="shared" si="26"/>
        <v>3.6654999999999998</v>
      </c>
      <c r="I232" s="1" t="s">
        <v>69</v>
      </c>
      <c r="J232" s="1">
        <v>1355</v>
      </c>
      <c r="K232" s="1">
        <v>13.56</v>
      </c>
      <c r="L232" s="1">
        <v>3.4550000000000001</v>
      </c>
      <c r="M232" s="1">
        <v>1446</v>
      </c>
      <c r="N232" s="1">
        <v>14.47</v>
      </c>
      <c r="O232" s="1">
        <v>-3.8759999999999999</v>
      </c>
      <c r="P232" s="1">
        <v>1441</v>
      </c>
      <c r="Q232" s="1">
        <v>14.42</v>
      </c>
      <c r="R232" s="1">
        <v>0.34399999999999997</v>
      </c>
      <c r="S232" s="1">
        <v>1352</v>
      </c>
      <c r="T232" s="1">
        <v>13.53</v>
      </c>
      <c r="U232" s="1">
        <v>-2.1</v>
      </c>
    </row>
    <row r="233" spans="1:21" hidden="1" x14ac:dyDescent="0.25">
      <c r="A233" s="1" t="str">
        <f t="shared" si="25"/>
        <v>big 0.54hz</v>
      </c>
      <c r="B233" s="1">
        <v>9</v>
      </c>
      <c r="C233" s="1">
        <f t="shared" si="26"/>
        <v>3.6840000000000002</v>
      </c>
      <c r="I233" s="1" t="s">
        <v>69</v>
      </c>
      <c r="J233" s="1">
        <v>1536</v>
      </c>
      <c r="K233" s="1">
        <v>15.37</v>
      </c>
      <c r="L233" s="1">
        <v>3.4630000000000001</v>
      </c>
      <c r="M233" s="1">
        <v>1626</v>
      </c>
      <c r="N233" s="1">
        <v>16.27</v>
      </c>
      <c r="O233" s="1">
        <v>-3.9049999999999998</v>
      </c>
      <c r="P233" s="1">
        <v>1621</v>
      </c>
      <c r="Q233" s="1">
        <v>16.22</v>
      </c>
      <c r="R233" s="1">
        <v>0.34499999999999997</v>
      </c>
      <c r="S233" s="1">
        <v>1533</v>
      </c>
      <c r="T233" s="1">
        <v>15.34</v>
      </c>
      <c r="U233" s="1">
        <v>-2.101</v>
      </c>
    </row>
    <row r="234" spans="1:21" hidden="1" x14ac:dyDescent="0.25">
      <c r="A234" s="1" t="str">
        <f t="shared" si="25"/>
        <v>big 0.54hz</v>
      </c>
      <c r="B234" s="1">
        <v>10</v>
      </c>
      <c r="C234" s="1">
        <f t="shared" si="26"/>
        <v>3.7290000000000001</v>
      </c>
      <c r="I234" s="1" t="s">
        <v>69</v>
      </c>
      <c r="J234" s="1">
        <v>1716</v>
      </c>
      <c r="K234" s="1">
        <v>17.170000000000002</v>
      </c>
      <c r="L234" s="1">
        <v>3.5419999999999998</v>
      </c>
      <c r="M234" s="1">
        <v>1806</v>
      </c>
      <c r="N234" s="1">
        <v>18.07</v>
      </c>
      <c r="O234" s="1">
        <v>-3.9159999999999999</v>
      </c>
      <c r="P234" s="1">
        <v>1801</v>
      </c>
      <c r="Q234" s="1">
        <v>18.02</v>
      </c>
      <c r="R234" s="1">
        <v>0.34599999999999997</v>
      </c>
      <c r="S234" s="1">
        <v>1713</v>
      </c>
      <c r="T234" s="1">
        <v>17.14</v>
      </c>
      <c r="U234" s="1">
        <v>-2.101</v>
      </c>
    </row>
    <row r="235" spans="1:21" hidden="1" x14ac:dyDescent="0.25">
      <c r="A235" s="1" t="str">
        <f t="shared" si="25"/>
        <v>big 0.54hz</v>
      </c>
      <c r="B235" s="1">
        <v>11</v>
      </c>
      <c r="C235" s="1">
        <f t="shared" si="26"/>
        <v>3.6985000000000001</v>
      </c>
      <c r="I235" s="1" t="s">
        <v>69</v>
      </c>
      <c r="J235" s="1">
        <v>1894</v>
      </c>
      <c r="K235" s="1">
        <v>18.95</v>
      </c>
      <c r="L235" s="1">
        <v>3.4780000000000002</v>
      </c>
      <c r="M235" s="1">
        <v>1986</v>
      </c>
      <c r="N235" s="1">
        <v>19.87</v>
      </c>
      <c r="O235" s="1">
        <v>-3.919</v>
      </c>
      <c r="P235" s="1">
        <v>1981</v>
      </c>
      <c r="Q235" s="1">
        <v>19.82</v>
      </c>
      <c r="R235" s="1">
        <v>0.34699999999999998</v>
      </c>
      <c r="S235" s="1">
        <v>1893</v>
      </c>
      <c r="T235" s="1">
        <v>18.940000000000001</v>
      </c>
      <c r="U235" s="1">
        <v>-2.101</v>
      </c>
    </row>
    <row r="236" spans="1:21" hidden="1" x14ac:dyDescent="0.25">
      <c r="A236" s="1" t="str">
        <f t="shared" si="25"/>
        <v>big 1.00hz</v>
      </c>
      <c r="B236" s="1">
        <v>1</v>
      </c>
      <c r="C236" s="1">
        <f t="shared" si="26"/>
        <v>1.7774999999999999</v>
      </c>
      <c r="I236" s="1" t="s">
        <v>70</v>
      </c>
      <c r="J236" s="1">
        <v>76</v>
      </c>
      <c r="K236" s="1">
        <v>0.77</v>
      </c>
      <c r="L236" s="1">
        <v>1.708</v>
      </c>
      <c r="M236" s="1">
        <v>29</v>
      </c>
      <c r="N236" s="1">
        <v>0.3</v>
      </c>
      <c r="O236" s="1">
        <v>-1.847</v>
      </c>
      <c r="P236" s="1">
        <v>78</v>
      </c>
      <c r="Q236" s="1">
        <v>0.79</v>
      </c>
      <c r="R236" s="1">
        <v>0.33900000000000002</v>
      </c>
      <c r="S236" s="1">
        <v>32</v>
      </c>
      <c r="T236" s="1">
        <v>0.33</v>
      </c>
      <c r="U236" s="1">
        <v>-2.0960000000000001</v>
      </c>
    </row>
    <row r="237" spans="1:21" hidden="1" x14ac:dyDescent="0.25">
      <c r="A237" s="1" t="str">
        <f t="shared" si="25"/>
        <v>big 1.00hz</v>
      </c>
      <c r="B237" s="1">
        <v>2</v>
      </c>
      <c r="C237" s="1">
        <f t="shared" si="26"/>
        <v>1.7730000000000001</v>
      </c>
      <c r="I237" s="1" t="s">
        <v>70</v>
      </c>
      <c r="J237" s="1">
        <v>170</v>
      </c>
      <c r="K237" s="1">
        <v>1.71</v>
      </c>
      <c r="L237" s="1">
        <v>1.704</v>
      </c>
      <c r="M237" s="1">
        <v>123</v>
      </c>
      <c r="N237" s="1">
        <v>1.24</v>
      </c>
      <c r="O237" s="1">
        <v>-1.8420000000000001</v>
      </c>
      <c r="P237" s="1">
        <v>172</v>
      </c>
      <c r="Q237" s="1">
        <v>1.73</v>
      </c>
      <c r="R237" s="1">
        <v>0.34</v>
      </c>
      <c r="S237" s="1">
        <v>125</v>
      </c>
      <c r="T237" s="1">
        <v>1.26</v>
      </c>
      <c r="U237" s="1">
        <v>-2.0960000000000001</v>
      </c>
    </row>
    <row r="238" spans="1:21" hidden="1" x14ac:dyDescent="0.25">
      <c r="A238" s="1" t="str">
        <f t="shared" si="25"/>
        <v>big 1.00hz</v>
      </c>
      <c r="B238" s="1">
        <v>3</v>
      </c>
      <c r="C238" s="1">
        <f t="shared" si="26"/>
        <v>1.7789999999999999</v>
      </c>
      <c r="I238" s="1" t="s">
        <v>70</v>
      </c>
      <c r="J238" s="1">
        <v>264</v>
      </c>
      <c r="K238" s="1">
        <v>2.65</v>
      </c>
      <c r="L238" s="1">
        <v>1.716</v>
      </c>
      <c r="M238" s="1">
        <v>217</v>
      </c>
      <c r="N238" s="1">
        <v>2.1800000000000002</v>
      </c>
      <c r="O238" s="1">
        <v>-1.8420000000000001</v>
      </c>
      <c r="P238" s="1">
        <v>266</v>
      </c>
      <c r="Q238" s="1">
        <v>2.67</v>
      </c>
      <c r="R238" s="1">
        <v>0.33900000000000002</v>
      </c>
      <c r="S238" s="1">
        <v>220</v>
      </c>
      <c r="T238" s="1">
        <v>2.21</v>
      </c>
      <c r="U238" s="1">
        <v>-2.0979999999999999</v>
      </c>
    </row>
    <row r="239" spans="1:21" hidden="1" x14ac:dyDescent="0.25">
      <c r="A239" s="1" t="str">
        <f t="shared" si="25"/>
        <v>big 1.00hz</v>
      </c>
      <c r="B239" s="1">
        <v>4</v>
      </c>
      <c r="C239" s="1">
        <f t="shared" si="26"/>
        <v>1.79</v>
      </c>
      <c r="I239" s="1" t="s">
        <v>70</v>
      </c>
      <c r="J239" s="1">
        <v>358</v>
      </c>
      <c r="K239" s="1">
        <v>3.59</v>
      </c>
      <c r="L239" s="1">
        <v>1.706</v>
      </c>
      <c r="M239" s="1">
        <v>311</v>
      </c>
      <c r="N239" s="1">
        <v>3.12</v>
      </c>
      <c r="O239" s="1">
        <v>-1.8740000000000001</v>
      </c>
      <c r="P239" s="1">
        <v>360</v>
      </c>
      <c r="Q239" s="1">
        <v>3.61</v>
      </c>
      <c r="R239" s="1">
        <v>0.34</v>
      </c>
      <c r="S239" s="1">
        <v>314</v>
      </c>
      <c r="T239" s="1">
        <v>3.15</v>
      </c>
      <c r="U239" s="1">
        <v>-2.097</v>
      </c>
    </row>
    <row r="240" spans="1:21" hidden="1" x14ac:dyDescent="0.25">
      <c r="A240" s="1" t="str">
        <f t="shared" si="25"/>
        <v>big 1.00hz</v>
      </c>
      <c r="B240" s="1">
        <v>5</v>
      </c>
      <c r="C240" s="1">
        <f t="shared" si="26"/>
        <v>1.77</v>
      </c>
      <c r="I240" s="1" t="s">
        <v>70</v>
      </c>
      <c r="J240" s="1">
        <v>452</v>
      </c>
      <c r="K240" s="1">
        <v>4.53</v>
      </c>
      <c r="L240" s="1">
        <v>1.6970000000000001</v>
      </c>
      <c r="M240" s="1">
        <v>405</v>
      </c>
      <c r="N240" s="1">
        <v>4.0599999999999996</v>
      </c>
      <c r="O240" s="1">
        <v>-1.843</v>
      </c>
      <c r="P240" s="1">
        <v>455</v>
      </c>
      <c r="Q240" s="1">
        <v>4.5599999999999996</v>
      </c>
      <c r="R240" s="1">
        <v>0.33800000000000002</v>
      </c>
      <c r="S240" s="1">
        <v>408</v>
      </c>
      <c r="T240" s="1">
        <v>4.09</v>
      </c>
      <c r="U240" s="1">
        <v>-2.097</v>
      </c>
    </row>
    <row r="241" spans="1:21" hidden="1" x14ac:dyDescent="0.25">
      <c r="A241" s="1" t="str">
        <f t="shared" si="25"/>
        <v>big 1.00hz</v>
      </c>
      <c r="B241" s="1">
        <v>6</v>
      </c>
      <c r="C241" s="1">
        <f t="shared" si="26"/>
        <v>1.7785000000000002</v>
      </c>
      <c r="I241" s="1" t="s">
        <v>70</v>
      </c>
      <c r="J241" s="1">
        <v>546</v>
      </c>
      <c r="K241" s="1">
        <v>5.47</v>
      </c>
      <c r="L241" s="1">
        <v>1.7070000000000001</v>
      </c>
      <c r="M241" s="1">
        <v>499</v>
      </c>
      <c r="N241" s="1">
        <v>5</v>
      </c>
      <c r="O241" s="1">
        <v>-1.85</v>
      </c>
      <c r="P241" s="1">
        <v>549</v>
      </c>
      <c r="Q241" s="1">
        <v>5.5</v>
      </c>
      <c r="R241" s="1">
        <v>0.33900000000000002</v>
      </c>
      <c r="S241" s="1">
        <v>502</v>
      </c>
      <c r="T241" s="1">
        <v>5.03</v>
      </c>
      <c r="U241" s="1">
        <v>-2.0960000000000001</v>
      </c>
    </row>
    <row r="242" spans="1:21" hidden="1" x14ac:dyDescent="0.25">
      <c r="A242" s="1" t="str">
        <f t="shared" si="25"/>
        <v>big 1.00hz</v>
      </c>
      <c r="B242" s="1">
        <v>7</v>
      </c>
      <c r="C242" s="1">
        <f t="shared" si="26"/>
        <v>1.7885</v>
      </c>
      <c r="I242" s="1" t="s">
        <v>70</v>
      </c>
      <c r="J242" s="1">
        <v>641</v>
      </c>
      <c r="K242" s="1">
        <v>6.42</v>
      </c>
      <c r="L242" s="1">
        <v>1.708</v>
      </c>
      <c r="M242" s="1">
        <v>594</v>
      </c>
      <c r="N242" s="1">
        <v>5.95</v>
      </c>
      <c r="O242" s="1">
        <v>-1.869</v>
      </c>
      <c r="P242" s="1">
        <v>643</v>
      </c>
      <c r="Q242" s="1">
        <v>6.44</v>
      </c>
      <c r="R242" s="1">
        <v>0.33900000000000002</v>
      </c>
      <c r="S242" s="1">
        <v>597</v>
      </c>
      <c r="T242" s="1">
        <v>5.98</v>
      </c>
      <c r="U242" s="1">
        <v>-2.0950000000000002</v>
      </c>
    </row>
    <row r="243" spans="1:21" hidden="1" x14ac:dyDescent="0.25">
      <c r="A243" s="1" t="str">
        <f t="shared" si="25"/>
        <v>big 1.00hz</v>
      </c>
      <c r="B243" s="1">
        <v>8</v>
      </c>
      <c r="C243" s="1">
        <f t="shared" si="26"/>
        <v>1.7705</v>
      </c>
      <c r="I243" s="1" t="s">
        <v>70</v>
      </c>
      <c r="J243" s="1">
        <v>734</v>
      </c>
      <c r="K243" s="1">
        <v>7.35</v>
      </c>
      <c r="L243" s="1">
        <v>1.6879999999999999</v>
      </c>
      <c r="M243" s="1">
        <v>688</v>
      </c>
      <c r="N243" s="1">
        <v>6.89</v>
      </c>
      <c r="O243" s="1">
        <v>-1.853</v>
      </c>
      <c r="P243" s="1">
        <v>737</v>
      </c>
      <c r="Q243" s="1">
        <v>7.38</v>
      </c>
      <c r="R243" s="1">
        <v>0.34</v>
      </c>
      <c r="S243" s="1">
        <v>691</v>
      </c>
      <c r="T243" s="1">
        <v>6.92</v>
      </c>
      <c r="U243" s="1">
        <v>-2.0960000000000001</v>
      </c>
    </row>
    <row r="244" spans="1:21" hidden="1" x14ac:dyDescent="0.25">
      <c r="A244" s="1" t="str">
        <f t="shared" si="25"/>
        <v>big 1.00hz</v>
      </c>
      <c r="B244" s="1">
        <v>9</v>
      </c>
      <c r="C244" s="1">
        <f t="shared" si="26"/>
        <v>1.7749999999999999</v>
      </c>
      <c r="I244" s="1" t="s">
        <v>70</v>
      </c>
      <c r="J244" s="1">
        <v>829</v>
      </c>
      <c r="K244" s="1">
        <v>8.3000000000000007</v>
      </c>
      <c r="L244" s="1">
        <v>1.7070000000000001</v>
      </c>
      <c r="M244" s="1">
        <v>782</v>
      </c>
      <c r="N244" s="1">
        <v>7.83</v>
      </c>
      <c r="O244" s="1">
        <v>-1.843</v>
      </c>
      <c r="P244" s="1">
        <v>831</v>
      </c>
      <c r="Q244" s="1">
        <v>8.32</v>
      </c>
      <c r="R244" s="1">
        <v>0.34</v>
      </c>
      <c r="S244" s="1">
        <v>785</v>
      </c>
      <c r="T244" s="1">
        <v>7.86</v>
      </c>
      <c r="U244" s="1">
        <v>-2.0960000000000001</v>
      </c>
    </row>
    <row r="245" spans="1:21" hidden="1" x14ac:dyDescent="0.25">
      <c r="A245" s="1" t="str">
        <f t="shared" si="25"/>
        <v>big 1.00hz</v>
      </c>
      <c r="B245" s="1">
        <v>10</v>
      </c>
      <c r="C245" s="1">
        <f t="shared" si="26"/>
        <v>1.7915000000000001</v>
      </c>
      <c r="I245" s="1" t="s">
        <v>70</v>
      </c>
      <c r="J245" s="1">
        <v>923</v>
      </c>
      <c r="K245" s="1">
        <v>9.24</v>
      </c>
      <c r="L245" s="1">
        <v>1.718</v>
      </c>
      <c r="M245" s="1">
        <v>876</v>
      </c>
      <c r="N245" s="1">
        <v>8.77</v>
      </c>
      <c r="O245" s="1">
        <v>-1.865</v>
      </c>
      <c r="P245" s="1">
        <v>925</v>
      </c>
      <c r="Q245" s="1">
        <v>9.26</v>
      </c>
      <c r="R245" s="1">
        <v>0.33900000000000002</v>
      </c>
      <c r="S245" s="1">
        <v>879</v>
      </c>
      <c r="T245" s="1">
        <v>8.8000000000000007</v>
      </c>
      <c r="U245" s="1">
        <v>-2.0979999999999999</v>
      </c>
    </row>
    <row r="246" spans="1:21" hidden="1" x14ac:dyDescent="0.25">
      <c r="A246" s="1" t="str">
        <f t="shared" si="25"/>
        <v>big 1.00hz</v>
      </c>
      <c r="B246" s="1">
        <v>11</v>
      </c>
      <c r="C246" s="1">
        <f t="shared" si="26"/>
        <v>1.786</v>
      </c>
      <c r="I246" s="1" t="s">
        <v>70</v>
      </c>
      <c r="J246" s="1">
        <v>1017</v>
      </c>
      <c r="K246" s="1">
        <v>10.18</v>
      </c>
      <c r="L246" s="1">
        <v>1.71</v>
      </c>
      <c r="M246" s="1">
        <v>971</v>
      </c>
      <c r="N246" s="1">
        <v>9.7200000000000006</v>
      </c>
      <c r="O246" s="1">
        <v>-1.8620000000000001</v>
      </c>
      <c r="P246" s="1">
        <v>1020</v>
      </c>
      <c r="Q246" s="1">
        <v>10.210000000000001</v>
      </c>
      <c r="R246" s="1">
        <v>0.33900000000000002</v>
      </c>
      <c r="S246" s="1">
        <v>973</v>
      </c>
      <c r="T246" s="1">
        <v>9.74</v>
      </c>
      <c r="U246" s="1">
        <v>-2.0979999999999999</v>
      </c>
    </row>
    <row r="247" spans="1:21" hidden="1" x14ac:dyDescent="0.25">
      <c r="A247" s="1" t="str">
        <f t="shared" si="25"/>
        <v>big 1.00hz</v>
      </c>
      <c r="B247" s="1">
        <v>12</v>
      </c>
      <c r="C247" s="1">
        <f t="shared" si="26"/>
        <v>1.7705</v>
      </c>
      <c r="I247" s="1" t="s">
        <v>70</v>
      </c>
      <c r="J247" s="1">
        <v>1111</v>
      </c>
      <c r="K247" s="1">
        <v>11.12</v>
      </c>
      <c r="L247" s="1">
        <v>1.7</v>
      </c>
      <c r="M247" s="1">
        <v>1065</v>
      </c>
      <c r="N247" s="1">
        <v>10.66</v>
      </c>
      <c r="O247" s="1">
        <v>-1.841</v>
      </c>
      <c r="P247" s="1">
        <v>1114</v>
      </c>
      <c r="Q247" s="1">
        <v>11.15</v>
      </c>
      <c r="R247" s="1">
        <v>0.33900000000000002</v>
      </c>
      <c r="S247" s="1">
        <v>1067</v>
      </c>
      <c r="T247" s="1">
        <v>10.68</v>
      </c>
      <c r="U247" s="1">
        <v>-2.097</v>
      </c>
    </row>
    <row r="248" spans="1:21" hidden="1" x14ac:dyDescent="0.25">
      <c r="A248" s="1" t="str">
        <f t="shared" si="25"/>
        <v>big 1.00hz</v>
      </c>
      <c r="B248" s="1">
        <v>13</v>
      </c>
      <c r="C248" s="1">
        <f t="shared" si="26"/>
        <v>1.7690000000000001</v>
      </c>
      <c r="I248" s="1" t="s">
        <v>70</v>
      </c>
      <c r="J248" s="1">
        <v>1205</v>
      </c>
      <c r="K248" s="1">
        <v>12.06</v>
      </c>
      <c r="L248" s="1">
        <v>1.7070000000000001</v>
      </c>
      <c r="M248" s="1">
        <v>1159</v>
      </c>
      <c r="N248" s="1">
        <v>11.6</v>
      </c>
      <c r="O248" s="1">
        <v>-1.831</v>
      </c>
      <c r="P248" s="1">
        <v>1208</v>
      </c>
      <c r="Q248" s="1">
        <v>12.09</v>
      </c>
      <c r="R248" s="1">
        <v>0.33900000000000002</v>
      </c>
      <c r="S248" s="1">
        <v>1161</v>
      </c>
      <c r="T248" s="1">
        <v>11.62</v>
      </c>
      <c r="U248" s="1">
        <v>-2.0950000000000002</v>
      </c>
    </row>
    <row r="249" spans="1:21" hidden="1" x14ac:dyDescent="0.25">
      <c r="A249" s="1" t="str">
        <f t="shared" si="25"/>
        <v>big 1.00hz</v>
      </c>
      <c r="B249" s="1">
        <v>14</v>
      </c>
      <c r="C249" s="1">
        <f t="shared" si="26"/>
        <v>1.7865</v>
      </c>
      <c r="I249" s="1" t="s">
        <v>70</v>
      </c>
      <c r="J249" s="1">
        <v>1300</v>
      </c>
      <c r="K249" s="1">
        <v>13.01</v>
      </c>
      <c r="L249" s="1">
        <v>1.716</v>
      </c>
      <c r="M249" s="1">
        <v>1253</v>
      </c>
      <c r="N249" s="1">
        <v>12.54</v>
      </c>
      <c r="O249" s="1">
        <v>-1.857</v>
      </c>
      <c r="P249" s="1">
        <v>1302</v>
      </c>
      <c r="Q249" s="1">
        <v>13.03</v>
      </c>
      <c r="R249" s="1">
        <v>0.33900000000000002</v>
      </c>
      <c r="S249" s="1">
        <v>1256</v>
      </c>
      <c r="T249" s="1">
        <v>12.57</v>
      </c>
      <c r="U249" s="1">
        <v>-2.097</v>
      </c>
    </row>
    <row r="250" spans="1:21" hidden="1" x14ac:dyDescent="0.25">
      <c r="A250" s="1" t="str">
        <f t="shared" si="25"/>
        <v>big 1.00hz</v>
      </c>
      <c r="B250" s="1">
        <v>15</v>
      </c>
      <c r="C250" s="1">
        <f t="shared" si="26"/>
        <v>1.7894999999999999</v>
      </c>
      <c r="I250" s="1" t="s">
        <v>70</v>
      </c>
      <c r="J250" s="1">
        <v>1394</v>
      </c>
      <c r="K250" s="1">
        <v>13.95</v>
      </c>
      <c r="L250" s="1">
        <v>1.716</v>
      </c>
      <c r="M250" s="1">
        <v>1347</v>
      </c>
      <c r="N250" s="1">
        <v>13.48</v>
      </c>
      <c r="O250" s="1">
        <v>-1.863</v>
      </c>
      <c r="P250" s="1">
        <v>1396</v>
      </c>
      <c r="Q250" s="1">
        <v>13.97</v>
      </c>
      <c r="R250" s="1">
        <v>0.33900000000000002</v>
      </c>
      <c r="S250" s="1">
        <v>1350</v>
      </c>
      <c r="T250" s="1">
        <v>13.51</v>
      </c>
      <c r="U250" s="1">
        <v>-2.097</v>
      </c>
    </row>
    <row r="251" spans="1:21" hidden="1" x14ac:dyDescent="0.25">
      <c r="A251" s="1" t="str">
        <f t="shared" si="25"/>
        <v>big 1.00hz</v>
      </c>
      <c r="B251" s="1">
        <v>16</v>
      </c>
      <c r="C251" s="1">
        <f t="shared" si="26"/>
        <v>1.786</v>
      </c>
      <c r="I251" s="1" t="s">
        <v>70</v>
      </c>
      <c r="J251" s="1">
        <v>1488</v>
      </c>
      <c r="K251" s="1">
        <v>14.89</v>
      </c>
      <c r="L251" s="1">
        <v>1.708</v>
      </c>
      <c r="M251" s="1">
        <v>1441</v>
      </c>
      <c r="N251" s="1">
        <v>14.42</v>
      </c>
      <c r="O251" s="1">
        <v>-1.8640000000000001</v>
      </c>
      <c r="P251" s="1">
        <v>1490</v>
      </c>
      <c r="Q251" s="1">
        <v>14.91</v>
      </c>
      <c r="R251" s="1">
        <v>0.33900000000000002</v>
      </c>
      <c r="S251" s="1">
        <v>1444</v>
      </c>
      <c r="T251" s="1">
        <v>14.45</v>
      </c>
      <c r="U251" s="1">
        <v>-2.0979999999999999</v>
      </c>
    </row>
    <row r="252" spans="1:21" hidden="1" x14ac:dyDescent="0.25">
      <c r="A252" s="1" t="str">
        <f t="shared" si="25"/>
        <v>big 1.11hz</v>
      </c>
      <c r="B252" s="1">
        <v>1</v>
      </c>
      <c r="C252" s="1">
        <f t="shared" si="26"/>
        <v>1.2705</v>
      </c>
      <c r="I252" s="1" t="s">
        <v>71</v>
      </c>
      <c r="J252" s="1">
        <v>78</v>
      </c>
      <c r="K252" s="1">
        <v>0.79</v>
      </c>
      <c r="L252" s="1">
        <v>1.1379999999999999</v>
      </c>
      <c r="M252" s="1">
        <v>35</v>
      </c>
      <c r="N252" s="1">
        <v>0.36</v>
      </c>
      <c r="O252" s="1">
        <v>-1.403</v>
      </c>
      <c r="P252" s="1">
        <v>80</v>
      </c>
      <c r="Q252" s="1">
        <v>0.81</v>
      </c>
      <c r="R252" s="1">
        <v>0.33600000000000002</v>
      </c>
      <c r="S252" s="1">
        <v>38</v>
      </c>
      <c r="T252" s="1">
        <v>0.39</v>
      </c>
      <c r="U252" s="1">
        <v>-2.097</v>
      </c>
    </row>
    <row r="253" spans="1:21" hidden="1" x14ac:dyDescent="0.25">
      <c r="A253" s="1" t="str">
        <f t="shared" si="25"/>
        <v>big 1.11hz</v>
      </c>
      <c r="B253" s="1">
        <v>2</v>
      </c>
      <c r="C253" s="1">
        <f t="shared" si="26"/>
        <v>1.258</v>
      </c>
      <c r="I253" s="1" t="s">
        <v>71</v>
      </c>
      <c r="J253" s="1">
        <v>163</v>
      </c>
      <c r="K253" s="1">
        <v>1.64</v>
      </c>
      <c r="L253" s="1">
        <v>1.137</v>
      </c>
      <c r="M253" s="1">
        <v>121</v>
      </c>
      <c r="N253" s="1">
        <v>1.22</v>
      </c>
      <c r="O253" s="1">
        <v>-1.379</v>
      </c>
      <c r="P253" s="1">
        <v>166</v>
      </c>
      <c r="Q253" s="1">
        <v>1.67</v>
      </c>
      <c r="R253" s="1">
        <v>0.33600000000000002</v>
      </c>
      <c r="S253" s="1">
        <v>124</v>
      </c>
      <c r="T253" s="1">
        <v>1.25</v>
      </c>
      <c r="U253" s="1">
        <v>-2.0950000000000002</v>
      </c>
    </row>
    <row r="254" spans="1:21" hidden="1" x14ac:dyDescent="0.25">
      <c r="A254" s="1" t="str">
        <f t="shared" si="25"/>
        <v>big 1.11hz</v>
      </c>
      <c r="B254" s="1">
        <v>3</v>
      </c>
      <c r="C254" s="1">
        <f t="shared" si="26"/>
        <v>1.2715000000000001</v>
      </c>
      <c r="I254" s="1" t="s">
        <v>71</v>
      </c>
      <c r="J254" s="1">
        <v>249</v>
      </c>
      <c r="K254" s="1">
        <v>2.5</v>
      </c>
      <c r="L254" s="1">
        <v>1.139</v>
      </c>
      <c r="M254" s="1">
        <v>206</v>
      </c>
      <c r="N254" s="1">
        <v>2.0699999999999998</v>
      </c>
      <c r="O254" s="1">
        <v>-1.4039999999999999</v>
      </c>
      <c r="P254" s="1">
        <v>252</v>
      </c>
      <c r="Q254" s="1">
        <v>2.5299999999999998</v>
      </c>
      <c r="R254" s="1">
        <v>0.33500000000000002</v>
      </c>
      <c r="S254" s="1">
        <v>209</v>
      </c>
      <c r="T254" s="1">
        <v>2.1</v>
      </c>
      <c r="U254" s="1">
        <v>-2.0960000000000001</v>
      </c>
    </row>
    <row r="255" spans="1:21" hidden="1" x14ac:dyDescent="0.25">
      <c r="A255" s="1" t="str">
        <f t="shared" si="25"/>
        <v>big 1.11hz</v>
      </c>
      <c r="B255" s="1">
        <v>4</v>
      </c>
      <c r="C255" s="1">
        <f t="shared" si="26"/>
        <v>1.2574999999999998</v>
      </c>
      <c r="I255" s="1" t="s">
        <v>71</v>
      </c>
      <c r="J255" s="1">
        <v>336</v>
      </c>
      <c r="K255" s="1">
        <v>3.37</v>
      </c>
      <c r="L255" s="1">
        <v>1.133</v>
      </c>
      <c r="M255" s="1">
        <v>292</v>
      </c>
      <c r="N255" s="1">
        <v>2.93</v>
      </c>
      <c r="O255" s="1">
        <v>-1.3819999999999999</v>
      </c>
      <c r="P255" s="1">
        <v>338</v>
      </c>
      <c r="Q255" s="1">
        <v>3.39</v>
      </c>
      <c r="R255" s="1">
        <v>0.33500000000000002</v>
      </c>
      <c r="S255" s="1">
        <v>295</v>
      </c>
      <c r="T255" s="1">
        <v>2.96</v>
      </c>
      <c r="U255" s="1">
        <v>-2.097</v>
      </c>
    </row>
    <row r="256" spans="1:21" hidden="1" x14ac:dyDescent="0.25">
      <c r="A256" s="1" t="str">
        <f t="shared" si="25"/>
        <v>big 1.11hz</v>
      </c>
      <c r="B256" s="1">
        <v>5</v>
      </c>
      <c r="C256" s="1">
        <f t="shared" si="26"/>
        <v>1.2649999999999999</v>
      </c>
      <c r="I256" s="1" t="s">
        <v>71</v>
      </c>
      <c r="J256" s="1">
        <v>421</v>
      </c>
      <c r="K256" s="1">
        <v>4.22</v>
      </c>
      <c r="L256" s="1">
        <v>1.1399999999999999</v>
      </c>
      <c r="M256" s="1">
        <v>379</v>
      </c>
      <c r="N256" s="1">
        <v>3.8</v>
      </c>
      <c r="O256" s="1">
        <v>-1.39</v>
      </c>
      <c r="P256" s="1">
        <v>424</v>
      </c>
      <c r="Q256" s="1">
        <v>4.25</v>
      </c>
      <c r="R256" s="1">
        <v>0.33600000000000002</v>
      </c>
      <c r="S256" s="1">
        <v>381</v>
      </c>
      <c r="T256" s="1">
        <v>3.82</v>
      </c>
      <c r="U256" s="1">
        <v>-2.097</v>
      </c>
    </row>
    <row r="257" spans="1:21" hidden="1" x14ac:dyDescent="0.25">
      <c r="A257" s="1" t="str">
        <f t="shared" si="25"/>
        <v>big 1.11hz</v>
      </c>
      <c r="B257" s="1">
        <v>6</v>
      </c>
      <c r="C257" s="1">
        <f t="shared" si="26"/>
        <v>1.2679999999999998</v>
      </c>
      <c r="I257" s="1" t="s">
        <v>71</v>
      </c>
      <c r="J257" s="1">
        <v>507</v>
      </c>
      <c r="K257" s="1">
        <v>5.08</v>
      </c>
      <c r="L257" s="1">
        <v>1.1339999999999999</v>
      </c>
      <c r="M257" s="1">
        <v>464</v>
      </c>
      <c r="N257" s="1">
        <v>4.6500000000000004</v>
      </c>
      <c r="O257" s="1">
        <v>-1.4019999999999999</v>
      </c>
      <c r="P257" s="1">
        <v>509</v>
      </c>
      <c r="Q257" s="1">
        <v>5.0999999999999996</v>
      </c>
      <c r="R257" s="1">
        <v>0.33500000000000002</v>
      </c>
      <c r="S257" s="1">
        <v>467</v>
      </c>
      <c r="T257" s="1">
        <v>4.68</v>
      </c>
      <c r="U257" s="1">
        <v>-2.097</v>
      </c>
    </row>
    <row r="258" spans="1:21" hidden="1" x14ac:dyDescent="0.25">
      <c r="A258" s="1" t="str">
        <f t="shared" si="25"/>
        <v>big 1.11hz</v>
      </c>
      <c r="B258" s="1">
        <v>7</v>
      </c>
      <c r="C258" s="1">
        <f t="shared" si="26"/>
        <v>1.2689999999999999</v>
      </c>
      <c r="I258" s="1" t="s">
        <v>71</v>
      </c>
      <c r="J258" s="1">
        <v>593</v>
      </c>
      <c r="K258" s="1">
        <v>5.94</v>
      </c>
      <c r="L258" s="1">
        <v>1.1379999999999999</v>
      </c>
      <c r="M258" s="1">
        <v>550</v>
      </c>
      <c r="N258" s="1">
        <v>5.51</v>
      </c>
      <c r="O258" s="1">
        <v>-1.4</v>
      </c>
      <c r="P258" s="1">
        <v>595</v>
      </c>
      <c r="Q258" s="1">
        <v>5.96</v>
      </c>
      <c r="R258" s="1">
        <v>0.33600000000000002</v>
      </c>
      <c r="S258" s="1">
        <v>553</v>
      </c>
      <c r="T258" s="1">
        <v>5.54</v>
      </c>
      <c r="U258" s="1">
        <v>-2.097</v>
      </c>
    </row>
    <row r="259" spans="1:21" hidden="1" x14ac:dyDescent="0.25">
      <c r="A259" s="1" t="str">
        <f t="shared" si="25"/>
        <v>big 1.11hz</v>
      </c>
      <c r="B259" s="1">
        <v>8</v>
      </c>
      <c r="C259" s="1">
        <f t="shared" si="26"/>
        <v>1.2635000000000001</v>
      </c>
      <c r="I259" s="1" t="s">
        <v>71</v>
      </c>
      <c r="J259" s="1">
        <v>679</v>
      </c>
      <c r="K259" s="1">
        <v>6.8</v>
      </c>
      <c r="L259" s="1">
        <v>1.135</v>
      </c>
      <c r="M259" s="1">
        <v>635</v>
      </c>
      <c r="N259" s="1">
        <v>6.36</v>
      </c>
      <c r="O259" s="1">
        <v>-1.3919999999999999</v>
      </c>
      <c r="P259" s="1">
        <v>681</v>
      </c>
      <c r="Q259" s="1">
        <v>6.82</v>
      </c>
      <c r="R259" s="1">
        <v>0.33600000000000002</v>
      </c>
      <c r="S259" s="1">
        <v>639</v>
      </c>
      <c r="T259" s="1">
        <v>6.4</v>
      </c>
      <c r="U259" s="1">
        <v>-2.0960000000000001</v>
      </c>
    </row>
    <row r="260" spans="1:21" hidden="1" x14ac:dyDescent="0.25">
      <c r="A260" s="1" t="str">
        <f t="shared" si="25"/>
        <v>big 1.11hz</v>
      </c>
      <c r="B260" s="1">
        <v>9</v>
      </c>
      <c r="C260" s="1">
        <f t="shared" si="26"/>
        <v>1.2585</v>
      </c>
      <c r="I260" s="1" t="s">
        <v>71</v>
      </c>
      <c r="J260" s="1">
        <v>765</v>
      </c>
      <c r="K260" s="1">
        <v>7.66</v>
      </c>
      <c r="L260" s="1">
        <v>1.137</v>
      </c>
      <c r="M260" s="1">
        <v>721</v>
      </c>
      <c r="N260" s="1">
        <v>7.22</v>
      </c>
      <c r="O260" s="1">
        <v>-1.38</v>
      </c>
      <c r="P260" s="1">
        <v>767</v>
      </c>
      <c r="Q260" s="1">
        <v>7.68</v>
      </c>
      <c r="R260" s="1">
        <v>0.33600000000000002</v>
      </c>
      <c r="S260" s="1">
        <v>725</v>
      </c>
      <c r="T260" s="1">
        <v>7.26</v>
      </c>
      <c r="U260" s="1">
        <v>-2.0960000000000001</v>
      </c>
    </row>
    <row r="261" spans="1:21" hidden="1" x14ac:dyDescent="0.25">
      <c r="A261" s="1" t="str">
        <f t="shared" si="25"/>
        <v>big 1.11hz</v>
      </c>
      <c r="B261" s="1">
        <v>10</v>
      </c>
      <c r="C261" s="1">
        <f t="shared" si="26"/>
        <v>1.266</v>
      </c>
      <c r="I261" s="1" t="s">
        <v>71</v>
      </c>
      <c r="J261" s="1">
        <v>851</v>
      </c>
      <c r="K261" s="1">
        <v>8.52</v>
      </c>
      <c r="L261" s="1">
        <v>1.1419999999999999</v>
      </c>
      <c r="M261" s="1">
        <v>808</v>
      </c>
      <c r="N261" s="1">
        <v>8.09</v>
      </c>
      <c r="O261" s="1">
        <v>-1.39</v>
      </c>
      <c r="P261" s="1">
        <v>853</v>
      </c>
      <c r="Q261" s="1">
        <v>8.5399999999999991</v>
      </c>
      <c r="R261" s="1">
        <v>0.33700000000000002</v>
      </c>
      <c r="S261" s="1">
        <v>811</v>
      </c>
      <c r="T261" s="1">
        <v>8.1199999999999992</v>
      </c>
      <c r="U261" s="1">
        <v>-2.0960000000000001</v>
      </c>
    </row>
    <row r="262" spans="1:21" hidden="1" x14ac:dyDescent="0.25">
      <c r="A262" s="1" t="str">
        <f t="shared" si="25"/>
        <v>big 1.11hz</v>
      </c>
      <c r="B262" s="1">
        <v>11</v>
      </c>
      <c r="C262" s="1">
        <f t="shared" si="26"/>
        <v>1.2725</v>
      </c>
      <c r="I262" s="1" t="s">
        <v>71</v>
      </c>
      <c r="J262" s="1">
        <v>937</v>
      </c>
      <c r="K262" s="1">
        <v>9.3800000000000008</v>
      </c>
      <c r="L262" s="1">
        <v>1.135</v>
      </c>
      <c r="M262" s="1">
        <v>894</v>
      </c>
      <c r="N262" s="1">
        <v>8.9499999999999993</v>
      </c>
      <c r="O262" s="1">
        <v>-1.41</v>
      </c>
      <c r="P262" s="1">
        <v>939</v>
      </c>
      <c r="Q262" s="1">
        <v>9.4</v>
      </c>
      <c r="R262" s="1">
        <v>0.33700000000000002</v>
      </c>
      <c r="S262" s="1">
        <v>897</v>
      </c>
      <c r="T262" s="1">
        <v>8.98</v>
      </c>
      <c r="U262" s="1">
        <v>-2.0960000000000001</v>
      </c>
    </row>
    <row r="263" spans="1:21" hidden="1" x14ac:dyDescent="0.25">
      <c r="A263" s="1" t="str">
        <f t="shared" si="25"/>
        <v>big 1.11hz</v>
      </c>
      <c r="B263" s="1">
        <v>12</v>
      </c>
      <c r="C263" s="1">
        <f t="shared" si="26"/>
        <v>1.2574999999999998</v>
      </c>
      <c r="I263" s="1" t="s">
        <v>71</v>
      </c>
      <c r="J263" s="1">
        <v>1022</v>
      </c>
      <c r="K263" s="1">
        <v>10.23</v>
      </c>
      <c r="L263" s="1">
        <v>1.135</v>
      </c>
      <c r="M263" s="1">
        <v>979</v>
      </c>
      <c r="N263" s="1">
        <v>9.8000000000000007</v>
      </c>
      <c r="O263" s="1">
        <v>-1.38</v>
      </c>
      <c r="P263" s="1">
        <v>1025</v>
      </c>
      <c r="Q263" s="1">
        <v>10.26</v>
      </c>
      <c r="R263" s="1">
        <v>0.33600000000000002</v>
      </c>
      <c r="S263" s="1">
        <v>982</v>
      </c>
      <c r="T263" s="1">
        <v>9.83</v>
      </c>
      <c r="U263" s="1">
        <v>-2.0960000000000001</v>
      </c>
    </row>
    <row r="264" spans="1:21" hidden="1" x14ac:dyDescent="0.25">
      <c r="A264" s="1" t="str">
        <f t="shared" si="25"/>
        <v>big 1.11hz</v>
      </c>
      <c r="B264" s="1">
        <v>13</v>
      </c>
      <c r="C264" s="1">
        <f t="shared" si="26"/>
        <v>1.276</v>
      </c>
      <c r="I264" s="1" t="s">
        <v>71</v>
      </c>
      <c r="J264" s="1">
        <v>1108</v>
      </c>
      <c r="K264" s="1">
        <v>11.09</v>
      </c>
      <c r="L264" s="1">
        <v>1.149</v>
      </c>
      <c r="M264" s="1">
        <v>1065</v>
      </c>
      <c r="N264" s="1">
        <v>10.66</v>
      </c>
      <c r="O264" s="1">
        <v>-1.403</v>
      </c>
      <c r="P264" s="1">
        <v>1110</v>
      </c>
      <c r="Q264" s="1">
        <v>11.11</v>
      </c>
      <c r="R264" s="1">
        <v>0.33500000000000002</v>
      </c>
      <c r="S264" s="1">
        <v>1068</v>
      </c>
      <c r="T264" s="1">
        <v>10.69</v>
      </c>
      <c r="U264" s="1">
        <v>-2.0960000000000001</v>
      </c>
    </row>
    <row r="265" spans="1:21" hidden="1" x14ac:dyDescent="0.25">
      <c r="A265" s="1" t="str">
        <f t="shared" si="25"/>
        <v>big 1.11hz</v>
      </c>
      <c r="B265" s="1">
        <v>14</v>
      </c>
      <c r="C265" s="1">
        <f t="shared" si="26"/>
        <v>1.2689999999999999</v>
      </c>
      <c r="I265" s="1" t="s">
        <v>71</v>
      </c>
      <c r="J265" s="1">
        <v>1195</v>
      </c>
      <c r="K265" s="1">
        <v>11.96</v>
      </c>
      <c r="L265" s="1">
        <v>1.1359999999999999</v>
      </c>
      <c r="M265" s="1">
        <v>1152</v>
      </c>
      <c r="N265" s="1">
        <v>11.53</v>
      </c>
      <c r="O265" s="1">
        <v>-1.4019999999999999</v>
      </c>
      <c r="P265" s="1">
        <v>1196</v>
      </c>
      <c r="Q265" s="1">
        <v>11.97</v>
      </c>
      <c r="R265" s="1">
        <v>0.33600000000000002</v>
      </c>
      <c r="S265" s="1">
        <v>1154</v>
      </c>
      <c r="T265" s="1">
        <v>11.55</v>
      </c>
      <c r="U265" s="1">
        <v>-2.0960000000000001</v>
      </c>
    </row>
    <row r="266" spans="1:21" hidden="1" x14ac:dyDescent="0.25">
      <c r="A266" s="1" t="str">
        <f t="shared" si="25"/>
        <v>big 1.11hz</v>
      </c>
      <c r="B266" s="1">
        <v>15</v>
      </c>
      <c r="C266" s="1">
        <f t="shared" si="26"/>
        <v>1.2524999999999999</v>
      </c>
      <c r="I266" s="1" t="s">
        <v>71</v>
      </c>
      <c r="J266" s="1">
        <v>1280</v>
      </c>
      <c r="K266" s="1">
        <v>12.81</v>
      </c>
      <c r="L266" s="1">
        <v>1.1379999999999999</v>
      </c>
      <c r="M266" s="1">
        <v>1238</v>
      </c>
      <c r="N266" s="1">
        <v>12.39</v>
      </c>
      <c r="O266" s="1">
        <v>-1.367</v>
      </c>
      <c r="P266" s="1">
        <v>1282</v>
      </c>
      <c r="Q266" s="1">
        <v>12.83</v>
      </c>
      <c r="R266" s="1">
        <v>0.33600000000000002</v>
      </c>
      <c r="S266" s="1">
        <v>1240</v>
      </c>
      <c r="T266" s="1">
        <v>12.41</v>
      </c>
      <c r="U266" s="1">
        <v>-2.097</v>
      </c>
    </row>
    <row r="267" spans="1:21" hidden="1" x14ac:dyDescent="0.25">
      <c r="A267" s="1" t="str">
        <f t="shared" si="25"/>
        <v>big 1.11hz</v>
      </c>
      <c r="B267" s="1">
        <v>16</v>
      </c>
      <c r="C267" s="1">
        <f t="shared" si="26"/>
        <v>1.2745</v>
      </c>
      <c r="I267" s="1" t="s">
        <v>71</v>
      </c>
      <c r="J267" s="1">
        <v>1366</v>
      </c>
      <c r="K267" s="1">
        <v>13.67</v>
      </c>
      <c r="L267" s="1">
        <v>1.137</v>
      </c>
      <c r="M267" s="1">
        <v>1323</v>
      </c>
      <c r="N267" s="1">
        <v>13.24</v>
      </c>
      <c r="O267" s="1">
        <v>-1.4119999999999999</v>
      </c>
      <c r="P267" s="1">
        <v>1368</v>
      </c>
      <c r="Q267" s="1">
        <v>13.69</v>
      </c>
      <c r="R267" s="1">
        <v>0.33600000000000002</v>
      </c>
      <c r="S267" s="1">
        <v>1326</v>
      </c>
      <c r="T267" s="1">
        <v>13.27</v>
      </c>
      <c r="U267" s="1">
        <v>-2.0960000000000001</v>
      </c>
    </row>
    <row r="268" spans="1:21" hidden="1" x14ac:dyDescent="0.25">
      <c r="A268" s="1" t="str">
        <f t="shared" si="25"/>
        <v>big 1.11hz</v>
      </c>
      <c r="B268" s="1">
        <v>17</v>
      </c>
      <c r="C268" s="1">
        <f t="shared" si="26"/>
        <v>1.2675000000000001</v>
      </c>
      <c r="I268" s="1" t="s">
        <v>71</v>
      </c>
      <c r="J268" s="1">
        <v>1452</v>
      </c>
      <c r="K268" s="1">
        <v>14.53</v>
      </c>
      <c r="L268" s="1">
        <v>1.1299999999999999</v>
      </c>
      <c r="M268" s="1">
        <v>1409</v>
      </c>
      <c r="N268" s="1">
        <v>14.1</v>
      </c>
      <c r="O268" s="1">
        <v>-1.405</v>
      </c>
      <c r="P268" s="1">
        <v>1454</v>
      </c>
      <c r="Q268" s="1">
        <v>14.55</v>
      </c>
      <c r="R268" s="1">
        <v>0.33600000000000002</v>
      </c>
      <c r="S268" s="1">
        <v>1412</v>
      </c>
      <c r="T268" s="1">
        <v>14.13</v>
      </c>
      <c r="U268" s="1">
        <v>-2.0960000000000001</v>
      </c>
    </row>
    <row r="269" spans="1:21" hidden="1" x14ac:dyDescent="0.25">
      <c r="A269" s="1" t="str">
        <f t="shared" si="25"/>
        <v>big 1.11hz</v>
      </c>
      <c r="B269" s="1">
        <v>18</v>
      </c>
      <c r="C269" s="1">
        <f t="shared" si="26"/>
        <v>1.2605</v>
      </c>
      <c r="I269" s="1" t="s">
        <v>71</v>
      </c>
      <c r="J269" s="1">
        <v>1537</v>
      </c>
      <c r="K269" s="1">
        <v>15.38</v>
      </c>
      <c r="L269" s="1">
        <v>1.139</v>
      </c>
      <c r="M269" s="1">
        <v>1494</v>
      </c>
      <c r="N269" s="1">
        <v>14.95</v>
      </c>
      <c r="O269" s="1">
        <v>-1.3819999999999999</v>
      </c>
      <c r="P269" s="1">
        <v>1540</v>
      </c>
      <c r="Q269" s="1">
        <v>15.41</v>
      </c>
      <c r="R269" s="1">
        <v>0.33600000000000002</v>
      </c>
      <c r="S269" s="1">
        <v>1497</v>
      </c>
      <c r="T269" s="1">
        <v>14.98</v>
      </c>
      <c r="U269" s="1">
        <v>-2.0950000000000002</v>
      </c>
    </row>
    <row r="270" spans="1:21" hidden="1" x14ac:dyDescent="0.25">
      <c r="A270" s="1" t="str">
        <f t="shared" si="25"/>
        <v>big 1.20hz</v>
      </c>
      <c r="B270" s="1">
        <v>1</v>
      </c>
      <c r="C270" s="1">
        <f t="shared" si="26"/>
        <v>0.93849999999999989</v>
      </c>
      <c r="I270" s="1" t="s">
        <v>72</v>
      </c>
      <c r="J270" s="1">
        <v>47</v>
      </c>
      <c r="K270" s="1">
        <v>0.48</v>
      </c>
      <c r="L270" s="1">
        <v>0.83</v>
      </c>
      <c r="M270" s="1">
        <v>8</v>
      </c>
      <c r="N270" s="1">
        <v>0.09</v>
      </c>
      <c r="O270" s="1">
        <v>-1.0469999999999999</v>
      </c>
      <c r="P270" s="1">
        <v>49</v>
      </c>
      <c r="Q270" s="1">
        <v>0.5</v>
      </c>
      <c r="R270" s="1">
        <v>0.33500000000000002</v>
      </c>
      <c r="S270" s="1">
        <v>11</v>
      </c>
      <c r="T270" s="1">
        <v>0.12</v>
      </c>
      <c r="U270" s="1">
        <v>-2.097</v>
      </c>
    </row>
    <row r="271" spans="1:21" hidden="1" x14ac:dyDescent="0.25">
      <c r="A271" s="1" t="str">
        <f t="shared" si="25"/>
        <v>big 1.20hz</v>
      </c>
      <c r="B271" s="1">
        <v>2</v>
      </c>
      <c r="C271" s="1">
        <f t="shared" si="26"/>
        <v>0.96250000000000002</v>
      </c>
      <c r="I271" s="1" t="s">
        <v>72</v>
      </c>
      <c r="J271" s="1">
        <v>126</v>
      </c>
      <c r="K271" s="1">
        <v>1.27</v>
      </c>
      <c r="L271" s="1">
        <v>0.85499999999999998</v>
      </c>
      <c r="M271" s="1">
        <v>87</v>
      </c>
      <c r="N271" s="1">
        <v>0.88</v>
      </c>
      <c r="O271" s="1">
        <v>-1.07</v>
      </c>
      <c r="P271" s="1">
        <v>128</v>
      </c>
      <c r="Q271" s="1">
        <v>1.29</v>
      </c>
      <c r="R271" s="1">
        <v>0.33600000000000002</v>
      </c>
      <c r="S271" s="1">
        <v>89</v>
      </c>
      <c r="T271" s="1">
        <v>0.9</v>
      </c>
      <c r="U271" s="1">
        <v>-2.097</v>
      </c>
    </row>
    <row r="272" spans="1:21" hidden="1" x14ac:dyDescent="0.25">
      <c r="A272" s="1" t="str">
        <f t="shared" si="25"/>
        <v>big 1.20hz</v>
      </c>
      <c r="B272" s="1">
        <v>3</v>
      </c>
      <c r="C272" s="1">
        <f t="shared" si="26"/>
        <v>0.94550000000000001</v>
      </c>
      <c r="I272" s="1" t="s">
        <v>72</v>
      </c>
      <c r="J272" s="1">
        <v>204</v>
      </c>
      <c r="K272" s="1">
        <v>2.0499999999999998</v>
      </c>
      <c r="L272" s="1">
        <v>0.83</v>
      </c>
      <c r="M272" s="1">
        <v>165</v>
      </c>
      <c r="N272" s="1">
        <v>1.66</v>
      </c>
      <c r="O272" s="1">
        <v>-1.0609999999999999</v>
      </c>
      <c r="P272" s="1">
        <v>207</v>
      </c>
      <c r="Q272" s="1">
        <v>2.08</v>
      </c>
      <c r="R272" s="1">
        <v>0.33500000000000002</v>
      </c>
      <c r="S272" s="1">
        <v>168</v>
      </c>
      <c r="T272" s="1">
        <v>1.69</v>
      </c>
      <c r="U272" s="1">
        <v>-2.0960000000000001</v>
      </c>
    </row>
    <row r="273" spans="1:21" hidden="1" x14ac:dyDescent="0.25">
      <c r="A273" s="1" t="str">
        <f t="shared" si="25"/>
        <v>big 1.20hz</v>
      </c>
      <c r="B273" s="1">
        <v>4</v>
      </c>
      <c r="C273" s="1">
        <f t="shared" si="26"/>
        <v>0.93900000000000006</v>
      </c>
      <c r="I273" s="1" t="s">
        <v>72</v>
      </c>
      <c r="J273" s="1">
        <v>283</v>
      </c>
      <c r="K273" s="1">
        <v>2.84</v>
      </c>
      <c r="L273" s="1">
        <v>0.83</v>
      </c>
      <c r="M273" s="1">
        <v>243</v>
      </c>
      <c r="N273" s="1">
        <v>2.44</v>
      </c>
      <c r="O273" s="1">
        <v>-1.048</v>
      </c>
      <c r="P273" s="1">
        <v>285</v>
      </c>
      <c r="Q273" s="1">
        <v>2.86</v>
      </c>
      <c r="R273" s="1">
        <v>0.33500000000000002</v>
      </c>
      <c r="S273" s="1">
        <v>246</v>
      </c>
      <c r="T273" s="1">
        <v>2.4700000000000002</v>
      </c>
      <c r="U273" s="1">
        <v>-2.097</v>
      </c>
    </row>
    <row r="274" spans="1:21" hidden="1" x14ac:dyDescent="0.25">
      <c r="A274" s="1" t="str">
        <f t="shared" si="25"/>
        <v>big 1.20hz</v>
      </c>
      <c r="B274" s="1">
        <v>5</v>
      </c>
      <c r="C274" s="1">
        <f t="shared" si="26"/>
        <v>0.96</v>
      </c>
      <c r="I274" s="1" t="s">
        <v>72</v>
      </c>
      <c r="J274" s="1">
        <v>361</v>
      </c>
      <c r="K274" s="1">
        <v>3.62</v>
      </c>
      <c r="L274" s="1">
        <v>0.85299999999999998</v>
      </c>
      <c r="M274" s="1">
        <v>323</v>
      </c>
      <c r="N274" s="1">
        <v>3.24</v>
      </c>
      <c r="O274" s="1">
        <v>-1.0669999999999999</v>
      </c>
      <c r="P274" s="1">
        <v>364</v>
      </c>
      <c r="Q274" s="1">
        <v>3.65</v>
      </c>
      <c r="R274" s="1">
        <v>0.33600000000000002</v>
      </c>
      <c r="S274" s="1">
        <v>325</v>
      </c>
      <c r="T274" s="1">
        <v>3.26</v>
      </c>
      <c r="U274" s="1">
        <v>-2.0979999999999999</v>
      </c>
    </row>
    <row r="275" spans="1:21" hidden="1" x14ac:dyDescent="0.25">
      <c r="A275" s="1" t="str">
        <f t="shared" si="25"/>
        <v>big 1.20hz</v>
      </c>
      <c r="B275" s="1">
        <v>6</v>
      </c>
      <c r="C275" s="1">
        <f t="shared" si="26"/>
        <v>0.9444999999999999</v>
      </c>
      <c r="I275" s="1" t="s">
        <v>72</v>
      </c>
      <c r="J275" s="1">
        <v>440</v>
      </c>
      <c r="K275" s="1">
        <v>4.41</v>
      </c>
      <c r="L275" s="1">
        <v>0.83</v>
      </c>
      <c r="M275" s="1">
        <v>402</v>
      </c>
      <c r="N275" s="1">
        <v>4.03</v>
      </c>
      <c r="O275" s="1">
        <v>-1.0589999999999999</v>
      </c>
      <c r="P275" s="1">
        <v>443</v>
      </c>
      <c r="Q275" s="1">
        <v>4.4400000000000004</v>
      </c>
      <c r="R275" s="1">
        <v>0.33500000000000002</v>
      </c>
      <c r="S275" s="1">
        <v>404</v>
      </c>
      <c r="T275" s="1">
        <v>4.05</v>
      </c>
      <c r="U275" s="1">
        <v>-2.097</v>
      </c>
    </row>
    <row r="276" spans="1:21" hidden="1" x14ac:dyDescent="0.25">
      <c r="A276" s="1" t="str">
        <f t="shared" si="25"/>
        <v>big 1.20hz</v>
      </c>
      <c r="B276" s="1">
        <v>7</v>
      </c>
      <c r="C276" s="1">
        <f t="shared" si="26"/>
        <v>0.94500000000000006</v>
      </c>
      <c r="I276" s="1" t="s">
        <v>72</v>
      </c>
      <c r="J276" s="1">
        <v>519</v>
      </c>
      <c r="K276" s="1">
        <v>5.2</v>
      </c>
      <c r="L276" s="1">
        <v>0.84399999999999997</v>
      </c>
      <c r="M276" s="1">
        <v>480</v>
      </c>
      <c r="N276" s="1">
        <v>4.8099999999999996</v>
      </c>
      <c r="O276" s="1">
        <v>-1.046</v>
      </c>
      <c r="P276" s="1">
        <v>521</v>
      </c>
      <c r="Q276" s="1">
        <v>5.22</v>
      </c>
      <c r="R276" s="1">
        <v>0.33500000000000002</v>
      </c>
      <c r="S276" s="1">
        <v>482</v>
      </c>
      <c r="T276" s="1">
        <v>4.83</v>
      </c>
      <c r="U276" s="1">
        <v>-2.097</v>
      </c>
    </row>
    <row r="277" spans="1:21" hidden="1" x14ac:dyDescent="0.25">
      <c r="A277" s="1" t="str">
        <f t="shared" si="25"/>
        <v>big 1.20hz</v>
      </c>
      <c r="B277" s="1">
        <v>8</v>
      </c>
      <c r="C277" s="1">
        <f t="shared" si="26"/>
        <v>0.94599999999999995</v>
      </c>
      <c r="I277" s="1" t="s">
        <v>72</v>
      </c>
      <c r="J277" s="1">
        <v>597</v>
      </c>
      <c r="K277" s="1">
        <v>5.98</v>
      </c>
      <c r="L277" s="1">
        <v>0.83299999999999996</v>
      </c>
      <c r="M277" s="1">
        <v>558</v>
      </c>
      <c r="N277" s="1">
        <v>5.59</v>
      </c>
      <c r="O277" s="1">
        <v>-1.0589999999999999</v>
      </c>
      <c r="P277" s="1">
        <v>600</v>
      </c>
      <c r="Q277" s="1">
        <v>6.01</v>
      </c>
      <c r="R277" s="1">
        <v>0.33600000000000002</v>
      </c>
      <c r="S277" s="1">
        <v>561</v>
      </c>
      <c r="T277" s="1">
        <v>5.62</v>
      </c>
      <c r="U277" s="1">
        <v>-2.097</v>
      </c>
    </row>
    <row r="278" spans="1:21" hidden="1" x14ac:dyDescent="0.25">
      <c r="A278" s="1" t="str">
        <f t="shared" si="25"/>
        <v>big 1.20hz</v>
      </c>
      <c r="B278" s="1">
        <v>9</v>
      </c>
      <c r="C278" s="1">
        <f t="shared" si="26"/>
        <v>0.94450000000000001</v>
      </c>
      <c r="I278" s="1" t="s">
        <v>72</v>
      </c>
      <c r="J278" s="1">
        <v>676</v>
      </c>
      <c r="K278" s="1">
        <v>6.77</v>
      </c>
      <c r="L278" s="1">
        <v>0.83099999999999996</v>
      </c>
      <c r="M278" s="1">
        <v>637</v>
      </c>
      <c r="N278" s="1">
        <v>6.38</v>
      </c>
      <c r="O278" s="1">
        <v>-1.0580000000000001</v>
      </c>
      <c r="P278" s="1">
        <v>678</v>
      </c>
      <c r="Q278" s="1">
        <v>6.79</v>
      </c>
      <c r="R278" s="1">
        <v>0.33600000000000002</v>
      </c>
      <c r="S278" s="1">
        <v>639</v>
      </c>
      <c r="T278" s="1">
        <v>6.4</v>
      </c>
      <c r="U278" s="1">
        <v>-2.0960000000000001</v>
      </c>
    </row>
    <row r="279" spans="1:21" hidden="1" x14ac:dyDescent="0.25">
      <c r="A279" s="1" t="str">
        <f t="shared" si="25"/>
        <v>big 1.20hz</v>
      </c>
      <c r="B279" s="1">
        <v>10</v>
      </c>
      <c r="C279" s="1">
        <f t="shared" si="26"/>
        <v>0.94399999999999995</v>
      </c>
      <c r="I279" s="1" t="s">
        <v>72</v>
      </c>
      <c r="J279" s="1">
        <v>755</v>
      </c>
      <c r="K279" s="1">
        <v>7.56</v>
      </c>
      <c r="L279" s="1">
        <v>0.83099999999999996</v>
      </c>
      <c r="M279" s="1">
        <v>715</v>
      </c>
      <c r="N279" s="1">
        <v>7.16</v>
      </c>
      <c r="O279" s="1">
        <v>-1.0569999999999999</v>
      </c>
      <c r="P279" s="1">
        <v>757</v>
      </c>
      <c r="Q279" s="1">
        <v>7.58</v>
      </c>
      <c r="R279" s="1">
        <v>0.33500000000000002</v>
      </c>
      <c r="S279" s="1">
        <v>718</v>
      </c>
      <c r="T279" s="1">
        <v>7.19</v>
      </c>
      <c r="U279" s="1">
        <v>-2.0960000000000001</v>
      </c>
    </row>
    <row r="280" spans="1:21" hidden="1" x14ac:dyDescent="0.25">
      <c r="A280" s="1" t="str">
        <f t="shared" si="25"/>
        <v>big 1.20hz</v>
      </c>
      <c r="B280" s="1">
        <v>11</v>
      </c>
      <c r="C280" s="1">
        <f t="shared" si="26"/>
        <v>0.94550000000000001</v>
      </c>
      <c r="I280" s="1" t="s">
        <v>72</v>
      </c>
      <c r="J280" s="1">
        <v>833</v>
      </c>
      <c r="K280" s="1">
        <v>8.34</v>
      </c>
      <c r="L280" s="1">
        <v>0.83299999999999996</v>
      </c>
      <c r="M280" s="1">
        <v>794</v>
      </c>
      <c r="N280" s="1">
        <v>7.95</v>
      </c>
      <c r="O280" s="1">
        <v>-1.0580000000000001</v>
      </c>
      <c r="P280" s="1">
        <v>835</v>
      </c>
      <c r="Q280" s="1">
        <v>8.36</v>
      </c>
      <c r="R280" s="1">
        <v>0.33400000000000002</v>
      </c>
      <c r="S280" s="1">
        <v>797</v>
      </c>
      <c r="T280" s="1">
        <v>7.98</v>
      </c>
      <c r="U280" s="1">
        <v>-2.097</v>
      </c>
    </row>
    <row r="281" spans="1:21" hidden="1" x14ac:dyDescent="0.25">
      <c r="A281" s="1" t="str">
        <f t="shared" si="25"/>
        <v>big 1.20hz</v>
      </c>
      <c r="B281" s="1">
        <v>12</v>
      </c>
      <c r="C281" s="1">
        <f t="shared" si="26"/>
        <v>0.94799999999999995</v>
      </c>
      <c r="I281" s="1" t="s">
        <v>72</v>
      </c>
      <c r="J281" s="1">
        <v>912</v>
      </c>
      <c r="K281" s="1">
        <v>9.1300000000000008</v>
      </c>
      <c r="L281" s="1">
        <v>0.83299999999999996</v>
      </c>
      <c r="M281" s="1">
        <v>873</v>
      </c>
      <c r="N281" s="1">
        <v>8.74</v>
      </c>
      <c r="O281" s="1">
        <v>-1.0629999999999999</v>
      </c>
      <c r="P281" s="1">
        <v>914</v>
      </c>
      <c r="Q281" s="1">
        <v>9.15</v>
      </c>
      <c r="R281" s="1">
        <v>0.33600000000000002</v>
      </c>
      <c r="S281" s="1">
        <v>875</v>
      </c>
      <c r="T281" s="1">
        <v>8.76</v>
      </c>
      <c r="U281" s="1">
        <v>-2.097</v>
      </c>
    </row>
    <row r="282" spans="1:21" hidden="1" x14ac:dyDescent="0.25">
      <c r="A282" s="1" t="str">
        <f t="shared" si="25"/>
        <v>big 1.20hz</v>
      </c>
      <c r="B282" s="1">
        <v>13</v>
      </c>
      <c r="C282" s="1">
        <f t="shared" si="26"/>
        <v>0.94450000000000001</v>
      </c>
      <c r="I282" s="1" t="s">
        <v>72</v>
      </c>
      <c r="J282" s="1">
        <v>990</v>
      </c>
      <c r="K282" s="1">
        <v>9.91</v>
      </c>
      <c r="L282" s="1">
        <v>0.82699999999999996</v>
      </c>
      <c r="M282" s="1">
        <v>952</v>
      </c>
      <c r="N282" s="1">
        <v>9.5299999999999994</v>
      </c>
      <c r="O282" s="1">
        <v>-1.0620000000000001</v>
      </c>
      <c r="P282" s="1">
        <v>992</v>
      </c>
      <c r="Q282" s="1">
        <v>9.93</v>
      </c>
      <c r="R282" s="1">
        <v>0.33500000000000002</v>
      </c>
      <c r="S282" s="1">
        <v>954</v>
      </c>
      <c r="T282" s="1">
        <v>9.5500000000000007</v>
      </c>
      <c r="U282" s="1">
        <v>-2.097</v>
      </c>
    </row>
    <row r="283" spans="1:21" hidden="1" x14ac:dyDescent="0.25">
      <c r="A283" s="1" t="str">
        <f t="shared" si="25"/>
        <v>big 1.20hz</v>
      </c>
      <c r="B283" s="1">
        <v>14</v>
      </c>
      <c r="C283" s="1">
        <f t="shared" si="26"/>
        <v>0.9395</v>
      </c>
      <c r="I283" s="1" t="s">
        <v>72</v>
      </c>
      <c r="J283" s="1">
        <v>1069</v>
      </c>
      <c r="K283" s="1">
        <v>10.7</v>
      </c>
      <c r="L283" s="1">
        <v>0.83099999999999996</v>
      </c>
      <c r="M283" s="1">
        <v>1029</v>
      </c>
      <c r="N283" s="1">
        <v>10.3</v>
      </c>
      <c r="O283" s="1">
        <v>-1.048</v>
      </c>
      <c r="P283" s="1">
        <v>1071</v>
      </c>
      <c r="Q283" s="1">
        <v>10.72</v>
      </c>
      <c r="R283" s="1">
        <v>0.33500000000000002</v>
      </c>
      <c r="S283" s="1">
        <v>1032</v>
      </c>
      <c r="T283" s="1">
        <v>10.33</v>
      </c>
      <c r="U283" s="1">
        <v>-2.0960000000000001</v>
      </c>
    </row>
    <row r="284" spans="1:21" hidden="1" x14ac:dyDescent="0.25">
      <c r="A284" s="1" t="str">
        <f t="shared" si="25"/>
        <v>big 1.20hz</v>
      </c>
      <c r="B284" s="1">
        <v>15</v>
      </c>
      <c r="C284" s="1">
        <f t="shared" si="26"/>
        <v>0.94899999999999995</v>
      </c>
      <c r="I284" s="1" t="s">
        <v>72</v>
      </c>
      <c r="J284" s="1">
        <v>1147</v>
      </c>
      <c r="K284" s="1">
        <v>11.48</v>
      </c>
      <c r="L284" s="1">
        <v>0.83099999999999996</v>
      </c>
      <c r="M284" s="1">
        <v>1108</v>
      </c>
      <c r="N284" s="1">
        <v>11.09</v>
      </c>
      <c r="O284" s="1">
        <v>-1.0669999999999999</v>
      </c>
      <c r="P284" s="1">
        <v>1149</v>
      </c>
      <c r="Q284" s="1">
        <v>11.5</v>
      </c>
      <c r="R284" s="1">
        <v>0.33600000000000002</v>
      </c>
      <c r="S284" s="1">
        <v>1111</v>
      </c>
      <c r="T284" s="1">
        <v>11.12</v>
      </c>
      <c r="U284" s="1">
        <v>-2.097</v>
      </c>
    </row>
    <row r="285" spans="1:21" hidden="1" x14ac:dyDescent="0.25">
      <c r="A285" s="1" t="str">
        <f t="shared" ref="A285:A311" si="27">I285</f>
        <v>big 1.20hz</v>
      </c>
      <c r="B285" s="1">
        <v>16</v>
      </c>
      <c r="C285" s="1">
        <f t="shared" ref="C285:C311" si="28">(L285-O285)/2</f>
        <v>0.93649999999999989</v>
      </c>
      <c r="I285" s="1" t="s">
        <v>72</v>
      </c>
      <c r="J285" s="1">
        <v>1226</v>
      </c>
      <c r="K285" s="1">
        <v>12.27</v>
      </c>
      <c r="L285" s="1">
        <v>0.82799999999999996</v>
      </c>
      <c r="M285" s="1">
        <v>1188</v>
      </c>
      <c r="N285" s="1">
        <v>11.89</v>
      </c>
      <c r="O285" s="1">
        <v>-1.0449999999999999</v>
      </c>
      <c r="P285" s="1">
        <v>1228</v>
      </c>
      <c r="Q285" s="1">
        <v>12.29</v>
      </c>
      <c r="R285" s="1">
        <v>0.33500000000000002</v>
      </c>
      <c r="S285" s="1">
        <v>1189</v>
      </c>
      <c r="T285" s="1">
        <v>11.9</v>
      </c>
      <c r="U285" s="1">
        <v>-2.097</v>
      </c>
    </row>
    <row r="286" spans="1:21" hidden="1" x14ac:dyDescent="0.25">
      <c r="A286" s="1" t="str">
        <f t="shared" si="27"/>
        <v>big 1.20hz</v>
      </c>
      <c r="B286" s="1">
        <v>17</v>
      </c>
      <c r="C286" s="1">
        <f t="shared" si="28"/>
        <v>0.94900000000000007</v>
      </c>
      <c r="I286" s="1" t="s">
        <v>72</v>
      </c>
      <c r="J286" s="1">
        <v>1304</v>
      </c>
      <c r="K286" s="1">
        <v>13.05</v>
      </c>
      <c r="L286" s="1">
        <v>0.84</v>
      </c>
      <c r="M286" s="1">
        <v>1265</v>
      </c>
      <c r="N286" s="1">
        <v>12.66</v>
      </c>
      <c r="O286" s="1">
        <v>-1.0580000000000001</v>
      </c>
      <c r="P286" s="1">
        <v>1307</v>
      </c>
      <c r="Q286" s="1">
        <v>13.08</v>
      </c>
      <c r="R286" s="1">
        <v>0.33500000000000002</v>
      </c>
      <c r="S286" s="1">
        <v>1268</v>
      </c>
      <c r="T286" s="1">
        <v>12.69</v>
      </c>
      <c r="U286" s="1">
        <v>-2.0979999999999999</v>
      </c>
    </row>
    <row r="287" spans="1:21" hidden="1" x14ac:dyDescent="0.25">
      <c r="A287" s="1" t="str">
        <f t="shared" si="27"/>
        <v>big 1.20hz</v>
      </c>
      <c r="B287" s="1">
        <v>18</v>
      </c>
      <c r="C287" s="1">
        <f t="shared" si="28"/>
        <v>0.95100000000000007</v>
      </c>
      <c r="I287" s="1" t="s">
        <v>72</v>
      </c>
      <c r="J287" s="1">
        <v>1383</v>
      </c>
      <c r="K287" s="1">
        <v>13.84</v>
      </c>
      <c r="L287" s="1">
        <v>0.83199999999999996</v>
      </c>
      <c r="M287" s="1">
        <v>1344</v>
      </c>
      <c r="N287" s="1">
        <v>13.45</v>
      </c>
      <c r="O287" s="1">
        <v>-1.07</v>
      </c>
      <c r="P287" s="1">
        <v>1385</v>
      </c>
      <c r="Q287" s="1">
        <v>13.86</v>
      </c>
      <c r="R287" s="1">
        <v>0.33500000000000002</v>
      </c>
      <c r="S287" s="1">
        <v>1346</v>
      </c>
      <c r="T287" s="1">
        <v>13.47</v>
      </c>
      <c r="U287" s="1">
        <v>-2.097</v>
      </c>
    </row>
    <row r="288" spans="1:21" hidden="1" x14ac:dyDescent="0.25">
      <c r="A288" s="1" t="str">
        <f t="shared" si="27"/>
        <v>big 1.20hz</v>
      </c>
      <c r="B288" s="1">
        <v>19</v>
      </c>
      <c r="C288" s="1">
        <f t="shared" si="28"/>
        <v>0.93449999999999989</v>
      </c>
      <c r="I288" s="1" t="s">
        <v>72</v>
      </c>
      <c r="J288" s="1">
        <v>1461</v>
      </c>
      <c r="K288" s="1">
        <v>14.62</v>
      </c>
      <c r="L288" s="1">
        <v>0.82799999999999996</v>
      </c>
      <c r="M288" s="1">
        <v>1423</v>
      </c>
      <c r="N288" s="1">
        <v>14.24</v>
      </c>
      <c r="O288" s="1">
        <v>-1.0409999999999999</v>
      </c>
      <c r="P288" s="1">
        <v>1464</v>
      </c>
      <c r="Q288" s="1">
        <v>14.65</v>
      </c>
      <c r="R288" s="1">
        <v>0.33600000000000002</v>
      </c>
      <c r="S288" s="1">
        <v>1425</v>
      </c>
      <c r="T288" s="1">
        <v>14.26</v>
      </c>
      <c r="U288" s="1">
        <v>-2.097</v>
      </c>
    </row>
    <row r="289" spans="1:21" hidden="1" x14ac:dyDescent="0.25">
      <c r="A289" s="1" t="str">
        <f t="shared" si="27"/>
        <v>big 1.20hz</v>
      </c>
      <c r="B289" s="1">
        <v>20</v>
      </c>
      <c r="C289" s="1">
        <f t="shared" si="28"/>
        <v>0.95950000000000002</v>
      </c>
      <c r="I289" s="1" t="s">
        <v>72</v>
      </c>
      <c r="J289" s="1">
        <v>1540</v>
      </c>
      <c r="K289" s="1">
        <v>15.41</v>
      </c>
      <c r="L289" s="1">
        <v>0.85399999999999998</v>
      </c>
      <c r="M289" s="1">
        <v>1501</v>
      </c>
      <c r="N289" s="1">
        <v>15.02</v>
      </c>
      <c r="O289" s="1">
        <v>-1.0649999999999999</v>
      </c>
      <c r="P289" s="1">
        <v>1542</v>
      </c>
      <c r="Q289" s="1">
        <v>15.43</v>
      </c>
      <c r="R289" s="1">
        <v>0.33500000000000002</v>
      </c>
      <c r="S289" s="1">
        <v>1503</v>
      </c>
      <c r="T289" s="1">
        <v>15.04</v>
      </c>
      <c r="U289" s="1">
        <v>-2.097</v>
      </c>
    </row>
    <row r="290" spans="1:21" hidden="1" x14ac:dyDescent="0.25">
      <c r="A290" s="1" t="str">
        <f t="shared" si="27"/>
        <v>big 1.31hz</v>
      </c>
      <c r="B290" s="1">
        <v>1</v>
      </c>
      <c r="C290" s="1">
        <f t="shared" si="28"/>
        <v>0.74099999999999999</v>
      </c>
      <c r="I290" s="1" t="s">
        <v>73</v>
      </c>
      <c r="J290" s="1">
        <v>50</v>
      </c>
      <c r="K290" s="1">
        <v>0.51</v>
      </c>
      <c r="L290" s="1">
        <v>0.63700000000000001</v>
      </c>
      <c r="M290" s="1">
        <v>14</v>
      </c>
      <c r="N290" s="1">
        <v>0.15</v>
      </c>
      <c r="O290" s="1">
        <v>-0.84499999999999997</v>
      </c>
      <c r="P290" s="1">
        <v>52</v>
      </c>
      <c r="Q290" s="1">
        <v>0.53</v>
      </c>
      <c r="R290" s="1">
        <v>0.33</v>
      </c>
      <c r="S290" s="1">
        <v>17</v>
      </c>
      <c r="T290" s="1">
        <v>0.18</v>
      </c>
      <c r="U290" s="1">
        <v>-2.105</v>
      </c>
    </row>
    <row r="291" spans="1:21" hidden="1" x14ac:dyDescent="0.25">
      <c r="A291" s="1" t="str">
        <f t="shared" si="27"/>
        <v>big 1.31hz</v>
      </c>
      <c r="B291" s="1">
        <v>2</v>
      </c>
      <c r="C291" s="1">
        <f t="shared" si="28"/>
        <v>0.77550000000000008</v>
      </c>
      <c r="I291" s="1" t="s">
        <v>73</v>
      </c>
      <c r="J291" s="1">
        <v>122</v>
      </c>
      <c r="K291" s="1">
        <v>1.23</v>
      </c>
      <c r="L291" s="1">
        <v>0.66100000000000003</v>
      </c>
      <c r="M291" s="1">
        <v>87</v>
      </c>
      <c r="N291" s="1">
        <v>0.88</v>
      </c>
      <c r="O291" s="1">
        <v>-0.89</v>
      </c>
      <c r="P291" s="1">
        <v>124</v>
      </c>
      <c r="Q291" s="1">
        <v>1.25</v>
      </c>
      <c r="R291" s="1">
        <v>0.33100000000000002</v>
      </c>
      <c r="S291" s="1">
        <v>89</v>
      </c>
      <c r="T291" s="1">
        <v>0.9</v>
      </c>
      <c r="U291" s="1">
        <v>-2.105</v>
      </c>
    </row>
    <row r="292" spans="1:21" hidden="1" x14ac:dyDescent="0.25">
      <c r="A292" s="1" t="str">
        <f t="shared" si="27"/>
        <v>big 1.31hz</v>
      </c>
      <c r="B292" s="1">
        <v>3</v>
      </c>
      <c r="C292" s="1">
        <f t="shared" si="28"/>
        <v>0.72699999999999998</v>
      </c>
      <c r="I292" s="1" t="s">
        <v>73</v>
      </c>
      <c r="J292" s="1">
        <v>194</v>
      </c>
      <c r="K292" s="1">
        <v>1.95</v>
      </c>
      <c r="L292" s="1">
        <v>0.60899999999999999</v>
      </c>
      <c r="M292" s="1">
        <v>158</v>
      </c>
      <c r="N292" s="1">
        <v>1.59</v>
      </c>
      <c r="O292" s="1">
        <v>-0.84499999999999997</v>
      </c>
      <c r="P292" s="1">
        <v>196</v>
      </c>
      <c r="Q292" s="1">
        <v>1.97</v>
      </c>
      <c r="R292" s="1">
        <v>0.33200000000000002</v>
      </c>
      <c r="S292" s="1">
        <v>161</v>
      </c>
      <c r="T292" s="1">
        <v>1.62</v>
      </c>
      <c r="U292" s="1">
        <v>-2.105</v>
      </c>
    </row>
    <row r="293" spans="1:21" hidden="1" x14ac:dyDescent="0.25">
      <c r="A293" s="1" t="str">
        <f t="shared" si="27"/>
        <v>big 1.31hz</v>
      </c>
      <c r="B293" s="1">
        <v>4</v>
      </c>
      <c r="C293" s="1">
        <f t="shared" si="28"/>
        <v>0.78350000000000009</v>
      </c>
      <c r="I293" s="1" t="s">
        <v>73</v>
      </c>
      <c r="J293" s="1">
        <v>267</v>
      </c>
      <c r="K293" s="1">
        <v>2.68</v>
      </c>
      <c r="L293" s="1">
        <v>0.67900000000000005</v>
      </c>
      <c r="M293" s="1">
        <v>231</v>
      </c>
      <c r="N293" s="1">
        <v>2.3199999999999998</v>
      </c>
      <c r="O293" s="1">
        <v>-0.88800000000000001</v>
      </c>
      <c r="P293" s="1">
        <v>268</v>
      </c>
      <c r="Q293" s="1">
        <v>2.69</v>
      </c>
      <c r="R293" s="1">
        <v>0.33200000000000002</v>
      </c>
      <c r="S293" s="1">
        <v>233</v>
      </c>
      <c r="T293" s="1">
        <v>2.34</v>
      </c>
      <c r="U293" s="1">
        <v>-2.1040000000000001</v>
      </c>
    </row>
    <row r="294" spans="1:21" hidden="1" x14ac:dyDescent="0.25">
      <c r="A294" s="1" t="str">
        <f t="shared" si="27"/>
        <v>big 1.31hz</v>
      </c>
      <c r="B294" s="1">
        <v>5</v>
      </c>
      <c r="C294" s="1">
        <f t="shared" si="28"/>
        <v>0.74150000000000005</v>
      </c>
      <c r="I294" s="1" t="s">
        <v>73</v>
      </c>
      <c r="J294" s="1">
        <v>338</v>
      </c>
      <c r="K294" s="1">
        <v>3.39</v>
      </c>
      <c r="L294" s="1">
        <v>0.61599999999999999</v>
      </c>
      <c r="M294" s="1">
        <v>303</v>
      </c>
      <c r="N294" s="1">
        <v>3.04</v>
      </c>
      <c r="O294" s="1">
        <v>-0.86699999999999999</v>
      </c>
      <c r="P294" s="1">
        <v>340</v>
      </c>
      <c r="Q294" s="1">
        <v>3.41</v>
      </c>
      <c r="R294" s="1">
        <v>0.33200000000000002</v>
      </c>
      <c r="S294" s="1">
        <v>305</v>
      </c>
      <c r="T294" s="1">
        <v>3.06</v>
      </c>
      <c r="U294" s="1">
        <v>-2.1080000000000001</v>
      </c>
    </row>
    <row r="295" spans="1:21" hidden="1" x14ac:dyDescent="0.25">
      <c r="A295" s="1" t="str">
        <f t="shared" si="27"/>
        <v>big 1.31hz</v>
      </c>
      <c r="B295" s="1">
        <v>6</v>
      </c>
      <c r="C295" s="1">
        <f t="shared" si="28"/>
        <v>0.76950000000000007</v>
      </c>
      <c r="I295" s="1" t="s">
        <v>73</v>
      </c>
      <c r="J295" s="1">
        <v>410</v>
      </c>
      <c r="K295" s="1">
        <v>4.1100000000000003</v>
      </c>
      <c r="L295" s="1">
        <v>0.66700000000000004</v>
      </c>
      <c r="M295" s="1">
        <v>375</v>
      </c>
      <c r="N295" s="1">
        <v>3.76</v>
      </c>
      <c r="O295" s="1">
        <v>-0.872</v>
      </c>
      <c r="P295" s="1">
        <v>412</v>
      </c>
      <c r="Q295" s="1">
        <v>4.13</v>
      </c>
      <c r="R295" s="1">
        <v>0.33100000000000002</v>
      </c>
      <c r="S295" s="1">
        <v>377</v>
      </c>
      <c r="T295" s="1">
        <v>3.78</v>
      </c>
      <c r="U295" s="1">
        <v>-2.105</v>
      </c>
    </row>
    <row r="296" spans="1:21" hidden="1" x14ac:dyDescent="0.25">
      <c r="A296" s="1" t="str">
        <f t="shared" si="27"/>
        <v>big 1.31hz</v>
      </c>
      <c r="B296" s="1">
        <v>7</v>
      </c>
      <c r="C296" s="1">
        <f t="shared" si="28"/>
        <v>0.754</v>
      </c>
      <c r="I296" s="1" t="s">
        <v>73</v>
      </c>
      <c r="J296" s="1">
        <v>482</v>
      </c>
      <c r="K296" s="1">
        <v>4.83</v>
      </c>
      <c r="L296" s="1">
        <v>0.63100000000000001</v>
      </c>
      <c r="M296" s="1">
        <v>447</v>
      </c>
      <c r="N296" s="1">
        <v>4.4800000000000004</v>
      </c>
      <c r="O296" s="1">
        <v>-0.877</v>
      </c>
      <c r="P296" s="1">
        <v>484</v>
      </c>
      <c r="Q296" s="1">
        <v>4.8499999999999996</v>
      </c>
      <c r="R296" s="1">
        <v>0.33200000000000002</v>
      </c>
      <c r="S296" s="1">
        <v>449</v>
      </c>
      <c r="T296" s="1">
        <v>4.5</v>
      </c>
      <c r="U296" s="1">
        <v>-2.1070000000000002</v>
      </c>
    </row>
    <row r="297" spans="1:21" hidden="1" x14ac:dyDescent="0.25">
      <c r="A297" s="1" t="str">
        <f t="shared" si="27"/>
        <v>big 1.31hz</v>
      </c>
      <c r="B297" s="1">
        <v>8</v>
      </c>
      <c r="C297" s="1">
        <f t="shared" si="28"/>
        <v>0.75950000000000006</v>
      </c>
      <c r="I297" s="1" t="s">
        <v>73</v>
      </c>
      <c r="J297" s="1">
        <v>554</v>
      </c>
      <c r="K297" s="1">
        <v>5.55</v>
      </c>
      <c r="L297" s="1">
        <v>0.65200000000000002</v>
      </c>
      <c r="M297" s="1">
        <v>519</v>
      </c>
      <c r="N297" s="1">
        <v>5.2</v>
      </c>
      <c r="O297" s="1">
        <v>-0.86699999999999999</v>
      </c>
      <c r="P297" s="1">
        <v>556</v>
      </c>
      <c r="Q297" s="1">
        <v>5.57</v>
      </c>
      <c r="R297" s="1">
        <v>0.33300000000000002</v>
      </c>
      <c r="S297" s="1">
        <v>521</v>
      </c>
      <c r="T297" s="1">
        <v>5.22</v>
      </c>
      <c r="U297" s="1">
        <v>-2.1040000000000001</v>
      </c>
    </row>
    <row r="298" spans="1:21" hidden="1" x14ac:dyDescent="0.25">
      <c r="A298" s="1" t="str">
        <f t="shared" si="27"/>
        <v>big 1.31hz</v>
      </c>
      <c r="B298" s="1">
        <v>9</v>
      </c>
      <c r="C298" s="1">
        <f t="shared" si="28"/>
        <v>0.76449999999999996</v>
      </c>
      <c r="I298" s="1" t="s">
        <v>73</v>
      </c>
      <c r="J298" s="1">
        <v>626</v>
      </c>
      <c r="K298" s="1">
        <v>6.27</v>
      </c>
      <c r="L298" s="1">
        <v>0.64400000000000002</v>
      </c>
      <c r="M298" s="1">
        <v>591</v>
      </c>
      <c r="N298" s="1">
        <v>5.92</v>
      </c>
      <c r="O298" s="1">
        <v>-0.88500000000000001</v>
      </c>
      <c r="P298" s="1">
        <v>628</v>
      </c>
      <c r="Q298" s="1">
        <v>6.29</v>
      </c>
      <c r="R298" s="1">
        <v>0.33100000000000002</v>
      </c>
      <c r="S298" s="1">
        <v>593</v>
      </c>
      <c r="T298" s="1">
        <v>5.94</v>
      </c>
      <c r="U298" s="1">
        <v>-2.1059999999999999</v>
      </c>
    </row>
    <row r="299" spans="1:21" hidden="1" x14ac:dyDescent="0.25">
      <c r="A299" s="1" t="str">
        <f t="shared" si="27"/>
        <v>big 1.31hz</v>
      </c>
      <c r="B299" s="1">
        <v>10</v>
      </c>
      <c r="C299" s="1">
        <f t="shared" si="28"/>
        <v>0.746</v>
      </c>
      <c r="I299" s="1" t="s">
        <v>73</v>
      </c>
      <c r="J299" s="1">
        <v>698</v>
      </c>
      <c r="K299" s="1">
        <v>6.99</v>
      </c>
      <c r="L299" s="1">
        <v>0.64300000000000002</v>
      </c>
      <c r="M299" s="1">
        <v>663</v>
      </c>
      <c r="N299" s="1">
        <v>6.64</v>
      </c>
      <c r="O299" s="1">
        <v>-0.84899999999999998</v>
      </c>
      <c r="P299" s="1">
        <v>700</v>
      </c>
      <c r="Q299" s="1">
        <v>7.01</v>
      </c>
      <c r="R299" s="1">
        <v>0.33200000000000002</v>
      </c>
      <c r="S299" s="1">
        <v>665</v>
      </c>
      <c r="T299" s="1">
        <v>6.66</v>
      </c>
      <c r="U299" s="1">
        <v>-2.105</v>
      </c>
    </row>
    <row r="300" spans="1:21" hidden="1" x14ac:dyDescent="0.25">
      <c r="A300" s="1" t="str">
        <f t="shared" si="27"/>
        <v>big 1.31hz</v>
      </c>
      <c r="B300" s="1">
        <v>11</v>
      </c>
      <c r="C300" s="1">
        <f t="shared" si="28"/>
        <v>0.76900000000000002</v>
      </c>
      <c r="I300" s="1" t="s">
        <v>73</v>
      </c>
      <c r="J300" s="1">
        <v>771</v>
      </c>
      <c r="K300" s="1">
        <v>7.72</v>
      </c>
      <c r="L300" s="1">
        <v>0.65500000000000003</v>
      </c>
      <c r="M300" s="1">
        <v>735</v>
      </c>
      <c r="N300" s="1">
        <v>7.36</v>
      </c>
      <c r="O300" s="1">
        <v>-0.88300000000000001</v>
      </c>
      <c r="P300" s="1">
        <v>772</v>
      </c>
      <c r="Q300" s="1">
        <v>7.73</v>
      </c>
      <c r="R300" s="1">
        <v>0.33100000000000002</v>
      </c>
      <c r="S300" s="1">
        <v>737</v>
      </c>
      <c r="T300" s="1">
        <v>7.38</v>
      </c>
      <c r="U300" s="1">
        <v>-2.1040000000000001</v>
      </c>
    </row>
    <row r="301" spans="1:21" hidden="1" x14ac:dyDescent="0.25">
      <c r="A301" s="1" t="str">
        <f t="shared" si="27"/>
        <v>big 1.31hz</v>
      </c>
      <c r="B301" s="1">
        <v>12</v>
      </c>
      <c r="C301" s="1">
        <f t="shared" si="28"/>
        <v>0.74750000000000005</v>
      </c>
      <c r="I301" s="1" t="s">
        <v>73</v>
      </c>
      <c r="J301" s="1">
        <v>842</v>
      </c>
      <c r="K301" s="1">
        <v>8.43</v>
      </c>
      <c r="L301" s="1">
        <v>0.63300000000000001</v>
      </c>
      <c r="M301" s="1">
        <v>807</v>
      </c>
      <c r="N301" s="1">
        <v>8.08</v>
      </c>
      <c r="O301" s="1">
        <v>-0.86199999999999999</v>
      </c>
      <c r="P301" s="1">
        <v>844</v>
      </c>
      <c r="Q301" s="1">
        <v>8.4499999999999993</v>
      </c>
      <c r="R301" s="1">
        <v>0.33200000000000002</v>
      </c>
      <c r="S301" s="1">
        <v>809</v>
      </c>
      <c r="T301" s="1">
        <v>8.1</v>
      </c>
      <c r="U301" s="1">
        <v>-2.105</v>
      </c>
    </row>
    <row r="302" spans="1:21" hidden="1" x14ac:dyDescent="0.25">
      <c r="A302" s="1" t="str">
        <f t="shared" si="27"/>
        <v>big 1.31hz</v>
      </c>
      <c r="B302" s="1">
        <v>13</v>
      </c>
      <c r="C302" s="1">
        <f t="shared" si="28"/>
        <v>0.76550000000000007</v>
      </c>
      <c r="I302" s="1" t="s">
        <v>73</v>
      </c>
      <c r="J302" s="1">
        <v>914</v>
      </c>
      <c r="K302" s="1">
        <v>9.15</v>
      </c>
      <c r="L302" s="1">
        <v>0.65200000000000002</v>
      </c>
      <c r="M302" s="1">
        <v>879</v>
      </c>
      <c r="N302" s="1">
        <v>8.8000000000000007</v>
      </c>
      <c r="O302" s="1">
        <v>-0.879</v>
      </c>
      <c r="P302" s="1">
        <v>916</v>
      </c>
      <c r="Q302" s="1">
        <v>9.17</v>
      </c>
      <c r="R302" s="1">
        <v>0.33300000000000002</v>
      </c>
      <c r="S302" s="1">
        <v>881</v>
      </c>
      <c r="T302" s="1">
        <v>8.82</v>
      </c>
      <c r="U302" s="1">
        <v>-2.105</v>
      </c>
    </row>
    <row r="303" spans="1:21" hidden="1" x14ac:dyDescent="0.25">
      <c r="A303" s="1" t="str">
        <f t="shared" si="27"/>
        <v>big 1.31hz</v>
      </c>
      <c r="B303" s="1">
        <v>14</v>
      </c>
      <c r="C303" s="1">
        <f t="shared" si="28"/>
        <v>0.75449999999999995</v>
      </c>
      <c r="I303" s="1" t="s">
        <v>73</v>
      </c>
      <c r="J303" s="1">
        <v>986</v>
      </c>
      <c r="K303" s="1">
        <v>9.8699999999999992</v>
      </c>
      <c r="L303" s="1">
        <v>0.64</v>
      </c>
      <c r="M303" s="1">
        <v>951</v>
      </c>
      <c r="N303" s="1">
        <v>9.52</v>
      </c>
      <c r="O303" s="1">
        <v>-0.86899999999999999</v>
      </c>
      <c r="P303" s="1">
        <v>988</v>
      </c>
      <c r="Q303" s="1">
        <v>9.89</v>
      </c>
      <c r="R303" s="1">
        <v>0.33</v>
      </c>
      <c r="S303" s="1">
        <v>953</v>
      </c>
      <c r="T303" s="1">
        <v>9.5399999999999991</v>
      </c>
      <c r="U303" s="1">
        <v>-2.1059999999999999</v>
      </c>
    </row>
    <row r="304" spans="1:21" hidden="1" x14ac:dyDescent="0.25">
      <c r="A304" s="1" t="str">
        <f t="shared" si="27"/>
        <v>big 1.31hz</v>
      </c>
      <c r="B304" s="1">
        <v>15</v>
      </c>
      <c r="C304" s="1">
        <f t="shared" si="28"/>
        <v>0.77049999999999996</v>
      </c>
      <c r="I304" s="1" t="s">
        <v>73</v>
      </c>
      <c r="J304" s="1">
        <v>1058</v>
      </c>
      <c r="K304" s="1">
        <v>10.59</v>
      </c>
      <c r="L304" s="1">
        <v>0.66200000000000003</v>
      </c>
      <c r="M304" s="1">
        <v>1023</v>
      </c>
      <c r="N304" s="1">
        <v>10.24</v>
      </c>
      <c r="O304" s="1">
        <v>-0.879</v>
      </c>
      <c r="P304" s="1">
        <v>1060</v>
      </c>
      <c r="Q304" s="1">
        <v>10.61</v>
      </c>
      <c r="R304" s="1">
        <v>0.33200000000000002</v>
      </c>
      <c r="S304" s="1">
        <v>1025</v>
      </c>
      <c r="T304" s="1">
        <v>10.26</v>
      </c>
      <c r="U304" s="1">
        <v>-2.105</v>
      </c>
    </row>
    <row r="305" spans="1:21" hidden="1" x14ac:dyDescent="0.25">
      <c r="A305" s="1" t="str">
        <f t="shared" si="27"/>
        <v>big 1.31hz</v>
      </c>
      <c r="B305" s="1">
        <v>16</v>
      </c>
      <c r="C305" s="1">
        <f t="shared" si="28"/>
        <v>0.75849999999999995</v>
      </c>
      <c r="I305" s="1" t="s">
        <v>73</v>
      </c>
      <c r="J305" s="1">
        <v>1130</v>
      </c>
      <c r="K305" s="1">
        <v>11.31</v>
      </c>
      <c r="L305" s="1">
        <v>0.63300000000000001</v>
      </c>
      <c r="M305" s="1">
        <v>1095</v>
      </c>
      <c r="N305" s="1">
        <v>10.96</v>
      </c>
      <c r="O305" s="1">
        <v>-0.88400000000000001</v>
      </c>
      <c r="P305" s="1">
        <v>1132</v>
      </c>
      <c r="Q305" s="1">
        <v>11.33</v>
      </c>
      <c r="R305" s="1">
        <v>0.33100000000000002</v>
      </c>
      <c r="S305" s="1">
        <v>1097</v>
      </c>
      <c r="T305" s="1">
        <v>10.98</v>
      </c>
      <c r="U305" s="1">
        <v>-2.105</v>
      </c>
    </row>
    <row r="306" spans="1:21" hidden="1" x14ac:dyDescent="0.25">
      <c r="A306" s="1" t="str">
        <f t="shared" si="27"/>
        <v>big 1.31hz</v>
      </c>
      <c r="B306" s="1">
        <v>17</v>
      </c>
      <c r="C306" s="1">
        <f t="shared" si="28"/>
        <v>0.76400000000000001</v>
      </c>
      <c r="I306" s="1" t="s">
        <v>73</v>
      </c>
      <c r="J306" s="1">
        <v>1202</v>
      </c>
      <c r="K306" s="1">
        <v>12.03</v>
      </c>
      <c r="L306" s="1">
        <v>0.66500000000000004</v>
      </c>
      <c r="M306" s="1">
        <v>1168</v>
      </c>
      <c r="N306" s="1">
        <v>11.69</v>
      </c>
      <c r="O306" s="1">
        <v>-0.86299999999999999</v>
      </c>
      <c r="P306" s="1">
        <v>1204</v>
      </c>
      <c r="Q306" s="1">
        <v>12.05</v>
      </c>
      <c r="R306" s="1">
        <v>0.33400000000000002</v>
      </c>
      <c r="S306" s="1">
        <v>1169</v>
      </c>
      <c r="T306" s="1">
        <v>11.7</v>
      </c>
      <c r="U306" s="1">
        <v>-2.1040000000000001</v>
      </c>
    </row>
    <row r="307" spans="1:21" hidden="1" x14ac:dyDescent="0.25">
      <c r="A307" s="1" t="str">
        <f t="shared" si="27"/>
        <v>big 1.31hz</v>
      </c>
      <c r="B307" s="1">
        <v>18</v>
      </c>
      <c r="C307" s="1">
        <f t="shared" si="28"/>
        <v>0.76600000000000001</v>
      </c>
      <c r="I307" s="1" t="s">
        <v>73</v>
      </c>
      <c r="J307" s="1">
        <v>1275</v>
      </c>
      <c r="K307" s="1">
        <v>12.76</v>
      </c>
      <c r="L307" s="1">
        <v>0.64500000000000002</v>
      </c>
      <c r="M307" s="1">
        <v>1239</v>
      </c>
      <c r="N307" s="1">
        <v>12.4</v>
      </c>
      <c r="O307" s="1">
        <v>-0.88700000000000001</v>
      </c>
      <c r="P307" s="1">
        <v>1276</v>
      </c>
      <c r="Q307" s="1">
        <v>12.77</v>
      </c>
      <c r="R307" s="1">
        <v>0.33100000000000002</v>
      </c>
      <c r="S307" s="1">
        <v>1241</v>
      </c>
      <c r="T307" s="1">
        <v>12.42</v>
      </c>
      <c r="U307" s="1">
        <v>-2.105</v>
      </c>
    </row>
    <row r="308" spans="1:21" hidden="1" x14ac:dyDescent="0.25">
      <c r="A308" s="1" t="str">
        <f t="shared" si="27"/>
        <v>big 1.31hz</v>
      </c>
      <c r="B308" s="1">
        <v>19</v>
      </c>
      <c r="C308" s="1">
        <f t="shared" si="28"/>
        <v>0.748</v>
      </c>
      <c r="I308" s="1" t="s">
        <v>73</v>
      </c>
      <c r="J308" s="1">
        <v>1346</v>
      </c>
      <c r="K308" s="1">
        <v>13.47</v>
      </c>
      <c r="L308" s="1">
        <v>0.63800000000000001</v>
      </c>
      <c r="M308" s="1">
        <v>1311</v>
      </c>
      <c r="N308" s="1">
        <v>13.12</v>
      </c>
      <c r="O308" s="1">
        <v>-0.85799999999999998</v>
      </c>
      <c r="P308" s="1">
        <v>1348</v>
      </c>
      <c r="Q308" s="1">
        <v>13.49</v>
      </c>
      <c r="R308" s="1">
        <v>0.33200000000000002</v>
      </c>
      <c r="S308" s="1">
        <v>1313</v>
      </c>
      <c r="T308" s="1">
        <v>13.14</v>
      </c>
      <c r="U308" s="1">
        <v>-2.1059999999999999</v>
      </c>
    </row>
    <row r="309" spans="1:21" hidden="1" x14ac:dyDescent="0.25">
      <c r="A309" s="1" t="str">
        <f t="shared" si="27"/>
        <v>big 1.31hz</v>
      </c>
      <c r="B309" s="1">
        <v>20</v>
      </c>
      <c r="C309" s="1">
        <f t="shared" si="28"/>
        <v>0.76900000000000002</v>
      </c>
      <c r="I309" s="1" t="s">
        <v>73</v>
      </c>
      <c r="J309" s="1">
        <v>1418</v>
      </c>
      <c r="K309" s="1">
        <v>14.19</v>
      </c>
      <c r="L309" s="1">
        <v>0.64900000000000002</v>
      </c>
      <c r="M309" s="1">
        <v>1383</v>
      </c>
      <c r="N309" s="1">
        <v>13.84</v>
      </c>
      <c r="O309" s="1">
        <v>-0.88900000000000001</v>
      </c>
      <c r="P309" s="1">
        <v>1420</v>
      </c>
      <c r="Q309" s="1">
        <v>14.21</v>
      </c>
      <c r="R309" s="1">
        <v>0.33</v>
      </c>
      <c r="S309" s="1">
        <v>1385</v>
      </c>
      <c r="T309" s="1">
        <v>13.86</v>
      </c>
      <c r="U309" s="1">
        <v>-2.105</v>
      </c>
    </row>
    <row r="310" spans="1:21" hidden="1" x14ac:dyDescent="0.25">
      <c r="A310" s="1" t="str">
        <f t="shared" si="27"/>
        <v>big 1.31hz</v>
      </c>
      <c r="B310" s="1">
        <v>21</v>
      </c>
      <c r="C310" s="1">
        <f t="shared" si="28"/>
        <v>0.75600000000000001</v>
      </c>
      <c r="I310" s="1" t="s">
        <v>73</v>
      </c>
      <c r="J310" s="1">
        <v>1491</v>
      </c>
      <c r="K310" s="1">
        <v>14.92</v>
      </c>
      <c r="L310" s="1">
        <v>0.63800000000000001</v>
      </c>
      <c r="M310" s="1">
        <v>1455</v>
      </c>
      <c r="N310" s="1">
        <v>14.56</v>
      </c>
      <c r="O310" s="1">
        <v>-0.874</v>
      </c>
      <c r="P310" s="1">
        <v>1493</v>
      </c>
      <c r="Q310" s="1">
        <v>14.94</v>
      </c>
      <c r="R310" s="1">
        <v>0.33300000000000002</v>
      </c>
      <c r="S310" s="1">
        <v>1457</v>
      </c>
      <c r="T310" s="1">
        <v>14.58</v>
      </c>
      <c r="U310" s="1">
        <v>-2.105</v>
      </c>
    </row>
    <row r="311" spans="1:21" hidden="1" x14ac:dyDescent="0.25">
      <c r="A311" s="1" t="str">
        <f t="shared" si="27"/>
        <v>big 1.31hz</v>
      </c>
      <c r="B311" s="1">
        <v>22</v>
      </c>
      <c r="C311" s="1">
        <f t="shared" si="28"/>
        <v>0.76649999999999996</v>
      </c>
      <c r="I311" s="1" t="s">
        <v>73</v>
      </c>
      <c r="J311" s="1">
        <v>1562</v>
      </c>
      <c r="K311" s="1">
        <v>15.63</v>
      </c>
      <c r="L311" s="1">
        <v>0.64800000000000002</v>
      </c>
      <c r="M311" s="1">
        <v>1528</v>
      </c>
      <c r="N311" s="1">
        <v>15.29</v>
      </c>
      <c r="O311" s="1">
        <v>-0.88500000000000001</v>
      </c>
      <c r="P311" s="1">
        <v>1564</v>
      </c>
      <c r="Q311" s="1">
        <v>15.65</v>
      </c>
      <c r="R311" s="1">
        <v>0.33</v>
      </c>
      <c r="S311" s="1">
        <v>1529</v>
      </c>
      <c r="T311" s="1">
        <v>15.3</v>
      </c>
      <c r="U311" s="1">
        <v>-2.1059999999999999</v>
      </c>
    </row>
    <row r="313" spans="1:21" x14ac:dyDescent="0.25">
      <c r="A313" s="6" t="s">
        <v>8</v>
      </c>
      <c r="B313" s="6" t="s">
        <v>0</v>
      </c>
      <c r="C313" s="6" t="s">
        <v>75</v>
      </c>
      <c r="D313" s="6" t="s">
        <v>76</v>
      </c>
      <c r="E313" s="12" t="s">
        <v>81</v>
      </c>
    </row>
    <row r="314" spans="1:21" x14ac:dyDescent="0.25">
      <c r="A314" s="1" t="s">
        <v>52</v>
      </c>
      <c r="B314" s="13">
        <v>0.22</v>
      </c>
      <c r="C314" s="13">
        <v>1.0396478873239441</v>
      </c>
      <c r="D314" s="14">
        <f>B314/$C$23</f>
        <v>0.24186799999999997</v>
      </c>
      <c r="E314" s="11">
        <v>1.845375</v>
      </c>
    </row>
    <row r="315" spans="1:21" x14ac:dyDescent="0.25">
      <c r="A315" s="1" t="s">
        <v>60</v>
      </c>
      <c r="B315" s="13">
        <v>0.35</v>
      </c>
      <c r="C315" s="13">
        <v>1.1286921529175049</v>
      </c>
      <c r="D315" s="14">
        <f t="shared" ref="D315:D320" si="29">B315/$C$23</f>
        <v>0.38478999999999997</v>
      </c>
      <c r="E315" s="11">
        <v>2.0034285714285711</v>
      </c>
    </row>
    <row r="316" spans="1:21" x14ac:dyDescent="0.25">
      <c r="A316" s="1" t="s">
        <v>61</v>
      </c>
      <c r="B316" s="13">
        <v>0.53</v>
      </c>
      <c r="C316" s="13">
        <v>1.559769526248399</v>
      </c>
      <c r="D316" s="14">
        <f t="shared" si="29"/>
        <v>0.58268200000000003</v>
      </c>
      <c r="E316" s="11">
        <v>2.7685909090909089</v>
      </c>
    </row>
    <row r="317" spans="1:21" x14ac:dyDescent="0.25">
      <c r="A317" s="1" t="s">
        <v>62</v>
      </c>
      <c r="B317" s="13">
        <v>1.1499999999999999</v>
      </c>
      <c r="C317" s="13">
        <v>1.242669932639314</v>
      </c>
      <c r="D317" s="14">
        <f t="shared" si="29"/>
        <v>1.2643099999999998</v>
      </c>
      <c r="E317" s="11">
        <v>2.205739130434782</v>
      </c>
    </row>
    <row r="318" spans="1:21" x14ac:dyDescent="0.25">
      <c r="A318" s="1" t="s">
        <v>63</v>
      </c>
      <c r="B318" s="13">
        <v>1.25</v>
      </c>
      <c r="C318" s="13">
        <v>0.95884194053208127</v>
      </c>
      <c r="D318" s="14">
        <f t="shared" si="29"/>
        <v>1.37425</v>
      </c>
      <c r="E318" s="11">
        <v>1.701944444444444</v>
      </c>
    </row>
    <row r="319" spans="1:21" x14ac:dyDescent="0.25">
      <c r="A319" s="1" t="s">
        <v>64</v>
      </c>
      <c r="B319" s="13">
        <v>1.35</v>
      </c>
      <c r="C319" s="13">
        <v>0.70195958358848765</v>
      </c>
      <c r="D319" s="14">
        <f t="shared" si="29"/>
        <v>1.4841899999999999</v>
      </c>
      <c r="E319" s="11">
        <v>1.245978260869566</v>
      </c>
    </row>
    <row r="320" spans="1:21" x14ac:dyDescent="0.25">
      <c r="A320" s="1" t="s">
        <v>65</v>
      </c>
      <c r="B320" s="13">
        <v>1.45</v>
      </c>
      <c r="C320" s="13">
        <v>0.58684629516227804</v>
      </c>
      <c r="D320" s="14">
        <f t="shared" si="29"/>
        <v>1.5941299999999998</v>
      </c>
      <c r="E320" s="11">
        <v>1.041652173913044</v>
      </c>
    </row>
    <row r="321" spans="1:5" x14ac:dyDescent="0.25">
      <c r="A321" s="1" t="s">
        <v>66</v>
      </c>
      <c r="B321" s="13">
        <v>0.25</v>
      </c>
      <c r="C321" s="13">
        <v>0.94371830985915484</v>
      </c>
      <c r="D321" s="14">
        <f>B321/$E$23</f>
        <v>0.33274999999999993</v>
      </c>
      <c r="E321" s="11">
        <v>1.6751</v>
      </c>
    </row>
    <row r="322" spans="1:5" x14ac:dyDescent="0.25">
      <c r="A322" s="1" t="s">
        <v>67</v>
      </c>
      <c r="B322" s="13">
        <v>0.36</v>
      </c>
      <c r="C322" s="13">
        <v>1.308779342723005</v>
      </c>
      <c r="D322" s="14">
        <f t="shared" ref="D322:D328" si="30">B322/$E$23</f>
        <v>0.47915999999999992</v>
      </c>
      <c r="E322" s="11">
        <v>2.3230833333333329</v>
      </c>
    </row>
    <row r="323" spans="1:5" x14ac:dyDescent="0.25">
      <c r="A323" s="1" t="s">
        <v>68</v>
      </c>
      <c r="B323" s="13">
        <v>0.45</v>
      </c>
      <c r="C323" s="13">
        <v>1.517589984350548</v>
      </c>
      <c r="D323" s="14">
        <f t="shared" si="30"/>
        <v>0.59894999999999987</v>
      </c>
      <c r="E323" s="11">
        <v>2.6937222222222221</v>
      </c>
    </row>
    <row r="324" spans="1:5" x14ac:dyDescent="0.25">
      <c r="A324" s="1" t="s">
        <v>69</v>
      </c>
      <c r="B324" s="13">
        <v>0.54</v>
      </c>
      <c r="C324" s="13">
        <v>2.080947503201025</v>
      </c>
      <c r="D324" s="14">
        <f t="shared" si="30"/>
        <v>0.71873999999999993</v>
      </c>
      <c r="E324" s="11">
        <v>3.6936818181818181</v>
      </c>
    </row>
    <row r="325" spans="1:5" x14ac:dyDescent="0.25">
      <c r="A325" s="1" t="s">
        <v>70</v>
      </c>
      <c r="B325" s="13">
        <v>1</v>
      </c>
      <c r="C325" s="13">
        <v>1.0028521126760559</v>
      </c>
      <c r="D325" s="14">
        <f t="shared" si="30"/>
        <v>1.3309999999999997</v>
      </c>
      <c r="E325" s="11">
        <v>1.7800625000000001</v>
      </c>
    </row>
    <row r="326" spans="1:5" x14ac:dyDescent="0.25">
      <c r="A326" s="1" t="s">
        <v>71</v>
      </c>
      <c r="B326" s="13">
        <v>1.1100000000000001</v>
      </c>
      <c r="C326" s="13">
        <v>0.71291079812206559</v>
      </c>
      <c r="D326" s="14">
        <f t="shared" si="30"/>
        <v>1.4774099999999999</v>
      </c>
      <c r="E326" s="11">
        <v>1.265416666666666</v>
      </c>
    </row>
    <row r="327" spans="1:5" x14ac:dyDescent="0.25">
      <c r="A327" s="1" t="s">
        <v>72</v>
      </c>
      <c r="B327" s="13">
        <v>1.2</v>
      </c>
      <c r="C327" s="13">
        <v>0.53266123054114156</v>
      </c>
      <c r="D327" s="14">
        <f t="shared" si="30"/>
        <v>1.5971999999999997</v>
      </c>
      <c r="E327" s="11">
        <v>0.94547368421052624</v>
      </c>
    </row>
    <row r="328" spans="1:5" x14ac:dyDescent="0.25">
      <c r="A328" s="1" t="s">
        <v>73</v>
      </c>
      <c r="B328" s="13">
        <v>1.31</v>
      </c>
      <c r="C328" s="13">
        <v>0.42843729040912137</v>
      </c>
      <c r="D328" s="14">
        <f t="shared" si="30"/>
        <v>1.7436099999999999</v>
      </c>
      <c r="E328" s="11">
        <v>0.76047619047619053</v>
      </c>
    </row>
  </sheetData>
  <mergeCells count="2">
    <mergeCell ref="L12:N12"/>
    <mergeCell ref="H23:L2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C656-7A69-472E-BB43-D0C01EC7032C}">
  <dimension ref="A1:C223"/>
  <sheetViews>
    <sheetView topLeftCell="A64" zoomScale="190" zoomScaleNormal="190" workbookViewId="0">
      <selection activeCell="E92" sqref="E92"/>
    </sheetView>
  </sheetViews>
  <sheetFormatPr defaultRowHeight="12.75" x14ac:dyDescent="0.2"/>
  <sheetData>
    <row r="1" spans="1:3" x14ac:dyDescent="0.2">
      <c r="A1" s="2" t="s">
        <v>8</v>
      </c>
      <c r="B1" s="2" t="s">
        <v>6</v>
      </c>
      <c r="C1" s="2" t="s">
        <v>7</v>
      </c>
    </row>
    <row r="2" spans="1:3" x14ac:dyDescent="0.2">
      <c r="A2" t="str" cm="1">
        <f t="array" ref="A2:C223">'general analysis'!A90:C311</f>
        <v>small 0.22hz</v>
      </c>
      <c r="B2">
        <v>1</v>
      </c>
      <c r="C2">
        <v>1.8454999999999999</v>
      </c>
    </row>
    <row r="3" spans="1:3" x14ac:dyDescent="0.2">
      <c r="A3" t="str">
        <v>small 0.22hz</v>
      </c>
      <c r="B3">
        <v>2</v>
      </c>
      <c r="C3">
        <v>1.8405</v>
      </c>
    </row>
    <row r="4" spans="1:3" x14ac:dyDescent="0.2">
      <c r="A4" t="str">
        <v>small 0.22hz</v>
      </c>
      <c r="B4">
        <v>3</v>
      </c>
      <c r="C4">
        <v>1.841</v>
      </c>
    </row>
    <row r="5" spans="1:3" x14ac:dyDescent="0.2">
      <c r="A5" t="str">
        <v>small 0.22hz</v>
      </c>
      <c r="B5">
        <v>4</v>
      </c>
      <c r="C5">
        <v>1.8545</v>
      </c>
    </row>
    <row r="6" spans="1:3" x14ac:dyDescent="0.2">
      <c r="A6" t="str">
        <v>small 0.35hz</v>
      </c>
      <c r="B6">
        <v>1</v>
      </c>
      <c r="C6">
        <v>2.0060000000000002</v>
      </c>
    </row>
    <row r="7" spans="1:3" x14ac:dyDescent="0.2">
      <c r="A7" t="str">
        <v>small 0.35hz</v>
      </c>
      <c r="B7">
        <v>2</v>
      </c>
      <c r="C7">
        <v>2.0049999999999999</v>
      </c>
    </row>
    <row r="8" spans="1:3" x14ac:dyDescent="0.2">
      <c r="A8" t="str">
        <v>small 0.35hz</v>
      </c>
      <c r="B8">
        <v>3</v>
      </c>
      <c r="C8">
        <v>2.0074999999999998</v>
      </c>
    </row>
    <row r="9" spans="1:3" x14ac:dyDescent="0.2">
      <c r="A9" t="str">
        <v>small 0.35hz</v>
      </c>
      <c r="B9">
        <v>4</v>
      </c>
      <c r="C9">
        <v>1.996</v>
      </c>
    </row>
    <row r="10" spans="1:3" x14ac:dyDescent="0.2">
      <c r="A10" t="str">
        <v>small 0.35hz</v>
      </c>
      <c r="B10">
        <v>5</v>
      </c>
      <c r="C10">
        <v>2</v>
      </c>
    </row>
    <row r="11" spans="1:3" x14ac:dyDescent="0.2">
      <c r="A11" t="str">
        <v>small 0.35hz</v>
      </c>
      <c r="B11">
        <v>6</v>
      </c>
      <c r="C11">
        <v>2.0055000000000001</v>
      </c>
    </row>
    <row r="12" spans="1:3" x14ac:dyDescent="0.2">
      <c r="A12" t="str">
        <v>small 0.35hz</v>
      </c>
      <c r="B12">
        <v>7</v>
      </c>
      <c r="C12">
        <v>2.004</v>
      </c>
    </row>
    <row r="13" spans="1:3" x14ac:dyDescent="0.2">
      <c r="A13" t="str">
        <v>small 0.53hz</v>
      </c>
      <c r="B13">
        <v>1</v>
      </c>
      <c r="C13">
        <v>2.7880000000000003</v>
      </c>
    </row>
    <row r="14" spans="1:3" x14ac:dyDescent="0.2">
      <c r="A14" t="str">
        <v>small 0.53hz</v>
      </c>
      <c r="B14">
        <v>2</v>
      </c>
      <c r="C14">
        <v>2.7839999999999998</v>
      </c>
    </row>
    <row r="15" spans="1:3" x14ac:dyDescent="0.2">
      <c r="A15" t="str">
        <v>small 0.53hz</v>
      </c>
      <c r="B15">
        <v>3</v>
      </c>
      <c r="C15">
        <v>2.7904999999999998</v>
      </c>
    </row>
    <row r="16" spans="1:3" x14ac:dyDescent="0.2">
      <c r="A16" t="str">
        <v>small 0.53hz</v>
      </c>
      <c r="B16">
        <v>4</v>
      </c>
      <c r="C16">
        <v>2.7854999999999999</v>
      </c>
    </row>
    <row r="17" spans="1:3" x14ac:dyDescent="0.2">
      <c r="A17" t="str">
        <v>small 0.53hz</v>
      </c>
      <c r="B17">
        <v>5</v>
      </c>
      <c r="C17">
        <v>2.7370000000000001</v>
      </c>
    </row>
    <row r="18" spans="1:3" x14ac:dyDescent="0.2">
      <c r="A18" t="str">
        <v>small 0.53hz</v>
      </c>
      <c r="B18">
        <v>6</v>
      </c>
      <c r="C18">
        <v>2.7889999999999997</v>
      </c>
    </row>
    <row r="19" spans="1:3" x14ac:dyDescent="0.2">
      <c r="A19" t="str">
        <v>small 0.53hz</v>
      </c>
      <c r="B19">
        <v>7</v>
      </c>
      <c r="C19">
        <v>2.7415000000000003</v>
      </c>
    </row>
    <row r="20" spans="1:3" x14ac:dyDescent="0.2">
      <c r="A20" t="str">
        <v>small 0.53hz</v>
      </c>
      <c r="B20">
        <v>8</v>
      </c>
      <c r="C20">
        <v>2.7714999999999996</v>
      </c>
    </row>
    <row r="21" spans="1:3" x14ac:dyDescent="0.2">
      <c r="A21" t="str">
        <v>small 0.53hz</v>
      </c>
      <c r="B21">
        <v>9</v>
      </c>
      <c r="C21">
        <v>2.7614999999999998</v>
      </c>
    </row>
    <row r="22" spans="1:3" x14ac:dyDescent="0.2">
      <c r="A22" t="str">
        <v>small 0.53hz</v>
      </c>
      <c r="B22">
        <v>10</v>
      </c>
      <c r="C22">
        <v>2.7480000000000002</v>
      </c>
    </row>
    <row r="23" spans="1:3" x14ac:dyDescent="0.2">
      <c r="A23" t="str">
        <v>small 0.53hz</v>
      </c>
      <c r="B23">
        <v>11</v>
      </c>
      <c r="C23">
        <v>2.758</v>
      </c>
    </row>
    <row r="24" spans="1:3" x14ac:dyDescent="0.2">
      <c r="A24" t="str">
        <v>small 1.15hz</v>
      </c>
      <c r="B24">
        <v>1</v>
      </c>
      <c r="C24">
        <v>2.2009999999999996</v>
      </c>
    </row>
    <row r="25" spans="1:3" x14ac:dyDescent="0.2">
      <c r="A25" t="str">
        <v>small 1.15hz</v>
      </c>
      <c r="B25">
        <v>2</v>
      </c>
      <c r="C25">
        <v>2.2054999999999998</v>
      </c>
    </row>
    <row r="26" spans="1:3" x14ac:dyDescent="0.2">
      <c r="A26" t="str">
        <v>small 1.15hz</v>
      </c>
      <c r="B26">
        <v>3</v>
      </c>
      <c r="C26">
        <v>2.2149999999999999</v>
      </c>
    </row>
    <row r="27" spans="1:3" x14ac:dyDescent="0.2">
      <c r="A27" t="str">
        <v>small 1.15hz</v>
      </c>
      <c r="B27">
        <v>4</v>
      </c>
      <c r="C27">
        <v>2.1959999999999997</v>
      </c>
    </row>
    <row r="28" spans="1:3" x14ac:dyDescent="0.2">
      <c r="A28" t="str">
        <v>small 1.15hz</v>
      </c>
      <c r="B28">
        <v>5</v>
      </c>
      <c r="C28">
        <v>2.1920000000000002</v>
      </c>
    </row>
    <row r="29" spans="1:3" x14ac:dyDescent="0.2">
      <c r="A29" t="str">
        <v>small 1.15hz</v>
      </c>
      <c r="B29">
        <v>6</v>
      </c>
      <c r="C29">
        <v>2.2169999999999996</v>
      </c>
    </row>
    <row r="30" spans="1:3" x14ac:dyDescent="0.2">
      <c r="A30" t="str">
        <v>small 1.15hz</v>
      </c>
      <c r="B30">
        <v>7</v>
      </c>
      <c r="C30">
        <v>2.2355</v>
      </c>
    </row>
    <row r="31" spans="1:3" x14ac:dyDescent="0.2">
      <c r="A31" t="str">
        <v>small 1.15hz</v>
      </c>
      <c r="B31">
        <v>8</v>
      </c>
      <c r="C31">
        <v>2.2050000000000001</v>
      </c>
    </row>
    <row r="32" spans="1:3" x14ac:dyDescent="0.2">
      <c r="A32" t="str">
        <v>small 1.15hz</v>
      </c>
      <c r="B32">
        <v>9</v>
      </c>
      <c r="C32">
        <v>2.1935000000000002</v>
      </c>
    </row>
    <row r="33" spans="1:3" x14ac:dyDescent="0.2">
      <c r="A33" t="str">
        <v>small 1.15hz</v>
      </c>
      <c r="B33">
        <v>10</v>
      </c>
      <c r="C33">
        <v>2.2149999999999999</v>
      </c>
    </row>
    <row r="34" spans="1:3" x14ac:dyDescent="0.2">
      <c r="A34" t="str">
        <v>small 1.15hz</v>
      </c>
      <c r="B34">
        <v>11</v>
      </c>
      <c r="C34">
        <v>2.2385000000000002</v>
      </c>
    </row>
    <row r="35" spans="1:3" x14ac:dyDescent="0.2">
      <c r="A35" t="str">
        <v>small 1.15hz</v>
      </c>
      <c r="B35">
        <v>12</v>
      </c>
      <c r="C35">
        <v>2.2195</v>
      </c>
    </row>
    <row r="36" spans="1:3" x14ac:dyDescent="0.2">
      <c r="A36" t="str">
        <v>small 1.15hz</v>
      </c>
      <c r="B36">
        <v>13</v>
      </c>
      <c r="C36">
        <v>2.1959999999999997</v>
      </c>
    </row>
    <row r="37" spans="1:3" x14ac:dyDescent="0.2">
      <c r="A37" t="str">
        <v>small 1.15hz</v>
      </c>
      <c r="B37">
        <v>14</v>
      </c>
      <c r="C37">
        <v>2.1985000000000001</v>
      </c>
    </row>
    <row r="38" spans="1:3" x14ac:dyDescent="0.2">
      <c r="A38" t="str">
        <v>small 1.15hz</v>
      </c>
      <c r="B38">
        <v>15</v>
      </c>
      <c r="C38">
        <v>2.2084999999999999</v>
      </c>
    </row>
    <row r="39" spans="1:3" x14ac:dyDescent="0.2">
      <c r="A39" t="str">
        <v>small 1.15hz</v>
      </c>
      <c r="B39">
        <v>16</v>
      </c>
      <c r="C39">
        <v>2.2154999999999996</v>
      </c>
    </row>
    <row r="40" spans="1:3" x14ac:dyDescent="0.2">
      <c r="A40" t="str">
        <v>small 1.15hz</v>
      </c>
      <c r="B40">
        <v>17</v>
      </c>
      <c r="C40">
        <v>2.1955</v>
      </c>
    </row>
    <row r="41" spans="1:3" x14ac:dyDescent="0.2">
      <c r="A41" t="str">
        <v>small 1.15hz</v>
      </c>
      <c r="B41">
        <v>18</v>
      </c>
      <c r="C41">
        <v>2.2035</v>
      </c>
    </row>
    <row r="42" spans="1:3" x14ac:dyDescent="0.2">
      <c r="A42" t="str">
        <v>small 1.15hz</v>
      </c>
      <c r="B42">
        <v>19</v>
      </c>
      <c r="C42">
        <v>2.2119999999999997</v>
      </c>
    </row>
    <row r="43" spans="1:3" x14ac:dyDescent="0.2">
      <c r="A43" t="str">
        <v>small 1.15hz</v>
      </c>
      <c r="B43">
        <v>20</v>
      </c>
      <c r="C43">
        <v>2.2134999999999998</v>
      </c>
    </row>
    <row r="44" spans="1:3" x14ac:dyDescent="0.2">
      <c r="A44" t="str">
        <v>small 1.15hz</v>
      </c>
      <c r="B44">
        <v>21</v>
      </c>
      <c r="C44">
        <v>2.206</v>
      </c>
    </row>
    <row r="45" spans="1:3" x14ac:dyDescent="0.2">
      <c r="A45" t="str">
        <v>small 1.15hz</v>
      </c>
      <c r="B45">
        <v>22</v>
      </c>
      <c r="C45">
        <v>2.2134999999999998</v>
      </c>
    </row>
    <row r="46" spans="1:3" x14ac:dyDescent="0.2">
      <c r="A46" t="str">
        <v>small 1.15hz</v>
      </c>
      <c r="B46">
        <v>23</v>
      </c>
      <c r="C46">
        <v>2.214</v>
      </c>
    </row>
    <row r="47" spans="1:3" x14ac:dyDescent="0.2">
      <c r="A47" t="str">
        <v>small 1.15hz</v>
      </c>
      <c r="B47">
        <v>24</v>
      </c>
      <c r="C47">
        <v>2.2010000000000001</v>
      </c>
    </row>
    <row r="48" spans="1:3" x14ac:dyDescent="0.2">
      <c r="A48" t="str">
        <v>small 1.15hz</v>
      </c>
      <c r="B48">
        <v>25</v>
      </c>
      <c r="C48">
        <v>2.1950000000000003</v>
      </c>
    </row>
    <row r="49" spans="1:3" x14ac:dyDescent="0.2">
      <c r="A49" t="str">
        <v>small 1.25hz</v>
      </c>
      <c r="B49">
        <v>1</v>
      </c>
      <c r="C49">
        <v>1.7149999999999999</v>
      </c>
    </row>
    <row r="50" spans="1:3" x14ac:dyDescent="0.2">
      <c r="A50" t="str">
        <v>small 1.25hz</v>
      </c>
      <c r="B50">
        <v>2</v>
      </c>
      <c r="C50">
        <v>1.7024999999999999</v>
      </c>
    </row>
    <row r="51" spans="1:3" x14ac:dyDescent="0.2">
      <c r="A51" t="str">
        <v>small 1.25hz</v>
      </c>
      <c r="B51">
        <v>3</v>
      </c>
      <c r="C51">
        <v>1.6989999999999998</v>
      </c>
    </row>
    <row r="52" spans="1:3" x14ac:dyDescent="0.2">
      <c r="A52" t="str">
        <v>small 1.25hz</v>
      </c>
      <c r="B52">
        <v>4</v>
      </c>
      <c r="C52">
        <v>1.7104999999999999</v>
      </c>
    </row>
    <row r="53" spans="1:3" x14ac:dyDescent="0.2">
      <c r="A53" t="str">
        <v>small 1.25hz</v>
      </c>
      <c r="B53">
        <v>5</v>
      </c>
      <c r="C53">
        <v>1.6930000000000001</v>
      </c>
    </row>
    <row r="54" spans="1:3" x14ac:dyDescent="0.2">
      <c r="A54" t="str">
        <v>small 1.25hz</v>
      </c>
      <c r="B54">
        <v>6</v>
      </c>
      <c r="C54">
        <v>1.694</v>
      </c>
    </row>
    <row r="55" spans="1:3" x14ac:dyDescent="0.2">
      <c r="A55" t="str">
        <v>small 1.25hz</v>
      </c>
      <c r="B55">
        <v>7</v>
      </c>
      <c r="C55">
        <v>1.7054999999999998</v>
      </c>
    </row>
    <row r="56" spans="1:3" x14ac:dyDescent="0.2">
      <c r="A56" t="str">
        <v>small 1.25hz</v>
      </c>
      <c r="B56">
        <v>8</v>
      </c>
      <c r="C56">
        <v>1.6884999999999999</v>
      </c>
    </row>
    <row r="57" spans="1:3" x14ac:dyDescent="0.2">
      <c r="A57" t="str">
        <v>small 1.25hz</v>
      </c>
      <c r="B57">
        <v>9</v>
      </c>
      <c r="C57">
        <v>1.7050000000000001</v>
      </c>
    </row>
    <row r="58" spans="1:3" x14ac:dyDescent="0.2">
      <c r="A58" t="str">
        <v>small 1.25hz</v>
      </c>
      <c r="B58">
        <v>10</v>
      </c>
      <c r="C58">
        <v>1.7065000000000001</v>
      </c>
    </row>
    <row r="59" spans="1:3" x14ac:dyDescent="0.2">
      <c r="A59" t="str">
        <v>small 1.25hz</v>
      </c>
      <c r="B59">
        <v>11</v>
      </c>
      <c r="C59">
        <v>1.6964999999999999</v>
      </c>
    </row>
    <row r="60" spans="1:3" x14ac:dyDescent="0.2">
      <c r="A60" t="str">
        <v>small 1.25hz</v>
      </c>
      <c r="B60">
        <v>12</v>
      </c>
      <c r="C60">
        <v>1.7010000000000001</v>
      </c>
    </row>
    <row r="61" spans="1:3" x14ac:dyDescent="0.2">
      <c r="A61" t="str">
        <v>small 1.25hz</v>
      </c>
      <c r="B61">
        <v>13</v>
      </c>
      <c r="C61">
        <v>1.702</v>
      </c>
    </row>
    <row r="62" spans="1:3" x14ac:dyDescent="0.2">
      <c r="A62" t="str">
        <v>small 1.25hz</v>
      </c>
      <c r="B62">
        <v>14</v>
      </c>
      <c r="C62">
        <v>1.6945000000000001</v>
      </c>
    </row>
    <row r="63" spans="1:3" x14ac:dyDescent="0.2">
      <c r="A63" t="str">
        <v>small 1.25hz</v>
      </c>
      <c r="B63">
        <v>15</v>
      </c>
      <c r="C63">
        <v>1.7004999999999999</v>
      </c>
    </row>
    <row r="64" spans="1:3" x14ac:dyDescent="0.2">
      <c r="A64" t="str">
        <v>small 1.25hz</v>
      </c>
      <c r="B64">
        <v>16</v>
      </c>
      <c r="C64">
        <v>1.7090000000000001</v>
      </c>
    </row>
    <row r="65" spans="1:3" x14ac:dyDescent="0.2">
      <c r="A65" t="str">
        <v>small 1.25hz</v>
      </c>
      <c r="B65">
        <v>17</v>
      </c>
      <c r="C65">
        <v>1.7044999999999999</v>
      </c>
    </row>
    <row r="66" spans="1:3" x14ac:dyDescent="0.2">
      <c r="A66" t="str">
        <v>small 1.25hz</v>
      </c>
      <c r="B66">
        <v>18</v>
      </c>
      <c r="C66">
        <v>1.6989999999999998</v>
      </c>
    </row>
    <row r="67" spans="1:3" x14ac:dyDescent="0.2">
      <c r="A67" t="str">
        <v>small 1.25hz</v>
      </c>
      <c r="B67">
        <v>19</v>
      </c>
      <c r="C67">
        <v>1.7050000000000001</v>
      </c>
    </row>
    <row r="68" spans="1:3" x14ac:dyDescent="0.2">
      <c r="A68" t="str">
        <v>small 1.25hz</v>
      </c>
      <c r="B68">
        <v>20</v>
      </c>
      <c r="C68">
        <v>1.7069999999999999</v>
      </c>
    </row>
    <row r="69" spans="1:3" x14ac:dyDescent="0.2">
      <c r="A69" t="str">
        <v>small 1.35hz</v>
      </c>
      <c r="B69">
        <v>1</v>
      </c>
      <c r="C69">
        <v>1.2389999999999999</v>
      </c>
    </row>
    <row r="70" spans="1:3" x14ac:dyDescent="0.2">
      <c r="A70" t="str">
        <v>small 1.35hz</v>
      </c>
      <c r="B70">
        <v>2</v>
      </c>
      <c r="C70">
        <v>1.252</v>
      </c>
    </row>
    <row r="71" spans="1:3" x14ac:dyDescent="0.2">
      <c r="A71" t="str">
        <v>small 1.35hz</v>
      </c>
      <c r="B71">
        <v>3</v>
      </c>
      <c r="C71">
        <v>1.222</v>
      </c>
    </row>
    <row r="72" spans="1:3" x14ac:dyDescent="0.2">
      <c r="A72" t="str">
        <v>small 1.35hz</v>
      </c>
      <c r="B72">
        <v>4</v>
      </c>
      <c r="C72">
        <v>1.2210000000000001</v>
      </c>
    </row>
    <row r="73" spans="1:3" x14ac:dyDescent="0.2">
      <c r="A73" t="str">
        <v>small 1.35hz</v>
      </c>
      <c r="B73">
        <v>5</v>
      </c>
      <c r="C73">
        <v>1.2524999999999999</v>
      </c>
    </row>
    <row r="74" spans="1:3" x14ac:dyDescent="0.2">
      <c r="A74" t="str">
        <v>small 1.35hz</v>
      </c>
      <c r="B74">
        <v>6</v>
      </c>
      <c r="C74">
        <v>1.2304999999999999</v>
      </c>
    </row>
    <row r="75" spans="1:3" x14ac:dyDescent="0.2">
      <c r="A75" t="str">
        <v>small 1.35hz</v>
      </c>
      <c r="B75">
        <v>7</v>
      </c>
      <c r="C75">
        <v>1.2444999999999999</v>
      </c>
    </row>
    <row r="76" spans="1:3" x14ac:dyDescent="0.2">
      <c r="A76" t="str">
        <v>small 1.35hz</v>
      </c>
      <c r="B76">
        <v>8</v>
      </c>
      <c r="C76">
        <v>1.242</v>
      </c>
    </row>
    <row r="77" spans="1:3" x14ac:dyDescent="0.2">
      <c r="A77" t="str">
        <v>small 1.35hz</v>
      </c>
      <c r="B77">
        <v>9</v>
      </c>
      <c r="C77">
        <v>1.2344999999999999</v>
      </c>
    </row>
    <row r="78" spans="1:3" x14ac:dyDescent="0.2">
      <c r="A78" t="str">
        <v>small 1.35hz</v>
      </c>
      <c r="B78">
        <v>10</v>
      </c>
      <c r="C78">
        <v>1.26</v>
      </c>
    </row>
    <row r="79" spans="1:3" x14ac:dyDescent="0.2">
      <c r="A79" t="str">
        <v>small 1.35hz</v>
      </c>
      <c r="B79">
        <v>11</v>
      </c>
      <c r="C79">
        <v>1.2654999999999998</v>
      </c>
    </row>
    <row r="80" spans="1:3" x14ac:dyDescent="0.2">
      <c r="A80" t="str">
        <v>small 1.35hz</v>
      </c>
      <c r="B80">
        <v>12</v>
      </c>
      <c r="C80">
        <v>1.2290000000000001</v>
      </c>
    </row>
    <row r="81" spans="1:3" x14ac:dyDescent="0.2">
      <c r="A81" t="str">
        <v>small 1.35hz</v>
      </c>
      <c r="B81">
        <v>13</v>
      </c>
      <c r="C81">
        <v>1.2625000000000002</v>
      </c>
    </row>
    <row r="82" spans="1:3" x14ac:dyDescent="0.2">
      <c r="A82" t="str">
        <v>small 1.35hz</v>
      </c>
      <c r="B82">
        <v>14</v>
      </c>
      <c r="C82">
        <v>1.2595000000000001</v>
      </c>
    </row>
    <row r="83" spans="1:3" x14ac:dyDescent="0.2">
      <c r="A83" t="str">
        <v>small 1.35hz</v>
      </c>
      <c r="B83">
        <v>15</v>
      </c>
      <c r="C83">
        <v>1.2334999999999998</v>
      </c>
    </row>
    <row r="84" spans="1:3" x14ac:dyDescent="0.2">
      <c r="A84" t="str">
        <v>small 1.35hz</v>
      </c>
      <c r="B84">
        <v>16</v>
      </c>
      <c r="C84">
        <v>1.2545000000000002</v>
      </c>
    </row>
    <row r="85" spans="1:3" x14ac:dyDescent="0.2">
      <c r="A85" t="str">
        <v>small 1.35hz</v>
      </c>
      <c r="B85">
        <v>17</v>
      </c>
      <c r="C85">
        <v>1.244</v>
      </c>
    </row>
    <row r="86" spans="1:3" x14ac:dyDescent="0.2">
      <c r="A86" t="str">
        <v>small 1.35hz</v>
      </c>
      <c r="B86">
        <v>18</v>
      </c>
      <c r="C86">
        <v>1.2404999999999999</v>
      </c>
    </row>
    <row r="87" spans="1:3" x14ac:dyDescent="0.2">
      <c r="A87" t="str">
        <v>small 1.35hz</v>
      </c>
      <c r="B87">
        <v>19</v>
      </c>
      <c r="C87">
        <v>1.2595000000000001</v>
      </c>
    </row>
    <row r="88" spans="1:3" x14ac:dyDescent="0.2">
      <c r="A88" t="str">
        <v>small 1.35hz</v>
      </c>
      <c r="B88">
        <v>20</v>
      </c>
      <c r="C88">
        <v>1.2389999999999999</v>
      </c>
    </row>
    <row r="89" spans="1:3" x14ac:dyDescent="0.2">
      <c r="A89" t="str">
        <v>small 1.35hz</v>
      </c>
      <c r="B89">
        <v>21</v>
      </c>
      <c r="C89">
        <v>1.248</v>
      </c>
    </row>
    <row r="90" spans="1:3" x14ac:dyDescent="0.2">
      <c r="A90" t="str">
        <v>small 1.35hz</v>
      </c>
      <c r="B90">
        <v>22</v>
      </c>
      <c r="C90">
        <v>1.2685</v>
      </c>
    </row>
    <row r="91" spans="1:3" x14ac:dyDescent="0.2">
      <c r="A91" t="str">
        <v>small 1.35hz</v>
      </c>
      <c r="B91">
        <v>23</v>
      </c>
      <c r="C91">
        <v>1.2555000000000001</v>
      </c>
    </row>
    <row r="92" spans="1:3" x14ac:dyDescent="0.2">
      <c r="A92" t="str">
        <v>small 1.45hz</v>
      </c>
      <c r="B92">
        <v>1</v>
      </c>
      <c r="C92">
        <v>1.034</v>
      </c>
    </row>
    <row r="93" spans="1:3" x14ac:dyDescent="0.2">
      <c r="A93" t="str">
        <v>small 1.45hz</v>
      </c>
      <c r="B93">
        <v>2</v>
      </c>
      <c r="C93">
        <v>1.0434999999999999</v>
      </c>
    </row>
    <row r="94" spans="1:3" x14ac:dyDescent="0.2">
      <c r="A94" t="str">
        <v>small 1.45hz</v>
      </c>
      <c r="B94">
        <v>3</v>
      </c>
      <c r="C94">
        <v>1.0295000000000001</v>
      </c>
    </row>
    <row r="95" spans="1:3" x14ac:dyDescent="0.2">
      <c r="A95" t="str">
        <v>small 1.45hz</v>
      </c>
      <c r="B95">
        <v>4</v>
      </c>
      <c r="C95">
        <v>1.0445</v>
      </c>
    </row>
    <row r="96" spans="1:3" x14ac:dyDescent="0.2">
      <c r="A96" t="str">
        <v>small 1.45hz</v>
      </c>
      <c r="B96">
        <v>5</v>
      </c>
      <c r="C96">
        <v>1.0465</v>
      </c>
    </row>
    <row r="97" spans="1:3" x14ac:dyDescent="0.2">
      <c r="A97" t="str">
        <v>small 1.45hz</v>
      </c>
      <c r="B97">
        <v>6</v>
      </c>
      <c r="C97">
        <v>1.0275000000000001</v>
      </c>
    </row>
    <row r="98" spans="1:3" x14ac:dyDescent="0.2">
      <c r="A98" t="str">
        <v>small 1.45hz</v>
      </c>
      <c r="B98">
        <v>7</v>
      </c>
      <c r="C98">
        <v>1.0455000000000001</v>
      </c>
    </row>
    <row r="99" spans="1:3" x14ac:dyDescent="0.2">
      <c r="A99" t="str">
        <v>small 1.45hz</v>
      </c>
      <c r="B99">
        <v>8</v>
      </c>
      <c r="C99">
        <v>1.0425</v>
      </c>
    </row>
    <row r="100" spans="1:3" x14ac:dyDescent="0.2">
      <c r="A100" t="str">
        <v>small 1.45hz</v>
      </c>
      <c r="B100">
        <v>9</v>
      </c>
      <c r="C100">
        <v>1.0345</v>
      </c>
    </row>
    <row r="101" spans="1:3" x14ac:dyDescent="0.2">
      <c r="A101" t="str">
        <v>small 1.45hz</v>
      </c>
      <c r="B101">
        <v>10</v>
      </c>
      <c r="C101">
        <v>1.0699999999999998</v>
      </c>
    </row>
    <row r="102" spans="1:3" x14ac:dyDescent="0.2">
      <c r="A102" t="str">
        <v>small 1.45hz</v>
      </c>
      <c r="B102">
        <v>11</v>
      </c>
      <c r="C102">
        <v>1.0345</v>
      </c>
    </row>
    <row r="103" spans="1:3" x14ac:dyDescent="0.2">
      <c r="A103" t="str">
        <v>small 1.45hz</v>
      </c>
      <c r="B103">
        <v>12</v>
      </c>
      <c r="C103">
        <v>1.0435000000000001</v>
      </c>
    </row>
    <row r="104" spans="1:3" x14ac:dyDescent="0.2">
      <c r="A104" t="str">
        <v>small 1.45hz</v>
      </c>
      <c r="B104">
        <v>13</v>
      </c>
      <c r="C104">
        <v>1.0475000000000001</v>
      </c>
    </row>
    <row r="105" spans="1:3" x14ac:dyDescent="0.2">
      <c r="A105" t="str">
        <v>small 1.45hz</v>
      </c>
      <c r="B105">
        <v>14</v>
      </c>
      <c r="C105">
        <v>1.0405</v>
      </c>
    </row>
    <row r="106" spans="1:3" x14ac:dyDescent="0.2">
      <c r="A106" t="str">
        <v>small 1.45hz</v>
      </c>
      <c r="B106">
        <v>15</v>
      </c>
      <c r="C106">
        <v>1.0965</v>
      </c>
    </row>
    <row r="107" spans="1:3" x14ac:dyDescent="0.2">
      <c r="A107" t="str">
        <v>small 1.45hz</v>
      </c>
      <c r="B107">
        <v>16</v>
      </c>
      <c r="C107">
        <v>1.0369999999999999</v>
      </c>
    </row>
    <row r="108" spans="1:3" x14ac:dyDescent="0.2">
      <c r="A108" t="str">
        <v>small 1.45hz</v>
      </c>
      <c r="B108">
        <v>17</v>
      </c>
      <c r="C108">
        <v>1.04</v>
      </c>
    </row>
    <row r="109" spans="1:3" x14ac:dyDescent="0.2">
      <c r="A109" t="str">
        <v>small 1.45hz</v>
      </c>
      <c r="B109">
        <v>18</v>
      </c>
      <c r="C109">
        <v>1.0415000000000001</v>
      </c>
    </row>
    <row r="110" spans="1:3" x14ac:dyDescent="0.2">
      <c r="A110" t="str">
        <v>small 1.45hz</v>
      </c>
      <c r="B110">
        <v>19</v>
      </c>
      <c r="C110">
        <v>1.036</v>
      </c>
    </row>
    <row r="111" spans="1:3" x14ac:dyDescent="0.2">
      <c r="A111" t="str">
        <v>small 1.45hz</v>
      </c>
      <c r="B111">
        <v>20</v>
      </c>
      <c r="C111">
        <v>1.0405</v>
      </c>
    </row>
    <row r="112" spans="1:3" x14ac:dyDescent="0.2">
      <c r="A112" t="str">
        <v>small 1.45hz</v>
      </c>
      <c r="B112">
        <v>21</v>
      </c>
      <c r="C112">
        <v>1.044</v>
      </c>
    </row>
    <row r="113" spans="1:3" x14ac:dyDescent="0.2">
      <c r="A113" t="str">
        <v>small 1.45hz</v>
      </c>
      <c r="B113">
        <v>22</v>
      </c>
      <c r="C113">
        <v>1.0705</v>
      </c>
    </row>
    <row r="114" spans="1:3" x14ac:dyDescent="0.2">
      <c r="A114" t="str">
        <v>small 1.45hz</v>
      </c>
      <c r="B114">
        <v>23</v>
      </c>
      <c r="C114">
        <v>1.028</v>
      </c>
    </row>
    <row r="115" spans="1:3" x14ac:dyDescent="0.2">
      <c r="A115" t="str">
        <v>small 1.45hz</v>
      </c>
      <c r="B115">
        <v>24</v>
      </c>
      <c r="C115">
        <v>1.0365</v>
      </c>
    </row>
    <row r="116" spans="1:3" x14ac:dyDescent="0.2">
      <c r="A116" t="str">
        <v>big 0.25hz</v>
      </c>
      <c r="B116">
        <v>1</v>
      </c>
      <c r="C116">
        <v>1.679</v>
      </c>
    </row>
    <row r="117" spans="1:3" x14ac:dyDescent="0.2">
      <c r="A117" t="str">
        <v>big 0.25hz</v>
      </c>
      <c r="B117">
        <v>2</v>
      </c>
      <c r="C117">
        <v>1.6724999999999999</v>
      </c>
    </row>
    <row r="118" spans="1:3" x14ac:dyDescent="0.2">
      <c r="A118" t="str">
        <v>big 0.25hz</v>
      </c>
      <c r="B118">
        <v>3</v>
      </c>
      <c r="C118">
        <v>1.6800000000000002</v>
      </c>
    </row>
    <row r="119" spans="1:3" x14ac:dyDescent="0.2">
      <c r="A119" t="str">
        <v>big 0.25hz</v>
      </c>
      <c r="B119">
        <v>4</v>
      </c>
      <c r="C119">
        <v>1.6715</v>
      </c>
    </row>
    <row r="120" spans="1:3" x14ac:dyDescent="0.2">
      <c r="A120" t="str">
        <v>big 0.25hz</v>
      </c>
      <c r="B120">
        <v>5</v>
      </c>
      <c r="C120">
        <v>1.6724999999999999</v>
      </c>
    </row>
    <row r="121" spans="1:3" x14ac:dyDescent="0.2">
      <c r="A121" t="str">
        <v>big 0.36hz</v>
      </c>
      <c r="B121">
        <v>1</v>
      </c>
      <c r="C121">
        <v>2.3319999999999999</v>
      </c>
    </row>
    <row r="122" spans="1:3" x14ac:dyDescent="0.2">
      <c r="A122" t="str">
        <v>big 0.36hz</v>
      </c>
      <c r="B122">
        <v>2</v>
      </c>
      <c r="C122">
        <v>2.3254999999999999</v>
      </c>
    </row>
    <row r="123" spans="1:3" x14ac:dyDescent="0.2">
      <c r="A123" t="str">
        <v>big 0.36hz</v>
      </c>
      <c r="B123">
        <v>3</v>
      </c>
      <c r="C123">
        <v>2.3205</v>
      </c>
    </row>
    <row r="124" spans="1:3" x14ac:dyDescent="0.2">
      <c r="A124" t="str">
        <v>big 0.36hz</v>
      </c>
      <c r="B124">
        <v>4</v>
      </c>
      <c r="C124">
        <v>2.3239999999999998</v>
      </c>
    </row>
    <row r="125" spans="1:3" x14ac:dyDescent="0.2">
      <c r="A125" t="str">
        <v>big 0.36hz</v>
      </c>
      <c r="B125">
        <v>5</v>
      </c>
      <c r="C125">
        <v>2.323</v>
      </c>
    </row>
    <row r="126" spans="1:3" x14ac:dyDescent="0.2">
      <c r="A126" t="str">
        <v>big 0.36hz</v>
      </c>
      <c r="B126">
        <v>6</v>
      </c>
      <c r="C126">
        <v>2.3135000000000003</v>
      </c>
    </row>
    <row r="127" spans="1:3" x14ac:dyDescent="0.2">
      <c r="A127" t="str">
        <v>big 0.36hz</v>
      </c>
      <c r="B127">
        <v>7</v>
      </c>
      <c r="C127">
        <v>2.3659999999999997</v>
      </c>
    </row>
    <row r="128" spans="1:3" x14ac:dyDescent="0.2">
      <c r="A128" t="str">
        <v>big 0.45hz</v>
      </c>
      <c r="B128">
        <v>1</v>
      </c>
      <c r="C128">
        <v>2.7410000000000001</v>
      </c>
    </row>
    <row r="129" spans="1:3" x14ac:dyDescent="0.2">
      <c r="A129" t="str">
        <v>big 0.45hz</v>
      </c>
      <c r="B129">
        <v>2</v>
      </c>
      <c r="C129">
        <v>2.7045000000000003</v>
      </c>
    </row>
    <row r="130" spans="1:3" x14ac:dyDescent="0.2">
      <c r="A130" t="str">
        <v>big 0.45hz</v>
      </c>
      <c r="B130">
        <v>3</v>
      </c>
      <c r="C130">
        <v>2.6905000000000001</v>
      </c>
    </row>
    <row r="131" spans="1:3" x14ac:dyDescent="0.2">
      <c r="A131" t="str">
        <v>big 0.45hz</v>
      </c>
      <c r="B131">
        <v>4</v>
      </c>
      <c r="C131">
        <v>2.7294999999999998</v>
      </c>
    </row>
    <row r="132" spans="1:3" x14ac:dyDescent="0.2">
      <c r="A132" t="str">
        <v>big 0.45hz</v>
      </c>
      <c r="B132">
        <v>5</v>
      </c>
      <c r="C132">
        <v>2.7084999999999999</v>
      </c>
    </row>
    <row r="133" spans="1:3" x14ac:dyDescent="0.2">
      <c r="A133" t="str">
        <v>big 0.45hz</v>
      </c>
      <c r="B133">
        <v>6</v>
      </c>
      <c r="C133">
        <v>2.6799999999999997</v>
      </c>
    </row>
    <row r="134" spans="1:3" x14ac:dyDescent="0.2">
      <c r="A134" t="str">
        <v>big 0.45hz</v>
      </c>
      <c r="B134">
        <v>7</v>
      </c>
      <c r="C134">
        <v>2.669</v>
      </c>
    </row>
    <row r="135" spans="1:3" x14ac:dyDescent="0.2">
      <c r="A135" t="str">
        <v>big 0.45hz</v>
      </c>
      <c r="B135">
        <v>8</v>
      </c>
      <c r="C135">
        <v>2.6659999999999999</v>
      </c>
    </row>
    <row r="136" spans="1:3" x14ac:dyDescent="0.2">
      <c r="A136" t="str">
        <v>big 0.45hz</v>
      </c>
      <c r="B136">
        <v>9</v>
      </c>
      <c r="C136">
        <v>2.6545000000000001</v>
      </c>
    </row>
    <row r="137" spans="1:3" x14ac:dyDescent="0.2">
      <c r="A137" t="str">
        <v>big 0.54hz</v>
      </c>
      <c r="B137">
        <v>1</v>
      </c>
      <c r="C137">
        <v>3.6909999999999998</v>
      </c>
    </row>
    <row r="138" spans="1:3" x14ac:dyDescent="0.2">
      <c r="A138" t="str">
        <v>big 0.54hz</v>
      </c>
      <c r="B138">
        <v>2</v>
      </c>
      <c r="C138">
        <v>3.6974999999999998</v>
      </c>
    </row>
    <row r="139" spans="1:3" x14ac:dyDescent="0.2">
      <c r="A139" t="str">
        <v>big 0.54hz</v>
      </c>
      <c r="B139">
        <v>3</v>
      </c>
      <c r="C139">
        <v>3.7060000000000004</v>
      </c>
    </row>
    <row r="140" spans="1:3" x14ac:dyDescent="0.2">
      <c r="A140" t="str">
        <v>big 0.54hz</v>
      </c>
      <c r="B140">
        <v>4</v>
      </c>
      <c r="C140">
        <v>3.7090000000000001</v>
      </c>
    </row>
    <row r="141" spans="1:3" x14ac:dyDescent="0.2">
      <c r="A141" t="str">
        <v>big 0.54hz</v>
      </c>
      <c r="B141">
        <v>5</v>
      </c>
      <c r="C141">
        <v>3.7184999999999997</v>
      </c>
    </row>
    <row r="142" spans="1:3" x14ac:dyDescent="0.2">
      <c r="A142" t="str">
        <v>big 0.54hz</v>
      </c>
      <c r="B142">
        <v>6</v>
      </c>
      <c r="C142">
        <v>3.6720000000000002</v>
      </c>
    </row>
    <row r="143" spans="1:3" x14ac:dyDescent="0.2">
      <c r="A143" t="str">
        <v>big 0.54hz</v>
      </c>
      <c r="B143">
        <v>7</v>
      </c>
      <c r="C143">
        <v>3.6595000000000004</v>
      </c>
    </row>
    <row r="144" spans="1:3" x14ac:dyDescent="0.2">
      <c r="A144" t="str">
        <v>big 0.54hz</v>
      </c>
      <c r="B144">
        <v>8</v>
      </c>
      <c r="C144">
        <v>3.6654999999999998</v>
      </c>
    </row>
    <row r="145" spans="1:3" x14ac:dyDescent="0.2">
      <c r="A145" t="str">
        <v>big 0.54hz</v>
      </c>
      <c r="B145">
        <v>9</v>
      </c>
      <c r="C145">
        <v>3.6840000000000002</v>
      </c>
    </row>
    <row r="146" spans="1:3" x14ac:dyDescent="0.2">
      <c r="A146" t="str">
        <v>big 0.54hz</v>
      </c>
      <c r="B146">
        <v>10</v>
      </c>
      <c r="C146">
        <v>3.7290000000000001</v>
      </c>
    </row>
    <row r="147" spans="1:3" x14ac:dyDescent="0.2">
      <c r="A147" t="str">
        <v>big 0.54hz</v>
      </c>
      <c r="B147">
        <v>11</v>
      </c>
      <c r="C147">
        <v>3.6985000000000001</v>
      </c>
    </row>
    <row r="148" spans="1:3" x14ac:dyDescent="0.2">
      <c r="A148" t="str">
        <v>big 1.00hz</v>
      </c>
      <c r="B148">
        <v>1</v>
      </c>
      <c r="C148">
        <v>1.7774999999999999</v>
      </c>
    </row>
    <row r="149" spans="1:3" x14ac:dyDescent="0.2">
      <c r="A149" t="str">
        <v>big 1.00hz</v>
      </c>
      <c r="B149">
        <v>2</v>
      </c>
      <c r="C149">
        <v>1.7730000000000001</v>
      </c>
    </row>
    <row r="150" spans="1:3" x14ac:dyDescent="0.2">
      <c r="A150" t="str">
        <v>big 1.00hz</v>
      </c>
      <c r="B150">
        <v>3</v>
      </c>
      <c r="C150">
        <v>1.7789999999999999</v>
      </c>
    </row>
    <row r="151" spans="1:3" x14ac:dyDescent="0.2">
      <c r="A151" t="str">
        <v>big 1.00hz</v>
      </c>
      <c r="B151">
        <v>4</v>
      </c>
      <c r="C151">
        <v>1.79</v>
      </c>
    </row>
    <row r="152" spans="1:3" x14ac:dyDescent="0.2">
      <c r="A152" t="str">
        <v>big 1.00hz</v>
      </c>
      <c r="B152">
        <v>5</v>
      </c>
      <c r="C152">
        <v>1.77</v>
      </c>
    </row>
    <row r="153" spans="1:3" x14ac:dyDescent="0.2">
      <c r="A153" t="str">
        <v>big 1.00hz</v>
      </c>
      <c r="B153">
        <v>6</v>
      </c>
      <c r="C153">
        <v>1.7785000000000002</v>
      </c>
    </row>
    <row r="154" spans="1:3" x14ac:dyDescent="0.2">
      <c r="A154" t="str">
        <v>big 1.00hz</v>
      </c>
      <c r="B154">
        <v>7</v>
      </c>
      <c r="C154">
        <v>1.7885</v>
      </c>
    </row>
    <row r="155" spans="1:3" x14ac:dyDescent="0.2">
      <c r="A155" t="str">
        <v>big 1.00hz</v>
      </c>
      <c r="B155">
        <v>8</v>
      </c>
      <c r="C155">
        <v>1.7705</v>
      </c>
    </row>
    <row r="156" spans="1:3" x14ac:dyDescent="0.2">
      <c r="A156" t="str">
        <v>big 1.00hz</v>
      </c>
      <c r="B156">
        <v>9</v>
      </c>
      <c r="C156">
        <v>1.7749999999999999</v>
      </c>
    </row>
    <row r="157" spans="1:3" x14ac:dyDescent="0.2">
      <c r="A157" t="str">
        <v>big 1.00hz</v>
      </c>
      <c r="B157">
        <v>10</v>
      </c>
      <c r="C157">
        <v>1.7915000000000001</v>
      </c>
    </row>
    <row r="158" spans="1:3" x14ac:dyDescent="0.2">
      <c r="A158" t="str">
        <v>big 1.00hz</v>
      </c>
      <c r="B158">
        <v>11</v>
      </c>
      <c r="C158">
        <v>1.786</v>
      </c>
    </row>
    <row r="159" spans="1:3" x14ac:dyDescent="0.2">
      <c r="A159" t="str">
        <v>big 1.00hz</v>
      </c>
      <c r="B159">
        <v>12</v>
      </c>
      <c r="C159">
        <v>1.7705</v>
      </c>
    </row>
    <row r="160" spans="1:3" x14ac:dyDescent="0.2">
      <c r="A160" t="str">
        <v>big 1.00hz</v>
      </c>
      <c r="B160">
        <v>13</v>
      </c>
      <c r="C160">
        <v>1.7690000000000001</v>
      </c>
    </row>
    <row r="161" spans="1:3" x14ac:dyDescent="0.2">
      <c r="A161" t="str">
        <v>big 1.00hz</v>
      </c>
      <c r="B161">
        <v>14</v>
      </c>
      <c r="C161">
        <v>1.7865</v>
      </c>
    </row>
    <row r="162" spans="1:3" x14ac:dyDescent="0.2">
      <c r="A162" t="str">
        <v>big 1.00hz</v>
      </c>
      <c r="B162">
        <v>15</v>
      </c>
      <c r="C162">
        <v>1.7894999999999999</v>
      </c>
    </row>
    <row r="163" spans="1:3" x14ac:dyDescent="0.2">
      <c r="A163" t="str">
        <v>big 1.00hz</v>
      </c>
      <c r="B163">
        <v>16</v>
      </c>
      <c r="C163">
        <v>1.786</v>
      </c>
    </row>
    <row r="164" spans="1:3" x14ac:dyDescent="0.2">
      <c r="A164" t="str">
        <v>big 1.11hz</v>
      </c>
      <c r="B164">
        <v>1</v>
      </c>
      <c r="C164">
        <v>1.2705</v>
      </c>
    </row>
    <row r="165" spans="1:3" x14ac:dyDescent="0.2">
      <c r="A165" t="str">
        <v>big 1.11hz</v>
      </c>
      <c r="B165">
        <v>2</v>
      </c>
      <c r="C165">
        <v>1.258</v>
      </c>
    </row>
    <row r="166" spans="1:3" x14ac:dyDescent="0.2">
      <c r="A166" t="str">
        <v>big 1.11hz</v>
      </c>
      <c r="B166">
        <v>3</v>
      </c>
      <c r="C166">
        <v>1.2715000000000001</v>
      </c>
    </row>
    <row r="167" spans="1:3" x14ac:dyDescent="0.2">
      <c r="A167" t="str">
        <v>big 1.11hz</v>
      </c>
      <c r="B167">
        <v>4</v>
      </c>
      <c r="C167">
        <v>1.2574999999999998</v>
      </c>
    </row>
    <row r="168" spans="1:3" x14ac:dyDescent="0.2">
      <c r="A168" t="str">
        <v>big 1.11hz</v>
      </c>
      <c r="B168">
        <v>5</v>
      </c>
      <c r="C168">
        <v>1.2649999999999999</v>
      </c>
    </row>
    <row r="169" spans="1:3" x14ac:dyDescent="0.2">
      <c r="A169" t="str">
        <v>big 1.11hz</v>
      </c>
      <c r="B169">
        <v>6</v>
      </c>
      <c r="C169">
        <v>1.2679999999999998</v>
      </c>
    </row>
    <row r="170" spans="1:3" x14ac:dyDescent="0.2">
      <c r="A170" t="str">
        <v>big 1.11hz</v>
      </c>
      <c r="B170">
        <v>7</v>
      </c>
      <c r="C170">
        <v>1.2689999999999999</v>
      </c>
    </row>
    <row r="171" spans="1:3" x14ac:dyDescent="0.2">
      <c r="A171" t="str">
        <v>big 1.11hz</v>
      </c>
      <c r="B171">
        <v>8</v>
      </c>
      <c r="C171">
        <v>1.2635000000000001</v>
      </c>
    </row>
    <row r="172" spans="1:3" x14ac:dyDescent="0.2">
      <c r="A172" t="str">
        <v>big 1.11hz</v>
      </c>
      <c r="B172">
        <v>9</v>
      </c>
      <c r="C172">
        <v>1.2585</v>
      </c>
    </row>
    <row r="173" spans="1:3" x14ac:dyDescent="0.2">
      <c r="A173" t="str">
        <v>big 1.11hz</v>
      </c>
      <c r="B173">
        <v>10</v>
      </c>
      <c r="C173">
        <v>1.266</v>
      </c>
    </row>
    <row r="174" spans="1:3" x14ac:dyDescent="0.2">
      <c r="A174" t="str">
        <v>big 1.11hz</v>
      </c>
      <c r="B174">
        <v>11</v>
      </c>
      <c r="C174">
        <v>1.2725</v>
      </c>
    </row>
    <row r="175" spans="1:3" x14ac:dyDescent="0.2">
      <c r="A175" t="str">
        <v>big 1.11hz</v>
      </c>
      <c r="B175">
        <v>12</v>
      </c>
      <c r="C175">
        <v>1.2574999999999998</v>
      </c>
    </row>
    <row r="176" spans="1:3" x14ac:dyDescent="0.2">
      <c r="A176" t="str">
        <v>big 1.11hz</v>
      </c>
      <c r="B176">
        <v>13</v>
      </c>
      <c r="C176">
        <v>1.276</v>
      </c>
    </row>
    <row r="177" spans="1:3" x14ac:dyDescent="0.2">
      <c r="A177" t="str">
        <v>big 1.11hz</v>
      </c>
      <c r="B177">
        <v>14</v>
      </c>
      <c r="C177">
        <v>1.2689999999999999</v>
      </c>
    </row>
    <row r="178" spans="1:3" x14ac:dyDescent="0.2">
      <c r="A178" t="str">
        <v>big 1.11hz</v>
      </c>
      <c r="B178">
        <v>15</v>
      </c>
      <c r="C178">
        <v>1.2524999999999999</v>
      </c>
    </row>
    <row r="179" spans="1:3" x14ac:dyDescent="0.2">
      <c r="A179" t="str">
        <v>big 1.11hz</v>
      </c>
      <c r="B179">
        <v>16</v>
      </c>
      <c r="C179">
        <v>1.2745</v>
      </c>
    </row>
    <row r="180" spans="1:3" x14ac:dyDescent="0.2">
      <c r="A180" t="str">
        <v>big 1.11hz</v>
      </c>
      <c r="B180">
        <v>17</v>
      </c>
      <c r="C180">
        <v>1.2675000000000001</v>
      </c>
    </row>
    <row r="181" spans="1:3" x14ac:dyDescent="0.2">
      <c r="A181" t="str">
        <v>big 1.11hz</v>
      </c>
      <c r="B181">
        <v>18</v>
      </c>
      <c r="C181">
        <v>1.2605</v>
      </c>
    </row>
    <row r="182" spans="1:3" x14ac:dyDescent="0.2">
      <c r="A182" t="str">
        <v>big 1.20hz</v>
      </c>
      <c r="B182">
        <v>1</v>
      </c>
      <c r="C182">
        <v>0.93849999999999989</v>
      </c>
    </row>
    <row r="183" spans="1:3" x14ac:dyDescent="0.2">
      <c r="A183" t="str">
        <v>big 1.20hz</v>
      </c>
      <c r="B183">
        <v>2</v>
      </c>
      <c r="C183">
        <v>0.96250000000000002</v>
      </c>
    </row>
    <row r="184" spans="1:3" x14ac:dyDescent="0.2">
      <c r="A184" t="str">
        <v>big 1.20hz</v>
      </c>
      <c r="B184">
        <v>3</v>
      </c>
      <c r="C184">
        <v>0.94550000000000001</v>
      </c>
    </row>
    <row r="185" spans="1:3" x14ac:dyDescent="0.2">
      <c r="A185" t="str">
        <v>big 1.20hz</v>
      </c>
      <c r="B185">
        <v>4</v>
      </c>
      <c r="C185">
        <v>0.93900000000000006</v>
      </c>
    </row>
    <row r="186" spans="1:3" x14ac:dyDescent="0.2">
      <c r="A186" t="str">
        <v>big 1.20hz</v>
      </c>
      <c r="B186">
        <v>5</v>
      </c>
      <c r="C186">
        <v>0.96</v>
      </c>
    </row>
    <row r="187" spans="1:3" x14ac:dyDescent="0.2">
      <c r="A187" t="str">
        <v>big 1.20hz</v>
      </c>
      <c r="B187">
        <v>6</v>
      </c>
      <c r="C187">
        <v>0.9444999999999999</v>
      </c>
    </row>
    <row r="188" spans="1:3" x14ac:dyDescent="0.2">
      <c r="A188" t="str">
        <v>big 1.20hz</v>
      </c>
      <c r="B188">
        <v>7</v>
      </c>
      <c r="C188">
        <v>0.94500000000000006</v>
      </c>
    </row>
    <row r="189" spans="1:3" x14ac:dyDescent="0.2">
      <c r="A189" t="str">
        <v>big 1.20hz</v>
      </c>
      <c r="B189">
        <v>8</v>
      </c>
      <c r="C189">
        <v>0.94599999999999995</v>
      </c>
    </row>
    <row r="190" spans="1:3" x14ac:dyDescent="0.2">
      <c r="A190" t="str">
        <v>big 1.20hz</v>
      </c>
      <c r="B190">
        <v>9</v>
      </c>
      <c r="C190">
        <v>0.94450000000000001</v>
      </c>
    </row>
    <row r="191" spans="1:3" x14ac:dyDescent="0.2">
      <c r="A191" t="str">
        <v>big 1.20hz</v>
      </c>
      <c r="B191">
        <v>10</v>
      </c>
      <c r="C191">
        <v>0.94399999999999995</v>
      </c>
    </row>
    <row r="192" spans="1:3" x14ac:dyDescent="0.2">
      <c r="A192" t="str">
        <v>big 1.20hz</v>
      </c>
      <c r="B192">
        <v>11</v>
      </c>
      <c r="C192">
        <v>0.94550000000000001</v>
      </c>
    </row>
    <row r="193" spans="1:3" x14ac:dyDescent="0.2">
      <c r="A193" t="str">
        <v>big 1.20hz</v>
      </c>
      <c r="B193">
        <v>12</v>
      </c>
      <c r="C193">
        <v>0.94799999999999995</v>
      </c>
    </row>
    <row r="194" spans="1:3" x14ac:dyDescent="0.2">
      <c r="A194" t="str">
        <v>big 1.20hz</v>
      </c>
      <c r="B194">
        <v>13</v>
      </c>
      <c r="C194">
        <v>0.94450000000000001</v>
      </c>
    </row>
    <row r="195" spans="1:3" x14ac:dyDescent="0.2">
      <c r="A195" t="str">
        <v>big 1.20hz</v>
      </c>
      <c r="B195">
        <v>14</v>
      </c>
      <c r="C195">
        <v>0.9395</v>
      </c>
    </row>
    <row r="196" spans="1:3" x14ac:dyDescent="0.2">
      <c r="A196" t="str">
        <v>big 1.20hz</v>
      </c>
      <c r="B196">
        <v>15</v>
      </c>
      <c r="C196">
        <v>0.94899999999999995</v>
      </c>
    </row>
    <row r="197" spans="1:3" x14ac:dyDescent="0.2">
      <c r="A197" t="str">
        <v>big 1.20hz</v>
      </c>
      <c r="B197">
        <v>16</v>
      </c>
      <c r="C197">
        <v>0.93649999999999989</v>
      </c>
    </row>
    <row r="198" spans="1:3" x14ac:dyDescent="0.2">
      <c r="A198" t="str">
        <v>big 1.20hz</v>
      </c>
      <c r="B198">
        <v>17</v>
      </c>
      <c r="C198">
        <v>0.94900000000000007</v>
      </c>
    </row>
    <row r="199" spans="1:3" x14ac:dyDescent="0.2">
      <c r="A199" t="str">
        <v>big 1.20hz</v>
      </c>
      <c r="B199">
        <v>18</v>
      </c>
      <c r="C199">
        <v>0.95100000000000007</v>
      </c>
    </row>
    <row r="200" spans="1:3" x14ac:dyDescent="0.2">
      <c r="A200" t="str">
        <v>big 1.20hz</v>
      </c>
      <c r="B200">
        <v>19</v>
      </c>
      <c r="C200">
        <v>0.93449999999999989</v>
      </c>
    </row>
    <row r="201" spans="1:3" x14ac:dyDescent="0.2">
      <c r="A201" t="str">
        <v>big 1.20hz</v>
      </c>
      <c r="B201">
        <v>20</v>
      </c>
      <c r="C201">
        <v>0.95950000000000002</v>
      </c>
    </row>
    <row r="202" spans="1:3" x14ac:dyDescent="0.2">
      <c r="A202" t="str">
        <v>big 1.31hz</v>
      </c>
      <c r="B202">
        <v>1</v>
      </c>
      <c r="C202">
        <v>0.74099999999999999</v>
      </c>
    </row>
    <row r="203" spans="1:3" x14ac:dyDescent="0.2">
      <c r="A203" t="str">
        <v>big 1.31hz</v>
      </c>
      <c r="B203">
        <v>2</v>
      </c>
      <c r="C203">
        <v>0.77550000000000008</v>
      </c>
    </row>
    <row r="204" spans="1:3" x14ac:dyDescent="0.2">
      <c r="A204" t="str">
        <v>big 1.31hz</v>
      </c>
      <c r="B204">
        <v>3</v>
      </c>
      <c r="C204">
        <v>0.72699999999999998</v>
      </c>
    </row>
    <row r="205" spans="1:3" x14ac:dyDescent="0.2">
      <c r="A205" t="str">
        <v>big 1.31hz</v>
      </c>
      <c r="B205">
        <v>4</v>
      </c>
      <c r="C205">
        <v>0.78350000000000009</v>
      </c>
    </row>
    <row r="206" spans="1:3" x14ac:dyDescent="0.2">
      <c r="A206" t="str">
        <v>big 1.31hz</v>
      </c>
      <c r="B206">
        <v>5</v>
      </c>
      <c r="C206">
        <v>0.74150000000000005</v>
      </c>
    </row>
    <row r="207" spans="1:3" x14ac:dyDescent="0.2">
      <c r="A207" t="str">
        <v>big 1.31hz</v>
      </c>
      <c r="B207">
        <v>6</v>
      </c>
      <c r="C207">
        <v>0.76950000000000007</v>
      </c>
    </row>
    <row r="208" spans="1:3" x14ac:dyDescent="0.2">
      <c r="A208" t="str">
        <v>big 1.31hz</v>
      </c>
      <c r="B208">
        <v>7</v>
      </c>
      <c r="C208">
        <v>0.754</v>
      </c>
    </row>
    <row r="209" spans="1:3" x14ac:dyDescent="0.2">
      <c r="A209" t="str">
        <v>big 1.31hz</v>
      </c>
      <c r="B209">
        <v>8</v>
      </c>
      <c r="C209">
        <v>0.75950000000000006</v>
      </c>
    </row>
    <row r="210" spans="1:3" x14ac:dyDescent="0.2">
      <c r="A210" t="str">
        <v>big 1.31hz</v>
      </c>
      <c r="B210">
        <v>9</v>
      </c>
      <c r="C210">
        <v>0.76449999999999996</v>
      </c>
    </row>
    <row r="211" spans="1:3" x14ac:dyDescent="0.2">
      <c r="A211" t="str">
        <v>big 1.31hz</v>
      </c>
      <c r="B211">
        <v>10</v>
      </c>
      <c r="C211">
        <v>0.746</v>
      </c>
    </row>
    <row r="212" spans="1:3" x14ac:dyDescent="0.2">
      <c r="A212" t="str">
        <v>big 1.31hz</v>
      </c>
      <c r="B212">
        <v>11</v>
      </c>
      <c r="C212">
        <v>0.76900000000000002</v>
      </c>
    </row>
    <row r="213" spans="1:3" x14ac:dyDescent="0.2">
      <c r="A213" t="str">
        <v>big 1.31hz</v>
      </c>
      <c r="B213">
        <v>12</v>
      </c>
      <c r="C213">
        <v>0.74750000000000005</v>
      </c>
    </row>
    <row r="214" spans="1:3" x14ac:dyDescent="0.2">
      <c r="A214" t="str">
        <v>big 1.31hz</v>
      </c>
      <c r="B214">
        <v>13</v>
      </c>
      <c r="C214">
        <v>0.76550000000000007</v>
      </c>
    </row>
    <row r="215" spans="1:3" x14ac:dyDescent="0.2">
      <c r="A215" t="str">
        <v>big 1.31hz</v>
      </c>
      <c r="B215">
        <v>14</v>
      </c>
      <c r="C215">
        <v>0.75449999999999995</v>
      </c>
    </row>
    <row r="216" spans="1:3" x14ac:dyDescent="0.2">
      <c r="A216" t="str">
        <v>big 1.31hz</v>
      </c>
      <c r="B216">
        <v>15</v>
      </c>
      <c r="C216">
        <v>0.77049999999999996</v>
      </c>
    </row>
    <row r="217" spans="1:3" x14ac:dyDescent="0.2">
      <c r="A217" t="str">
        <v>big 1.31hz</v>
      </c>
      <c r="B217">
        <v>16</v>
      </c>
      <c r="C217">
        <v>0.75849999999999995</v>
      </c>
    </row>
    <row r="218" spans="1:3" x14ac:dyDescent="0.2">
      <c r="A218" t="str">
        <v>big 1.31hz</v>
      </c>
      <c r="B218">
        <v>17</v>
      </c>
      <c r="C218">
        <v>0.76400000000000001</v>
      </c>
    </row>
    <row r="219" spans="1:3" x14ac:dyDescent="0.2">
      <c r="A219" t="str">
        <v>big 1.31hz</v>
      </c>
      <c r="B219">
        <v>18</v>
      </c>
      <c r="C219">
        <v>0.76600000000000001</v>
      </c>
    </row>
    <row r="220" spans="1:3" x14ac:dyDescent="0.2">
      <c r="A220" t="str">
        <v>big 1.31hz</v>
      </c>
      <c r="B220">
        <v>19</v>
      </c>
      <c r="C220">
        <v>0.748</v>
      </c>
    </row>
    <row r="221" spans="1:3" x14ac:dyDescent="0.2">
      <c r="A221" t="str">
        <v>big 1.31hz</v>
      </c>
      <c r="B221">
        <v>20</v>
      </c>
      <c r="C221">
        <v>0.76900000000000002</v>
      </c>
    </row>
    <row r="222" spans="1:3" x14ac:dyDescent="0.2">
      <c r="A222" t="str">
        <v>big 1.31hz</v>
      </c>
      <c r="B222">
        <v>21</v>
      </c>
      <c r="C222">
        <v>0.75600000000000001</v>
      </c>
    </row>
    <row r="223" spans="1:3" x14ac:dyDescent="0.2">
      <c r="A223" t="str">
        <v>big 1.31hz</v>
      </c>
      <c r="B223">
        <v>22</v>
      </c>
      <c r="C223">
        <v>0.76649999999999996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F4A1-8070-4F58-A040-71BC06857F9D}">
  <dimension ref="A1:C63"/>
  <sheetViews>
    <sheetView topLeftCell="A43" zoomScale="205" zoomScaleNormal="205" workbookViewId="0">
      <selection activeCell="A55" sqref="A49:C55"/>
    </sheetView>
  </sheetViews>
  <sheetFormatPr defaultRowHeight="12.75" x14ac:dyDescent="0.2"/>
  <cols>
    <col min="1" max="1" width="36.28515625" customWidth="1"/>
    <col min="6" max="6" width="9.7109375" customWidth="1"/>
  </cols>
  <sheetData>
    <row r="1" spans="1:3" s="4" customFormat="1" x14ac:dyDescent="0.2">
      <c r="A1" s="5" t="s">
        <v>8</v>
      </c>
      <c r="B1" s="5" t="s">
        <v>28</v>
      </c>
      <c r="C1" s="5" t="s">
        <v>29</v>
      </c>
    </row>
    <row r="2" spans="1:3" s="4" customFormat="1" x14ac:dyDescent="0.2">
      <c r="A2" s="5" t="s">
        <v>30</v>
      </c>
      <c r="B2" s="4" cm="1">
        <f t="array" ref="B2:B8">'general analysis'!E4:E10</f>
        <v>0</v>
      </c>
      <c r="C2" s="4" cm="1">
        <f t="array" ref="C2:C8">'general analysis'!B4:B10</f>
        <v>0</v>
      </c>
    </row>
    <row r="3" spans="1:3" s="4" customFormat="1" x14ac:dyDescent="0.2">
      <c r="A3" s="5" t="s">
        <v>30</v>
      </c>
      <c r="B3" s="4">
        <v>3.6999999999999887E-2</v>
      </c>
      <c r="C3" s="4">
        <v>0.49049999999999999</v>
      </c>
    </row>
    <row r="4" spans="1:3" s="4" customFormat="1" x14ac:dyDescent="0.2">
      <c r="A4" s="5" t="s">
        <v>30</v>
      </c>
      <c r="B4" s="4">
        <v>7.2999999999999968E-2</v>
      </c>
      <c r="C4" s="4">
        <v>0.98099999999999998</v>
      </c>
    </row>
    <row r="5" spans="1:3" s="4" customFormat="1" x14ac:dyDescent="0.2">
      <c r="A5" s="5" t="s">
        <v>30</v>
      </c>
      <c r="B5" s="4">
        <v>0.10799999999999997</v>
      </c>
      <c r="C5" s="4">
        <v>1.4715</v>
      </c>
    </row>
    <row r="6" spans="1:3" s="4" customFormat="1" x14ac:dyDescent="0.2">
      <c r="A6" s="5" t="s">
        <v>30</v>
      </c>
      <c r="B6" s="4">
        <v>0.14699999999999988</v>
      </c>
      <c r="C6" s="4">
        <v>1.962</v>
      </c>
    </row>
    <row r="7" spans="1:3" s="4" customFormat="1" x14ac:dyDescent="0.2">
      <c r="A7" s="5" t="s">
        <v>30</v>
      </c>
      <c r="B7" s="4">
        <v>0.17799999999999996</v>
      </c>
      <c r="C7" s="4">
        <v>2.4525000000000001</v>
      </c>
    </row>
    <row r="8" spans="1:3" s="4" customFormat="1" x14ac:dyDescent="0.2">
      <c r="A8" s="5" t="s">
        <v>30</v>
      </c>
      <c r="B8" s="4">
        <v>0.22099999999999995</v>
      </c>
      <c r="C8" s="4">
        <v>2.9430000000000001</v>
      </c>
    </row>
    <row r="9" spans="1:3" s="4" customFormat="1" ht="25.5" x14ac:dyDescent="0.2">
      <c r="A9" s="5" t="s">
        <v>48</v>
      </c>
      <c r="B9" s="4" cm="1">
        <f t="array" ref="B9:B16">'general analysis'!B42:B49</f>
        <v>1</v>
      </c>
      <c r="C9" s="4" cm="1">
        <f t="array" ref="C9:C16">'general analysis'!E42:E49</f>
        <v>1.8997290770023757E-2</v>
      </c>
    </row>
    <row r="10" spans="1:3" s="4" customFormat="1" ht="25.5" x14ac:dyDescent="0.2">
      <c r="A10" s="5" t="s">
        <v>48</v>
      </c>
      <c r="B10" s="4">
        <v>2</v>
      </c>
      <c r="C10" s="4">
        <v>2.1377341159454687E-2</v>
      </c>
    </row>
    <row r="11" spans="1:3" s="4" customFormat="1" ht="25.5" x14ac:dyDescent="0.2">
      <c r="A11" s="5" t="s">
        <v>48</v>
      </c>
      <c r="B11" s="4">
        <v>3</v>
      </c>
      <c r="C11" s="4">
        <v>2.3346519595391368E-2</v>
      </c>
    </row>
    <row r="12" spans="1:3" s="4" customFormat="1" ht="25.5" x14ac:dyDescent="0.2">
      <c r="A12" s="5" t="s">
        <v>48</v>
      </c>
      <c r="B12" s="4">
        <v>4</v>
      </c>
      <c r="C12" s="4">
        <v>2.8598694449383358E-2</v>
      </c>
    </row>
    <row r="13" spans="1:3" s="4" customFormat="1" ht="25.5" x14ac:dyDescent="0.2">
      <c r="A13" s="5" t="s">
        <v>48</v>
      </c>
      <c r="B13" s="4">
        <v>5</v>
      </c>
      <c r="C13" s="4">
        <v>3.2133089364614217E-2</v>
      </c>
    </row>
    <row r="14" spans="1:3" s="4" customFormat="1" ht="25.5" x14ac:dyDescent="0.2">
      <c r="A14" s="5" t="s">
        <v>48</v>
      </c>
      <c r="B14" s="4">
        <v>6</v>
      </c>
      <c r="C14" s="4">
        <v>3.817858111034983E-2</v>
      </c>
    </row>
    <row r="15" spans="1:3" s="4" customFormat="1" ht="25.5" x14ac:dyDescent="0.2">
      <c r="A15" s="5" t="s">
        <v>48</v>
      </c>
      <c r="B15" s="4">
        <v>7</v>
      </c>
      <c r="C15" s="4">
        <v>5.2260531027662205E-2</v>
      </c>
    </row>
    <row r="16" spans="1:3" s="4" customFormat="1" ht="25.5" x14ac:dyDescent="0.2">
      <c r="A16" s="5" t="s">
        <v>48</v>
      </c>
      <c r="B16" s="4">
        <v>8</v>
      </c>
      <c r="C16" s="4">
        <v>7.4793917025098244E-2</v>
      </c>
    </row>
    <row r="17" spans="1:3" s="4" customFormat="1" ht="25.5" x14ac:dyDescent="0.2">
      <c r="A17" s="5" t="s">
        <v>49</v>
      </c>
      <c r="B17" s="4" cm="1">
        <f t="array" ref="B17:B26">'general analysis'!B51:B60</f>
        <v>1</v>
      </c>
      <c r="C17" s="4" cm="1">
        <f t="array" ref="C17:C26">'general analysis'!E51:E60</f>
        <v>1.6165820040688086E-2</v>
      </c>
    </row>
    <row r="18" spans="1:3" s="4" customFormat="1" ht="25.5" x14ac:dyDescent="0.2">
      <c r="A18" s="5" t="s">
        <v>49</v>
      </c>
      <c r="B18" s="4">
        <v>2</v>
      </c>
      <c r="C18" s="4">
        <v>1.8612034742713862E-2</v>
      </c>
    </row>
    <row r="19" spans="1:3" s="4" customFormat="1" ht="25.5" x14ac:dyDescent="0.2">
      <c r="A19" s="5" t="s">
        <v>49</v>
      </c>
      <c r="B19" s="4">
        <v>3</v>
      </c>
      <c r="C19" s="4">
        <v>2.1044004657336409E-2</v>
      </c>
    </row>
    <row r="20" spans="1:3" s="4" customFormat="1" ht="25.5" x14ac:dyDescent="0.2">
      <c r="A20" s="5" t="s">
        <v>49</v>
      </c>
      <c r="B20" s="4">
        <v>4</v>
      </c>
      <c r="C20" s="4">
        <v>2.3076735402352031E-2</v>
      </c>
    </row>
    <row r="21" spans="1:3" s="4" customFormat="1" ht="25.5" x14ac:dyDescent="0.2">
      <c r="A21" s="5" t="s">
        <v>49</v>
      </c>
      <c r="B21" s="4">
        <v>5</v>
      </c>
      <c r="C21" s="4">
        <v>2.7555742922917823E-2</v>
      </c>
    </row>
    <row r="22" spans="1:3" s="4" customFormat="1" ht="25.5" x14ac:dyDescent="0.2">
      <c r="A22" s="5" t="s">
        <v>49</v>
      </c>
      <c r="B22" s="4">
        <v>6</v>
      </c>
      <c r="C22" s="4">
        <v>3.0613049333271816E-2</v>
      </c>
    </row>
    <row r="23" spans="1:3" s="4" customFormat="1" ht="25.5" x14ac:dyDescent="0.2">
      <c r="A23" s="5" t="s">
        <v>49</v>
      </c>
      <c r="B23" s="4">
        <v>7</v>
      </c>
      <c r="C23" s="4">
        <v>3.7907825342230861E-2</v>
      </c>
    </row>
    <row r="24" spans="1:3" s="4" customFormat="1" ht="25.5" x14ac:dyDescent="0.2">
      <c r="A24" s="5" t="s">
        <v>49</v>
      </c>
      <c r="B24" s="4">
        <v>8</v>
      </c>
      <c r="C24" s="4">
        <v>5.0498829513601406E-2</v>
      </c>
    </row>
    <row r="25" spans="1:3" s="4" customFormat="1" ht="25.5" x14ac:dyDescent="0.2">
      <c r="A25" s="5" t="s">
        <v>49</v>
      </c>
      <c r="B25" s="4">
        <v>9</v>
      </c>
      <c r="C25" s="4">
        <v>7.0630486782001831E-2</v>
      </c>
    </row>
    <row r="26" spans="1:3" s="4" customFormat="1" ht="25.5" x14ac:dyDescent="0.2">
      <c r="A26" s="5" t="s">
        <v>49</v>
      </c>
      <c r="B26" s="4">
        <v>10</v>
      </c>
      <c r="C26" s="4">
        <v>0.12552024728975536</v>
      </c>
    </row>
    <row r="27" spans="1:3" s="4" customFormat="1" ht="25.5" x14ac:dyDescent="0.2">
      <c r="A27" s="5" t="s">
        <v>50</v>
      </c>
      <c r="B27" s="4" cm="1">
        <f t="array" ref="B27:B36">'general analysis'!B62:B71</f>
        <v>1</v>
      </c>
      <c r="C27" s="4" cm="1">
        <f t="array" ref="C27:C36">'general analysis'!E62:E71</f>
        <v>1.4850227817714149E-2</v>
      </c>
    </row>
    <row r="28" spans="1:3" s="4" customFormat="1" ht="25.5" x14ac:dyDescent="0.2">
      <c r="A28" s="5" t="s">
        <v>50</v>
      </c>
      <c r="B28" s="4">
        <v>2</v>
      </c>
      <c r="C28" s="4">
        <v>1.6328510890597083E-2</v>
      </c>
    </row>
    <row r="29" spans="1:3" s="4" customFormat="1" ht="25.5" x14ac:dyDescent="0.2">
      <c r="A29" s="5" t="s">
        <v>50</v>
      </c>
      <c r="B29" s="4">
        <v>3</v>
      </c>
      <c r="C29" s="4">
        <v>1.8782040699897227E-2</v>
      </c>
    </row>
    <row r="30" spans="1:3" s="4" customFormat="1" ht="25.5" x14ac:dyDescent="0.2">
      <c r="A30" s="5" t="s">
        <v>50</v>
      </c>
      <c r="B30" s="4">
        <v>4</v>
      </c>
      <c r="C30" s="4">
        <v>2.0930871671457379E-2</v>
      </c>
    </row>
    <row r="31" spans="1:3" s="4" customFormat="1" ht="25.5" x14ac:dyDescent="0.2">
      <c r="A31" s="5" t="s">
        <v>50</v>
      </c>
      <c r="B31" s="4">
        <v>5</v>
      </c>
      <c r="C31" s="4">
        <v>2.343602160638962E-2</v>
      </c>
    </row>
    <row r="32" spans="1:3" s="4" customFormat="1" ht="25.5" x14ac:dyDescent="0.2">
      <c r="A32" s="5" t="s">
        <v>50</v>
      </c>
      <c r="B32" s="4">
        <v>6</v>
      </c>
      <c r="C32" s="4">
        <v>2.9488537327311985E-2</v>
      </c>
    </row>
    <row r="33" spans="1:3" s="4" customFormat="1" ht="25.5" x14ac:dyDescent="0.2">
      <c r="A33" s="5" t="s">
        <v>50</v>
      </c>
      <c r="B33" s="4">
        <v>7</v>
      </c>
      <c r="C33" s="4">
        <v>3.3717185215776498E-2</v>
      </c>
    </row>
    <row r="34" spans="1:3" s="4" customFormat="1" ht="25.5" x14ac:dyDescent="0.2">
      <c r="A34" s="5" t="s">
        <v>50</v>
      </c>
      <c r="B34" s="4">
        <v>8</v>
      </c>
      <c r="C34" s="4">
        <v>4.3507085718531353E-2</v>
      </c>
    </row>
    <row r="35" spans="1:3" s="4" customFormat="1" ht="25.5" x14ac:dyDescent="0.2">
      <c r="A35" s="5" t="s">
        <v>50</v>
      </c>
      <c r="B35" s="4">
        <v>9</v>
      </c>
      <c r="C35" s="4">
        <v>6.0299159393420468E-2</v>
      </c>
    </row>
    <row r="36" spans="1:3" s="4" customFormat="1" ht="25.5" x14ac:dyDescent="0.2">
      <c r="A36" s="5" t="s">
        <v>50</v>
      </c>
      <c r="B36" s="4">
        <v>10</v>
      </c>
      <c r="C36" s="4">
        <v>8.857495476620228E-2</v>
      </c>
    </row>
    <row r="37" spans="1:3" s="4" customFormat="1" ht="25.5" x14ac:dyDescent="0.2">
      <c r="A37" s="5" t="s">
        <v>51</v>
      </c>
      <c r="B37" s="4" cm="1">
        <f t="array" ref="B37:B48">'general analysis'!B73:B84</f>
        <v>1</v>
      </c>
      <c r="C37" s="4" cm="1">
        <f t="array" ref="C37:C48">'general analysis'!E73:E84</f>
        <v>1.2513527803591152E-2</v>
      </c>
    </row>
    <row r="38" spans="1:3" s="4" customFormat="1" ht="25.5" x14ac:dyDescent="0.2">
      <c r="A38" s="5" t="s">
        <v>51</v>
      </c>
      <c r="B38" s="4">
        <v>2</v>
      </c>
      <c r="C38" s="4">
        <v>1.4547110905063464E-2</v>
      </c>
    </row>
    <row r="39" spans="1:3" s="4" customFormat="1" ht="25.5" x14ac:dyDescent="0.2">
      <c r="A39" s="5" t="s">
        <v>51</v>
      </c>
      <c r="B39" s="4">
        <v>3</v>
      </c>
      <c r="C39" s="4">
        <v>1.5203953895071206E-2</v>
      </c>
    </row>
    <row r="40" spans="1:3" s="4" customFormat="1" ht="25.5" x14ac:dyDescent="0.2">
      <c r="A40" s="5" t="s">
        <v>51</v>
      </c>
      <c r="B40" s="4">
        <v>4</v>
      </c>
      <c r="C40" s="4">
        <v>1.6632094625927598E-2</v>
      </c>
    </row>
    <row r="41" spans="1:3" s="4" customFormat="1" ht="25.5" x14ac:dyDescent="0.2">
      <c r="A41" s="5" t="s">
        <v>51</v>
      </c>
      <c r="B41" s="4">
        <v>5</v>
      </c>
      <c r="C41" s="4">
        <v>1.8440963852578193E-2</v>
      </c>
    </row>
    <row r="42" spans="1:3" s="4" customFormat="1" ht="25.5" x14ac:dyDescent="0.2">
      <c r="A42" s="5" t="s">
        <v>51</v>
      </c>
      <c r="B42" s="4">
        <v>6</v>
      </c>
      <c r="C42" s="4">
        <v>2.0200715893069633E-2</v>
      </c>
    </row>
    <row r="43" spans="1:3" s="4" customFormat="1" ht="25.5" x14ac:dyDescent="0.2">
      <c r="A43" s="5" t="s">
        <v>51</v>
      </c>
      <c r="B43" s="4">
        <v>7</v>
      </c>
      <c r="C43" s="4">
        <v>2.3068615655399735E-2</v>
      </c>
    </row>
    <row r="44" spans="1:3" s="4" customFormat="1" ht="25.5" x14ac:dyDescent="0.2">
      <c r="A44" s="5" t="s">
        <v>51</v>
      </c>
      <c r="B44" s="4">
        <v>8</v>
      </c>
      <c r="C44" s="4">
        <v>2.8362674618801077E-2</v>
      </c>
    </row>
    <row r="45" spans="1:3" s="4" customFormat="1" ht="25.5" x14ac:dyDescent="0.2">
      <c r="A45" s="5" t="s">
        <v>51</v>
      </c>
      <c r="B45" s="4">
        <v>9</v>
      </c>
      <c r="C45" s="4">
        <v>3.2012777954030389E-2</v>
      </c>
    </row>
    <row r="46" spans="1:3" s="4" customFormat="1" ht="25.5" x14ac:dyDescent="0.2">
      <c r="A46" s="5" t="s">
        <v>51</v>
      </c>
      <c r="B46" s="4">
        <v>10</v>
      </c>
      <c r="C46" s="4">
        <v>4.099147830300405E-2</v>
      </c>
    </row>
    <row r="47" spans="1:3" s="4" customFormat="1" ht="25.5" x14ac:dyDescent="0.2">
      <c r="A47" s="5" t="s">
        <v>51</v>
      </c>
      <c r="B47" s="4">
        <v>11</v>
      </c>
      <c r="C47" s="4">
        <v>5.5724823331908646E-2</v>
      </c>
    </row>
    <row r="48" spans="1:3" s="4" customFormat="1" ht="25.5" x14ac:dyDescent="0.2">
      <c r="A48" s="5" t="s">
        <v>51</v>
      </c>
      <c r="B48" s="4">
        <v>12</v>
      </c>
      <c r="C48" s="4">
        <v>8.437849065649812E-2</v>
      </c>
    </row>
    <row r="49" spans="1:3" x14ac:dyDescent="0.2">
      <c r="A49" s="5" t="s">
        <v>77</v>
      </c>
      <c r="B49" cm="1">
        <f t="array" ref="B49:B55">'general analysis'!D314:D320</f>
        <v>0.24186799999999997</v>
      </c>
      <c r="C49" cm="1">
        <f t="array" ref="C49:C55">'general analysis'!C314:C320</f>
        <v>1.0396478873239441</v>
      </c>
    </row>
    <row r="50" spans="1:3" x14ac:dyDescent="0.2">
      <c r="A50" s="5" t="s">
        <v>77</v>
      </c>
      <c r="B50">
        <v>0.38478999999999997</v>
      </c>
      <c r="C50">
        <v>1.1286921529175049</v>
      </c>
    </row>
    <row r="51" spans="1:3" x14ac:dyDescent="0.2">
      <c r="A51" s="5" t="s">
        <v>77</v>
      </c>
      <c r="B51">
        <v>0.58268200000000003</v>
      </c>
      <c r="C51">
        <v>1.559769526248399</v>
      </c>
    </row>
    <row r="52" spans="1:3" x14ac:dyDescent="0.2">
      <c r="A52" s="5" t="s">
        <v>77</v>
      </c>
      <c r="B52">
        <v>1.2643099999999998</v>
      </c>
      <c r="C52">
        <v>1.242669932639314</v>
      </c>
    </row>
    <row r="53" spans="1:3" x14ac:dyDescent="0.2">
      <c r="A53" s="5" t="s">
        <v>77</v>
      </c>
      <c r="B53">
        <v>1.37425</v>
      </c>
      <c r="C53">
        <v>0.95884194053208127</v>
      </c>
    </row>
    <row r="54" spans="1:3" x14ac:dyDescent="0.2">
      <c r="A54" s="5" t="s">
        <v>77</v>
      </c>
      <c r="B54">
        <v>1.4841899999999999</v>
      </c>
      <c r="C54">
        <v>0.70195958358848765</v>
      </c>
    </row>
    <row r="55" spans="1:3" x14ac:dyDescent="0.2">
      <c r="A55" s="5" t="s">
        <v>77</v>
      </c>
      <c r="B55">
        <v>1.5941299999999998</v>
      </c>
      <c r="C55">
        <v>0.58684629516227804</v>
      </c>
    </row>
    <row r="56" spans="1:3" x14ac:dyDescent="0.2">
      <c r="A56" s="5" t="s">
        <v>78</v>
      </c>
      <c r="B56" cm="1">
        <f t="array" ref="B56:B63">'general analysis'!D321:D328</f>
        <v>0.33274999999999993</v>
      </c>
      <c r="C56" cm="1">
        <f t="array" ref="C56:C63">'general analysis'!C321:C328</f>
        <v>0.94371830985915484</v>
      </c>
    </row>
    <row r="57" spans="1:3" x14ac:dyDescent="0.2">
      <c r="A57" s="5" t="s">
        <v>78</v>
      </c>
      <c r="B57">
        <v>0.47915999999999992</v>
      </c>
      <c r="C57">
        <v>1.308779342723005</v>
      </c>
    </row>
    <row r="58" spans="1:3" x14ac:dyDescent="0.2">
      <c r="A58" s="5" t="s">
        <v>78</v>
      </c>
      <c r="B58">
        <v>0.59894999999999987</v>
      </c>
      <c r="C58">
        <v>1.517589984350548</v>
      </c>
    </row>
    <row r="59" spans="1:3" x14ac:dyDescent="0.2">
      <c r="A59" s="5" t="s">
        <v>78</v>
      </c>
      <c r="B59">
        <v>0.71873999999999993</v>
      </c>
      <c r="C59">
        <v>2.080947503201025</v>
      </c>
    </row>
    <row r="60" spans="1:3" x14ac:dyDescent="0.2">
      <c r="A60" s="5" t="s">
        <v>78</v>
      </c>
      <c r="B60">
        <v>1.3309999999999997</v>
      </c>
      <c r="C60">
        <v>1.0028521126760559</v>
      </c>
    </row>
    <row r="61" spans="1:3" x14ac:dyDescent="0.2">
      <c r="A61" s="5" t="s">
        <v>78</v>
      </c>
      <c r="B61">
        <v>1.4774099999999999</v>
      </c>
      <c r="C61">
        <v>0.71291079812206559</v>
      </c>
    </row>
    <row r="62" spans="1:3" x14ac:dyDescent="0.2">
      <c r="A62" s="5" t="s">
        <v>78</v>
      </c>
      <c r="B62">
        <v>1.5971999999999997</v>
      </c>
      <c r="C62">
        <v>0.53266123054114156</v>
      </c>
    </row>
    <row r="63" spans="1:3" x14ac:dyDescent="0.2">
      <c r="A63" s="5" t="s">
        <v>78</v>
      </c>
      <c r="B63">
        <v>1.7436099999999999</v>
      </c>
      <c r="C63">
        <v>0.42843729040912137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analysis</vt:lpstr>
      <vt:lpstr>dmf for pandas</vt:lpstr>
      <vt:lpstr>data for 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2024-04-09T03:10:35Z</dcterms:modified>
</cp:coreProperties>
</file>