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Git\Realtime_activefire\Data\"/>
    </mc:Choice>
  </mc:AlternateContent>
  <xr:revisionPtr revIDLastSave="0" documentId="13_ncr:1_{84E391BB-B979-4B98-9721-181FE1E8170C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EF" sheetId="1" r:id="rId1"/>
    <sheet name="EF_New_viirs" sheetId="2" r:id="rId2"/>
    <sheet name="EF_New_modis" sheetId="3" r:id="rId3"/>
    <sheet name="EF_New_himawari" sheetId="4" r:id="rId4"/>
    <sheet name="Sheet2" sheetId="5" r:id="rId5"/>
    <sheet name="prepare_viirs" sheetId="6" r:id="rId6"/>
    <sheet name="prepare_modis" sheetId="7" r:id="rId7"/>
    <sheet name="prepare_Himawari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G21" i="8" l="1"/>
  <c r="AF21" i="8"/>
  <c r="AE21" i="8"/>
  <c r="AD21" i="8"/>
  <c r="AC21" i="8"/>
  <c r="AB21" i="8"/>
  <c r="AA21" i="8"/>
  <c r="Z21" i="8"/>
  <c r="Y21" i="8"/>
  <c r="X21" i="8"/>
  <c r="W21" i="8"/>
  <c r="V21" i="8"/>
  <c r="AG20" i="8"/>
  <c r="AF20" i="8"/>
  <c r="AE20" i="8"/>
  <c r="AD20" i="8"/>
  <c r="AC20" i="8"/>
  <c r="AB20" i="8"/>
  <c r="AA20" i="8"/>
  <c r="Z20" i="8"/>
  <c r="Y20" i="8"/>
  <c r="X20" i="8"/>
  <c r="W20" i="8"/>
  <c r="V20" i="8"/>
  <c r="AG19" i="8"/>
  <c r="AF19" i="8"/>
  <c r="AE19" i="8"/>
  <c r="AD19" i="8"/>
  <c r="AC19" i="8"/>
  <c r="AB19" i="8"/>
  <c r="AA19" i="8"/>
  <c r="Z19" i="8"/>
  <c r="Y19" i="8"/>
  <c r="X19" i="8"/>
  <c r="W19" i="8"/>
  <c r="V19" i="8"/>
  <c r="AG18" i="8"/>
  <c r="AF18" i="8"/>
  <c r="AE18" i="8"/>
  <c r="AD18" i="8"/>
  <c r="AC18" i="8"/>
  <c r="AB18" i="8"/>
  <c r="AA18" i="8"/>
  <c r="Z18" i="8"/>
  <c r="Y18" i="8"/>
  <c r="X18" i="8"/>
  <c r="W18" i="8"/>
  <c r="V18" i="8"/>
  <c r="AG17" i="8"/>
  <c r="AF17" i="8"/>
  <c r="AE17" i="8"/>
  <c r="AD17" i="8"/>
  <c r="AC17" i="8"/>
  <c r="AB17" i="8"/>
  <c r="AA17" i="8"/>
  <c r="Z17" i="8"/>
  <c r="Y17" i="8"/>
  <c r="X17" i="8"/>
  <c r="W17" i="8"/>
  <c r="V17" i="8"/>
  <c r="AG16" i="8"/>
  <c r="AF16" i="8"/>
  <c r="AE16" i="8"/>
  <c r="AD16" i="8"/>
  <c r="AC16" i="8"/>
  <c r="AB16" i="8"/>
  <c r="AA16" i="8"/>
  <c r="Z16" i="8"/>
  <c r="Y16" i="8"/>
  <c r="X16" i="8"/>
  <c r="W16" i="8"/>
  <c r="V16" i="8"/>
  <c r="AG15" i="8"/>
  <c r="AF15" i="8"/>
  <c r="AE15" i="8"/>
  <c r="AD15" i="8"/>
  <c r="AC15" i="8"/>
  <c r="AB15" i="8"/>
  <c r="AA15" i="8"/>
  <c r="Z15" i="8"/>
  <c r="Y15" i="8"/>
  <c r="X15" i="8"/>
  <c r="W15" i="8"/>
  <c r="V15" i="8"/>
  <c r="AG14" i="8"/>
  <c r="AF14" i="8"/>
  <c r="AE14" i="8"/>
  <c r="AD14" i="8"/>
  <c r="AC14" i="8"/>
  <c r="AB14" i="8"/>
  <c r="AA14" i="8"/>
  <c r="Z14" i="8"/>
  <c r="Y14" i="8"/>
  <c r="X14" i="8"/>
  <c r="W14" i="8"/>
  <c r="V14" i="8"/>
  <c r="AG13" i="8"/>
  <c r="AF13" i="8"/>
  <c r="AE13" i="8"/>
  <c r="AD13" i="8"/>
  <c r="AC13" i="8"/>
  <c r="AB13" i="8"/>
  <c r="AA13" i="8"/>
  <c r="Z13" i="8"/>
  <c r="Y13" i="8"/>
  <c r="X13" i="8"/>
  <c r="W13" i="8"/>
  <c r="V13" i="8"/>
  <c r="AG12" i="8"/>
  <c r="AF12" i="8"/>
  <c r="AE12" i="8"/>
  <c r="AD12" i="8"/>
  <c r="AC12" i="8"/>
  <c r="AB12" i="8"/>
  <c r="AA12" i="8"/>
  <c r="Z12" i="8"/>
  <c r="Y12" i="8"/>
  <c r="X12" i="8"/>
  <c r="W12" i="8"/>
  <c r="V12" i="8"/>
  <c r="AG11" i="8"/>
  <c r="AF11" i="8"/>
  <c r="AE11" i="8"/>
  <c r="AD11" i="8"/>
  <c r="AC11" i="8"/>
  <c r="AB11" i="8"/>
  <c r="AA11" i="8"/>
  <c r="Z11" i="8"/>
  <c r="Y11" i="8"/>
  <c r="X11" i="8"/>
  <c r="W11" i="8"/>
  <c r="V11" i="8"/>
  <c r="AG10" i="8"/>
  <c r="AF10" i="8"/>
  <c r="AE10" i="8"/>
  <c r="AD10" i="8"/>
  <c r="AC10" i="8"/>
  <c r="AB10" i="8"/>
  <c r="AA10" i="8"/>
  <c r="Z10" i="8"/>
  <c r="Y10" i="8"/>
  <c r="X10" i="8"/>
  <c r="W10" i="8"/>
  <c r="V10" i="8"/>
  <c r="AG9" i="8"/>
  <c r="AF9" i="8"/>
  <c r="AE9" i="8"/>
  <c r="AD9" i="8"/>
  <c r="AC9" i="8"/>
  <c r="AB9" i="8"/>
  <c r="AA9" i="8"/>
  <c r="Z9" i="8"/>
  <c r="Y9" i="8"/>
  <c r="X9" i="8"/>
  <c r="W9" i="8"/>
  <c r="V9" i="8"/>
  <c r="AG8" i="8"/>
  <c r="AF8" i="8"/>
  <c r="AE8" i="8"/>
  <c r="AD8" i="8"/>
  <c r="AC8" i="8"/>
  <c r="AB8" i="8"/>
  <c r="AA8" i="8"/>
  <c r="Z8" i="8"/>
  <c r="Y8" i="8"/>
  <c r="X8" i="8"/>
  <c r="W8" i="8"/>
  <c r="V8" i="8"/>
  <c r="AG7" i="8"/>
  <c r="AF7" i="8"/>
  <c r="AE7" i="8"/>
  <c r="AD7" i="8"/>
  <c r="AC7" i="8"/>
  <c r="AB7" i="8"/>
  <c r="AA7" i="8"/>
  <c r="Z7" i="8"/>
  <c r="Y7" i="8"/>
  <c r="X7" i="8"/>
  <c r="W7" i="8"/>
  <c r="V7" i="8"/>
  <c r="AG6" i="8"/>
  <c r="AF6" i="8"/>
  <c r="AE6" i="8"/>
  <c r="AD6" i="8"/>
  <c r="AC6" i="8"/>
  <c r="AB6" i="8"/>
  <c r="AA6" i="8"/>
  <c r="Z6" i="8"/>
  <c r="Y6" i="8"/>
  <c r="X6" i="8"/>
  <c r="W6" i="8"/>
  <c r="V6" i="8"/>
  <c r="AG5" i="8"/>
  <c r="AF5" i="8"/>
  <c r="AE5" i="8"/>
  <c r="AD5" i="8"/>
  <c r="AC5" i="8"/>
  <c r="AB5" i="8"/>
  <c r="AA5" i="8"/>
  <c r="Z5" i="8"/>
  <c r="Y5" i="8"/>
  <c r="X5" i="8"/>
  <c r="W5" i="8"/>
  <c r="V5" i="8"/>
  <c r="AG4" i="8"/>
  <c r="AF4" i="8"/>
  <c r="AE4" i="8"/>
  <c r="AD4" i="8"/>
  <c r="AC4" i="8"/>
  <c r="AB4" i="8"/>
  <c r="AA4" i="8"/>
  <c r="Z4" i="8"/>
  <c r="Y4" i="8"/>
  <c r="X4" i="8"/>
  <c r="W4" i="8"/>
  <c r="V4" i="8"/>
  <c r="AG3" i="8"/>
  <c r="AF3" i="8"/>
  <c r="AE3" i="8"/>
  <c r="AD3" i="8"/>
  <c r="AC3" i="8"/>
  <c r="AB3" i="8"/>
  <c r="AA3" i="8"/>
  <c r="Z3" i="8"/>
  <c r="Y3" i="8"/>
  <c r="X3" i="8"/>
  <c r="W3" i="8"/>
  <c r="V3" i="8"/>
  <c r="AG21" i="7"/>
  <c r="AF21" i="7"/>
  <c r="AE21" i="7"/>
  <c r="AD21" i="7"/>
  <c r="AC21" i="7"/>
  <c r="AB21" i="7"/>
  <c r="AA21" i="7"/>
  <c r="Z21" i="7"/>
  <c r="Y21" i="7"/>
  <c r="X21" i="7"/>
  <c r="W21" i="7"/>
  <c r="V21" i="7"/>
  <c r="AG20" i="7"/>
  <c r="AF20" i="7"/>
  <c r="AE20" i="7"/>
  <c r="AD20" i="7"/>
  <c r="AC20" i="7"/>
  <c r="AB20" i="7"/>
  <c r="AA20" i="7"/>
  <c r="Z20" i="7"/>
  <c r="Y20" i="7"/>
  <c r="X20" i="7"/>
  <c r="W20" i="7"/>
  <c r="V20" i="7"/>
  <c r="AG19" i="7"/>
  <c r="AF19" i="7"/>
  <c r="AE19" i="7"/>
  <c r="AD19" i="7"/>
  <c r="AC19" i="7"/>
  <c r="AB19" i="7"/>
  <c r="AA19" i="7"/>
  <c r="Z19" i="7"/>
  <c r="Y19" i="7"/>
  <c r="X19" i="7"/>
  <c r="W19" i="7"/>
  <c r="V19" i="7"/>
  <c r="AG18" i="7"/>
  <c r="AF18" i="7"/>
  <c r="AE18" i="7"/>
  <c r="AD18" i="7"/>
  <c r="AC18" i="7"/>
  <c r="AB18" i="7"/>
  <c r="AA18" i="7"/>
  <c r="Z18" i="7"/>
  <c r="Y18" i="7"/>
  <c r="X18" i="7"/>
  <c r="W18" i="7"/>
  <c r="V18" i="7"/>
  <c r="AG17" i="7"/>
  <c r="AF17" i="7"/>
  <c r="AE17" i="7"/>
  <c r="AD17" i="7"/>
  <c r="AC17" i="7"/>
  <c r="AB17" i="7"/>
  <c r="AA17" i="7"/>
  <c r="Z17" i="7"/>
  <c r="Y17" i="7"/>
  <c r="X17" i="7"/>
  <c r="W17" i="7"/>
  <c r="V17" i="7"/>
  <c r="AG16" i="7"/>
  <c r="AF16" i="7"/>
  <c r="AE16" i="7"/>
  <c r="AD16" i="7"/>
  <c r="AC16" i="7"/>
  <c r="AB16" i="7"/>
  <c r="AA16" i="7"/>
  <c r="Z16" i="7"/>
  <c r="Y16" i="7"/>
  <c r="X16" i="7"/>
  <c r="W16" i="7"/>
  <c r="V16" i="7"/>
  <c r="AG15" i="7"/>
  <c r="AF15" i="7"/>
  <c r="AE15" i="7"/>
  <c r="AD15" i="7"/>
  <c r="AC15" i="7"/>
  <c r="AB15" i="7"/>
  <c r="AA15" i="7"/>
  <c r="Z15" i="7"/>
  <c r="Y15" i="7"/>
  <c r="X15" i="7"/>
  <c r="W15" i="7"/>
  <c r="V15" i="7"/>
  <c r="AG14" i="7"/>
  <c r="AF14" i="7"/>
  <c r="AE14" i="7"/>
  <c r="AD14" i="7"/>
  <c r="AC14" i="7"/>
  <c r="AB14" i="7"/>
  <c r="AA14" i="7"/>
  <c r="Z14" i="7"/>
  <c r="Y14" i="7"/>
  <c r="X14" i="7"/>
  <c r="W14" i="7"/>
  <c r="V14" i="7"/>
  <c r="AG13" i="7"/>
  <c r="AF13" i="7"/>
  <c r="AE13" i="7"/>
  <c r="AD13" i="7"/>
  <c r="AC13" i="7"/>
  <c r="AB13" i="7"/>
  <c r="AA13" i="7"/>
  <c r="Z13" i="7"/>
  <c r="Y13" i="7"/>
  <c r="X13" i="7"/>
  <c r="W13" i="7"/>
  <c r="V13" i="7"/>
  <c r="AG12" i="7"/>
  <c r="AF12" i="7"/>
  <c r="AE12" i="7"/>
  <c r="AD12" i="7"/>
  <c r="AC12" i="7"/>
  <c r="AB12" i="7"/>
  <c r="AA12" i="7"/>
  <c r="Z12" i="7"/>
  <c r="Y12" i="7"/>
  <c r="X12" i="7"/>
  <c r="W12" i="7"/>
  <c r="V12" i="7"/>
  <c r="AG11" i="7"/>
  <c r="AF11" i="7"/>
  <c r="AE11" i="7"/>
  <c r="AD11" i="7"/>
  <c r="AC11" i="7"/>
  <c r="AB11" i="7"/>
  <c r="AA11" i="7"/>
  <c r="Z11" i="7"/>
  <c r="Y11" i="7"/>
  <c r="X11" i="7"/>
  <c r="W11" i="7"/>
  <c r="V11" i="7"/>
  <c r="AG10" i="7"/>
  <c r="AF10" i="7"/>
  <c r="AE10" i="7"/>
  <c r="AD10" i="7"/>
  <c r="AC10" i="7"/>
  <c r="AB10" i="7"/>
  <c r="AA10" i="7"/>
  <c r="Z10" i="7"/>
  <c r="Y10" i="7"/>
  <c r="X10" i="7"/>
  <c r="W10" i="7"/>
  <c r="V10" i="7"/>
  <c r="AG9" i="7"/>
  <c r="AF9" i="7"/>
  <c r="AE9" i="7"/>
  <c r="AD9" i="7"/>
  <c r="AC9" i="7"/>
  <c r="AB9" i="7"/>
  <c r="AA9" i="7"/>
  <c r="Z9" i="7"/>
  <c r="Y9" i="7"/>
  <c r="X9" i="7"/>
  <c r="W9" i="7"/>
  <c r="V9" i="7"/>
  <c r="AG8" i="7"/>
  <c r="AF8" i="7"/>
  <c r="AE8" i="7"/>
  <c r="AD8" i="7"/>
  <c r="AC8" i="7"/>
  <c r="AB8" i="7"/>
  <c r="AA8" i="7"/>
  <c r="Z8" i="7"/>
  <c r="Y8" i="7"/>
  <c r="X8" i="7"/>
  <c r="W8" i="7"/>
  <c r="V8" i="7"/>
  <c r="AG7" i="7"/>
  <c r="AF7" i="7"/>
  <c r="AE7" i="7"/>
  <c r="AD7" i="7"/>
  <c r="AC7" i="7"/>
  <c r="AB7" i="7"/>
  <c r="AA7" i="7"/>
  <c r="Z7" i="7"/>
  <c r="Y7" i="7"/>
  <c r="X7" i="7"/>
  <c r="W7" i="7"/>
  <c r="V7" i="7"/>
  <c r="AG6" i="7"/>
  <c r="AF6" i="7"/>
  <c r="AE6" i="7"/>
  <c r="AD6" i="7"/>
  <c r="AC6" i="7"/>
  <c r="AB6" i="7"/>
  <c r="AA6" i="7"/>
  <c r="Z6" i="7"/>
  <c r="Y6" i="7"/>
  <c r="X6" i="7"/>
  <c r="W6" i="7"/>
  <c r="V6" i="7"/>
  <c r="AG5" i="7"/>
  <c r="AF5" i="7"/>
  <c r="AE5" i="7"/>
  <c r="AD5" i="7"/>
  <c r="AC5" i="7"/>
  <c r="AB5" i="7"/>
  <c r="AA5" i="7"/>
  <c r="Z5" i="7"/>
  <c r="Y5" i="7"/>
  <c r="X5" i="7"/>
  <c r="W5" i="7"/>
  <c r="V5" i="7"/>
  <c r="AG4" i="7"/>
  <c r="AF4" i="7"/>
  <c r="AE4" i="7"/>
  <c r="AD4" i="7"/>
  <c r="AC4" i="7"/>
  <c r="AB4" i="7"/>
  <c r="AA4" i="7"/>
  <c r="Z4" i="7"/>
  <c r="Y4" i="7"/>
  <c r="X4" i="7"/>
  <c r="W4" i="7"/>
  <c r="V4" i="7"/>
  <c r="AG3" i="7"/>
  <c r="AF3" i="7"/>
  <c r="AE3" i="7"/>
  <c r="AD3" i="7"/>
  <c r="AC3" i="7"/>
  <c r="AB3" i="7"/>
  <c r="AA3" i="7"/>
  <c r="Z3" i="7"/>
  <c r="Y3" i="7"/>
  <c r="X3" i="7"/>
  <c r="W3" i="7"/>
  <c r="V3" i="7"/>
  <c r="AG21" i="6"/>
  <c r="Y21" i="6"/>
  <c r="X21" i="6"/>
  <c r="V21" i="6"/>
  <c r="E21" i="6"/>
  <c r="AF21" i="6" s="1"/>
  <c r="L20" i="2" s="1"/>
  <c r="AD20" i="6"/>
  <c r="AA20" i="6"/>
  <c r="V20" i="6"/>
  <c r="E20" i="6"/>
  <c r="AC20" i="6" s="1"/>
  <c r="I19" i="2" s="1"/>
  <c r="AG19" i="6"/>
  <c r="AF19" i="6"/>
  <c r="AE19" i="6"/>
  <c r="AA19" i="6"/>
  <c r="Z19" i="6"/>
  <c r="Y19" i="6"/>
  <c r="X19" i="6"/>
  <c r="W19" i="6"/>
  <c r="V19" i="6"/>
  <c r="E19" i="6"/>
  <c r="AD19" i="6" s="1"/>
  <c r="J18" i="2" s="1"/>
  <c r="E18" i="6"/>
  <c r="AF18" i="6" s="1"/>
  <c r="L17" i="2" s="1"/>
  <c r="Z17" i="6"/>
  <c r="E17" i="6"/>
  <c r="AC17" i="6" s="1"/>
  <c r="I16" i="2" s="1"/>
  <c r="AG16" i="6"/>
  <c r="AF16" i="6"/>
  <c r="AE16" i="6"/>
  <c r="AD16" i="6"/>
  <c r="Z16" i="6"/>
  <c r="Y16" i="6"/>
  <c r="X16" i="6"/>
  <c r="W16" i="6"/>
  <c r="V16" i="6"/>
  <c r="E16" i="6"/>
  <c r="AC16" i="6" s="1"/>
  <c r="I15" i="2" s="1"/>
  <c r="AE15" i="6"/>
  <c r="AD15" i="6"/>
  <c r="AB15" i="6"/>
  <c r="AA15" i="6"/>
  <c r="W15" i="6"/>
  <c r="V15" i="6"/>
  <c r="E15" i="6"/>
  <c r="AC15" i="6" s="1"/>
  <c r="I14" i="2" s="1"/>
  <c r="AG14" i="6"/>
  <c r="AF14" i="6"/>
  <c r="AE14" i="6"/>
  <c r="AB14" i="6"/>
  <c r="AA14" i="6"/>
  <c r="Z14" i="6"/>
  <c r="Y14" i="6"/>
  <c r="X14" i="6"/>
  <c r="W14" i="6"/>
  <c r="E14" i="6"/>
  <c r="AD14" i="6" s="1"/>
  <c r="J13" i="2" s="1"/>
  <c r="AG13" i="6"/>
  <c r="AF13" i="6"/>
  <c r="AD13" i="6"/>
  <c r="Y13" i="6"/>
  <c r="X13" i="6"/>
  <c r="V13" i="6"/>
  <c r="E13" i="6"/>
  <c r="AE13" i="6" s="1"/>
  <c r="K12" i="2" s="1"/>
  <c r="AD12" i="6"/>
  <c r="AA12" i="6"/>
  <c r="V12" i="6"/>
  <c r="E12" i="6"/>
  <c r="AC12" i="6" s="1"/>
  <c r="I11" i="2" s="1"/>
  <c r="AG11" i="6"/>
  <c r="AF11" i="6"/>
  <c r="AE11" i="6"/>
  <c r="AD11" i="6"/>
  <c r="AA11" i="6"/>
  <c r="Z11" i="6"/>
  <c r="Y11" i="6"/>
  <c r="X11" i="6"/>
  <c r="W11" i="6"/>
  <c r="V11" i="6"/>
  <c r="E11" i="6"/>
  <c r="AC11" i="6" s="1"/>
  <c r="I10" i="2" s="1"/>
  <c r="E10" i="6"/>
  <c r="AF10" i="6" s="1"/>
  <c r="L9" i="2" s="1"/>
  <c r="Z9" i="6"/>
  <c r="E9" i="6"/>
  <c r="AC9" i="6" s="1"/>
  <c r="I8" i="2" s="1"/>
  <c r="AG8" i="6"/>
  <c r="AF8" i="6"/>
  <c r="AE8" i="6"/>
  <c r="AD8" i="6"/>
  <c r="Z8" i="6"/>
  <c r="Y8" i="6"/>
  <c r="X8" i="6"/>
  <c r="W8" i="6"/>
  <c r="V8" i="6"/>
  <c r="E8" i="6"/>
  <c r="AC8" i="6" s="1"/>
  <c r="I7" i="2" s="1"/>
  <c r="AE7" i="6"/>
  <c r="AD7" i="6"/>
  <c r="AB7" i="6"/>
  <c r="AA7" i="6"/>
  <c r="W7" i="6"/>
  <c r="V7" i="6"/>
  <c r="E7" i="6"/>
  <c r="AC7" i="6" s="1"/>
  <c r="I6" i="2" s="1"/>
  <c r="AG6" i="6"/>
  <c r="AF6" i="6"/>
  <c r="AE6" i="6"/>
  <c r="AB6" i="6"/>
  <c r="AA6" i="6"/>
  <c r="Z6" i="6"/>
  <c r="Y6" i="6"/>
  <c r="X6" i="6"/>
  <c r="W6" i="6"/>
  <c r="E6" i="6"/>
  <c r="AD6" i="6" s="1"/>
  <c r="J5" i="2" s="1"/>
  <c r="AG5" i="6"/>
  <c r="AF5" i="6"/>
  <c r="AD5" i="6"/>
  <c r="Y5" i="6"/>
  <c r="X5" i="6"/>
  <c r="V5" i="6"/>
  <c r="E5" i="6"/>
  <c r="AE5" i="6" s="1"/>
  <c r="K4" i="2" s="1"/>
  <c r="AD4" i="6"/>
  <c r="AA4" i="6"/>
  <c r="V4" i="6"/>
  <c r="E4" i="6"/>
  <c r="AC4" i="6" s="1"/>
  <c r="I3" i="2" s="1"/>
  <c r="AG3" i="6"/>
  <c r="AF3" i="6"/>
  <c r="AE3" i="6"/>
  <c r="AD3" i="6"/>
  <c r="AA3" i="6"/>
  <c r="Z3" i="6"/>
  <c r="Y3" i="6"/>
  <c r="X3" i="6"/>
  <c r="W3" i="6"/>
  <c r="V3" i="6"/>
  <c r="E3" i="6"/>
  <c r="AC3" i="6" s="1"/>
  <c r="I2" i="2" s="1"/>
  <c r="J2" i="5"/>
  <c r="L12" i="5" s="1"/>
  <c r="F2" i="5"/>
  <c r="E2" i="5"/>
  <c r="D2" i="5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M9" i="4"/>
  <c r="L9" i="4"/>
  <c r="K9" i="4"/>
  <c r="J9" i="4"/>
  <c r="I9" i="4"/>
  <c r="H9" i="4"/>
  <c r="G9" i="4"/>
  <c r="F9" i="4"/>
  <c r="E9" i="4"/>
  <c r="D9" i="4"/>
  <c r="C9" i="4"/>
  <c r="B9" i="4"/>
  <c r="A9" i="4"/>
  <c r="M8" i="4"/>
  <c r="L8" i="4"/>
  <c r="K8" i="4"/>
  <c r="J8" i="4"/>
  <c r="I8" i="4"/>
  <c r="H8" i="4"/>
  <c r="G8" i="4"/>
  <c r="F8" i="4"/>
  <c r="E8" i="4"/>
  <c r="D8" i="4"/>
  <c r="C8" i="4"/>
  <c r="B8" i="4"/>
  <c r="A8" i="4"/>
  <c r="M7" i="4"/>
  <c r="L7" i="4"/>
  <c r="K7" i="4"/>
  <c r="J7" i="4"/>
  <c r="I7" i="4"/>
  <c r="H7" i="4"/>
  <c r="G7" i="4"/>
  <c r="F7" i="4"/>
  <c r="E7" i="4"/>
  <c r="D7" i="4"/>
  <c r="C7" i="4"/>
  <c r="B7" i="4"/>
  <c r="A7" i="4"/>
  <c r="M6" i="4"/>
  <c r="L6" i="4"/>
  <c r="K6" i="4"/>
  <c r="J6" i="4"/>
  <c r="I6" i="4"/>
  <c r="H6" i="4"/>
  <c r="G6" i="4"/>
  <c r="F6" i="4"/>
  <c r="E6" i="4"/>
  <c r="D6" i="4"/>
  <c r="C6" i="4"/>
  <c r="B6" i="4"/>
  <c r="A6" i="4"/>
  <c r="M5" i="4"/>
  <c r="L5" i="4"/>
  <c r="K5" i="4"/>
  <c r="J5" i="4"/>
  <c r="I5" i="4"/>
  <c r="H5" i="4"/>
  <c r="G5" i="4"/>
  <c r="F5" i="4"/>
  <c r="E5" i="4"/>
  <c r="D5" i="4"/>
  <c r="C5" i="4"/>
  <c r="B5" i="4"/>
  <c r="A5" i="4"/>
  <c r="M4" i="4"/>
  <c r="L4" i="4"/>
  <c r="K4" i="4"/>
  <c r="J4" i="4"/>
  <c r="I4" i="4"/>
  <c r="H4" i="4"/>
  <c r="G4" i="4"/>
  <c r="F4" i="4"/>
  <c r="E4" i="4"/>
  <c r="D4" i="4"/>
  <c r="C4" i="4"/>
  <c r="B4" i="4"/>
  <c r="A4" i="4"/>
  <c r="M3" i="4"/>
  <c r="L3" i="4"/>
  <c r="K3" i="4"/>
  <c r="J3" i="4"/>
  <c r="I3" i="4"/>
  <c r="H3" i="4"/>
  <c r="G3" i="4"/>
  <c r="F3" i="4"/>
  <c r="E3" i="4"/>
  <c r="D3" i="4"/>
  <c r="C3" i="4"/>
  <c r="B3" i="4"/>
  <c r="A3" i="4"/>
  <c r="M2" i="4"/>
  <c r="L2" i="4"/>
  <c r="K2" i="4"/>
  <c r="J2" i="4"/>
  <c r="I2" i="4"/>
  <c r="H2" i="4"/>
  <c r="G2" i="4"/>
  <c r="F2" i="4"/>
  <c r="E2" i="4"/>
  <c r="D2" i="4"/>
  <c r="C2" i="4"/>
  <c r="B2" i="4"/>
  <c r="A2" i="4"/>
  <c r="M1" i="4"/>
  <c r="L1" i="4"/>
  <c r="K1" i="4"/>
  <c r="J1" i="4"/>
  <c r="I1" i="4"/>
  <c r="H1" i="4"/>
  <c r="G1" i="4"/>
  <c r="F1" i="4"/>
  <c r="E1" i="4"/>
  <c r="D1" i="4"/>
  <c r="C1" i="4"/>
  <c r="B1" i="4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M9" i="3"/>
  <c r="L9" i="3"/>
  <c r="K9" i="3"/>
  <c r="J9" i="3"/>
  <c r="I9" i="3"/>
  <c r="H9" i="3"/>
  <c r="G9" i="3"/>
  <c r="F9" i="3"/>
  <c r="E9" i="3"/>
  <c r="D9" i="3"/>
  <c r="C9" i="3"/>
  <c r="B9" i="3"/>
  <c r="A9" i="3"/>
  <c r="M8" i="3"/>
  <c r="L8" i="3"/>
  <c r="K8" i="3"/>
  <c r="J8" i="3"/>
  <c r="I8" i="3"/>
  <c r="H8" i="3"/>
  <c r="G8" i="3"/>
  <c r="F8" i="3"/>
  <c r="E8" i="3"/>
  <c r="D8" i="3"/>
  <c r="C8" i="3"/>
  <c r="B8" i="3"/>
  <c r="A8" i="3"/>
  <c r="M7" i="3"/>
  <c r="L7" i="3"/>
  <c r="K7" i="3"/>
  <c r="J7" i="3"/>
  <c r="I7" i="3"/>
  <c r="H7" i="3"/>
  <c r="G7" i="3"/>
  <c r="F7" i="3"/>
  <c r="E7" i="3"/>
  <c r="D7" i="3"/>
  <c r="C7" i="3"/>
  <c r="B7" i="3"/>
  <c r="A7" i="3"/>
  <c r="M6" i="3"/>
  <c r="L6" i="3"/>
  <c r="K6" i="3"/>
  <c r="J6" i="3"/>
  <c r="I6" i="3"/>
  <c r="H6" i="3"/>
  <c r="G6" i="3"/>
  <c r="F6" i="3"/>
  <c r="E6" i="3"/>
  <c r="D6" i="3"/>
  <c r="C6" i="3"/>
  <c r="B6" i="3"/>
  <c r="A6" i="3"/>
  <c r="M5" i="3"/>
  <c r="L5" i="3"/>
  <c r="K5" i="3"/>
  <c r="J5" i="3"/>
  <c r="I5" i="3"/>
  <c r="H5" i="3"/>
  <c r="G5" i="3"/>
  <c r="F5" i="3"/>
  <c r="E5" i="3"/>
  <c r="D5" i="3"/>
  <c r="C5" i="3"/>
  <c r="B5" i="3"/>
  <c r="A5" i="3"/>
  <c r="M4" i="3"/>
  <c r="L4" i="3"/>
  <c r="K4" i="3"/>
  <c r="J4" i="3"/>
  <c r="I4" i="3"/>
  <c r="H4" i="3"/>
  <c r="G4" i="3"/>
  <c r="F4" i="3"/>
  <c r="E4" i="3"/>
  <c r="D4" i="3"/>
  <c r="C4" i="3"/>
  <c r="B4" i="3"/>
  <c r="A4" i="3"/>
  <c r="M3" i="3"/>
  <c r="L3" i="3"/>
  <c r="K3" i="3"/>
  <c r="J3" i="3"/>
  <c r="I3" i="3"/>
  <c r="H3" i="3"/>
  <c r="G3" i="3"/>
  <c r="F3" i="3"/>
  <c r="E3" i="3"/>
  <c r="D3" i="3"/>
  <c r="C3" i="3"/>
  <c r="B3" i="3"/>
  <c r="A3" i="3"/>
  <c r="M2" i="3"/>
  <c r="L2" i="3"/>
  <c r="K2" i="3"/>
  <c r="J2" i="3"/>
  <c r="I2" i="3"/>
  <c r="H2" i="3"/>
  <c r="G2" i="3"/>
  <c r="F2" i="3"/>
  <c r="E2" i="3"/>
  <c r="D2" i="3"/>
  <c r="C2" i="3"/>
  <c r="B2" i="3"/>
  <c r="A2" i="3"/>
  <c r="M1" i="3"/>
  <c r="L1" i="3"/>
  <c r="K1" i="3"/>
  <c r="J1" i="3"/>
  <c r="I1" i="3"/>
  <c r="H1" i="3"/>
  <c r="G1" i="3"/>
  <c r="F1" i="3"/>
  <c r="E1" i="3"/>
  <c r="D1" i="3"/>
  <c r="C1" i="3"/>
  <c r="B1" i="3"/>
  <c r="M20" i="2"/>
  <c r="E20" i="2"/>
  <c r="D20" i="2"/>
  <c r="B20" i="2"/>
  <c r="A20" i="2"/>
  <c r="J19" i="2"/>
  <c r="G19" i="2"/>
  <c r="B19" i="2"/>
  <c r="A19" i="2"/>
  <c r="M18" i="2"/>
  <c r="L18" i="2"/>
  <c r="K18" i="2"/>
  <c r="G18" i="2"/>
  <c r="F18" i="2"/>
  <c r="E18" i="2"/>
  <c r="D18" i="2"/>
  <c r="C18" i="2"/>
  <c r="B18" i="2"/>
  <c r="A18" i="2"/>
  <c r="A17" i="2"/>
  <c r="F16" i="2"/>
  <c r="A16" i="2"/>
  <c r="M15" i="2"/>
  <c r="L15" i="2"/>
  <c r="K15" i="2"/>
  <c r="J15" i="2"/>
  <c r="F15" i="2"/>
  <c r="E15" i="2"/>
  <c r="D15" i="2"/>
  <c r="C15" i="2"/>
  <c r="B15" i="2"/>
  <c r="A15" i="2"/>
  <c r="K14" i="2"/>
  <c r="J14" i="2"/>
  <c r="H14" i="2"/>
  <c r="G14" i="2"/>
  <c r="C14" i="2"/>
  <c r="B14" i="2"/>
  <c r="A14" i="2"/>
  <c r="M13" i="2"/>
  <c r="L13" i="2"/>
  <c r="K13" i="2"/>
  <c r="H13" i="2"/>
  <c r="G13" i="2"/>
  <c r="F13" i="2"/>
  <c r="E13" i="2"/>
  <c r="D13" i="2"/>
  <c r="C13" i="2"/>
  <c r="A13" i="2"/>
  <c r="M12" i="2"/>
  <c r="L12" i="2"/>
  <c r="J12" i="2"/>
  <c r="E12" i="2"/>
  <c r="D12" i="2"/>
  <c r="B12" i="2"/>
  <c r="A12" i="2"/>
  <c r="J11" i="2"/>
  <c r="G11" i="2"/>
  <c r="B11" i="2"/>
  <c r="A11" i="2"/>
  <c r="M10" i="2"/>
  <c r="L10" i="2"/>
  <c r="K10" i="2"/>
  <c r="J10" i="2"/>
  <c r="G10" i="2"/>
  <c r="F10" i="2"/>
  <c r="E10" i="2"/>
  <c r="D10" i="2"/>
  <c r="C10" i="2"/>
  <c r="B10" i="2"/>
  <c r="A10" i="2"/>
  <c r="A9" i="2"/>
  <c r="F8" i="2"/>
  <c r="A8" i="2"/>
  <c r="M7" i="2"/>
  <c r="L7" i="2"/>
  <c r="K7" i="2"/>
  <c r="J7" i="2"/>
  <c r="F7" i="2"/>
  <c r="E7" i="2"/>
  <c r="D7" i="2"/>
  <c r="C7" i="2"/>
  <c r="B7" i="2"/>
  <c r="A7" i="2"/>
  <c r="K6" i="2"/>
  <c r="J6" i="2"/>
  <c r="H6" i="2"/>
  <c r="G6" i="2"/>
  <c r="C6" i="2"/>
  <c r="B6" i="2"/>
  <c r="A6" i="2"/>
  <c r="M5" i="2"/>
  <c r="L5" i="2"/>
  <c r="K5" i="2"/>
  <c r="H5" i="2"/>
  <c r="G5" i="2"/>
  <c r="F5" i="2"/>
  <c r="E5" i="2"/>
  <c r="D5" i="2"/>
  <c r="C5" i="2"/>
  <c r="A5" i="2"/>
  <c r="M4" i="2"/>
  <c r="L4" i="2"/>
  <c r="J4" i="2"/>
  <c r="E4" i="2"/>
  <c r="D4" i="2"/>
  <c r="B4" i="2"/>
  <c r="A4" i="2"/>
  <c r="J3" i="2"/>
  <c r="G3" i="2"/>
  <c r="B3" i="2"/>
  <c r="A3" i="2"/>
  <c r="M2" i="2"/>
  <c r="L2" i="2"/>
  <c r="K2" i="2"/>
  <c r="J2" i="2"/>
  <c r="G2" i="2"/>
  <c r="F2" i="2"/>
  <c r="E2" i="2"/>
  <c r="D2" i="2"/>
  <c r="C2" i="2"/>
  <c r="B2" i="2"/>
  <c r="A2" i="2"/>
  <c r="M1" i="2"/>
  <c r="L1" i="2"/>
  <c r="K1" i="2"/>
  <c r="J1" i="2"/>
  <c r="I1" i="2"/>
  <c r="H1" i="2"/>
  <c r="G1" i="2"/>
  <c r="F1" i="2"/>
  <c r="E1" i="2"/>
  <c r="D1" i="2"/>
  <c r="C1" i="2"/>
  <c r="B1" i="2"/>
  <c r="L5" i="5" l="1"/>
  <c r="L13" i="5"/>
  <c r="AB3" i="6"/>
  <c r="H2" i="2" s="1"/>
  <c r="W4" i="6"/>
  <c r="C3" i="2" s="1"/>
  <c r="AE4" i="6"/>
  <c r="K3" i="2" s="1"/>
  <c r="Z5" i="6"/>
  <c r="F4" i="2" s="1"/>
  <c r="AC6" i="6"/>
  <c r="I5" i="2" s="1"/>
  <c r="X7" i="6"/>
  <c r="D6" i="2" s="1"/>
  <c r="AF7" i="6"/>
  <c r="L6" i="2" s="1"/>
  <c r="AA8" i="6"/>
  <c r="G7" i="2" s="1"/>
  <c r="V9" i="6"/>
  <c r="B8" i="2" s="1"/>
  <c r="AD9" i="6"/>
  <c r="J8" i="2" s="1"/>
  <c r="Y10" i="6"/>
  <c r="E9" i="2" s="1"/>
  <c r="AG10" i="6"/>
  <c r="M9" i="2" s="1"/>
  <c r="AB11" i="6"/>
  <c r="H10" i="2" s="1"/>
  <c r="W12" i="6"/>
  <c r="C11" i="2" s="1"/>
  <c r="AE12" i="6"/>
  <c r="K11" i="2" s="1"/>
  <c r="Z13" i="6"/>
  <c r="F12" i="2" s="1"/>
  <c r="AC14" i="6"/>
  <c r="I13" i="2" s="1"/>
  <c r="X15" i="6"/>
  <c r="D14" i="2" s="1"/>
  <c r="AF15" i="6"/>
  <c r="L14" i="2" s="1"/>
  <c r="AA16" i="6"/>
  <c r="G15" i="2" s="1"/>
  <c r="V17" i="6"/>
  <c r="B16" i="2" s="1"/>
  <c r="AD17" i="6"/>
  <c r="J16" i="2" s="1"/>
  <c r="Y18" i="6"/>
  <c r="E17" i="2" s="1"/>
  <c r="AG18" i="6"/>
  <c r="M17" i="2" s="1"/>
  <c r="AB19" i="6"/>
  <c r="H18" i="2" s="1"/>
  <c r="W20" i="6"/>
  <c r="C19" i="2" s="1"/>
  <c r="AE20" i="6"/>
  <c r="K19" i="2" s="1"/>
  <c r="Z21" i="6"/>
  <c r="F20" i="2" s="1"/>
  <c r="L6" i="5"/>
  <c r="X4" i="6"/>
  <c r="D3" i="2" s="1"/>
  <c r="AF4" i="6"/>
  <c r="L3" i="2" s="1"/>
  <c r="AA5" i="6"/>
  <c r="G4" i="2" s="1"/>
  <c r="V6" i="6"/>
  <c r="B5" i="2" s="1"/>
  <c r="Y7" i="6"/>
  <c r="E6" i="2" s="1"/>
  <c r="AG7" i="6"/>
  <c r="M6" i="2" s="1"/>
  <c r="AB8" i="6"/>
  <c r="H7" i="2" s="1"/>
  <c r="W9" i="6"/>
  <c r="C8" i="2" s="1"/>
  <c r="AE9" i="6"/>
  <c r="K8" i="2" s="1"/>
  <c r="Z10" i="6"/>
  <c r="F9" i="2" s="1"/>
  <c r="X12" i="6"/>
  <c r="D11" i="2" s="1"/>
  <c r="AF12" i="6"/>
  <c r="L11" i="2" s="1"/>
  <c r="AA13" i="6"/>
  <c r="G12" i="2" s="1"/>
  <c r="V14" i="6"/>
  <c r="B13" i="2" s="1"/>
  <c r="Y15" i="6"/>
  <c r="E14" i="2" s="1"/>
  <c r="AG15" i="6"/>
  <c r="M14" i="2" s="1"/>
  <c r="AB16" i="6"/>
  <c r="H15" i="2" s="1"/>
  <c r="W17" i="6"/>
  <c r="C16" i="2" s="1"/>
  <c r="AE17" i="6"/>
  <c r="K16" i="2" s="1"/>
  <c r="Z18" i="6"/>
  <c r="F17" i="2" s="1"/>
  <c r="AC19" i="6"/>
  <c r="I18" i="2" s="1"/>
  <c r="X20" i="6"/>
  <c r="D19" i="2" s="1"/>
  <c r="AF20" i="6"/>
  <c r="L19" i="2" s="1"/>
  <c r="AA21" i="6"/>
  <c r="G20" i="2" s="1"/>
  <c r="L7" i="5"/>
  <c r="Y4" i="6"/>
  <c r="E3" i="2" s="1"/>
  <c r="AG4" i="6"/>
  <c r="M3" i="2" s="1"/>
  <c r="AB5" i="6"/>
  <c r="H4" i="2" s="1"/>
  <c r="Z7" i="6"/>
  <c r="F6" i="2" s="1"/>
  <c r="X9" i="6"/>
  <c r="D8" i="2" s="1"/>
  <c r="AF9" i="6"/>
  <c r="L8" i="2" s="1"/>
  <c r="AA10" i="6"/>
  <c r="G9" i="2" s="1"/>
  <c r="Y12" i="6"/>
  <c r="E11" i="2" s="1"/>
  <c r="AG12" i="6"/>
  <c r="M11" i="2" s="1"/>
  <c r="AB13" i="6"/>
  <c r="H12" i="2" s="1"/>
  <c r="Z15" i="6"/>
  <c r="F14" i="2" s="1"/>
  <c r="X17" i="6"/>
  <c r="D16" i="2" s="1"/>
  <c r="AF17" i="6"/>
  <c r="L16" i="2" s="1"/>
  <c r="AA18" i="6"/>
  <c r="G17" i="2" s="1"/>
  <c r="Y20" i="6"/>
  <c r="E19" i="2" s="1"/>
  <c r="AG20" i="6"/>
  <c r="M19" i="2" s="1"/>
  <c r="AB21" i="6"/>
  <c r="H20" i="2" s="1"/>
  <c r="L8" i="5"/>
  <c r="Z4" i="6"/>
  <c r="F3" i="2" s="1"/>
  <c r="AC5" i="6"/>
  <c r="I4" i="2" s="1"/>
  <c r="Y9" i="6"/>
  <c r="E8" i="2" s="1"/>
  <c r="AG9" i="6"/>
  <c r="M8" i="2" s="1"/>
  <c r="AB10" i="6"/>
  <c r="H9" i="2" s="1"/>
  <c r="Z12" i="6"/>
  <c r="F11" i="2" s="1"/>
  <c r="AC13" i="6"/>
  <c r="I12" i="2" s="1"/>
  <c r="Y17" i="6"/>
  <c r="E16" i="2" s="1"/>
  <c r="AG17" i="6"/>
  <c r="M16" i="2" s="1"/>
  <c r="AB18" i="6"/>
  <c r="H17" i="2" s="1"/>
  <c r="Z20" i="6"/>
  <c r="F19" i="2" s="1"/>
  <c r="AC21" i="6"/>
  <c r="I20" i="2" s="1"/>
  <c r="L9" i="5"/>
  <c r="AC10" i="6"/>
  <c r="I9" i="2" s="1"/>
  <c r="AC18" i="6"/>
  <c r="I17" i="2" s="1"/>
  <c r="AD21" i="6"/>
  <c r="J20" i="2" s="1"/>
  <c r="L2" i="5"/>
  <c r="L10" i="5"/>
  <c r="AB4" i="6"/>
  <c r="H3" i="2" s="1"/>
  <c r="W5" i="6"/>
  <c r="C4" i="2" s="1"/>
  <c r="AA9" i="6"/>
  <c r="G8" i="2" s="1"/>
  <c r="V10" i="6"/>
  <c r="B9" i="2" s="1"/>
  <c r="AD10" i="6"/>
  <c r="J9" i="2" s="1"/>
  <c r="AB12" i="6"/>
  <c r="H11" i="2" s="1"/>
  <c r="W13" i="6"/>
  <c r="C12" i="2" s="1"/>
  <c r="AA17" i="6"/>
  <c r="G16" i="2" s="1"/>
  <c r="V18" i="6"/>
  <c r="B17" i="2" s="1"/>
  <c r="AD18" i="6"/>
  <c r="J17" i="2" s="1"/>
  <c r="AB20" i="6"/>
  <c r="H19" i="2" s="1"/>
  <c r="W21" i="6"/>
  <c r="C20" i="2" s="1"/>
  <c r="AE21" i="6"/>
  <c r="K20" i="2" s="1"/>
  <c r="L3" i="5"/>
  <c r="L11" i="5"/>
  <c r="AB9" i="6"/>
  <c r="H8" i="2" s="1"/>
  <c r="W10" i="6"/>
  <c r="C9" i="2" s="1"/>
  <c r="AE10" i="6"/>
  <c r="K9" i="2" s="1"/>
  <c r="AB17" i="6"/>
  <c r="H16" i="2" s="1"/>
  <c r="W18" i="6"/>
  <c r="C17" i="2" s="1"/>
  <c r="AE18" i="6"/>
  <c r="K17" i="2" s="1"/>
  <c r="L4" i="5"/>
  <c r="X10" i="6"/>
  <c r="D9" i="2" s="1"/>
  <c r="X18" i="6"/>
  <c r="D17" i="2" s="1"/>
</calcChain>
</file>

<file path=xl/sharedStrings.xml><?xml version="1.0" encoding="utf-8"?>
<sst xmlns="http://schemas.openxmlformats.org/spreadsheetml/2006/main" count="264" uniqueCount="71">
  <si>
    <t>LU_CODE</t>
  </si>
  <si>
    <t>PM2.5</t>
  </si>
  <si>
    <t>PM10</t>
  </si>
  <si>
    <t>CO</t>
  </si>
  <si>
    <t>CO2</t>
  </si>
  <si>
    <t>BC</t>
  </si>
  <si>
    <t>OC</t>
  </si>
  <si>
    <t>SO2</t>
  </si>
  <si>
    <t>NO x</t>
  </si>
  <si>
    <t>NH3</t>
  </si>
  <si>
    <t>CH4</t>
  </si>
  <si>
    <t>NMVOC</t>
  </si>
  <si>
    <t>N2O</t>
  </si>
  <si>
    <t>A101</t>
  </si>
  <si>
    <t>Emission</t>
  </si>
  <si>
    <t>Hotspots</t>
  </si>
  <si>
    <t>VIIRS</t>
  </si>
  <si>
    <t>Area (km2)/hotspot</t>
  </si>
  <si>
    <t>Production/area (t/km2)</t>
  </si>
  <si>
    <t>Production with hotspot (t/month)</t>
  </si>
  <si>
    <t>Residue/Production</t>
  </si>
  <si>
    <t>Dry/Residue</t>
  </si>
  <si>
    <t>Burn eff</t>
  </si>
  <si>
    <t>Total mass (tons/month)</t>
  </si>
  <si>
    <t>EF (kg/tons)</t>
  </si>
  <si>
    <t>unit:ton</t>
  </si>
  <si>
    <t>Nox</t>
  </si>
  <si>
    <t>พื้นที่</t>
  </si>
  <si>
    <t>All of Factors</t>
  </si>
  <si>
    <t>ตัวคูณมลพิษ (g/kg)</t>
  </si>
  <si>
    <t>ค่า Emission สำหรับพื้นที่จุดความร้อน</t>
  </si>
  <si>
    <t>Type</t>
  </si>
  <si>
    <t>Factor</t>
  </si>
  <si>
    <t>N</t>
  </si>
  <si>
    <t>A</t>
  </si>
  <si>
    <t>P</t>
  </si>
  <si>
    <t>R</t>
  </si>
  <si>
    <t>D</t>
  </si>
  <si>
    <t>B</t>
  </si>
  <si>
    <t>NOx</t>
  </si>
  <si>
    <r>
      <rPr>
        <sz val="11"/>
        <color rgb="FF000000"/>
        <rFont val="Tahoma"/>
        <family val="2"/>
        <charset val="1"/>
      </rPr>
      <t>SO</t>
    </r>
    <r>
      <rPr>
        <vertAlign val="subscript"/>
        <sz val="11"/>
        <color rgb="FF000000"/>
        <rFont val="Tahoma"/>
        <family val="2"/>
        <charset val="1"/>
      </rPr>
      <t>2</t>
    </r>
  </si>
  <si>
    <r>
      <rPr>
        <sz val="11"/>
        <color rgb="FF000000"/>
        <rFont val="Tahoma"/>
        <family val="2"/>
        <charset val="1"/>
      </rPr>
      <t>NH</t>
    </r>
    <r>
      <rPr>
        <vertAlign val="subscript"/>
        <sz val="11"/>
        <color rgb="FF000000"/>
        <rFont val="Tahoma"/>
        <family val="2"/>
        <charset val="1"/>
      </rPr>
      <t>3</t>
    </r>
  </si>
  <si>
    <r>
      <rPr>
        <sz val="11"/>
        <color rgb="FF000000"/>
        <rFont val="Tahoma"/>
        <family val="2"/>
        <charset val="1"/>
      </rPr>
      <t>PM</t>
    </r>
    <r>
      <rPr>
        <vertAlign val="subscript"/>
        <sz val="11"/>
        <color rgb="FF000000"/>
        <rFont val="Tahoma"/>
        <family val="2"/>
        <charset val="1"/>
      </rPr>
      <t>10</t>
    </r>
  </si>
  <si>
    <r>
      <rPr>
        <sz val="11"/>
        <color rgb="FF000000"/>
        <rFont val="Tahoma"/>
        <family val="2"/>
        <charset val="1"/>
      </rPr>
      <t>PM</t>
    </r>
    <r>
      <rPr>
        <vertAlign val="subscript"/>
        <sz val="11"/>
        <color rgb="FF000000"/>
        <rFont val="Tahoma"/>
        <family val="2"/>
        <charset val="1"/>
      </rPr>
      <t>2.5</t>
    </r>
  </si>
  <si>
    <r>
      <rPr>
        <sz val="11"/>
        <color rgb="FF000000"/>
        <rFont val="Tahoma"/>
        <family val="2"/>
        <charset val="1"/>
      </rPr>
      <t>CO</t>
    </r>
    <r>
      <rPr>
        <vertAlign val="subscript"/>
        <sz val="11"/>
        <color rgb="FF000000"/>
        <rFont val="Tahoma"/>
        <family val="2"/>
        <charset val="1"/>
      </rPr>
      <t>2</t>
    </r>
  </si>
  <si>
    <r>
      <rPr>
        <sz val="11"/>
        <color rgb="FF000000"/>
        <rFont val="Tahoma"/>
        <family val="2"/>
        <charset val="1"/>
      </rPr>
      <t>CH</t>
    </r>
    <r>
      <rPr>
        <vertAlign val="subscript"/>
        <sz val="11"/>
        <color rgb="FF000000"/>
        <rFont val="Tahoma"/>
        <family val="2"/>
        <charset val="1"/>
      </rPr>
      <t>4</t>
    </r>
  </si>
  <si>
    <r>
      <rPr>
        <sz val="11"/>
        <color rgb="FF000000"/>
        <rFont val="Tahoma"/>
        <family val="2"/>
        <charset val="1"/>
      </rPr>
      <t>N</t>
    </r>
    <r>
      <rPr>
        <vertAlign val="subscript"/>
        <sz val="11"/>
        <color rgb="FF000000"/>
        <rFont val="Tahoma"/>
        <family val="2"/>
        <charset val="1"/>
      </rPr>
      <t>2</t>
    </r>
    <r>
      <rPr>
        <sz val="11"/>
        <color rgb="FF000000"/>
        <rFont val="Tahoma"/>
        <family val="2"/>
        <charset val="1"/>
      </rPr>
      <t>O</t>
    </r>
  </si>
  <si>
    <t>ข้าว</t>
  </si>
  <si>
    <t>A204</t>
  </si>
  <si>
    <t>ข้าวโพด</t>
  </si>
  <si>
    <t>A202</t>
  </si>
  <si>
    <t>อ้อย</t>
  </si>
  <si>
    <t>A203</t>
  </si>
  <si>
    <t>มันสำปะหลัง</t>
  </si>
  <si>
    <t>A305</t>
  </si>
  <si>
    <t>ป่าสัก</t>
  </si>
  <si>
    <t xml:space="preserve">F100   </t>
  </si>
  <si>
    <t>ป่า</t>
  </si>
  <si>
    <t xml:space="preserve">F101   </t>
  </si>
  <si>
    <t xml:space="preserve">F200    </t>
  </si>
  <si>
    <t>F201</t>
  </si>
  <si>
    <t xml:space="preserve">F300   </t>
  </si>
  <si>
    <t xml:space="preserve">F301    </t>
  </si>
  <si>
    <t xml:space="preserve">F400    </t>
  </si>
  <si>
    <t xml:space="preserve">F401   </t>
  </si>
  <si>
    <t xml:space="preserve">F500    </t>
  </si>
  <si>
    <t xml:space="preserve">F501   </t>
  </si>
  <si>
    <t xml:space="preserve">F600    </t>
  </si>
  <si>
    <t xml:space="preserve">F601   </t>
  </si>
  <si>
    <t xml:space="preserve">F700    </t>
  </si>
  <si>
    <t xml:space="preserve">F701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</si>
</sst>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Tahoma"/>
      <family val="2"/>
      <charset val="222"/>
    </font>
    <font>
      <b/>
      <sz val="14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b/>
      <sz val="11"/>
      <color rgb="FF000000"/>
      <name val="Tahoma"/>
      <family val="2"/>
      <charset val="1"/>
    </font>
    <font>
      <vertAlign val="subscript"/>
      <sz val="11"/>
      <color rgb="FF000000"/>
      <name val="Tahoma"/>
      <family val="2"/>
      <charset val="1"/>
    </font>
    <font>
      <sz val="1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center" vertical="center"/>
    </xf>
    <xf numFmtId="4" fontId="0" fillId="0" borderId="0" xfId="0" applyNumberFormat="1"/>
    <xf numFmtId="2" fontId="2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2" fontId="3" fillId="0" borderId="1" xfId="0" applyNumberFormat="1" applyFont="1" applyBorder="1"/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Normal="100" workbookViewId="0"/>
  </sheetViews>
  <sheetFormatPr defaultColWidth="8.5" defaultRowHeight="14.25" x14ac:dyDescent="0.2"/>
  <sheetData>
    <row r="1" spans="1:13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0.42409201007812503</v>
      </c>
      <c r="C2">
        <v>1.0274394058593701</v>
      </c>
      <c r="D2">
        <v>10.6023002519531</v>
      </c>
      <c r="E2">
        <v>125.697374121094</v>
      </c>
      <c r="F2">
        <v>5.7930094160156202E-2</v>
      </c>
      <c r="G2">
        <v>0.33883639980468699</v>
      </c>
      <c r="H2">
        <v>5.5744052871093699E-2</v>
      </c>
      <c r="I2">
        <v>0.15739497281250001</v>
      </c>
      <c r="J2">
        <v>0.44813846425781201</v>
      </c>
      <c r="K2">
        <v>1.0482067981054699</v>
      </c>
      <c r="L2">
        <v>0.76511445117187504</v>
      </c>
      <c r="M2">
        <v>7.6511445117187502E-3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selection activeCell="R10" sqref="R10"/>
    </sheetView>
  </sheetViews>
  <sheetFormatPr defaultColWidth="8.5" defaultRowHeight="14.25" x14ac:dyDescent="0.2"/>
  <sheetData>
    <row r="1" spans="1:13" x14ac:dyDescent="0.2">
      <c r="A1" t="s">
        <v>0</v>
      </c>
      <c r="B1" t="str">
        <f>prepare_viirs!V2</f>
        <v>CO</v>
      </c>
      <c r="C1" t="str">
        <f>prepare_viirs!W2</f>
        <v>NOx</v>
      </c>
      <c r="D1" t="str">
        <f>prepare_viirs!X2</f>
        <v>SO2</v>
      </c>
      <c r="E1" t="str">
        <f>prepare_viirs!Y2</f>
        <v>NMVOC</v>
      </c>
      <c r="F1" t="str">
        <f>prepare_viirs!Z2</f>
        <v>NH3</v>
      </c>
      <c r="G1" t="str">
        <f>prepare_viirs!AA2</f>
        <v>PM10</v>
      </c>
      <c r="H1" t="str">
        <f>prepare_viirs!AB2</f>
        <v>PM2.5</v>
      </c>
      <c r="I1" t="str">
        <f>prepare_viirs!AC2</f>
        <v>BC</v>
      </c>
      <c r="J1" t="str">
        <f>prepare_viirs!AD2</f>
        <v>OC</v>
      </c>
      <c r="K1" t="str">
        <f>prepare_viirs!AE2</f>
        <v>CO2</v>
      </c>
      <c r="L1" t="str">
        <f>prepare_viirs!AF2</f>
        <v>CH4</v>
      </c>
      <c r="M1" t="str">
        <f>prepare_viirs!AG2</f>
        <v>N2O</v>
      </c>
    </row>
    <row r="2" spans="1:13" x14ac:dyDescent="0.2">
      <c r="A2" t="str">
        <f>prepare_viirs!A3</f>
        <v>A101</v>
      </c>
      <c r="B2">
        <f>prepare_viirs!V3</f>
        <v>8743.8855391875004</v>
      </c>
      <c r="C2">
        <f>prepare_viirs!W3</f>
        <v>514.08774275625001</v>
      </c>
      <c r="D2">
        <f>prepare_viirs!X3</f>
        <v>112.04476444687501</v>
      </c>
      <c r="E2">
        <f>prepare_viirs!Y3</f>
        <v>1537.8693159375</v>
      </c>
      <c r="F2">
        <f>prepare_viirs!Z3</f>
        <v>900.75202790624996</v>
      </c>
      <c r="G2">
        <f>prepare_viirs!AA3</f>
        <v>2065.1387956875001</v>
      </c>
      <c r="H2">
        <f>prepare_viirs!AB3</f>
        <v>1823.4736174687503</v>
      </c>
      <c r="I2">
        <f>prepare_viirs!AC3</f>
        <v>123.02954527500003</v>
      </c>
      <c r="J2">
        <f>prepare_viirs!AD3</f>
        <v>681.05641134375003</v>
      </c>
      <c r="K2">
        <f>prepare_viirs!AE3</f>
        <v>258581.74069406252</v>
      </c>
      <c r="L2">
        <f>prepare_viirs!AF3</f>
        <v>2109.0779190000003</v>
      </c>
      <c r="M2">
        <f>prepare_viirs!AG3</f>
        <v>57.120860306250002</v>
      </c>
    </row>
    <row r="3" spans="1:13" x14ac:dyDescent="0.2">
      <c r="A3" t="str">
        <f>prepare_viirs!A4</f>
        <v>A204</v>
      </c>
      <c r="B3">
        <f>prepare_viirs!V4</f>
        <v>2356.9795061718755</v>
      </c>
      <c r="C3">
        <f>prepare_viirs!W4</f>
        <v>140.836800121875</v>
      </c>
      <c r="D3">
        <f>prepare_viirs!X4</f>
        <v>25.606690931250007</v>
      </c>
      <c r="E3">
        <f>prepare_viirs!Y4</f>
        <v>581.97024843750012</v>
      </c>
      <c r="F3">
        <f>prepare_viirs!Z4</f>
        <v>39.573976893750014</v>
      </c>
      <c r="G3">
        <f>prepare_viirs!AA4</f>
        <v>250.24720682812506</v>
      </c>
      <c r="H3">
        <f>prepare_viirs!AB4</f>
        <v>238.60780185937503</v>
      </c>
      <c r="I3">
        <f>prepare_viirs!AC4</f>
        <v>55.287173601562507</v>
      </c>
      <c r="J3">
        <f>prepare_viirs!AD4</f>
        <v>128.03345465625003</v>
      </c>
      <c r="K3">
        <f>prepare_viirs!AE4</f>
        <v>78565.983539062508</v>
      </c>
      <c r="L3">
        <f>prepare_viirs!AF4</f>
        <v>256.06690931250006</v>
      </c>
      <c r="M3">
        <f>prepare_viirs!AG4</f>
        <v>15.131226459375004</v>
      </c>
    </row>
    <row r="4" spans="1:13" x14ac:dyDescent="0.2">
      <c r="A4" t="str">
        <f>prepare_viirs!A5</f>
        <v>A202</v>
      </c>
      <c r="B4">
        <f>prepare_viirs!V5</f>
        <v>3169.4925965625002</v>
      </c>
      <c r="C4">
        <f>prepare_viirs!W5</f>
        <v>188.1145231875</v>
      </c>
      <c r="D4">
        <f>prepare_viirs!X5</f>
        <v>17.388737437500001</v>
      </c>
      <c r="E4">
        <f>prepare_viirs!Y5</f>
        <v>173.88737437500001</v>
      </c>
      <c r="F4">
        <f>prepare_viirs!Z5</f>
        <v>79.039715624999999</v>
      </c>
      <c r="G4">
        <f>prepare_viirs!AA5</f>
        <v>316.1588625</v>
      </c>
      <c r="H4">
        <f>prepare_viirs!AB5</f>
        <v>300.35091937499999</v>
      </c>
      <c r="I4">
        <f>prepare_viirs!AC5</f>
        <v>61.650978187499994</v>
      </c>
      <c r="J4">
        <f>prepare_viirs!AD5</f>
        <v>260.83106156249994</v>
      </c>
      <c r="K4">
        <f>prepare_viirs!AE5</f>
        <v>89314.878656250003</v>
      </c>
      <c r="L4">
        <f>prepare_viirs!AF5</f>
        <v>31.615886249999999</v>
      </c>
      <c r="M4">
        <f>prepare_viirs!AG5</f>
        <v>20.550326062500002</v>
      </c>
    </row>
    <row r="5" spans="1:13" x14ac:dyDescent="0.2">
      <c r="A5" t="str">
        <f>prepare_viirs!A6</f>
        <v>A203</v>
      </c>
      <c r="B5">
        <f>prepare_viirs!V6</f>
        <v>473.64177656250013</v>
      </c>
      <c r="C5">
        <f>prepare_viirs!W6</f>
        <v>28.111407187500003</v>
      </c>
      <c r="D5">
        <f>prepare_viirs!X6</f>
        <v>2.5985334375000004</v>
      </c>
      <c r="E5">
        <f>prepare_viirs!Y6</f>
        <v>82.680609375000017</v>
      </c>
      <c r="F5">
        <f>prepare_viirs!Z6</f>
        <v>15.354970312500003</v>
      </c>
      <c r="G5">
        <f>prepare_viirs!AA6</f>
        <v>47.246062500000008</v>
      </c>
      <c r="H5">
        <f>prepare_viirs!AB6</f>
        <v>46.064910937500002</v>
      </c>
      <c r="I5">
        <f>prepare_viirs!AC6</f>
        <v>5.55141234375</v>
      </c>
      <c r="J5">
        <f>prepare_viirs!AD6</f>
        <v>8.2680609374999996</v>
      </c>
      <c r="K5">
        <f>prepare_viirs!AE6</f>
        <v>13347.012656250003</v>
      </c>
      <c r="L5">
        <f>prepare_viirs!AF6</f>
        <v>54.332971875000005</v>
      </c>
      <c r="M5">
        <f>prepare_viirs!AG6</f>
        <v>3.0709940625000005</v>
      </c>
    </row>
    <row r="6" spans="1:13" x14ac:dyDescent="0.2">
      <c r="A6" t="str">
        <f>prepare_viirs!A7</f>
        <v>A305</v>
      </c>
      <c r="B6">
        <f>prepare_viirs!V7</f>
        <v>4.5170320000000007E-3</v>
      </c>
      <c r="C6">
        <f>prepare_viirs!W7</f>
        <v>1.0641085000000002E-4</v>
      </c>
      <c r="D6">
        <f>prepare_viirs!X7</f>
        <v>2.4756810000000001E-5</v>
      </c>
      <c r="E6">
        <f>prepare_viirs!Y7</f>
        <v>3.5180730000000004E-4</v>
      </c>
      <c r="F6">
        <f>prepare_viirs!Z7</f>
        <v>3.3009080000000001E-5</v>
      </c>
      <c r="G6">
        <f>prepare_viirs!AA7</f>
        <v>4.3433000000000002E-4</v>
      </c>
      <c r="H6">
        <f>prepare_viirs!AB7</f>
        <v>2.6494130000000003E-4</v>
      </c>
      <c r="I6">
        <f>prepare_viirs!AC7</f>
        <v>2.8665780000000005E-5</v>
      </c>
      <c r="J6">
        <f>prepare_viirs!AD7</f>
        <v>2.2585160000000005E-4</v>
      </c>
      <c r="K6">
        <f>prepare_viirs!AE7</f>
        <v>6.8624140000000014E-2</v>
      </c>
      <c r="L6">
        <f>prepare_viirs!AF7</f>
        <v>2.9534440000000004E-4</v>
      </c>
      <c r="M6">
        <f>prepare_viirs!AG7</f>
        <v>1.1292580000000001E-5</v>
      </c>
    </row>
    <row r="7" spans="1:13" x14ac:dyDescent="0.2">
      <c r="A7" t="str">
        <f>prepare_viirs!A8</f>
        <v xml:space="preserve">F100   </v>
      </c>
      <c r="B7">
        <f>prepare_viirs!V8</f>
        <v>4.5170320000000007E-3</v>
      </c>
      <c r="C7">
        <f>prepare_viirs!W8</f>
        <v>1.0641085000000002E-4</v>
      </c>
      <c r="D7">
        <f>prepare_viirs!X8</f>
        <v>2.4756810000000001E-5</v>
      </c>
      <c r="E7">
        <f>prepare_viirs!Y8</f>
        <v>3.5180730000000004E-4</v>
      </c>
      <c r="F7">
        <f>prepare_viirs!Z8</f>
        <v>3.3009080000000001E-5</v>
      </c>
      <c r="G7">
        <f>prepare_viirs!AA8</f>
        <v>4.3433000000000002E-4</v>
      </c>
      <c r="H7">
        <f>prepare_viirs!AB8</f>
        <v>2.6494130000000003E-4</v>
      </c>
      <c r="I7">
        <f>prepare_viirs!AC8</f>
        <v>2.8665780000000005E-5</v>
      </c>
      <c r="J7">
        <f>prepare_viirs!AD8</f>
        <v>2.2585160000000005E-4</v>
      </c>
      <c r="K7">
        <f>prepare_viirs!AE8</f>
        <v>6.8624140000000014E-2</v>
      </c>
      <c r="L7">
        <f>prepare_viirs!AF8</f>
        <v>2.9534440000000004E-4</v>
      </c>
      <c r="M7">
        <f>prepare_viirs!AG8</f>
        <v>1.1292580000000001E-5</v>
      </c>
    </row>
    <row r="8" spans="1:13" x14ac:dyDescent="0.2">
      <c r="A8" t="str">
        <f>prepare_viirs!A9</f>
        <v xml:space="preserve">F101   </v>
      </c>
      <c r="B8">
        <f>prepare_viirs!V9</f>
        <v>4.5170320000000007E-3</v>
      </c>
      <c r="C8">
        <f>prepare_viirs!W9</f>
        <v>1.0641085000000002E-4</v>
      </c>
      <c r="D8">
        <f>prepare_viirs!X9</f>
        <v>2.4756810000000001E-5</v>
      </c>
      <c r="E8">
        <f>prepare_viirs!Y9</f>
        <v>3.5180730000000004E-4</v>
      </c>
      <c r="F8">
        <f>prepare_viirs!Z9</f>
        <v>3.3009080000000001E-5</v>
      </c>
      <c r="G8">
        <f>prepare_viirs!AA9</f>
        <v>4.3433000000000002E-4</v>
      </c>
      <c r="H8">
        <f>prepare_viirs!AB9</f>
        <v>2.6494130000000003E-4</v>
      </c>
      <c r="I8">
        <f>prepare_viirs!AC9</f>
        <v>2.8665780000000005E-5</v>
      </c>
      <c r="J8">
        <f>prepare_viirs!AD9</f>
        <v>2.2585160000000005E-4</v>
      </c>
      <c r="K8">
        <f>prepare_viirs!AE9</f>
        <v>6.8624140000000014E-2</v>
      </c>
      <c r="L8">
        <f>prepare_viirs!AF9</f>
        <v>2.9534440000000004E-4</v>
      </c>
      <c r="M8">
        <f>prepare_viirs!AG9</f>
        <v>1.1292580000000001E-5</v>
      </c>
    </row>
    <row r="9" spans="1:13" x14ac:dyDescent="0.2">
      <c r="A9" t="str">
        <f>prepare_viirs!A10</f>
        <v xml:space="preserve">F200    </v>
      </c>
      <c r="B9">
        <f>prepare_viirs!V10</f>
        <v>4.5170320000000007E-3</v>
      </c>
      <c r="C9">
        <f>prepare_viirs!W10</f>
        <v>1.0641085000000002E-4</v>
      </c>
      <c r="D9">
        <f>prepare_viirs!X10</f>
        <v>2.4756810000000001E-5</v>
      </c>
      <c r="E9">
        <f>prepare_viirs!Y10</f>
        <v>3.5180730000000004E-4</v>
      </c>
      <c r="F9">
        <f>prepare_viirs!Z10</f>
        <v>3.3009080000000001E-5</v>
      </c>
      <c r="G9">
        <f>prepare_viirs!AA10</f>
        <v>4.3433000000000002E-4</v>
      </c>
      <c r="H9">
        <f>prepare_viirs!AB10</f>
        <v>2.6494130000000003E-4</v>
      </c>
      <c r="I9">
        <f>prepare_viirs!AC10</f>
        <v>2.8665780000000005E-5</v>
      </c>
      <c r="J9">
        <f>prepare_viirs!AD10</f>
        <v>2.2585160000000005E-4</v>
      </c>
      <c r="K9">
        <f>prepare_viirs!AE10</f>
        <v>6.8624140000000014E-2</v>
      </c>
      <c r="L9">
        <f>prepare_viirs!AF10</f>
        <v>2.9534440000000004E-4</v>
      </c>
      <c r="M9">
        <f>prepare_viirs!AG10</f>
        <v>1.1292580000000001E-5</v>
      </c>
    </row>
    <row r="10" spans="1:13" x14ac:dyDescent="0.2">
      <c r="A10" t="str">
        <f>prepare_viirs!A11</f>
        <v>F201</v>
      </c>
      <c r="B10">
        <f>prepare_viirs!V11</f>
        <v>4.5170320000000007E-3</v>
      </c>
      <c r="C10">
        <f>prepare_viirs!W11</f>
        <v>1.0641085000000002E-4</v>
      </c>
      <c r="D10">
        <f>prepare_viirs!X11</f>
        <v>2.4756810000000001E-5</v>
      </c>
      <c r="E10">
        <f>prepare_viirs!Y11</f>
        <v>3.5180730000000004E-4</v>
      </c>
      <c r="F10">
        <f>prepare_viirs!Z11</f>
        <v>3.3009080000000001E-5</v>
      </c>
      <c r="G10">
        <f>prepare_viirs!AA11</f>
        <v>4.3433000000000002E-4</v>
      </c>
      <c r="H10">
        <f>prepare_viirs!AB11</f>
        <v>2.6494130000000003E-4</v>
      </c>
      <c r="I10">
        <f>prepare_viirs!AC11</f>
        <v>2.8665780000000005E-5</v>
      </c>
      <c r="J10">
        <f>prepare_viirs!AD11</f>
        <v>2.2585160000000005E-4</v>
      </c>
      <c r="K10">
        <f>prepare_viirs!AE11</f>
        <v>6.8624140000000014E-2</v>
      </c>
      <c r="L10">
        <f>prepare_viirs!AF11</f>
        <v>2.9534440000000004E-4</v>
      </c>
      <c r="M10">
        <f>prepare_viirs!AG11</f>
        <v>1.1292580000000001E-5</v>
      </c>
    </row>
    <row r="11" spans="1:13" x14ac:dyDescent="0.2">
      <c r="A11" t="str">
        <f>prepare_viirs!A12</f>
        <v xml:space="preserve">F300   </v>
      </c>
      <c r="B11">
        <f>prepare_viirs!V12</f>
        <v>4.5170320000000007E-3</v>
      </c>
      <c r="C11">
        <f>prepare_viirs!W12</f>
        <v>1.0641085000000002E-4</v>
      </c>
      <c r="D11">
        <f>prepare_viirs!X12</f>
        <v>2.4756810000000001E-5</v>
      </c>
      <c r="E11">
        <f>prepare_viirs!Y12</f>
        <v>3.5180730000000004E-4</v>
      </c>
      <c r="F11">
        <f>prepare_viirs!Z12</f>
        <v>3.3009080000000001E-5</v>
      </c>
      <c r="G11">
        <f>prepare_viirs!AA12</f>
        <v>4.3433000000000002E-4</v>
      </c>
      <c r="H11">
        <f>prepare_viirs!AB12</f>
        <v>2.6494130000000003E-4</v>
      </c>
      <c r="I11">
        <f>prepare_viirs!AC12</f>
        <v>2.8665780000000005E-5</v>
      </c>
      <c r="J11">
        <f>prepare_viirs!AD12</f>
        <v>2.2585160000000005E-4</v>
      </c>
      <c r="K11">
        <f>prepare_viirs!AE12</f>
        <v>6.8624140000000014E-2</v>
      </c>
      <c r="L11">
        <f>prepare_viirs!AF12</f>
        <v>2.9534440000000004E-4</v>
      </c>
      <c r="M11">
        <f>prepare_viirs!AG12</f>
        <v>1.1292580000000001E-5</v>
      </c>
    </row>
    <row r="12" spans="1:13" x14ac:dyDescent="0.2">
      <c r="A12" t="str">
        <f>prepare_viirs!A13</f>
        <v xml:space="preserve">F301    </v>
      </c>
      <c r="B12">
        <f>prepare_viirs!V13</f>
        <v>4.5170320000000007E-3</v>
      </c>
      <c r="C12">
        <f>prepare_viirs!W13</f>
        <v>1.0641085000000002E-4</v>
      </c>
      <c r="D12">
        <f>prepare_viirs!X13</f>
        <v>2.4756810000000001E-5</v>
      </c>
      <c r="E12">
        <f>prepare_viirs!Y13</f>
        <v>3.5180730000000004E-4</v>
      </c>
      <c r="F12">
        <f>prepare_viirs!Z13</f>
        <v>3.3009080000000001E-5</v>
      </c>
      <c r="G12">
        <f>prepare_viirs!AA13</f>
        <v>4.3433000000000002E-4</v>
      </c>
      <c r="H12">
        <f>prepare_viirs!AB13</f>
        <v>2.6494130000000003E-4</v>
      </c>
      <c r="I12">
        <f>prepare_viirs!AC13</f>
        <v>2.8665780000000005E-5</v>
      </c>
      <c r="J12">
        <f>prepare_viirs!AD13</f>
        <v>2.2585160000000005E-4</v>
      </c>
      <c r="K12">
        <f>prepare_viirs!AE13</f>
        <v>6.8624140000000014E-2</v>
      </c>
      <c r="L12">
        <f>prepare_viirs!AF13</f>
        <v>2.9534440000000004E-4</v>
      </c>
      <c r="M12">
        <f>prepare_viirs!AG13</f>
        <v>1.1292580000000001E-5</v>
      </c>
    </row>
    <row r="13" spans="1:13" x14ac:dyDescent="0.2">
      <c r="A13" t="str">
        <f>prepare_viirs!A14</f>
        <v xml:space="preserve">F400    </v>
      </c>
      <c r="B13">
        <f>prepare_viirs!V14</f>
        <v>4.5170320000000007E-3</v>
      </c>
      <c r="C13">
        <f>prepare_viirs!W14</f>
        <v>1.0641085000000002E-4</v>
      </c>
      <c r="D13">
        <f>prepare_viirs!X14</f>
        <v>2.4756810000000001E-5</v>
      </c>
      <c r="E13">
        <f>prepare_viirs!Y14</f>
        <v>3.5180730000000004E-4</v>
      </c>
      <c r="F13">
        <f>prepare_viirs!Z14</f>
        <v>3.3009080000000001E-5</v>
      </c>
      <c r="G13">
        <f>prepare_viirs!AA14</f>
        <v>4.3433000000000002E-4</v>
      </c>
      <c r="H13">
        <f>prepare_viirs!AB14</f>
        <v>2.6494130000000003E-4</v>
      </c>
      <c r="I13">
        <f>prepare_viirs!AC14</f>
        <v>2.8665780000000005E-5</v>
      </c>
      <c r="J13">
        <f>prepare_viirs!AD14</f>
        <v>2.2585160000000005E-4</v>
      </c>
      <c r="K13">
        <f>prepare_viirs!AE14</f>
        <v>6.8624140000000014E-2</v>
      </c>
      <c r="L13">
        <f>prepare_viirs!AF14</f>
        <v>2.9534440000000004E-4</v>
      </c>
      <c r="M13">
        <f>prepare_viirs!AG14</f>
        <v>1.1292580000000001E-5</v>
      </c>
    </row>
    <row r="14" spans="1:13" x14ac:dyDescent="0.2">
      <c r="A14" t="str">
        <f>prepare_viirs!A15</f>
        <v xml:space="preserve">F401   </v>
      </c>
      <c r="B14">
        <f>prepare_viirs!V15</f>
        <v>4.5170320000000007E-3</v>
      </c>
      <c r="C14">
        <f>prepare_viirs!W15</f>
        <v>1.0641085000000002E-4</v>
      </c>
      <c r="D14">
        <f>prepare_viirs!X15</f>
        <v>2.4756810000000001E-5</v>
      </c>
      <c r="E14">
        <f>prepare_viirs!Y15</f>
        <v>3.5180730000000004E-4</v>
      </c>
      <c r="F14">
        <f>prepare_viirs!Z15</f>
        <v>3.3009080000000001E-5</v>
      </c>
      <c r="G14">
        <f>prepare_viirs!AA15</f>
        <v>4.3433000000000002E-4</v>
      </c>
      <c r="H14">
        <f>prepare_viirs!AB15</f>
        <v>2.6494130000000003E-4</v>
      </c>
      <c r="I14">
        <f>prepare_viirs!AC15</f>
        <v>2.8665780000000005E-5</v>
      </c>
      <c r="J14">
        <f>prepare_viirs!AD15</f>
        <v>2.2585160000000005E-4</v>
      </c>
      <c r="K14">
        <f>prepare_viirs!AE15</f>
        <v>6.8624140000000014E-2</v>
      </c>
      <c r="L14">
        <f>prepare_viirs!AF15</f>
        <v>2.9534440000000004E-4</v>
      </c>
      <c r="M14">
        <f>prepare_viirs!AG15</f>
        <v>1.1292580000000001E-5</v>
      </c>
    </row>
    <row r="15" spans="1:13" x14ac:dyDescent="0.2">
      <c r="A15" t="str">
        <f>prepare_viirs!A16</f>
        <v xml:space="preserve">F500    </v>
      </c>
      <c r="B15">
        <f>prepare_viirs!V16</f>
        <v>4.5170320000000007E-3</v>
      </c>
      <c r="C15">
        <f>prepare_viirs!W16</f>
        <v>1.0641085000000002E-4</v>
      </c>
      <c r="D15">
        <f>prepare_viirs!X16</f>
        <v>2.4756810000000001E-5</v>
      </c>
      <c r="E15">
        <f>prepare_viirs!Y16</f>
        <v>3.5180730000000004E-4</v>
      </c>
      <c r="F15">
        <f>prepare_viirs!Z16</f>
        <v>3.3009080000000001E-5</v>
      </c>
      <c r="G15">
        <f>prepare_viirs!AA16</f>
        <v>4.3433000000000002E-4</v>
      </c>
      <c r="H15">
        <f>prepare_viirs!AB16</f>
        <v>2.6494130000000003E-4</v>
      </c>
      <c r="I15">
        <f>prepare_viirs!AC16</f>
        <v>2.8665780000000005E-5</v>
      </c>
      <c r="J15">
        <f>prepare_viirs!AD16</f>
        <v>2.2585160000000005E-4</v>
      </c>
      <c r="K15">
        <f>prepare_viirs!AE16</f>
        <v>6.8624140000000014E-2</v>
      </c>
      <c r="L15">
        <f>prepare_viirs!AF16</f>
        <v>2.9534440000000004E-4</v>
      </c>
      <c r="M15">
        <f>prepare_viirs!AG16</f>
        <v>1.1292580000000001E-5</v>
      </c>
    </row>
    <row r="16" spans="1:13" x14ac:dyDescent="0.2">
      <c r="A16" t="str">
        <f>prepare_viirs!A17</f>
        <v xml:space="preserve">F501   </v>
      </c>
      <c r="B16">
        <f>prepare_viirs!V17</f>
        <v>4.5170320000000007E-3</v>
      </c>
      <c r="C16">
        <f>prepare_viirs!W17</f>
        <v>1.0641085000000002E-4</v>
      </c>
      <c r="D16">
        <f>prepare_viirs!X17</f>
        <v>2.4756810000000001E-5</v>
      </c>
      <c r="E16">
        <f>prepare_viirs!Y17</f>
        <v>3.5180730000000004E-4</v>
      </c>
      <c r="F16">
        <f>prepare_viirs!Z17</f>
        <v>3.3009080000000001E-5</v>
      </c>
      <c r="G16">
        <f>prepare_viirs!AA17</f>
        <v>4.3433000000000002E-4</v>
      </c>
      <c r="H16">
        <f>prepare_viirs!AB17</f>
        <v>2.6494130000000003E-4</v>
      </c>
      <c r="I16">
        <f>prepare_viirs!AC17</f>
        <v>2.8665780000000005E-5</v>
      </c>
      <c r="J16">
        <f>prepare_viirs!AD17</f>
        <v>2.2585160000000005E-4</v>
      </c>
      <c r="K16">
        <f>prepare_viirs!AE17</f>
        <v>6.8624140000000014E-2</v>
      </c>
      <c r="L16">
        <f>prepare_viirs!AF17</f>
        <v>2.9534440000000004E-4</v>
      </c>
      <c r="M16">
        <f>prepare_viirs!AG17</f>
        <v>1.1292580000000001E-5</v>
      </c>
    </row>
    <row r="17" spans="1:13" x14ac:dyDescent="0.2">
      <c r="A17" t="str">
        <f>prepare_viirs!A18</f>
        <v xml:space="preserve">F600    </v>
      </c>
      <c r="B17">
        <f>prepare_viirs!V18</f>
        <v>4.5170320000000007E-3</v>
      </c>
      <c r="C17">
        <f>prepare_viirs!W18</f>
        <v>1.0641085000000002E-4</v>
      </c>
      <c r="D17">
        <f>prepare_viirs!X18</f>
        <v>2.4756810000000001E-5</v>
      </c>
      <c r="E17">
        <f>prepare_viirs!Y18</f>
        <v>3.5180730000000004E-4</v>
      </c>
      <c r="F17">
        <f>prepare_viirs!Z18</f>
        <v>3.3009080000000001E-5</v>
      </c>
      <c r="G17">
        <f>prepare_viirs!AA18</f>
        <v>4.3433000000000002E-4</v>
      </c>
      <c r="H17">
        <f>prepare_viirs!AB18</f>
        <v>2.6494130000000003E-4</v>
      </c>
      <c r="I17">
        <f>prepare_viirs!AC18</f>
        <v>2.8665780000000005E-5</v>
      </c>
      <c r="J17">
        <f>prepare_viirs!AD18</f>
        <v>2.2585160000000005E-4</v>
      </c>
      <c r="K17">
        <f>prepare_viirs!AE18</f>
        <v>6.8624140000000014E-2</v>
      </c>
      <c r="L17">
        <f>prepare_viirs!AF18</f>
        <v>2.9534440000000004E-4</v>
      </c>
      <c r="M17">
        <f>prepare_viirs!AG18</f>
        <v>1.1292580000000001E-5</v>
      </c>
    </row>
    <row r="18" spans="1:13" x14ac:dyDescent="0.2">
      <c r="A18" t="str">
        <f>prepare_viirs!A19</f>
        <v xml:space="preserve">F601   </v>
      </c>
      <c r="B18">
        <f>prepare_viirs!V19</f>
        <v>4.5170320000000007E-3</v>
      </c>
      <c r="C18">
        <f>prepare_viirs!W19</f>
        <v>1.0641085000000002E-4</v>
      </c>
      <c r="D18">
        <f>prepare_viirs!X19</f>
        <v>2.4756810000000001E-5</v>
      </c>
      <c r="E18">
        <f>prepare_viirs!Y19</f>
        <v>3.5180730000000004E-4</v>
      </c>
      <c r="F18">
        <f>prepare_viirs!Z19</f>
        <v>3.3009080000000001E-5</v>
      </c>
      <c r="G18">
        <f>prepare_viirs!AA19</f>
        <v>4.3433000000000002E-4</v>
      </c>
      <c r="H18">
        <f>prepare_viirs!AB19</f>
        <v>2.6494130000000003E-4</v>
      </c>
      <c r="I18">
        <f>prepare_viirs!AC19</f>
        <v>2.8665780000000005E-5</v>
      </c>
      <c r="J18">
        <f>prepare_viirs!AD19</f>
        <v>2.2585160000000005E-4</v>
      </c>
      <c r="K18">
        <f>prepare_viirs!AE19</f>
        <v>6.8624140000000014E-2</v>
      </c>
      <c r="L18">
        <f>prepare_viirs!AF19</f>
        <v>2.9534440000000004E-4</v>
      </c>
      <c r="M18">
        <f>prepare_viirs!AG19</f>
        <v>1.1292580000000001E-5</v>
      </c>
    </row>
    <row r="19" spans="1:13" x14ac:dyDescent="0.2">
      <c r="A19" t="str">
        <f>prepare_viirs!A20</f>
        <v xml:space="preserve">F700    </v>
      </c>
      <c r="B19">
        <f>prepare_viirs!V20</f>
        <v>4.5170320000000007E-3</v>
      </c>
      <c r="C19">
        <f>prepare_viirs!W20</f>
        <v>1.0641085000000002E-4</v>
      </c>
      <c r="D19">
        <f>prepare_viirs!X20</f>
        <v>2.4756810000000001E-5</v>
      </c>
      <c r="E19">
        <f>prepare_viirs!Y20</f>
        <v>3.5180730000000004E-4</v>
      </c>
      <c r="F19">
        <f>prepare_viirs!Z20</f>
        <v>3.3009080000000001E-5</v>
      </c>
      <c r="G19">
        <f>prepare_viirs!AA20</f>
        <v>4.3433000000000002E-4</v>
      </c>
      <c r="H19">
        <f>prepare_viirs!AB20</f>
        <v>2.6494130000000003E-4</v>
      </c>
      <c r="I19">
        <f>prepare_viirs!AC20</f>
        <v>2.8665780000000005E-5</v>
      </c>
      <c r="J19">
        <f>prepare_viirs!AD20</f>
        <v>2.2585160000000005E-4</v>
      </c>
      <c r="K19">
        <f>prepare_viirs!AE20</f>
        <v>6.8624140000000014E-2</v>
      </c>
      <c r="L19">
        <f>prepare_viirs!AF20</f>
        <v>2.9534440000000004E-4</v>
      </c>
      <c r="M19">
        <f>prepare_viirs!AG20</f>
        <v>1.1292580000000001E-5</v>
      </c>
    </row>
    <row r="20" spans="1:13" x14ac:dyDescent="0.2">
      <c r="A20" t="str">
        <f>prepare_viirs!A21</f>
        <v xml:space="preserve">F701   </v>
      </c>
      <c r="B20">
        <f>prepare_viirs!V21</f>
        <v>4.5170320000000007E-3</v>
      </c>
      <c r="C20">
        <f>prepare_viirs!W21</f>
        <v>1.0641085000000002E-4</v>
      </c>
      <c r="D20">
        <f>prepare_viirs!X21</f>
        <v>2.4756810000000001E-5</v>
      </c>
      <c r="E20">
        <f>prepare_viirs!Y21</f>
        <v>3.5180730000000004E-4</v>
      </c>
      <c r="F20">
        <f>prepare_viirs!Z21</f>
        <v>3.3009080000000001E-5</v>
      </c>
      <c r="G20">
        <f>prepare_viirs!AA21</f>
        <v>4.3433000000000002E-4</v>
      </c>
      <c r="H20">
        <f>prepare_viirs!AB21</f>
        <v>2.6494130000000003E-4</v>
      </c>
      <c r="I20">
        <f>prepare_viirs!AC21</f>
        <v>2.8665780000000005E-5</v>
      </c>
      <c r="J20">
        <f>prepare_viirs!AD21</f>
        <v>2.2585160000000005E-4</v>
      </c>
      <c r="K20">
        <f>prepare_viirs!AE21</f>
        <v>6.8624140000000014E-2</v>
      </c>
      <c r="L20">
        <f>prepare_viirs!AF21</f>
        <v>2.9534440000000004E-4</v>
      </c>
      <c r="M20">
        <f>prepare_viirs!AG21</f>
        <v>1.1292580000000001E-5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Normal="100" workbookViewId="0">
      <selection activeCell="H9" sqref="H9"/>
    </sheetView>
  </sheetViews>
  <sheetFormatPr defaultColWidth="8.5" defaultRowHeight="14.25" x14ac:dyDescent="0.2"/>
  <cols>
    <col min="11" max="11" width="10.5" customWidth="1"/>
  </cols>
  <sheetData>
    <row r="1" spans="1:13" x14ac:dyDescent="0.2">
      <c r="A1" t="s">
        <v>0</v>
      </c>
      <c r="B1" t="str">
        <f>prepare_modis!V2</f>
        <v>CO</v>
      </c>
      <c r="C1" t="str">
        <f>prepare_modis!W2</f>
        <v>NOx</v>
      </c>
      <c r="D1" t="str">
        <f>prepare_modis!X2</f>
        <v>SO2</v>
      </c>
      <c r="E1" t="str">
        <f>prepare_modis!Y2</f>
        <v>NMVOC</v>
      </c>
      <c r="F1" t="str">
        <f>prepare_modis!Z2</f>
        <v>NH3</v>
      </c>
      <c r="G1" t="str">
        <f>prepare_modis!AA2</f>
        <v>PM10</v>
      </c>
      <c r="H1" t="str">
        <f>prepare_modis!AB2</f>
        <v>PM2.5</v>
      </c>
      <c r="I1" t="str">
        <f>prepare_modis!AC2</f>
        <v>BC</v>
      </c>
      <c r="J1" t="str">
        <f>prepare_modis!AD2</f>
        <v>OC</v>
      </c>
      <c r="K1" t="str">
        <f>prepare_modis!AE2</f>
        <v>CO2</v>
      </c>
      <c r="L1" t="str">
        <f>prepare_modis!AF2</f>
        <v>CH4</v>
      </c>
      <c r="M1" t="str">
        <f>prepare_modis!AG2</f>
        <v>N2O</v>
      </c>
    </row>
    <row r="2" spans="1:13" x14ac:dyDescent="0.2">
      <c r="A2" t="str">
        <f>prepare_modis!A3</f>
        <v>A101</v>
      </c>
      <c r="B2" s="3">
        <f>prepare_modis!V3</f>
        <v>82782.348299999983</v>
      </c>
      <c r="C2" s="3">
        <f>prepare_modis!W3</f>
        <v>4867.1028899999983</v>
      </c>
      <c r="D2" s="3">
        <f>prepare_modis!X3</f>
        <v>1060.7788349999996</v>
      </c>
      <c r="E2" s="3">
        <f>prepare_modis!Y3</f>
        <v>14559.709499999995</v>
      </c>
      <c r="F2" s="3">
        <f>prepare_modis!Z3</f>
        <v>8527.8298499999983</v>
      </c>
      <c r="G2" s="3">
        <f>prepare_modis!AA3</f>
        <v>19551.609899999996</v>
      </c>
      <c r="H2" s="3">
        <f>prepare_modis!AB3</f>
        <v>17263.655549999996</v>
      </c>
      <c r="I2" s="3">
        <f>prepare_modis!AC3</f>
        <v>1164.7767599999997</v>
      </c>
      <c r="J2" s="3">
        <f>prepare_modis!AD3</f>
        <v>6447.8713499999985</v>
      </c>
      <c r="K2" s="3">
        <f>prepare_modis!AE3</f>
        <v>2448111.1544999997</v>
      </c>
      <c r="L2" s="3">
        <f>prepare_modis!AF3</f>
        <v>19967.601599999995</v>
      </c>
      <c r="M2" s="3">
        <f>prepare_modis!AG3</f>
        <v>540.7892099999998</v>
      </c>
    </row>
    <row r="3" spans="1:13" x14ac:dyDescent="0.2">
      <c r="A3" t="str">
        <f>prepare_modis!A4</f>
        <v>A204</v>
      </c>
      <c r="B3" s="3">
        <f>prepare_modis!V4</f>
        <v>22314.598875</v>
      </c>
      <c r="C3" s="3">
        <f>prepare_modis!W4</f>
        <v>1333.3661549999999</v>
      </c>
      <c r="D3" s="3">
        <f>prepare_modis!X4</f>
        <v>242.43020999999999</v>
      </c>
      <c r="E3" s="3">
        <f>prepare_modis!Y4</f>
        <v>5509.7775000000001</v>
      </c>
      <c r="F3" s="3">
        <f>prepare_modis!Z4</f>
        <v>374.66487000000006</v>
      </c>
      <c r="G3" s="3">
        <f>prepare_modis!AA4</f>
        <v>2369.2043249999997</v>
      </c>
      <c r="H3" s="3">
        <f>prepare_modis!AB4</f>
        <v>2259.0087749999998</v>
      </c>
      <c r="I3" s="3">
        <f>prepare_modis!AC4</f>
        <v>523.42886250000004</v>
      </c>
      <c r="J3" s="3">
        <f>prepare_modis!AD4</f>
        <v>1212.1510499999999</v>
      </c>
      <c r="K3" s="3">
        <f>prepare_modis!AE4</f>
        <v>743819.96250000002</v>
      </c>
      <c r="L3" s="3">
        <f>prepare_modis!AF4</f>
        <v>2424.3020999999999</v>
      </c>
      <c r="M3" s="3">
        <f>prepare_modis!AG4</f>
        <v>143.25421499999999</v>
      </c>
    </row>
    <row r="4" spans="1:13" x14ac:dyDescent="0.2">
      <c r="A4" t="str">
        <f>prepare_modis!A5</f>
        <v>A202</v>
      </c>
      <c r="B4" s="3">
        <f>prepare_modis!V5</f>
        <v>30007.030500000001</v>
      </c>
      <c r="C4" s="3">
        <f>prepare_modis!W5</f>
        <v>1780.9658999999999</v>
      </c>
      <c r="D4" s="3">
        <f>prepare_modis!X5</f>
        <v>164.62710000000001</v>
      </c>
      <c r="E4" s="3">
        <f>prepare_modis!Y5</f>
        <v>1646.2710000000002</v>
      </c>
      <c r="F4" s="3">
        <f>prepare_modis!Z5</f>
        <v>748.30499999999995</v>
      </c>
      <c r="G4" s="3">
        <f>prepare_modis!AA5</f>
        <v>2993.22</v>
      </c>
      <c r="H4" s="3">
        <f>prepare_modis!AB5</f>
        <v>2843.5590000000002</v>
      </c>
      <c r="I4" s="3">
        <f>prepare_modis!AC5</f>
        <v>583.67790000000002</v>
      </c>
      <c r="J4" s="3">
        <f>prepare_modis!AD5</f>
        <v>2469.4065000000001</v>
      </c>
      <c r="K4" s="3">
        <f>prepare_modis!AE5</f>
        <v>845584.65</v>
      </c>
      <c r="L4" s="3">
        <f>prepare_modis!AF5</f>
        <v>299.322</v>
      </c>
      <c r="M4" s="3">
        <f>prepare_modis!AG5</f>
        <v>194.55930000000001</v>
      </c>
    </row>
    <row r="5" spans="1:13" x14ac:dyDescent="0.2">
      <c r="A5" t="str">
        <f>prepare_modis!A6</f>
        <v>A203</v>
      </c>
      <c r="B5" s="3">
        <f>prepare_modis!V6</f>
        <v>4484.1824999999999</v>
      </c>
      <c r="C5" s="3">
        <f>prepare_modis!W6</f>
        <v>266.14350000000002</v>
      </c>
      <c r="D5" s="3">
        <f>prepare_modis!X6</f>
        <v>24.601500000000001</v>
      </c>
      <c r="E5" s="3">
        <f>prepare_modis!Y6</f>
        <v>782.77499999999998</v>
      </c>
      <c r="F5" s="3">
        <f>prepare_modis!Z6</f>
        <v>145.3725</v>
      </c>
      <c r="G5" s="3">
        <f>prepare_modis!AA6</f>
        <v>447.3</v>
      </c>
      <c r="H5" s="3">
        <f>prepare_modis!AB6</f>
        <v>436.11750000000001</v>
      </c>
      <c r="I5" s="3">
        <f>prepare_modis!AC6</f>
        <v>52.557749999999999</v>
      </c>
      <c r="J5" s="3">
        <f>prepare_modis!AD6</f>
        <v>78.277500000000003</v>
      </c>
      <c r="K5" s="3">
        <f>prepare_modis!AE6</f>
        <v>126362.25</v>
      </c>
      <c r="L5" s="3">
        <f>prepare_modis!AF6</f>
        <v>514.39499999999998</v>
      </c>
      <c r="M5" s="3">
        <f>prepare_modis!AG6</f>
        <v>29.0745</v>
      </c>
    </row>
    <row r="6" spans="1:13" x14ac:dyDescent="0.2">
      <c r="A6" t="str">
        <f>prepare_modis!A7</f>
        <v>A305</v>
      </c>
      <c r="B6" s="3">
        <f>prepare_modis!V7</f>
        <v>4.2764799999999999E-2</v>
      </c>
      <c r="C6" s="3">
        <f>prepare_modis!W7</f>
        <v>1.0074400000000001E-3</v>
      </c>
      <c r="D6" s="3">
        <f>prepare_modis!X7</f>
        <v>2.3438399999999997E-4</v>
      </c>
      <c r="E6" s="3">
        <f>prepare_modis!Y7</f>
        <v>3.3307199999999997E-3</v>
      </c>
      <c r="F6" s="3">
        <f>prepare_modis!Z7</f>
        <v>3.1251200000000003E-4</v>
      </c>
      <c r="G6" s="3">
        <f>prepare_modis!AA7</f>
        <v>4.1120000000000002E-3</v>
      </c>
      <c r="H6" s="3">
        <f>prepare_modis!AB7</f>
        <v>2.5083200000000001E-3</v>
      </c>
      <c r="I6" s="3">
        <f>prepare_modis!AC7</f>
        <v>2.7139200000000002E-4</v>
      </c>
      <c r="J6" s="3">
        <f>prepare_modis!AD7</f>
        <v>2.13824E-3</v>
      </c>
      <c r="K6" s="3">
        <f>prepare_modis!AE7</f>
        <v>0.64969600000000005</v>
      </c>
      <c r="L6" s="3">
        <f>prepare_modis!AF7</f>
        <v>2.7961599999999998E-3</v>
      </c>
      <c r="M6" s="3">
        <f>prepare_modis!AG7</f>
        <v>1.0691200000000001E-4</v>
      </c>
    </row>
    <row r="7" spans="1:13" x14ac:dyDescent="0.2">
      <c r="A7" t="str">
        <f>prepare_modis!A8</f>
        <v xml:space="preserve">F100   </v>
      </c>
      <c r="B7" s="3">
        <f>prepare_modis!V8</f>
        <v>4.2764799999999999E-2</v>
      </c>
      <c r="C7" s="3">
        <f>prepare_modis!W8</f>
        <v>1.0074400000000001E-3</v>
      </c>
      <c r="D7" s="3">
        <f>prepare_modis!X8</f>
        <v>2.3438399999999997E-4</v>
      </c>
      <c r="E7" s="3">
        <f>prepare_modis!Y8</f>
        <v>3.3307199999999997E-3</v>
      </c>
      <c r="F7" s="3">
        <f>prepare_modis!Z8</f>
        <v>3.1251200000000003E-4</v>
      </c>
      <c r="G7" s="3">
        <f>prepare_modis!AA8</f>
        <v>4.1120000000000002E-3</v>
      </c>
      <c r="H7" s="3">
        <f>prepare_modis!AB8</f>
        <v>2.5083200000000001E-3</v>
      </c>
      <c r="I7" s="3">
        <f>prepare_modis!AC8</f>
        <v>2.7139200000000002E-4</v>
      </c>
      <c r="J7" s="3">
        <f>prepare_modis!AD8</f>
        <v>2.13824E-3</v>
      </c>
      <c r="K7" s="3">
        <f>prepare_modis!AE8</f>
        <v>0.64969600000000005</v>
      </c>
      <c r="L7" s="3">
        <f>prepare_modis!AF8</f>
        <v>2.7961599999999998E-3</v>
      </c>
      <c r="M7" s="3">
        <f>prepare_modis!AG8</f>
        <v>1.0691200000000001E-4</v>
      </c>
    </row>
    <row r="8" spans="1:13" x14ac:dyDescent="0.2">
      <c r="A8" t="str">
        <f>prepare_modis!A9</f>
        <v xml:space="preserve">F101   </v>
      </c>
      <c r="B8" s="3">
        <f>prepare_modis!V9</f>
        <v>4.2764799999999999E-2</v>
      </c>
      <c r="C8" s="3">
        <f>prepare_modis!W9</f>
        <v>1.0074400000000001E-3</v>
      </c>
      <c r="D8" s="3">
        <f>prepare_modis!X9</f>
        <v>2.3438399999999997E-4</v>
      </c>
      <c r="E8" s="3">
        <f>prepare_modis!Y9</f>
        <v>3.3307199999999997E-3</v>
      </c>
      <c r="F8" s="3">
        <f>prepare_modis!Z9</f>
        <v>3.1251200000000003E-4</v>
      </c>
      <c r="G8" s="3">
        <f>prepare_modis!AA9</f>
        <v>4.1120000000000002E-3</v>
      </c>
      <c r="H8" s="3">
        <f>prepare_modis!AB9</f>
        <v>2.5083200000000001E-3</v>
      </c>
      <c r="I8" s="3">
        <f>prepare_modis!AC9</f>
        <v>2.7139200000000002E-4</v>
      </c>
      <c r="J8" s="3">
        <f>prepare_modis!AD9</f>
        <v>2.13824E-3</v>
      </c>
      <c r="K8" s="3">
        <f>prepare_modis!AE9</f>
        <v>0.64969600000000005</v>
      </c>
      <c r="L8" s="3">
        <f>prepare_modis!AF9</f>
        <v>2.7961599999999998E-3</v>
      </c>
      <c r="M8" s="3">
        <f>prepare_modis!AG9</f>
        <v>1.0691200000000001E-4</v>
      </c>
    </row>
    <row r="9" spans="1:13" x14ac:dyDescent="0.2">
      <c r="A9" t="str">
        <f>prepare_modis!A10</f>
        <v xml:space="preserve">F200    </v>
      </c>
      <c r="B9" s="3">
        <f>prepare_modis!V10</f>
        <v>4.2764799999999999E-2</v>
      </c>
      <c r="C9" s="3">
        <f>prepare_modis!W10</f>
        <v>1.0074400000000001E-3</v>
      </c>
      <c r="D9" s="3">
        <f>prepare_modis!X10</f>
        <v>2.3438399999999997E-4</v>
      </c>
      <c r="E9" s="3">
        <f>prepare_modis!Y10</f>
        <v>3.3307199999999997E-3</v>
      </c>
      <c r="F9" s="3">
        <f>prepare_modis!Z10</f>
        <v>3.1251200000000003E-4</v>
      </c>
      <c r="G9" s="3">
        <f>prepare_modis!AA10</f>
        <v>4.1120000000000002E-3</v>
      </c>
      <c r="H9" s="3">
        <f>prepare_modis!AB10</f>
        <v>2.5083200000000001E-3</v>
      </c>
      <c r="I9" s="3">
        <f>prepare_modis!AC10</f>
        <v>2.7139200000000002E-4</v>
      </c>
      <c r="J9" s="3">
        <f>prepare_modis!AD10</f>
        <v>2.13824E-3</v>
      </c>
      <c r="K9" s="3">
        <f>prepare_modis!AE10</f>
        <v>0.64969600000000005</v>
      </c>
      <c r="L9" s="3">
        <f>prepare_modis!AF10</f>
        <v>2.7961599999999998E-3</v>
      </c>
      <c r="M9" s="3">
        <f>prepare_modis!AG10</f>
        <v>1.0691200000000001E-4</v>
      </c>
    </row>
    <row r="10" spans="1:13" x14ac:dyDescent="0.2">
      <c r="A10" t="str">
        <f>prepare_modis!A11</f>
        <v>F201</v>
      </c>
      <c r="B10" s="3">
        <f>prepare_modis!V11</f>
        <v>4.2764799999999999E-2</v>
      </c>
      <c r="C10" s="3">
        <f>prepare_modis!W11</f>
        <v>1.0074400000000001E-3</v>
      </c>
      <c r="D10" s="3">
        <f>prepare_modis!X11</f>
        <v>2.3438399999999997E-4</v>
      </c>
      <c r="E10" s="3">
        <f>prepare_modis!Y11</f>
        <v>3.3307199999999997E-3</v>
      </c>
      <c r="F10" s="3">
        <f>prepare_modis!Z11</f>
        <v>3.1251200000000003E-4</v>
      </c>
      <c r="G10" s="3">
        <f>prepare_modis!AA11</f>
        <v>4.1120000000000002E-3</v>
      </c>
      <c r="H10" s="3">
        <f>prepare_modis!AB11</f>
        <v>2.5083200000000001E-3</v>
      </c>
      <c r="I10" s="3">
        <f>prepare_modis!AC11</f>
        <v>2.7139200000000002E-4</v>
      </c>
      <c r="J10" s="3">
        <f>prepare_modis!AD11</f>
        <v>2.13824E-3</v>
      </c>
      <c r="K10" s="3">
        <f>prepare_modis!AE11</f>
        <v>0.64969600000000005</v>
      </c>
      <c r="L10" s="3">
        <f>prepare_modis!AF11</f>
        <v>2.7961599999999998E-3</v>
      </c>
      <c r="M10" s="3">
        <f>prepare_modis!AG11</f>
        <v>1.0691200000000001E-4</v>
      </c>
    </row>
    <row r="11" spans="1:13" x14ac:dyDescent="0.2">
      <c r="A11" t="str">
        <f>prepare_modis!A12</f>
        <v xml:space="preserve">F300   </v>
      </c>
      <c r="B11" s="3">
        <f>prepare_modis!V12</f>
        <v>4.2764799999999999E-2</v>
      </c>
      <c r="C11" s="3">
        <f>prepare_modis!W12</f>
        <v>1.0074400000000001E-3</v>
      </c>
      <c r="D11" s="3">
        <f>prepare_modis!X12</f>
        <v>2.3438399999999997E-4</v>
      </c>
      <c r="E11" s="3">
        <f>prepare_modis!Y12</f>
        <v>3.3307199999999997E-3</v>
      </c>
      <c r="F11" s="3">
        <f>prepare_modis!Z12</f>
        <v>3.1251200000000003E-4</v>
      </c>
      <c r="G11" s="3">
        <f>prepare_modis!AA12</f>
        <v>4.1120000000000002E-3</v>
      </c>
      <c r="H11" s="3">
        <f>prepare_modis!AB12</f>
        <v>2.5083200000000001E-3</v>
      </c>
      <c r="I11" s="3">
        <f>prepare_modis!AC12</f>
        <v>2.7139200000000002E-4</v>
      </c>
      <c r="J11" s="3">
        <f>prepare_modis!AD12</f>
        <v>2.13824E-3</v>
      </c>
      <c r="K11" s="3">
        <f>prepare_modis!AE12</f>
        <v>0.64969600000000005</v>
      </c>
      <c r="L11" s="3">
        <f>prepare_modis!AF12</f>
        <v>2.7961599999999998E-3</v>
      </c>
      <c r="M11" s="3">
        <f>prepare_modis!AG12</f>
        <v>1.0691200000000001E-4</v>
      </c>
    </row>
    <row r="12" spans="1:13" x14ac:dyDescent="0.2">
      <c r="A12" t="str">
        <f>prepare_modis!A13</f>
        <v xml:space="preserve">F301    </v>
      </c>
      <c r="B12" s="3">
        <f>prepare_modis!V13</f>
        <v>4.2764799999999999E-2</v>
      </c>
      <c r="C12" s="3">
        <f>prepare_modis!W13</f>
        <v>1.0074400000000001E-3</v>
      </c>
      <c r="D12" s="3">
        <f>prepare_modis!X13</f>
        <v>2.3438399999999997E-4</v>
      </c>
      <c r="E12" s="3">
        <f>prepare_modis!Y13</f>
        <v>3.3307199999999997E-3</v>
      </c>
      <c r="F12" s="3">
        <f>prepare_modis!Z13</f>
        <v>3.1251200000000003E-4</v>
      </c>
      <c r="G12" s="3">
        <f>prepare_modis!AA13</f>
        <v>4.1120000000000002E-3</v>
      </c>
      <c r="H12" s="3">
        <f>prepare_modis!AB13</f>
        <v>2.5083200000000001E-3</v>
      </c>
      <c r="I12" s="3">
        <f>prepare_modis!AC13</f>
        <v>2.7139200000000002E-4</v>
      </c>
      <c r="J12" s="3">
        <f>prepare_modis!AD13</f>
        <v>2.13824E-3</v>
      </c>
      <c r="K12" s="3">
        <f>prepare_modis!AE13</f>
        <v>0.64969600000000005</v>
      </c>
      <c r="L12" s="3">
        <f>prepare_modis!AF13</f>
        <v>2.7961599999999998E-3</v>
      </c>
      <c r="M12" s="3">
        <f>prepare_modis!AG13</f>
        <v>1.0691200000000001E-4</v>
      </c>
    </row>
    <row r="13" spans="1:13" x14ac:dyDescent="0.2">
      <c r="A13" t="str">
        <f>prepare_modis!A14</f>
        <v xml:space="preserve">F400    </v>
      </c>
      <c r="B13" s="3">
        <f>prepare_modis!V14</f>
        <v>4.2764799999999999E-2</v>
      </c>
      <c r="C13" s="3">
        <f>prepare_modis!W14</f>
        <v>1.0074400000000001E-3</v>
      </c>
      <c r="D13" s="3">
        <f>prepare_modis!X14</f>
        <v>2.3438399999999997E-4</v>
      </c>
      <c r="E13" s="3">
        <f>prepare_modis!Y14</f>
        <v>3.3307199999999997E-3</v>
      </c>
      <c r="F13" s="3">
        <f>prepare_modis!Z14</f>
        <v>3.1251200000000003E-4</v>
      </c>
      <c r="G13" s="3">
        <f>prepare_modis!AA14</f>
        <v>4.1120000000000002E-3</v>
      </c>
      <c r="H13" s="3">
        <f>prepare_modis!AB14</f>
        <v>2.5083200000000001E-3</v>
      </c>
      <c r="I13" s="3">
        <f>prepare_modis!AC14</f>
        <v>2.7139200000000002E-4</v>
      </c>
      <c r="J13" s="3">
        <f>prepare_modis!AD14</f>
        <v>2.13824E-3</v>
      </c>
      <c r="K13" s="3">
        <f>prepare_modis!AE14</f>
        <v>0.64969600000000005</v>
      </c>
      <c r="L13" s="3">
        <f>prepare_modis!AF14</f>
        <v>2.7961599999999998E-3</v>
      </c>
      <c r="M13" s="3">
        <f>prepare_modis!AG14</f>
        <v>1.0691200000000001E-4</v>
      </c>
    </row>
    <row r="14" spans="1:13" x14ac:dyDescent="0.2">
      <c r="A14" t="str">
        <f>prepare_modis!A15</f>
        <v xml:space="preserve">F401   </v>
      </c>
      <c r="B14" s="3">
        <f>prepare_modis!V15</f>
        <v>4.2764799999999999E-2</v>
      </c>
      <c r="C14" s="3">
        <f>prepare_modis!W15</f>
        <v>1.0074400000000001E-3</v>
      </c>
      <c r="D14" s="3">
        <f>prepare_modis!X15</f>
        <v>2.3438399999999997E-4</v>
      </c>
      <c r="E14" s="3">
        <f>prepare_modis!Y15</f>
        <v>3.3307199999999997E-3</v>
      </c>
      <c r="F14" s="3">
        <f>prepare_modis!Z15</f>
        <v>3.1251200000000003E-4</v>
      </c>
      <c r="G14" s="3">
        <f>prepare_modis!AA15</f>
        <v>4.1120000000000002E-3</v>
      </c>
      <c r="H14" s="3">
        <f>prepare_modis!AB15</f>
        <v>2.5083200000000001E-3</v>
      </c>
      <c r="I14" s="3">
        <f>prepare_modis!AC15</f>
        <v>2.7139200000000002E-4</v>
      </c>
      <c r="J14" s="3">
        <f>prepare_modis!AD15</f>
        <v>2.13824E-3</v>
      </c>
      <c r="K14" s="3">
        <f>prepare_modis!AE15</f>
        <v>0.64969600000000005</v>
      </c>
      <c r="L14" s="3">
        <f>prepare_modis!AF15</f>
        <v>2.7961599999999998E-3</v>
      </c>
      <c r="M14" s="3">
        <f>prepare_modis!AG15</f>
        <v>1.0691200000000001E-4</v>
      </c>
    </row>
    <row r="15" spans="1:13" x14ac:dyDescent="0.2">
      <c r="A15" t="str">
        <f>prepare_modis!A16</f>
        <v xml:space="preserve">F500    </v>
      </c>
      <c r="B15" s="3">
        <f>prepare_modis!V16</f>
        <v>4.2764799999999999E-2</v>
      </c>
      <c r="C15" s="3">
        <f>prepare_modis!W16</f>
        <v>1.0074400000000001E-3</v>
      </c>
      <c r="D15" s="3">
        <f>prepare_modis!X16</f>
        <v>2.3438399999999997E-4</v>
      </c>
      <c r="E15" s="3">
        <f>prepare_modis!Y16</f>
        <v>3.3307199999999997E-3</v>
      </c>
      <c r="F15" s="3">
        <f>prepare_modis!Z16</f>
        <v>3.1251200000000003E-4</v>
      </c>
      <c r="G15" s="3">
        <f>prepare_modis!AA16</f>
        <v>4.1120000000000002E-3</v>
      </c>
      <c r="H15" s="3">
        <f>prepare_modis!AB16</f>
        <v>2.5083200000000001E-3</v>
      </c>
      <c r="I15" s="3">
        <f>prepare_modis!AC16</f>
        <v>2.7139200000000002E-4</v>
      </c>
      <c r="J15" s="3">
        <f>prepare_modis!AD16</f>
        <v>2.13824E-3</v>
      </c>
      <c r="K15" s="3">
        <f>prepare_modis!AE16</f>
        <v>0.64969600000000005</v>
      </c>
      <c r="L15" s="3">
        <f>prepare_modis!AF16</f>
        <v>2.7961599999999998E-3</v>
      </c>
      <c r="M15" s="3">
        <f>prepare_modis!AG16</f>
        <v>1.0691200000000001E-4</v>
      </c>
    </row>
    <row r="16" spans="1:13" x14ac:dyDescent="0.2">
      <c r="A16" t="str">
        <f>prepare_modis!A17</f>
        <v xml:space="preserve">F501   </v>
      </c>
      <c r="B16" s="3">
        <f>prepare_modis!V17</f>
        <v>4.2764799999999999E-2</v>
      </c>
      <c r="C16" s="3">
        <f>prepare_modis!W17</f>
        <v>1.0074400000000001E-3</v>
      </c>
      <c r="D16" s="3">
        <f>prepare_modis!X17</f>
        <v>2.3438399999999997E-4</v>
      </c>
      <c r="E16" s="3">
        <f>prepare_modis!Y17</f>
        <v>3.3307199999999997E-3</v>
      </c>
      <c r="F16" s="3">
        <f>prepare_modis!Z17</f>
        <v>3.1251200000000003E-4</v>
      </c>
      <c r="G16" s="3">
        <f>prepare_modis!AA17</f>
        <v>4.1120000000000002E-3</v>
      </c>
      <c r="H16" s="3">
        <f>prepare_modis!AB17</f>
        <v>2.5083200000000001E-3</v>
      </c>
      <c r="I16" s="3">
        <f>prepare_modis!AC17</f>
        <v>2.7139200000000002E-4</v>
      </c>
      <c r="J16" s="3">
        <f>prepare_modis!AD17</f>
        <v>2.13824E-3</v>
      </c>
      <c r="K16" s="3">
        <f>prepare_modis!AE17</f>
        <v>0.64969600000000005</v>
      </c>
      <c r="L16" s="3">
        <f>prepare_modis!AF17</f>
        <v>2.7961599999999998E-3</v>
      </c>
      <c r="M16" s="3">
        <f>prepare_modis!AG17</f>
        <v>1.0691200000000001E-4</v>
      </c>
    </row>
    <row r="17" spans="1:13" x14ac:dyDescent="0.2">
      <c r="A17" t="str">
        <f>prepare_modis!A18</f>
        <v xml:space="preserve">F600    </v>
      </c>
      <c r="B17" s="3">
        <f>prepare_modis!V18</f>
        <v>4.2764799999999999E-2</v>
      </c>
      <c r="C17" s="3">
        <f>prepare_modis!W18</f>
        <v>1.0074400000000001E-3</v>
      </c>
      <c r="D17" s="3">
        <f>prepare_modis!X18</f>
        <v>2.3438399999999997E-4</v>
      </c>
      <c r="E17" s="3">
        <f>prepare_modis!Y18</f>
        <v>3.3307199999999997E-3</v>
      </c>
      <c r="F17" s="3">
        <f>prepare_modis!Z18</f>
        <v>3.1251200000000003E-4</v>
      </c>
      <c r="G17" s="3">
        <f>prepare_modis!AA18</f>
        <v>4.1120000000000002E-3</v>
      </c>
      <c r="H17" s="3">
        <f>prepare_modis!AB18</f>
        <v>2.5083200000000001E-3</v>
      </c>
      <c r="I17" s="3">
        <f>prepare_modis!AC18</f>
        <v>2.7139200000000002E-4</v>
      </c>
      <c r="J17" s="3">
        <f>prepare_modis!AD18</f>
        <v>2.13824E-3</v>
      </c>
      <c r="K17" s="3">
        <f>prepare_modis!AE18</f>
        <v>0.64969600000000005</v>
      </c>
      <c r="L17" s="3">
        <f>prepare_modis!AF18</f>
        <v>2.7961599999999998E-3</v>
      </c>
      <c r="M17" s="3">
        <f>prepare_modis!AG18</f>
        <v>1.0691200000000001E-4</v>
      </c>
    </row>
    <row r="18" spans="1:13" x14ac:dyDescent="0.2">
      <c r="A18" t="str">
        <f>prepare_modis!A19</f>
        <v xml:space="preserve">F601   </v>
      </c>
      <c r="B18" s="3">
        <f>prepare_modis!V19</f>
        <v>4.2764799999999999E-2</v>
      </c>
      <c r="C18" s="3">
        <f>prepare_modis!W19</f>
        <v>1.0074400000000001E-3</v>
      </c>
      <c r="D18" s="3">
        <f>prepare_modis!X19</f>
        <v>2.3438399999999997E-4</v>
      </c>
      <c r="E18" s="3">
        <f>prepare_modis!Y19</f>
        <v>3.3307199999999997E-3</v>
      </c>
      <c r="F18" s="3">
        <f>prepare_modis!Z19</f>
        <v>3.1251200000000003E-4</v>
      </c>
      <c r="G18" s="3">
        <f>prepare_modis!AA19</f>
        <v>4.1120000000000002E-3</v>
      </c>
      <c r="H18" s="3">
        <f>prepare_modis!AB19</f>
        <v>2.5083200000000001E-3</v>
      </c>
      <c r="I18" s="3">
        <f>prepare_modis!AC19</f>
        <v>2.7139200000000002E-4</v>
      </c>
      <c r="J18" s="3">
        <f>prepare_modis!AD19</f>
        <v>2.13824E-3</v>
      </c>
      <c r="K18" s="3">
        <f>prepare_modis!AE19</f>
        <v>0.64969600000000005</v>
      </c>
      <c r="L18" s="3">
        <f>prepare_modis!AF19</f>
        <v>2.7961599999999998E-3</v>
      </c>
      <c r="M18" s="3">
        <f>prepare_modis!AG19</f>
        <v>1.0691200000000001E-4</v>
      </c>
    </row>
    <row r="19" spans="1:13" x14ac:dyDescent="0.2">
      <c r="A19" t="str">
        <f>prepare_modis!A20</f>
        <v xml:space="preserve">F700    </v>
      </c>
      <c r="B19" s="3">
        <f>prepare_modis!V20</f>
        <v>4.2764799999999999E-2</v>
      </c>
      <c r="C19" s="3">
        <f>prepare_modis!W20</f>
        <v>1.0074400000000001E-3</v>
      </c>
      <c r="D19" s="3">
        <f>prepare_modis!X20</f>
        <v>2.3438399999999997E-4</v>
      </c>
      <c r="E19" s="3">
        <f>prepare_modis!Y20</f>
        <v>3.3307199999999997E-3</v>
      </c>
      <c r="F19" s="3">
        <f>prepare_modis!Z20</f>
        <v>3.1251200000000003E-4</v>
      </c>
      <c r="G19" s="3">
        <f>prepare_modis!AA20</f>
        <v>4.1120000000000002E-3</v>
      </c>
      <c r="H19" s="3">
        <f>prepare_modis!AB20</f>
        <v>2.5083200000000001E-3</v>
      </c>
      <c r="I19" s="3">
        <f>prepare_modis!AC20</f>
        <v>2.7139200000000002E-4</v>
      </c>
      <c r="J19" s="3">
        <f>prepare_modis!AD20</f>
        <v>2.13824E-3</v>
      </c>
      <c r="K19" s="3">
        <f>prepare_modis!AE20</f>
        <v>0.64969600000000005</v>
      </c>
      <c r="L19" s="3">
        <f>prepare_modis!AF20</f>
        <v>2.7961599999999998E-3</v>
      </c>
      <c r="M19" s="3">
        <f>prepare_modis!AG20</f>
        <v>1.0691200000000001E-4</v>
      </c>
    </row>
    <row r="20" spans="1:13" x14ac:dyDescent="0.2">
      <c r="A20" t="str">
        <f>prepare_modis!A21</f>
        <v xml:space="preserve">F701   </v>
      </c>
      <c r="B20" s="3">
        <f>prepare_modis!V21</f>
        <v>4.2764799999999999E-2</v>
      </c>
      <c r="C20" s="3">
        <f>prepare_modis!W21</f>
        <v>1.0074400000000001E-3</v>
      </c>
      <c r="D20" s="3">
        <f>prepare_modis!X21</f>
        <v>2.3438399999999997E-4</v>
      </c>
      <c r="E20" s="3">
        <f>prepare_modis!Y21</f>
        <v>3.3307199999999997E-3</v>
      </c>
      <c r="F20" s="3">
        <f>prepare_modis!Z21</f>
        <v>3.1251200000000003E-4</v>
      </c>
      <c r="G20" s="3">
        <f>prepare_modis!AA21</f>
        <v>4.1120000000000002E-3</v>
      </c>
      <c r="H20" s="3">
        <f>prepare_modis!AB21</f>
        <v>2.5083200000000001E-3</v>
      </c>
      <c r="I20" s="3">
        <f>prepare_modis!AC21</f>
        <v>2.7139200000000002E-4</v>
      </c>
      <c r="J20" s="3">
        <f>prepare_modis!AD21</f>
        <v>2.13824E-3</v>
      </c>
      <c r="K20" s="3">
        <f>prepare_modis!AE21</f>
        <v>0.64969600000000005</v>
      </c>
      <c r="L20" s="3">
        <f>prepare_modis!AF21</f>
        <v>2.7961599999999998E-3</v>
      </c>
      <c r="M20" s="3">
        <f>prepare_modis!AG21</f>
        <v>1.0691200000000001E-4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tabSelected="1" zoomScaleNormal="100" workbookViewId="0">
      <selection activeCell="K23" sqref="K23"/>
    </sheetView>
  </sheetViews>
  <sheetFormatPr defaultColWidth="8.5" defaultRowHeight="14.25" x14ac:dyDescent="0.2"/>
  <cols>
    <col min="2" max="2" width="9.5" customWidth="1"/>
    <col min="11" max="11" width="10.5" customWidth="1"/>
  </cols>
  <sheetData>
    <row r="1" spans="1:13" x14ac:dyDescent="0.2">
      <c r="A1" t="s">
        <v>0</v>
      </c>
      <c r="B1" t="str">
        <f>prepare_modis!V2</f>
        <v>CO</v>
      </c>
      <c r="C1" t="str">
        <f>prepare_modis!W2</f>
        <v>NOx</v>
      </c>
      <c r="D1" t="str">
        <f>prepare_modis!X2</f>
        <v>SO2</v>
      </c>
      <c r="E1" t="str">
        <f>prepare_modis!Y2</f>
        <v>NMVOC</v>
      </c>
      <c r="F1" t="str">
        <f>prepare_modis!Z2</f>
        <v>NH3</v>
      </c>
      <c r="G1" t="str">
        <f>prepare_modis!AA2</f>
        <v>PM10</v>
      </c>
      <c r="H1" t="str">
        <f>prepare_modis!AB2</f>
        <v>PM2.5</v>
      </c>
      <c r="I1" t="str">
        <f>prepare_modis!AC2</f>
        <v>BC</v>
      </c>
      <c r="J1" t="str">
        <f>prepare_modis!AD2</f>
        <v>OC</v>
      </c>
      <c r="K1" t="str">
        <f>prepare_modis!AE2</f>
        <v>CO2</v>
      </c>
      <c r="L1" t="str">
        <f>prepare_modis!AF2</f>
        <v>CH4</v>
      </c>
      <c r="M1" t="str">
        <f>prepare_modis!AG2</f>
        <v>N2O</v>
      </c>
    </row>
    <row r="2" spans="1:13" x14ac:dyDescent="0.2">
      <c r="A2" t="str">
        <f>prepare_modis!A3</f>
        <v>A101</v>
      </c>
      <c r="B2" s="3">
        <f>prepare_Himawari!V3</f>
        <v>331129.39319999993</v>
      </c>
      <c r="C2" s="3">
        <f>prepare_Himawari!W3</f>
        <v>19468.411559999993</v>
      </c>
      <c r="D2" s="3">
        <f>prepare_Himawari!X3</f>
        <v>4243.1153399999985</v>
      </c>
      <c r="E2" s="3">
        <f>prepare_Himawari!Y3</f>
        <v>58238.837999999982</v>
      </c>
      <c r="F2" s="3">
        <f>prepare_Himawari!Z3</f>
        <v>34111.319399999993</v>
      </c>
      <c r="G2" s="3">
        <f>prepare_Himawari!AA3</f>
        <v>78206.439599999983</v>
      </c>
      <c r="H2" s="3">
        <f>prepare_Himawari!AB3</f>
        <v>69054.622199999983</v>
      </c>
      <c r="I2" s="3">
        <f>prepare_Himawari!AC3</f>
        <v>4659.107039999999</v>
      </c>
      <c r="J2" s="3">
        <f>prepare_Himawari!AD3</f>
        <v>25791.485399999994</v>
      </c>
      <c r="K2" s="3">
        <f>prepare_Himawari!AE3</f>
        <v>9792444.6179999989</v>
      </c>
      <c r="L2" s="3">
        <f>prepare_Himawari!AF3</f>
        <v>79870.406399999978</v>
      </c>
      <c r="M2" s="3">
        <f>prepare_Himawari!AG3</f>
        <v>2163.1568399999992</v>
      </c>
    </row>
    <row r="3" spans="1:13" x14ac:dyDescent="0.2">
      <c r="A3" t="str">
        <f>prepare_modis!A4</f>
        <v>A204</v>
      </c>
      <c r="B3" s="3">
        <f>prepare_Himawari!V4</f>
        <v>89258.395499999999</v>
      </c>
      <c r="C3" s="3">
        <f>prepare_Himawari!W4</f>
        <v>5333.4646199999997</v>
      </c>
      <c r="D3" s="3">
        <f>prepare_Himawari!X4</f>
        <v>969.72083999999995</v>
      </c>
      <c r="E3" s="3">
        <f>prepare_Himawari!Y4</f>
        <v>22039.11</v>
      </c>
      <c r="F3" s="3">
        <f>prepare_Himawari!Z4</f>
        <v>1498.6594800000003</v>
      </c>
      <c r="G3" s="3">
        <f>prepare_Himawari!AA4</f>
        <v>9476.8172999999988</v>
      </c>
      <c r="H3" s="3">
        <f>prepare_Himawari!AB4</f>
        <v>9036.0350999999991</v>
      </c>
      <c r="I3" s="3">
        <f>prepare_Himawari!AC4</f>
        <v>2093.7154500000001</v>
      </c>
      <c r="J3" s="3">
        <f>prepare_Himawari!AD4</f>
        <v>4848.6041999999998</v>
      </c>
      <c r="K3" s="3">
        <f>prepare_Himawari!AE4</f>
        <v>2975279.85</v>
      </c>
      <c r="L3" s="3">
        <f>prepare_Himawari!AF4</f>
        <v>9697.2083999999995</v>
      </c>
      <c r="M3" s="3">
        <f>prepare_Himawari!AG4</f>
        <v>573.01685999999995</v>
      </c>
    </row>
    <row r="4" spans="1:13" x14ac:dyDescent="0.2">
      <c r="A4" t="str">
        <f>prepare_modis!A5</f>
        <v>A202</v>
      </c>
      <c r="B4" s="3">
        <f>prepare_Himawari!V5</f>
        <v>120028.122</v>
      </c>
      <c r="C4" s="3">
        <f>prepare_Himawari!W5</f>
        <v>7123.8635999999997</v>
      </c>
      <c r="D4" s="3">
        <f>prepare_Himawari!X5</f>
        <v>658.50840000000005</v>
      </c>
      <c r="E4" s="3">
        <f>prepare_Himawari!Y5</f>
        <v>6585.0840000000007</v>
      </c>
      <c r="F4" s="3">
        <f>prepare_Himawari!Z5</f>
        <v>2993.22</v>
      </c>
      <c r="G4" s="3">
        <f>prepare_Himawari!AA5</f>
        <v>11972.88</v>
      </c>
      <c r="H4" s="3">
        <f>prepare_Himawari!AB5</f>
        <v>11374.236000000001</v>
      </c>
      <c r="I4" s="3">
        <f>prepare_Himawari!AC5</f>
        <v>2334.7116000000001</v>
      </c>
      <c r="J4" s="3">
        <f>prepare_Himawari!AD5</f>
        <v>9877.6260000000002</v>
      </c>
      <c r="K4" s="3">
        <f>prepare_Himawari!AE5</f>
        <v>3382338.6</v>
      </c>
      <c r="L4" s="3">
        <f>prepare_Himawari!AF5</f>
        <v>1197.288</v>
      </c>
      <c r="M4" s="3">
        <f>prepare_Himawari!AG5</f>
        <v>778.23720000000003</v>
      </c>
    </row>
    <row r="5" spans="1:13" x14ac:dyDescent="0.2">
      <c r="A5" t="str">
        <f>prepare_modis!A6</f>
        <v>A203</v>
      </c>
      <c r="B5" s="3">
        <f>prepare_Himawari!V6</f>
        <v>17936.73</v>
      </c>
      <c r="C5" s="3">
        <f>prepare_Himawari!W6</f>
        <v>1064.5740000000001</v>
      </c>
      <c r="D5" s="3">
        <f>prepare_Himawari!X6</f>
        <v>98.406000000000006</v>
      </c>
      <c r="E5" s="3">
        <f>prepare_Himawari!Y6</f>
        <v>3131.1</v>
      </c>
      <c r="F5" s="3">
        <f>prepare_Himawari!Z6</f>
        <v>581.49</v>
      </c>
      <c r="G5" s="3">
        <f>prepare_Himawari!AA6</f>
        <v>1789.2</v>
      </c>
      <c r="H5" s="3">
        <f>prepare_Himawari!AB6</f>
        <v>1744.47</v>
      </c>
      <c r="I5" s="3">
        <f>prepare_Himawari!AC6</f>
        <v>210.23099999999999</v>
      </c>
      <c r="J5" s="3">
        <f>prepare_Himawari!AD6</f>
        <v>313.11</v>
      </c>
      <c r="K5" s="3">
        <f>prepare_Himawari!AE6</f>
        <v>505449</v>
      </c>
      <c r="L5" s="3">
        <f>prepare_Himawari!AF6</f>
        <v>2057.58</v>
      </c>
      <c r="M5" s="3">
        <f>prepare_Himawari!AG6</f>
        <v>116.298</v>
      </c>
    </row>
    <row r="6" spans="1:13" x14ac:dyDescent="0.2">
      <c r="A6" t="str">
        <f>prepare_modis!A7</f>
        <v>A305</v>
      </c>
      <c r="B6" s="3">
        <f>prepare_Himawari!V7</f>
        <v>0.17105919999999999</v>
      </c>
      <c r="C6" s="3">
        <f>prepare_Himawari!W7</f>
        <v>4.0297600000000003E-3</v>
      </c>
      <c r="D6" s="3">
        <f>prepare_Himawari!X7</f>
        <v>9.3753599999999988E-4</v>
      </c>
      <c r="E6" s="3">
        <f>prepare_Himawari!Y7</f>
        <v>1.3322879999999999E-2</v>
      </c>
      <c r="F6" s="3">
        <f>prepare_Himawari!Z7</f>
        <v>1.2500480000000001E-3</v>
      </c>
      <c r="G6" s="3">
        <f>prepare_Himawari!AA7</f>
        <v>1.6448000000000001E-2</v>
      </c>
      <c r="H6" s="3">
        <f>prepare_Himawari!AB7</f>
        <v>1.003328E-2</v>
      </c>
      <c r="I6" s="3">
        <f>prepare_Himawari!AC7</f>
        <v>1.0855680000000001E-3</v>
      </c>
      <c r="J6" s="3">
        <f>prepare_Himawari!AD7</f>
        <v>8.5529600000000001E-3</v>
      </c>
      <c r="K6" s="3">
        <f>prepare_Himawari!AE7</f>
        <v>2.5987840000000002</v>
      </c>
      <c r="L6" s="3">
        <f>prepare_Himawari!AF7</f>
        <v>1.1184639999999999E-2</v>
      </c>
      <c r="M6" s="3">
        <f>prepare_Himawari!AG7</f>
        <v>4.2764800000000004E-4</v>
      </c>
    </row>
    <row r="7" spans="1:13" x14ac:dyDescent="0.2">
      <c r="A7" t="str">
        <f>prepare_modis!A8</f>
        <v xml:space="preserve">F100   </v>
      </c>
      <c r="B7" s="3">
        <f>prepare_Himawari!V8</f>
        <v>0.17105919999999999</v>
      </c>
      <c r="C7" s="3">
        <f>prepare_Himawari!W8</f>
        <v>4.0297600000000003E-3</v>
      </c>
      <c r="D7" s="3">
        <f>prepare_Himawari!X8</f>
        <v>9.3753599999999988E-4</v>
      </c>
      <c r="E7" s="3">
        <f>prepare_Himawari!Y8</f>
        <v>1.3322879999999999E-2</v>
      </c>
      <c r="F7" s="3">
        <f>prepare_Himawari!Z8</f>
        <v>1.2500480000000001E-3</v>
      </c>
      <c r="G7" s="3">
        <f>prepare_Himawari!AA8</f>
        <v>1.6448000000000001E-2</v>
      </c>
      <c r="H7" s="3">
        <f>prepare_Himawari!AB8</f>
        <v>1.003328E-2</v>
      </c>
      <c r="I7" s="3">
        <f>prepare_Himawari!AC8</f>
        <v>1.0855680000000001E-3</v>
      </c>
      <c r="J7" s="3">
        <f>prepare_Himawari!AD8</f>
        <v>8.5529600000000001E-3</v>
      </c>
      <c r="K7" s="3">
        <f>prepare_Himawari!AE8</f>
        <v>2.5987840000000002</v>
      </c>
      <c r="L7" s="3">
        <f>prepare_Himawari!AF8</f>
        <v>1.1184639999999999E-2</v>
      </c>
      <c r="M7" s="3">
        <f>prepare_Himawari!AG8</f>
        <v>4.2764800000000004E-4</v>
      </c>
    </row>
    <row r="8" spans="1:13" x14ac:dyDescent="0.2">
      <c r="A8" t="str">
        <f>prepare_modis!A9</f>
        <v xml:space="preserve">F101   </v>
      </c>
      <c r="B8" s="3">
        <f>prepare_Himawari!V9</f>
        <v>0.17105919999999999</v>
      </c>
      <c r="C8" s="3">
        <f>prepare_Himawari!W9</f>
        <v>4.0297600000000003E-3</v>
      </c>
      <c r="D8" s="3">
        <f>prepare_Himawari!X9</f>
        <v>9.3753599999999988E-4</v>
      </c>
      <c r="E8" s="3">
        <f>prepare_Himawari!Y9</f>
        <v>1.3322879999999999E-2</v>
      </c>
      <c r="F8" s="3">
        <f>prepare_Himawari!Z9</f>
        <v>1.2500480000000001E-3</v>
      </c>
      <c r="G8" s="3">
        <f>prepare_Himawari!AA9</f>
        <v>1.6448000000000001E-2</v>
      </c>
      <c r="H8" s="3">
        <f>prepare_Himawari!AB9</f>
        <v>1.003328E-2</v>
      </c>
      <c r="I8" s="3">
        <f>prepare_Himawari!AC9</f>
        <v>1.0855680000000001E-3</v>
      </c>
      <c r="J8" s="3">
        <f>prepare_Himawari!AD9</f>
        <v>8.5529600000000001E-3</v>
      </c>
      <c r="K8" s="3">
        <f>prepare_Himawari!AE9</f>
        <v>2.5987840000000002</v>
      </c>
      <c r="L8" s="3">
        <f>prepare_Himawari!AF9</f>
        <v>1.1184639999999999E-2</v>
      </c>
      <c r="M8" s="3">
        <f>prepare_Himawari!AG9</f>
        <v>4.2764800000000004E-4</v>
      </c>
    </row>
    <row r="9" spans="1:13" x14ac:dyDescent="0.2">
      <c r="A9" t="str">
        <f>prepare_modis!A10</f>
        <v xml:space="preserve">F200    </v>
      </c>
      <c r="B9" s="3">
        <f>prepare_Himawari!V10</f>
        <v>0.17105919999999999</v>
      </c>
      <c r="C9" s="3">
        <f>prepare_Himawari!W10</f>
        <v>4.0297600000000003E-3</v>
      </c>
      <c r="D9" s="3">
        <f>prepare_Himawari!X10</f>
        <v>9.3753599999999988E-4</v>
      </c>
      <c r="E9" s="3">
        <f>prepare_Himawari!Y10</f>
        <v>1.3322879999999999E-2</v>
      </c>
      <c r="F9" s="3">
        <f>prepare_Himawari!Z10</f>
        <v>1.2500480000000001E-3</v>
      </c>
      <c r="G9" s="3">
        <f>prepare_Himawari!AA10</f>
        <v>1.6448000000000001E-2</v>
      </c>
      <c r="H9" s="3">
        <f>prepare_Himawari!AB10</f>
        <v>1.003328E-2</v>
      </c>
      <c r="I9" s="3">
        <f>prepare_Himawari!AC10</f>
        <v>1.0855680000000001E-3</v>
      </c>
      <c r="J9" s="3">
        <f>prepare_Himawari!AD10</f>
        <v>8.5529600000000001E-3</v>
      </c>
      <c r="K9" s="3">
        <f>prepare_Himawari!AE10</f>
        <v>2.5987840000000002</v>
      </c>
      <c r="L9" s="3">
        <f>prepare_Himawari!AF10</f>
        <v>1.1184639999999999E-2</v>
      </c>
      <c r="M9" s="3">
        <f>prepare_Himawari!AG10</f>
        <v>4.2764800000000004E-4</v>
      </c>
    </row>
    <row r="10" spans="1:13" x14ac:dyDescent="0.2">
      <c r="A10" t="str">
        <f>prepare_modis!A11</f>
        <v>F201</v>
      </c>
      <c r="B10" s="3">
        <f>prepare_Himawari!V11</f>
        <v>0.17105919999999999</v>
      </c>
      <c r="C10" s="3">
        <f>prepare_Himawari!W11</f>
        <v>4.0297600000000003E-3</v>
      </c>
      <c r="D10" s="3">
        <f>prepare_Himawari!X11</f>
        <v>9.3753599999999988E-4</v>
      </c>
      <c r="E10" s="3">
        <f>prepare_Himawari!Y11</f>
        <v>1.3322879999999999E-2</v>
      </c>
      <c r="F10" s="3">
        <f>prepare_Himawari!Z11</f>
        <v>1.2500480000000001E-3</v>
      </c>
      <c r="G10" s="3">
        <f>prepare_Himawari!AA11</f>
        <v>1.6448000000000001E-2</v>
      </c>
      <c r="H10" s="3">
        <f>prepare_Himawari!AB11</f>
        <v>1.003328E-2</v>
      </c>
      <c r="I10" s="3">
        <f>prepare_Himawari!AC11</f>
        <v>1.0855680000000001E-3</v>
      </c>
      <c r="J10" s="3">
        <f>prepare_Himawari!AD11</f>
        <v>8.5529600000000001E-3</v>
      </c>
      <c r="K10" s="3">
        <f>prepare_Himawari!AE11</f>
        <v>2.5987840000000002</v>
      </c>
      <c r="L10" s="3">
        <f>prepare_Himawari!AF11</f>
        <v>1.1184639999999999E-2</v>
      </c>
      <c r="M10" s="3">
        <f>prepare_Himawari!AG11</f>
        <v>4.2764800000000004E-4</v>
      </c>
    </row>
    <row r="11" spans="1:13" x14ac:dyDescent="0.2">
      <c r="A11" t="str">
        <f>prepare_modis!A12</f>
        <v xml:space="preserve">F300   </v>
      </c>
      <c r="B11" s="3">
        <f>prepare_Himawari!V12</f>
        <v>0.17105919999999999</v>
      </c>
      <c r="C11" s="3">
        <f>prepare_Himawari!W12</f>
        <v>4.0297600000000003E-3</v>
      </c>
      <c r="D11" s="3">
        <f>prepare_Himawari!X12</f>
        <v>9.3753599999999988E-4</v>
      </c>
      <c r="E11" s="3">
        <f>prepare_Himawari!Y12</f>
        <v>1.3322879999999999E-2</v>
      </c>
      <c r="F11" s="3">
        <f>prepare_Himawari!Z12</f>
        <v>1.2500480000000001E-3</v>
      </c>
      <c r="G11" s="3">
        <f>prepare_Himawari!AA12</f>
        <v>1.6448000000000001E-2</v>
      </c>
      <c r="H11" s="3">
        <f>prepare_Himawari!AB12</f>
        <v>1.003328E-2</v>
      </c>
      <c r="I11" s="3">
        <f>prepare_Himawari!AC12</f>
        <v>1.0855680000000001E-3</v>
      </c>
      <c r="J11" s="3">
        <f>prepare_Himawari!AD12</f>
        <v>8.5529600000000001E-3</v>
      </c>
      <c r="K11" s="3">
        <f>prepare_Himawari!AE12</f>
        <v>2.5987840000000002</v>
      </c>
      <c r="L11" s="3">
        <f>prepare_Himawari!AF12</f>
        <v>1.1184639999999999E-2</v>
      </c>
      <c r="M11" s="3">
        <f>prepare_Himawari!AG12</f>
        <v>4.2764800000000004E-4</v>
      </c>
    </row>
    <row r="12" spans="1:13" x14ac:dyDescent="0.2">
      <c r="A12" t="str">
        <f>prepare_modis!A13</f>
        <v xml:space="preserve">F301    </v>
      </c>
      <c r="B12" s="3">
        <f>prepare_Himawari!V13</f>
        <v>0.17105919999999999</v>
      </c>
      <c r="C12" s="3">
        <f>prepare_Himawari!W13</f>
        <v>4.0297600000000003E-3</v>
      </c>
      <c r="D12" s="3">
        <f>prepare_Himawari!X13</f>
        <v>9.3753599999999988E-4</v>
      </c>
      <c r="E12" s="3">
        <f>prepare_Himawari!Y13</f>
        <v>1.3322879999999999E-2</v>
      </c>
      <c r="F12" s="3">
        <f>prepare_Himawari!Z13</f>
        <v>1.2500480000000001E-3</v>
      </c>
      <c r="G12" s="3">
        <f>prepare_Himawari!AA13</f>
        <v>1.6448000000000001E-2</v>
      </c>
      <c r="H12" s="3">
        <f>prepare_Himawari!AB13</f>
        <v>1.003328E-2</v>
      </c>
      <c r="I12" s="3">
        <f>prepare_Himawari!AC13</f>
        <v>1.0855680000000001E-3</v>
      </c>
      <c r="J12" s="3">
        <f>prepare_Himawari!AD13</f>
        <v>8.5529600000000001E-3</v>
      </c>
      <c r="K12" s="3">
        <f>prepare_Himawari!AE13</f>
        <v>2.5987840000000002</v>
      </c>
      <c r="L12" s="3">
        <f>prepare_Himawari!AF13</f>
        <v>1.1184639999999999E-2</v>
      </c>
      <c r="M12" s="3">
        <f>prepare_Himawari!AG13</f>
        <v>4.2764800000000004E-4</v>
      </c>
    </row>
    <row r="13" spans="1:13" x14ac:dyDescent="0.2">
      <c r="A13" t="str">
        <f>prepare_modis!A14</f>
        <v xml:space="preserve">F400    </v>
      </c>
      <c r="B13" s="3">
        <f>prepare_Himawari!V14</f>
        <v>0.17105919999999999</v>
      </c>
      <c r="C13" s="3">
        <f>prepare_Himawari!W14</f>
        <v>4.0297600000000003E-3</v>
      </c>
      <c r="D13" s="3">
        <f>prepare_Himawari!X14</f>
        <v>9.3753599999999988E-4</v>
      </c>
      <c r="E13" s="3">
        <f>prepare_Himawari!Y14</f>
        <v>1.3322879999999999E-2</v>
      </c>
      <c r="F13" s="3">
        <f>prepare_Himawari!Z14</f>
        <v>1.2500480000000001E-3</v>
      </c>
      <c r="G13" s="3">
        <f>prepare_Himawari!AA14</f>
        <v>1.6448000000000001E-2</v>
      </c>
      <c r="H13" s="3">
        <f>prepare_Himawari!AB14</f>
        <v>1.003328E-2</v>
      </c>
      <c r="I13" s="3">
        <f>prepare_Himawari!AC14</f>
        <v>1.0855680000000001E-3</v>
      </c>
      <c r="J13" s="3">
        <f>prepare_Himawari!AD14</f>
        <v>8.5529600000000001E-3</v>
      </c>
      <c r="K13" s="3">
        <f>prepare_Himawari!AE14</f>
        <v>2.5987840000000002</v>
      </c>
      <c r="L13" s="3">
        <f>prepare_Himawari!AF14</f>
        <v>1.1184639999999999E-2</v>
      </c>
      <c r="M13" s="3">
        <f>prepare_Himawari!AG14</f>
        <v>4.2764800000000004E-4</v>
      </c>
    </row>
    <row r="14" spans="1:13" x14ac:dyDescent="0.2">
      <c r="A14" t="str">
        <f>prepare_modis!A15</f>
        <v xml:space="preserve">F401   </v>
      </c>
      <c r="B14" s="3">
        <f>prepare_Himawari!V15</f>
        <v>0.17105919999999999</v>
      </c>
      <c r="C14" s="3">
        <f>prepare_Himawari!W15</f>
        <v>4.0297600000000003E-3</v>
      </c>
      <c r="D14" s="3">
        <f>prepare_Himawari!X15</f>
        <v>9.3753599999999988E-4</v>
      </c>
      <c r="E14" s="3">
        <f>prepare_Himawari!Y15</f>
        <v>1.3322879999999999E-2</v>
      </c>
      <c r="F14" s="3">
        <f>prepare_Himawari!Z15</f>
        <v>1.2500480000000001E-3</v>
      </c>
      <c r="G14" s="3">
        <f>prepare_Himawari!AA15</f>
        <v>1.6448000000000001E-2</v>
      </c>
      <c r="H14" s="3">
        <f>prepare_Himawari!AB15</f>
        <v>1.003328E-2</v>
      </c>
      <c r="I14" s="3">
        <f>prepare_Himawari!AC15</f>
        <v>1.0855680000000001E-3</v>
      </c>
      <c r="J14" s="3">
        <f>prepare_Himawari!AD15</f>
        <v>8.5529600000000001E-3</v>
      </c>
      <c r="K14" s="3">
        <f>prepare_Himawari!AE15</f>
        <v>2.5987840000000002</v>
      </c>
      <c r="L14" s="3">
        <f>prepare_Himawari!AF15</f>
        <v>1.1184639999999999E-2</v>
      </c>
      <c r="M14" s="3">
        <f>prepare_Himawari!AG15</f>
        <v>4.2764800000000004E-4</v>
      </c>
    </row>
    <row r="15" spans="1:13" x14ac:dyDescent="0.2">
      <c r="A15" t="str">
        <f>prepare_modis!A16</f>
        <v xml:space="preserve">F500    </v>
      </c>
      <c r="B15" s="3">
        <f>prepare_Himawari!V16</f>
        <v>0.17105919999999999</v>
      </c>
      <c r="C15" s="3">
        <f>prepare_Himawari!W16</f>
        <v>4.0297600000000003E-3</v>
      </c>
      <c r="D15" s="3">
        <f>prepare_Himawari!X16</f>
        <v>9.3753599999999988E-4</v>
      </c>
      <c r="E15" s="3">
        <f>prepare_Himawari!Y16</f>
        <v>1.3322879999999999E-2</v>
      </c>
      <c r="F15" s="3">
        <f>prepare_Himawari!Z16</f>
        <v>1.2500480000000001E-3</v>
      </c>
      <c r="G15" s="3">
        <f>prepare_Himawari!AA16</f>
        <v>1.6448000000000001E-2</v>
      </c>
      <c r="H15" s="3">
        <f>prepare_Himawari!AB16</f>
        <v>1.003328E-2</v>
      </c>
      <c r="I15" s="3">
        <f>prepare_Himawari!AC16</f>
        <v>1.0855680000000001E-3</v>
      </c>
      <c r="J15" s="3">
        <f>prepare_Himawari!AD16</f>
        <v>8.5529600000000001E-3</v>
      </c>
      <c r="K15" s="3">
        <f>prepare_Himawari!AE16</f>
        <v>2.5987840000000002</v>
      </c>
      <c r="L15" s="3">
        <f>prepare_Himawari!AF16</f>
        <v>1.1184639999999999E-2</v>
      </c>
      <c r="M15" s="3">
        <f>prepare_Himawari!AG16</f>
        <v>4.2764800000000004E-4</v>
      </c>
    </row>
    <row r="16" spans="1:13" x14ac:dyDescent="0.2">
      <c r="A16" t="str">
        <f>prepare_modis!A17</f>
        <v xml:space="preserve">F501   </v>
      </c>
      <c r="B16" s="3">
        <f>prepare_Himawari!V17</f>
        <v>0.17105919999999999</v>
      </c>
      <c r="C16" s="3">
        <f>prepare_Himawari!W17</f>
        <v>4.0297600000000003E-3</v>
      </c>
      <c r="D16" s="3">
        <f>prepare_Himawari!X17</f>
        <v>9.3753599999999988E-4</v>
      </c>
      <c r="E16" s="3">
        <f>prepare_Himawari!Y17</f>
        <v>1.3322879999999999E-2</v>
      </c>
      <c r="F16" s="3">
        <f>prepare_Himawari!Z17</f>
        <v>1.2500480000000001E-3</v>
      </c>
      <c r="G16" s="3">
        <f>prepare_Himawari!AA17</f>
        <v>1.6448000000000001E-2</v>
      </c>
      <c r="H16" s="3">
        <f>prepare_Himawari!AB17</f>
        <v>1.003328E-2</v>
      </c>
      <c r="I16" s="3">
        <f>prepare_Himawari!AC17</f>
        <v>1.0855680000000001E-3</v>
      </c>
      <c r="J16" s="3">
        <f>prepare_Himawari!AD17</f>
        <v>8.5529600000000001E-3</v>
      </c>
      <c r="K16" s="3">
        <f>prepare_Himawari!AE17</f>
        <v>2.5987840000000002</v>
      </c>
      <c r="L16" s="3">
        <f>prepare_Himawari!AF17</f>
        <v>1.1184639999999999E-2</v>
      </c>
      <c r="M16" s="3">
        <f>prepare_Himawari!AG17</f>
        <v>4.2764800000000004E-4</v>
      </c>
    </row>
    <row r="17" spans="1:13" x14ac:dyDescent="0.2">
      <c r="A17" t="str">
        <f>prepare_modis!A18</f>
        <v xml:space="preserve">F600    </v>
      </c>
      <c r="B17" s="3">
        <f>prepare_Himawari!V18</f>
        <v>0.17105919999999999</v>
      </c>
      <c r="C17" s="3">
        <f>prepare_Himawari!W18</f>
        <v>4.0297600000000003E-3</v>
      </c>
      <c r="D17" s="3">
        <f>prepare_Himawari!X18</f>
        <v>9.3753599999999988E-4</v>
      </c>
      <c r="E17" s="3">
        <f>prepare_Himawari!Y18</f>
        <v>1.3322879999999999E-2</v>
      </c>
      <c r="F17" s="3">
        <f>prepare_Himawari!Z18</f>
        <v>1.2500480000000001E-3</v>
      </c>
      <c r="G17" s="3">
        <f>prepare_Himawari!AA18</f>
        <v>1.6448000000000001E-2</v>
      </c>
      <c r="H17" s="3">
        <f>prepare_Himawari!AB18</f>
        <v>1.003328E-2</v>
      </c>
      <c r="I17" s="3">
        <f>prepare_Himawari!AC18</f>
        <v>1.0855680000000001E-3</v>
      </c>
      <c r="J17" s="3">
        <f>prepare_Himawari!AD18</f>
        <v>8.5529600000000001E-3</v>
      </c>
      <c r="K17" s="3">
        <f>prepare_Himawari!AE18</f>
        <v>2.5987840000000002</v>
      </c>
      <c r="L17" s="3">
        <f>prepare_Himawari!AF18</f>
        <v>1.1184639999999999E-2</v>
      </c>
      <c r="M17" s="3">
        <f>prepare_Himawari!AG18</f>
        <v>4.2764800000000004E-4</v>
      </c>
    </row>
    <row r="18" spans="1:13" x14ac:dyDescent="0.2">
      <c r="A18" t="str">
        <f>prepare_modis!A19</f>
        <v xml:space="preserve">F601   </v>
      </c>
      <c r="B18" s="3">
        <f>prepare_Himawari!V19</f>
        <v>0.17105919999999999</v>
      </c>
      <c r="C18" s="3">
        <f>prepare_Himawari!W19</f>
        <v>4.0297600000000003E-3</v>
      </c>
      <c r="D18" s="3">
        <f>prepare_Himawari!X19</f>
        <v>9.3753599999999988E-4</v>
      </c>
      <c r="E18" s="3">
        <f>prepare_Himawari!Y19</f>
        <v>1.3322879999999999E-2</v>
      </c>
      <c r="F18" s="3">
        <f>prepare_Himawari!Z19</f>
        <v>1.2500480000000001E-3</v>
      </c>
      <c r="G18" s="3">
        <f>prepare_Himawari!AA19</f>
        <v>1.6448000000000001E-2</v>
      </c>
      <c r="H18" s="3">
        <f>prepare_Himawari!AB19</f>
        <v>1.003328E-2</v>
      </c>
      <c r="I18" s="3">
        <f>prepare_Himawari!AC19</f>
        <v>1.0855680000000001E-3</v>
      </c>
      <c r="J18" s="3">
        <f>prepare_Himawari!AD19</f>
        <v>8.5529600000000001E-3</v>
      </c>
      <c r="K18" s="3">
        <f>prepare_Himawari!AE19</f>
        <v>2.5987840000000002</v>
      </c>
      <c r="L18" s="3">
        <f>prepare_Himawari!AF19</f>
        <v>1.1184639999999999E-2</v>
      </c>
      <c r="M18" s="3">
        <f>prepare_Himawari!AG19</f>
        <v>4.2764800000000004E-4</v>
      </c>
    </row>
    <row r="19" spans="1:13" x14ac:dyDescent="0.2">
      <c r="A19" t="str">
        <f>prepare_modis!A20</f>
        <v xml:space="preserve">F700    </v>
      </c>
      <c r="B19" s="3">
        <f>prepare_Himawari!V20</f>
        <v>0.17105919999999999</v>
      </c>
      <c r="C19" s="3">
        <f>prepare_Himawari!W20</f>
        <v>4.0297600000000003E-3</v>
      </c>
      <c r="D19" s="3">
        <f>prepare_Himawari!X20</f>
        <v>9.3753599999999988E-4</v>
      </c>
      <c r="E19" s="3">
        <f>prepare_Himawari!Y20</f>
        <v>1.3322879999999999E-2</v>
      </c>
      <c r="F19" s="3">
        <f>prepare_Himawari!Z20</f>
        <v>1.2500480000000001E-3</v>
      </c>
      <c r="G19" s="3">
        <f>prepare_Himawari!AA20</f>
        <v>1.6448000000000001E-2</v>
      </c>
      <c r="H19" s="3">
        <f>prepare_Himawari!AB20</f>
        <v>1.003328E-2</v>
      </c>
      <c r="I19" s="3">
        <f>prepare_Himawari!AC20</f>
        <v>1.0855680000000001E-3</v>
      </c>
      <c r="J19" s="3">
        <f>prepare_Himawari!AD20</f>
        <v>8.5529600000000001E-3</v>
      </c>
      <c r="K19" s="3">
        <f>prepare_Himawari!AE20</f>
        <v>2.5987840000000002</v>
      </c>
      <c r="L19" s="3">
        <f>prepare_Himawari!AF20</f>
        <v>1.1184639999999999E-2</v>
      </c>
      <c r="M19" s="3">
        <f>prepare_Himawari!AG20</f>
        <v>4.2764800000000004E-4</v>
      </c>
    </row>
    <row r="20" spans="1:13" x14ac:dyDescent="0.2">
      <c r="A20" t="str">
        <f>prepare_modis!A21</f>
        <v xml:space="preserve">F701   </v>
      </c>
      <c r="B20" s="3">
        <f>prepare_Himawari!V21</f>
        <v>0.17105919999999999</v>
      </c>
      <c r="C20" s="3">
        <f>prepare_Himawari!W21</f>
        <v>4.0297600000000003E-3</v>
      </c>
      <c r="D20" s="3">
        <f>prepare_Himawari!X21</f>
        <v>9.3753599999999988E-4</v>
      </c>
      <c r="E20" s="3">
        <f>prepare_Himawari!Y21</f>
        <v>1.3322879999999999E-2</v>
      </c>
      <c r="F20" s="3">
        <f>prepare_Himawari!Z21</f>
        <v>1.2500480000000001E-3</v>
      </c>
      <c r="G20" s="3">
        <f>prepare_Himawari!AA21</f>
        <v>1.6448000000000001E-2</v>
      </c>
      <c r="H20" s="3">
        <f>prepare_Himawari!AB21</f>
        <v>1.003328E-2</v>
      </c>
      <c r="I20" s="3">
        <f>prepare_Himawari!AC21</f>
        <v>1.0855680000000001E-3</v>
      </c>
      <c r="J20" s="3">
        <f>prepare_Himawari!AD21</f>
        <v>8.5529600000000001E-3</v>
      </c>
      <c r="K20" s="3">
        <f>prepare_Himawari!AE21</f>
        <v>2.5987840000000002</v>
      </c>
      <c r="L20" s="3">
        <f>prepare_Himawari!AF21</f>
        <v>1.1184639999999999E-2</v>
      </c>
      <c r="M20" s="3">
        <f>prepare_Himawari!AG21</f>
        <v>4.2764800000000004E-4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zoomScaleNormal="100" workbookViewId="0">
      <selection activeCell="D2" sqref="D2"/>
    </sheetView>
  </sheetViews>
  <sheetFormatPr defaultColWidth="8.5" defaultRowHeight="14.25" x14ac:dyDescent="0.2"/>
  <cols>
    <col min="1" max="1" width="10.375" customWidth="1"/>
    <col min="2" max="2" width="10.5" customWidth="1"/>
    <col min="3" max="3" width="8.25" customWidth="1"/>
    <col min="4" max="4" width="25.75" customWidth="1"/>
    <col min="5" max="5" width="31.75" customWidth="1"/>
    <col min="6" max="6" width="44.375" customWidth="1"/>
    <col min="7" max="7" width="25.375" customWidth="1"/>
    <col min="8" max="8" width="16.25" customWidth="1"/>
    <col min="9" max="9" width="10.625" customWidth="1"/>
    <col min="10" max="10" width="32.125" customWidth="1"/>
    <col min="11" max="11" width="16.625" customWidth="1"/>
    <col min="12" max="12" width="22" customWidth="1"/>
    <col min="13" max="13" width="15.625" customWidth="1"/>
  </cols>
  <sheetData>
    <row r="1" spans="1:13" ht="18" x14ac:dyDescent="0.25">
      <c r="A1" s="4" t="s">
        <v>14</v>
      </c>
      <c r="B1" s="5" t="s">
        <v>15</v>
      </c>
      <c r="C1" s="4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M1" s="6" t="s">
        <v>25</v>
      </c>
    </row>
    <row r="2" spans="1:13" x14ac:dyDescent="0.2">
      <c r="A2" s="8" t="s">
        <v>1</v>
      </c>
      <c r="B2">
        <v>1</v>
      </c>
      <c r="C2" s="8"/>
      <c r="D2" s="3">
        <f>0.375*0.375</f>
        <v>0.140625</v>
      </c>
      <c r="E2" s="3">
        <f>713/0.0016/1000</f>
        <v>445.625</v>
      </c>
      <c r="F2" s="3">
        <f>D2*E2*B2</f>
        <v>62.666015625</v>
      </c>
      <c r="G2" s="3">
        <v>2.2799999999999998</v>
      </c>
      <c r="H2" s="3">
        <v>0.85</v>
      </c>
      <c r="I2" s="3">
        <v>0.9</v>
      </c>
      <c r="J2" s="9">
        <f>F2*G2*H2*I2</f>
        <v>109.30206445312498</v>
      </c>
      <c r="K2" s="3">
        <v>3.88</v>
      </c>
      <c r="L2" s="3">
        <f>J2*K2/1000</f>
        <v>0.42409201007812491</v>
      </c>
      <c r="M2" s="10" t="s">
        <v>1</v>
      </c>
    </row>
    <row r="3" spans="1:13" x14ac:dyDescent="0.2">
      <c r="K3">
        <v>9.4</v>
      </c>
      <c r="L3">
        <f t="shared" ref="L3:L13" si="0">K3*$J$2/1000</f>
        <v>1.0274394058593748</v>
      </c>
      <c r="M3" s="10" t="s">
        <v>2</v>
      </c>
    </row>
    <row r="4" spans="1:13" x14ac:dyDescent="0.2">
      <c r="K4">
        <v>97</v>
      </c>
      <c r="L4">
        <f t="shared" si="0"/>
        <v>10.602300251953123</v>
      </c>
      <c r="M4" s="10" t="s">
        <v>3</v>
      </c>
    </row>
    <row r="5" spans="1:13" x14ac:dyDescent="0.2">
      <c r="K5">
        <v>1150</v>
      </c>
      <c r="L5">
        <f t="shared" si="0"/>
        <v>125.69737412109373</v>
      </c>
      <c r="M5" s="10" t="s">
        <v>4</v>
      </c>
    </row>
    <row r="6" spans="1:13" x14ac:dyDescent="0.2">
      <c r="K6">
        <v>0.53</v>
      </c>
      <c r="L6">
        <f t="shared" si="0"/>
        <v>5.7930094160156244E-2</v>
      </c>
      <c r="M6" s="10" t="s">
        <v>5</v>
      </c>
    </row>
    <row r="7" spans="1:13" x14ac:dyDescent="0.2">
      <c r="K7">
        <v>3.1</v>
      </c>
      <c r="L7">
        <f t="shared" si="0"/>
        <v>0.33883639980468744</v>
      </c>
      <c r="M7" s="10" t="s">
        <v>6</v>
      </c>
    </row>
    <row r="8" spans="1:13" x14ac:dyDescent="0.2">
      <c r="K8">
        <v>0.51</v>
      </c>
      <c r="L8">
        <f t="shared" si="0"/>
        <v>5.5744052871093741E-2</v>
      </c>
      <c r="M8" s="10" t="s">
        <v>7</v>
      </c>
    </row>
    <row r="9" spans="1:13" x14ac:dyDescent="0.2">
      <c r="K9">
        <v>1.44</v>
      </c>
      <c r="L9">
        <f t="shared" si="0"/>
        <v>0.15739497281249995</v>
      </c>
      <c r="M9" s="10" t="s">
        <v>26</v>
      </c>
    </row>
    <row r="10" spans="1:13" x14ac:dyDescent="0.2">
      <c r="K10">
        <v>4.0999999999999996</v>
      </c>
      <c r="L10">
        <f t="shared" si="0"/>
        <v>0.4481384642578124</v>
      </c>
      <c r="M10" s="10" t="s">
        <v>9</v>
      </c>
    </row>
    <row r="11" spans="1:13" x14ac:dyDescent="0.2">
      <c r="K11">
        <v>9.59</v>
      </c>
      <c r="L11">
        <f t="shared" si="0"/>
        <v>1.0482067981054686</v>
      </c>
      <c r="M11" s="10" t="s">
        <v>10</v>
      </c>
    </row>
    <row r="12" spans="1:13" x14ac:dyDescent="0.2">
      <c r="K12">
        <v>7</v>
      </c>
      <c r="L12">
        <f t="shared" si="0"/>
        <v>0.76511445117187482</v>
      </c>
      <c r="M12" s="10" t="s">
        <v>11</v>
      </c>
    </row>
    <row r="13" spans="1:13" x14ac:dyDescent="0.2">
      <c r="K13">
        <v>7.0000000000000007E-2</v>
      </c>
      <c r="L13">
        <f t="shared" si="0"/>
        <v>7.6511445117187493E-3</v>
      </c>
      <c r="M13" s="10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1"/>
  <sheetViews>
    <sheetView zoomScaleNormal="100" workbookViewId="0">
      <selection activeCell="C4" sqref="C4"/>
    </sheetView>
  </sheetViews>
  <sheetFormatPr defaultColWidth="8.5" defaultRowHeight="14.25" x14ac:dyDescent="0.2"/>
  <cols>
    <col min="22" max="30" width="9.125" customWidth="1"/>
    <col min="31" max="31" width="9.5" customWidth="1"/>
    <col min="32" max="33" width="9.125" customWidth="1"/>
  </cols>
  <sheetData>
    <row r="1" spans="1:33" x14ac:dyDescent="0.2">
      <c r="A1" s="11"/>
      <c r="B1" s="12" t="s">
        <v>27</v>
      </c>
      <c r="C1" s="2" t="s">
        <v>28</v>
      </c>
      <c r="D1" s="2"/>
      <c r="E1" s="2"/>
      <c r="F1" s="2"/>
      <c r="G1" s="2"/>
      <c r="H1" s="2"/>
      <c r="I1" s="2"/>
      <c r="J1" s="1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30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7.25" x14ac:dyDescent="0.2">
      <c r="A2" s="11" t="s">
        <v>31</v>
      </c>
      <c r="B2" s="12"/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3" t="s">
        <v>3</v>
      </c>
      <c r="K2" s="13" t="s">
        <v>39</v>
      </c>
      <c r="L2" s="13" t="s">
        <v>40</v>
      </c>
      <c r="M2" s="13" t="s">
        <v>11</v>
      </c>
      <c r="N2" s="13" t="s">
        <v>41</v>
      </c>
      <c r="O2" s="13" t="s">
        <v>42</v>
      </c>
      <c r="P2" s="13" t="s">
        <v>43</v>
      </c>
      <c r="Q2" s="13" t="s">
        <v>5</v>
      </c>
      <c r="R2" s="13" t="s">
        <v>6</v>
      </c>
      <c r="S2" s="13" t="s">
        <v>44</v>
      </c>
      <c r="T2" s="13" t="s">
        <v>45</v>
      </c>
      <c r="U2" s="13" t="s">
        <v>46</v>
      </c>
      <c r="V2" s="13" t="s">
        <v>3</v>
      </c>
      <c r="W2" s="13" t="s">
        <v>39</v>
      </c>
      <c r="X2" s="13" t="s">
        <v>40</v>
      </c>
      <c r="Y2" s="13" t="s">
        <v>11</v>
      </c>
      <c r="Z2" s="13" t="s">
        <v>41</v>
      </c>
      <c r="AA2" s="13" t="s">
        <v>42</v>
      </c>
      <c r="AB2" s="13" t="s">
        <v>43</v>
      </c>
      <c r="AC2" s="13" t="s">
        <v>5</v>
      </c>
      <c r="AD2" s="13" t="s">
        <v>6</v>
      </c>
      <c r="AE2" s="13" t="s">
        <v>44</v>
      </c>
      <c r="AF2" s="13" t="s">
        <v>45</v>
      </c>
      <c r="AG2" s="13" t="s">
        <v>46</v>
      </c>
    </row>
    <row r="3" spans="1:33" x14ac:dyDescent="0.2">
      <c r="A3" s="11" t="s">
        <v>13</v>
      </c>
      <c r="B3" s="14" t="s">
        <v>47</v>
      </c>
      <c r="C3" s="11">
        <v>3</v>
      </c>
      <c r="D3" s="11">
        <v>1</v>
      </c>
      <c r="E3" s="11">
        <f t="shared" ref="E3:E21" si="0">0.325*0.325</f>
        <v>0.10562500000000001</v>
      </c>
      <c r="F3" s="11">
        <v>397500</v>
      </c>
      <c r="G3" s="15">
        <v>2.2799999999999998</v>
      </c>
      <c r="H3" s="15">
        <v>0.85</v>
      </c>
      <c r="I3" s="15">
        <v>0.9</v>
      </c>
      <c r="J3" s="16">
        <v>39.799999999999997</v>
      </c>
      <c r="K3" s="16">
        <v>2.34</v>
      </c>
      <c r="L3" s="16">
        <v>0.51</v>
      </c>
      <c r="M3" s="16">
        <v>7</v>
      </c>
      <c r="N3" s="16">
        <v>4.0999999999999996</v>
      </c>
      <c r="O3" s="16">
        <v>9.4</v>
      </c>
      <c r="P3" s="16">
        <v>8.3000000000000007</v>
      </c>
      <c r="Q3" s="16">
        <v>0.56000000000000005</v>
      </c>
      <c r="R3" s="16">
        <v>3.1</v>
      </c>
      <c r="S3" s="16">
        <v>1177</v>
      </c>
      <c r="T3" s="16">
        <v>9.6</v>
      </c>
      <c r="U3" s="16">
        <v>0.26</v>
      </c>
      <c r="V3" s="15">
        <f t="shared" ref="V3:AG6" si="1">$C3*$D3*$E3*$F3*$G3*$H3*$I3*J3/1000</f>
        <v>8743.8855391875004</v>
      </c>
      <c r="W3" s="15">
        <f t="shared" si="1"/>
        <v>514.08774275625001</v>
      </c>
      <c r="X3" s="15">
        <f t="shared" si="1"/>
        <v>112.04476444687501</v>
      </c>
      <c r="Y3" s="15">
        <f t="shared" si="1"/>
        <v>1537.8693159375</v>
      </c>
      <c r="Z3" s="15">
        <f t="shared" si="1"/>
        <v>900.75202790624996</v>
      </c>
      <c r="AA3" s="15">
        <f t="shared" si="1"/>
        <v>2065.1387956875001</v>
      </c>
      <c r="AB3" s="15">
        <f t="shared" si="1"/>
        <v>1823.4736174687503</v>
      </c>
      <c r="AC3" s="15">
        <f t="shared" si="1"/>
        <v>123.02954527500003</v>
      </c>
      <c r="AD3" s="15">
        <f t="shared" si="1"/>
        <v>681.05641134375003</v>
      </c>
      <c r="AE3" s="15">
        <f t="shared" si="1"/>
        <v>258581.74069406252</v>
      </c>
      <c r="AF3" s="15">
        <f t="shared" si="1"/>
        <v>2109.0779190000003</v>
      </c>
      <c r="AG3" s="15">
        <f t="shared" si="1"/>
        <v>57.120860306250002</v>
      </c>
    </row>
    <row r="4" spans="1:33" x14ac:dyDescent="0.2">
      <c r="A4" s="11" t="s">
        <v>48</v>
      </c>
      <c r="B4" s="14" t="s">
        <v>49</v>
      </c>
      <c r="C4" s="11">
        <v>1</v>
      </c>
      <c r="D4" s="11">
        <v>1</v>
      </c>
      <c r="E4" s="11">
        <f t="shared" si="0"/>
        <v>0.10562500000000001</v>
      </c>
      <c r="F4" s="11">
        <v>2155625</v>
      </c>
      <c r="G4" s="15">
        <v>0.4</v>
      </c>
      <c r="H4" s="15">
        <v>0.71</v>
      </c>
      <c r="I4" s="15">
        <v>0.9</v>
      </c>
      <c r="J4" s="16">
        <v>40.5</v>
      </c>
      <c r="K4" s="16">
        <v>2.42</v>
      </c>
      <c r="L4" s="16">
        <v>0.44</v>
      </c>
      <c r="M4" s="16">
        <v>10</v>
      </c>
      <c r="N4" s="16">
        <v>0.68</v>
      </c>
      <c r="O4" s="16">
        <v>4.3</v>
      </c>
      <c r="P4" s="16">
        <v>4.0999999999999996</v>
      </c>
      <c r="Q4" s="16">
        <v>0.95</v>
      </c>
      <c r="R4" s="16">
        <v>2.2000000000000002</v>
      </c>
      <c r="S4" s="16">
        <v>1350</v>
      </c>
      <c r="T4" s="16">
        <v>4.4000000000000004</v>
      </c>
      <c r="U4" s="16">
        <v>0.26</v>
      </c>
      <c r="V4" s="15">
        <f t="shared" si="1"/>
        <v>2356.9795061718755</v>
      </c>
      <c r="W4" s="15">
        <f t="shared" si="1"/>
        <v>140.836800121875</v>
      </c>
      <c r="X4" s="15">
        <f t="shared" si="1"/>
        <v>25.606690931250007</v>
      </c>
      <c r="Y4" s="15">
        <f t="shared" si="1"/>
        <v>581.97024843750012</v>
      </c>
      <c r="Z4" s="15">
        <f t="shared" si="1"/>
        <v>39.573976893750014</v>
      </c>
      <c r="AA4" s="15">
        <f t="shared" si="1"/>
        <v>250.24720682812506</v>
      </c>
      <c r="AB4" s="15">
        <f t="shared" si="1"/>
        <v>238.60780185937503</v>
      </c>
      <c r="AC4" s="15">
        <f t="shared" si="1"/>
        <v>55.287173601562507</v>
      </c>
      <c r="AD4" s="15">
        <f t="shared" si="1"/>
        <v>128.03345465625003</v>
      </c>
      <c r="AE4" s="15">
        <f t="shared" si="1"/>
        <v>78565.983539062508</v>
      </c>
      <c r="AF4" s="15">
        <f t="shared" si="1"/>
        <v>256.06690931250006</v>
      </c>
      <c r="AG4" s="15">
        <f t="shared" si="1"/>
        <v>15.131226459375004</v>
      </c>
    </row>
    <row r="5" spans="1:33" x14ac:dyDescent="0.2">
      <c r="A5" s="11" t="s">
        <v>50</v>
      </c>
      <c r="B5" s="14" t="s">
        <v>51</v>
      </c>
      <c r="C5" s="11">
        <v>1</v>
      </c>
      <c r="D5" s="11">
        <v>1</v>
      </c>
      <c r="E5" s="11">
        <f t="shared" si="0"/>
        <v>0.10562500000000001</v>
      </c>
      <c r="F5" s="11">
        <v>1355625</v>
      </c>
      <c r="G5" s="15">
        <v>1.84</v>
      </c>
      <c r="H5" s="15">
        <v>0.5</v>
      </c>
      <c r="I5" s="15">
        <v>0.6</v>
      </c>
      <c r="J5" s="16">
        <v>40.1</v>
      </c>
      <c r="K5" s="16">
        <v>2.38</v>
      </c>
      <c r="L5" s="16">
        <v>0.22</v>
      </c>
      <c r="M5" s="16">
        <v>2.2000000000000002</v>
      </c>
      <c r="N5" s="16">
        <v>1</v>
      </c>
      <c r="O5" s="16">
        <v>4</v>
      </c>
      <c r="P5" s="16">
        <v>3.8</v>
      </c>
      <c r="Q5" s="16">
        <v>0.78</v>
      </c>
      <c r="R5" s="16">
        <v>3.3</v>
      </c>
      <c r="S5" s="16">
        <v>1130</v>
      </c>
      <c r="T5" s="16">
        <v>0.4</v>
      </c>
      <c r="U5" s="16">
        <v>0.26</v>
      </c>
      <c r="V5" s="15">
        <f t="shared" si="1"/>
        <v>3169.4925965625002</v>
      </c>
      <c r="W5" s="15">
        <f t="shared" si="1"/>
        <v>188.1145231875</v>
      </c>
      <c r="X5" s="15">
        <f t="shared" si="1"/>
        <v>17.388737437500001</v>
      </c>
      <c r="Y5" s="15">
        <f t="shared" si="1"/>
        <v>173.88737437500001</v>
      </c>
      <c r="Z5" s="15">
        <f t="shared" si="1"/>
        <v>79.039715624999999</v>
      </c>
      <c r="AA5" s="15">
        <f t="shared" si="1"/>
        <v>316.1588625</v>
      </c>
      <c r="AB5" s="15">
        <f t="shared" si="1"/>
        <v>300.35091937499999</v>
      </c>
      <c r="AC5" s="15">
        <f t="shared" si="1"/>
        <v>61.650978187499994</v>
      </c>
      <c r="AD5" s="15">
        <f t="shared" si="1"/>
        <v>260.83106156249994</v>
      </c>
      <c r="AE5" s="15">
        <f t="shared" si="1"/>
        <v>89314.878656250003</v>
      </c>
      <c r="AF5" s="15">
        <f t="shared" si="1"/>
        <v>31.615886249999999</v>
      </c>
      <c r="AG5" s="15">
        <f t="shared" si="1"/>
        <v>20.550326062500002</v>
      </c>
    </row>
    <row r="6" spans="1:33" x14ac:dyDescent="0.2">
      <c r="A6" s="11" t="s">
        <v>52</v>
      </c>
      <c r="B6" s="14" t="s">
        <v>53</v>
      </c>
      <c r="C6" s="11">
        <v>1</v>
      </c>
      <c r="D6" s="11">
        <v>1</v>
      </c>
      <c r="E6" s="11">
        <f t="shared" si="0"/>
        <v>0.10562500000000001</v>
      </c>
      <c r="F6" s="11">
        <v>437500</v>
      </c>
      <c r="G6" s="15">
        <v>0.4</v>
      </c>
      <c r="H6" s="15">
        <v>0.71</v>
      </c>
      <c r="I6" s="15">
        <v>0.9</v>
      </c>
      <c r="J6" s="16">
        <v>40.1</v>
      </c>
      <c r="K6" s="16">
        <v>2.38</v>
      </c>
      <c r="L6" s="16">
        <v>0.22</v>
      </c>
      <c r="M6" s="16">
        <v>7</v>
      </c>
      <c r="N6" s="16">
        <v>1.3</v>
      </c>
      <c r="O6" s="16">
        <v>4</v>
      </c>
      <c r="P6" s="16">
        <v>3.9</v>
      </c>
      <c r="Q6" s="16">
        <v>0.47</v>
      </c>
      <c r="R6" s="16">
        <v>0.7</v>
      </c>
      <c r="S6" s="16">
        <v>1130</v>
      </c>
      <c r="T6" s="16">
        <v>4.5999999999999996</v>
      </c>
      <c r="U6" s="16">
        <v>0.26</v>
      </c>
      <c r="V6" s="15">
        <f t="shared" si="1"/>
        <v>473.64177656250013</v>
      </c>
      <c r="W6" s="15">
        <f t="shared" si="1"/>
        <v>28.111407187500003</v>
      </c>
      <c r="X6" s="15">
        <f t="shared" si="1"/>
        <v>2.5985334375000004</v>
      </c>
      <c r="Y6" s="15">
        <f t="shared" si="1"/>
        <v>82.680609375000017</v>
      </c>
      <c r="Z6" s="15">
        <f t="shared" si="1"/>
        <v>15.354970312500003</v>
      </c>
      <c r="AA6" s="15">
        <f t="shared" si="1"/>
        <v>47.246062500000008</v>
      </c>
      <c r="AB6" s="15">
        <f t="shared" si="1"/>
        <v>46.064910937500002</v>
      </c>
      <c r="AC6" s="15">
        <f t="shared" si="1"/>
        <v>5.55141234375</v>
      </c>
      <c r="AD6" s="15">
        <f t="shared" si="1"/>
        <v>8.2680609374999996</v>
      </c>
      <c r="AE6" s="15">
        <f t="shared" si="1"/>
        <v>13347.012656250003</v>
      </c>
      <c r="AF6" s="15">
        <f t="shared" si="1"/>
        <v>54.332971875000005</v>
      </c>
      <c r="AG6" s="15">
        <f t="shared" si="1"/>
        <v>3.0709940625000005</v>
      </c>
    </row>
    <row r="7" spans="1:33" x14ac:dyDescent="0.2">
      <c r="A7" s="11" t="s">
        <v>54</v>
      </c>
      <c r="B7" s="14" t="s">
        <v>55</v>
      </c>
      <c r="C7" s="11">
        <v>1</v>
      </c>
      <c r="D7" s="11">
        <v>1</v>
      </c>
      <c r="E7" s="11">
        <f t="shared" si="0"/>
        <v>0.10562500000000001</v>
      </c>
      <c r="F7" s="2">
        <v>0.51400000000000001</v>
      </c>
      <c r="G7" s="2"/>
      <c r="H7" s="2"/>
      <c r="I7" s="11">
        <v>0.8</v>
      </c>
      <c r="J7" s="16">
        <v>104</v>
      </c>
      <c r="K7" s="16">
        <v>2.4500000000000002</v>
      </c>
      <c r="L7" s="16">
        <v>0.56999999999999995</v>
      </c>
      <c r="M7" s="16">
        <v>8.1</v>
      </c>
      <c r="N7" s="16">
        <v>0.76</v>
      </c>
      <c r="O7" s="16">
        <v>10</v>
      </c>
      <c r="P7" s="16">
        <v>6.1</v>
      </c>
      <c r="Q7" s="16">
        <v>0.66</v>
      </c>
      <c r="R7" s="16">
        <v>5.2</v>
      </c>
      <c r="S7" s="16">
        <v>1580</v>
      </c>
      <c r="T7" s="16">
        <v>6.8</v>
      </c>
      <c r="U7" s="16">
        <v>0.26</v>
      </c>
      <c r="V7" s="11">
        <f t="shared" ref="V7:V21" si="2">$C7*$D7*$E7*$F7*$I7*J7/1000</f>
        <v>4.5170320000000007E-3</v>
      </c>
      <c r="W7" s="11">
        <f t="shared" ref="W7:W21" si="3">$C7*$D7*$E7*$F7*$I7*K7/1000</f>
        <v>1.0641085000000002E-4</v>
      </c>
      <c r="X7" s="11">
        <f t="shared" ref="X7:X21" si="4">$C7*$D7*$E7*$F7*$I7*L7/1000</f>
        <v>2.4756810000000001E-5</v>
      </c>
      <c r="Y7" s="11">
        <f t="shared" ref="Y7:Y21" si="5">$C7*$D7*$E7*$F7*$I7*M7/1000</f>
        <v>3.5180730000000004E-4</v>
      </c>
      <c r="Z7" s="11">
        <f t="shared" ref="Z7:Z21" si="6">$C7*$D7*$E7*$F7*$I7*N7/1000</f>
        <v>3.3009080000000001E-5</v>
      </c>
      <c r="AA7" s="11">
        <f t="shared" ref="AA7:AA21" si="7">$C7*$D7*$E7*$F7*$I7*O7/1000</f>
        <v>4.3433000000000002E-4</v>
      </c>
      <c r="AB7" s="11">
        <f t="shared" ref="AB7:AB21" si="8">$C7*$D7*$E7*$F7*$I7*P7/1000</f>
        <v>2.6494130000000003E-4</v>
      </c>
      <c r="AC7" s="11">
        <f t="shared" ref="AC7:AC21" si="9">$C7*$D7*$E7*$F7*$I7*Q7/1000</f>
        <v>2.8665780000000005E-5</v>
      </c>
      <c r="AD7" s="11">
        <f t="shared" ref="AD7:AD21" si="10">$C7*$D7*$E7*$F7*$I7*R7/1000</f>
        <v>2.2585160000000005E-4</v>
      </c>
      <c r="AE7" s="11">
        <f t="shared" ref="AE7:AE21" si="11">$C7*$D7*$E7*$F7*$I7*S7/1000</f>
        <v>6.8624140000000014E-2</v>
      </c>
      <c r="AF7" s="11">
        <f t="shared" ref="AF7:AF21" si="12">$C7*$D7*$E7*$F7*$I7*T7/1000</f>
        <v>2.9534440000000004E-4</v>
      </c>
      <c r="AG7" s="11">
        <f t="shared" ref="AG7:AG21" si="13">$C7*$D7*$E7*$F7*$I7*U7/1000</f>
        <v>1.1292580000000001E-5</v>
      </c>
    </row>
    <row r="8" spans="1:33" x14ac:dyDescent="0.2">
      <c r="A8" s="17" t="s">
        <v>56</v>
      </c>
      <c r="B8" s="14" t="s">
        <v>57</v>
      </c>
      <c r="C8" s="11">
        <v>1</v>
      </c>
      <c r="D8" s="11">
        <v>1</v>
      </c>
      <c r="E8" s="11">
        <f t="shared" si="0"/>
        <v>0.10562500000000001</v>
      </c>
      <c r="F8" s="2">
        <v>0.51400000000000001</v>
      </c>
      <c r="G8" s="2"/>
      <c r="H8" s="2"/>
      <c r="I8" s="11">
        <v>0.8</v>
      </c>
      <c r="J8" s="16">
        <v>104</v>
      </c>
      <c r="K8" s="16">
        <v>2.4500000000000002</v>
      </c>
      <c r="L8" s="16">
        <v>0.56999999999999995</v>
      </c>
      <c r="M8" s="16">
        <v>8.1</v>
      </c>
      <c r="N8" s="16">
        <v>0.76</v>
      </c>
      <c r="O8" s="16">
        <v>10</v>
      </c>
      <c r="P8" s="16">
        <v>6.1</v>
      </c>
      <c r="Q8" s="16">
        <v>0.66</v>
      </c>
      <c r="R8" s="16">
        <v>5.2</v>
      </c>
      <c r="S8" s="16">
        <v>1580</v>
      </c>
      <c r="T8" s="16">
        <v>6.8</v>
      </c>
      <c r="U8" s="16">
        <v>0.26</v>
      </c>
      <c r="V8" s="11">
        <f t="shared" si="2"/>
        <v>4.5170320000000007E-3</v>
      </c>
      <c r="W8" s="11">
        <f t="shared" si="3"/>
        <v>1.0641085000000002E-4</v>
      </c>
      <c r="X8" s="11">
        <f t="shared" si="4"/>
        <v>2.4756810000000001E-5</v>
      </c>
      <c r="Y8" s="11">
        <f t="shared" si="5"/>
        <v>3.5180730000000004E-4</v>
      </c>
      <c r="Z8" s="11">
        <f t="shared" si="6"/>
        <v>3.3009080000000001E-5</v>
      </c>
      <c r="AA8" s="11">
        <f t="shared" si="7"/>
        <v>4.3433000000000002E-4</v>
      </c>
      <c r="AB8" s="11">
        <f t="shared" si="8"/>
        <v>2.6494130000000003E-4</v>
      </c>
      <c r="AC8" s="11">
        <f t="shared" si="9"/>
        <v>2.8665780000000005E-5</v>
      </c>
      <c r="AD8" s="11">
        <f t="shared" si="10"/>
        <v>2.2585160000000005E-4</v>
      </c>
      <c r="AE8" s="11">
        <f t="shared" si="11"/>
        <v>6.8624140000000014E-2</v>
      </c>
      <c r="AF8" s="11">
        <f t="shared" si="12"/>
        <v>2.9534440000000004E-4</v>
      </c>
      <c r="AG8" s="11">
        <f t="shared" si="13"/>
        <v>1.1292580000000001E-5</v>
      </c>
    </row>
    <row r="9" spans="1:33" x14ac:dyDescent="0.2">
      <c r="A9" s="18" t="s">
        <v>58</v>
      </c>
      <c r="B9" s="14" t="s">
        <v>57</v>
      </c>
      <c r="C9" s="11">
        <v>1</v>
      </c>
      <c r="D9" s="11">
        <v>1</v>
      </c>
      <c r="E9" s="11">
        <f t="shared" si="0"/>
        <v>0.10562500000000001</v>
      </c>
      <c r="F9" s="2">
        <v>0.51400000000000001</v>
      </c>
      <c r="G9" s="2"/>
      <c r="H9" s="2"/>
      <c r="I9" s="11">
        <v>0.8</v>
      </c>
      <c r="J9" s="16">
        <v>104</v>
      </c>
      <c r="K9" s="16">
        <v>2.4500000000000002</v>
      </c>
      <c r="L9" s="16">
        <v>0.56999999999999995</v>
      </c>
      <c r="M9" s="16">
        <v>8.1</v>
      </c>
      <c r="N9" s="16">
        <v>0.76</v>
      </c>
      <c r="O9" s="16">
        <v>10</v>
      </c>
      <c r="P9" s="16">
        <v>6.1</v>
      </c>
      <c r="Q9" s="16">
        <v>0.66</v>
      </c>
      <c r="R9" s="16">
        <v>5.2</v>
      </c>
      <c r="S9" s="16">
        <v>1580</v>
      </c>
      <c r="T9" s="16">
        <v>6.8</v>
      </c>
      <c r="U9" s="16">
        <v>0.26</v>
      </c>
      <c r="V9" s="11">
        <f t="shared" si="2"/>
        <v>4.5170320000000007E-3</v>
      </c>
      <c r="W9" s="11">
        <f t="shared" si="3"/>
        <v>1.0641085000000002E-4</v>
      </c>
      <c r="X9" s="11">
        <f t="shared" si="4"/>
        <v>2.4756810000000001E-5</v>
      </c>
      <c r="Y9" s="11">
        <f t="shared" si="5"/>
        <v>3.5180730000000004E-4</v>
      </c>
      <c r="Z9" s="11">
        <f t="shared" si="6"/>
        <v>3.3009080000000001E-5</v>
      </c>
      <c r="AA9" s="11">
        <f t="shared" si="7"/>
        <v>4.3433000000000002E-4</v>
      </c>
      <c r="AB9" s="11">
        <f t="shared" si="8"/>
        <v>2.6494130000000003E-4</v>
      </c>
      <c r="AC9" s="11">
        <f t="shared" si="9"/>
        <v>2.8665780000000005E-5</v>
      </c>
      <c r="AD9" s="11">
        <f t="shared" si="10"/>
        <v>2.2585160000000005E-4</v>
      </c>
      <c r="AE9" s="11">
        <f t="shared" si="11"/>
        <v>6.8624140000000014E-2</v>
      </c>
      <c r="AF9" s="11">
        <f t="shared" si="12"/>
        <v>2.9534440000000004E-4</v>
      </c>
      <c r="AG9" s="11">
        <f t="shared" si="13"/>
        <v>1.1292580000000001E-5</v>
      </c>
    </row>
    <row r="10" spans="1:33" x14ac:dyDescent="0.2">
      <c r="A10" s="18" t="s">
        <v>59</v>
      </c>
      <c r="B10" s="14" t="s">
        <v>57</v>
      </c>
      <c r="C10" s="11">
        <v>1</v>
      </c>
      <c r="D10" s="11">
        <v>1</v>
      </c>
      <c r="E10" s="11">
        <f t="shared" si="0"/>
        <v>0.10562500000000001</v>
      </c>
      <c r="F10" s="2">
        <v>0.51400000000000001</v>
      </c>
      <c r="G10" s="2"/>
      <c r="H10" s="2"/>
      <c r="I10" s="11">
        <v>0.8</v>
      </c>
      <c r="J10" s="16">
        <v>104</v>
      </c>
      <c r="K10" s="16">
        <v>2.4500000000000002</v>
      </c>
      <c r="L10" s="16">
        <v>0.56999999999999995</v>
      </c>
      <c r="M10" s="16">
        <v>8.1</v>
      </c>
      <c r="N10" s="16">
        <v>0.76</v>
      </c>
      <c r="O10" s="16">
        <v>10</v>
      </c>
      <c r="P10" s="16">
        <v>6.1</v>
      </c>
      <c r="Q10" s="16">
        <v>0.66</v>
      </c>
      <c r="R10" s="16">
        <v>5.2</v>
      </c>
      <c r="S10" s="16">
        <v>1580</v>
      </c>
      <c r="T10" s="16">
        <v>6.8</v>
      </c>
      <c r="U10" s="16">
        <v>0.26</v>
      </c>
      <c r="V10" s="11">
        <f t="shared" si="2"/>
        <v>4.5170320000000007E-3</v>
      </c>
      <c r="W10" s="11">
        <f t="shared" si="3"/>
        <v>1.0641085000000002E-4</v>
      </c>
      <c r="X10" s="11">
        <f t="shared" si="4"/>
        <v>2.4756810000000001E-5</v>
      </c>
      <c r="Y10" s="11">
        <f t="shared" si="5"/>
        <v>3.5180730000000004E-4</v>
      </c>
      <c r="Z10" s="11">
        <f t="shared" si="6"/>
        <v>3.3009080000000001E-5</v>
      </c>
      <c r="AA10" s="11">
        <f t="shared" si="7"/>
        <v>4.3433000000000002E-4</v>
      </c>
      <c r="AB10" s="11">
        <f t="shared" si="8"/>
        <v>2.6494130000000003E-4</v>
      </c>
      <c r="AC10" s="11">
        <f t="shared" si="9"/>
        <v>2.8665780000000005E-5</v>
      </c>
      <c r="AD10" s="11">
        <f t="shared" si="10"/>
        <v>2.2585160000000005E-4</v>
      </c>
      <c r="AE10" s="11">
        <f t="shared" si="11"/>
        <v>6.8624140000000014E-2</v>
      </c>
      <c r="AF10" s="11">
        <f t="shared" si="12"/>
        <v>2.9534440000000004E-4</v>
      </c>
      <c r="AG10" s="11">
        <f t="shared" si="13"/>
        <v>1.1292580000000001E-5</v>
      </c>
    </row>
    <row r="11" spans="1:33" x14ac:dyDescent="0.2">
      <c r="A11" s="18" t="s">
        <v>60</v>
      </c>
      <c r="B11" s="14" t="s">
        <v>57</v>
      </c>
      <c r="C11" s="11">
        <v>1</v>
      </c>
      <c r="D11" s="11">
        <v>1</v>
      </c>
      <c r="E11" s="11">
        <f t="shared" si="0"/>
        <v>0.10562500000000001</v>
      </c>
      <c r="F11" s="2">
        <v>0.51400000000000001</v>
      </c>
      <c r="G11" s="2"/>
      <c r="H11" s="2"/>
      <c r="I11" s="11">
        <v>0.8</v>
      </c>
      <c r="J11" s="16">
        <v>104</v>
      </c>
      <c r="K11" s="16">
        <v>2.4500000000000002</v>
      </c>
      <c r="L11" s="16">
        <v>0.56999999999999995</v>
      </c>
      <c r="M11" s="16">
        <v>8.1</v>
      </c>
      <c r="N11" s="16">
        <v>0.76</v>
      </c>
      <c r="O11" s="16">
        <v>10</v>
      </c>
      <c r="P11" s="16">
        <v>6.1</v>
      </c>
      <c r="Q11" s="16">
        <v>0.66</v>
      </c>
      <c r="R11" s="16">
        <v>5.2</v>
      </c>
      <c r="S11" s="16">
        <v>1580</v>
      </c>
      <c r="T11" s="16">
        <v>6.8</v>
      </c>
      <c r="U11" s="16">
        <v>0.26</v>
      </c>
      <c r="V11" s="11">
        <f t="shared" si="2"/>
        <v>4.5170320000000007E-3</v>
      </c>
      <c r="W11" s="11">
        <f t="shared" si="3"/>
        <v>1.0641085000000002E-4</v>
      </c>
      <c r="X11" s="11">
        <f t="shared" si="4"/>
        <v>2.4756810000000001E-5</v>
      </c>
      <c r="Y11" s="11">
        <f t="shared" si="5"/>
        <v>3.5180730000000004E-4</v>
      </c>
      <c r="Z11" s="11">
        <f t="shared" si="6"/>
        <v>3.3009080000000001E-5</v>
      </c>
      <c r="AA11" s="11">
        <f t="shared" si="7"/>
        <v>4.3433000000000002E-4</v>
      </c>
      <c r="AB11" s="11">
        <f t="shared" si="8"/>
        <v>2.6494130000000003E-4</v>
      </c>
      <c r="AC11" s="11">
        <f t="shared" si="9"/>
        <v>2.8665780000000005E-5</v>
      </c>
      <c r="AD11" s="11">
        <f t="shared" si="10"/>
        <v>2.2585160000000005E-4</v>
      </c>
      <c r="AE11" s="11">
        <f t="shared" si="11"/>
        <v>6.8624140000000014E-2</v>
      </c>
      <c r="AF11" s="11">
        <f t="shared" si="12"/>
        <v>2.9534440000000004E-4</v>
      </c>
      <c r="AG11" s="11">
        <f t="shared" si="13"/>
        <v>1.1292580000000001E-5</v>
      </c>
    </row>
    <row r="12" spans="1:33" x14ac:dyDescent="0.2">
      <c r="A12" s="17" t="s">
        <v>61</v>
      </c>
      <c r="B12" s="14" t="s">
        <v>57</v>
      </c>
      <c r="C12" s="11">
        <v>1</v>
      </c>
      <c r="D12" s="11">
        <v>1</v>
      </c>
      <c r="E12" s="11">
        <f t="shared" si="0"/>
        <v>0.10562500000000001</v>
      </c>
      <c r="F12" s="2">
        <v>0.51400000000000001</v>
      </c>
      <c r="G12" s="2"/>
      <c r="H12" s="2"/>
      <c r="I12" s="11">
        <v>0.8</v>
      </c>
      <c r="J12" s="16">
        <v>104</v>
      </c>
      <c r="K12" s="16">
        <v>2.4500000000000002</v>
      </c>
      <c r="L12" s="16">
        <v>0.56999999999999995</v>
      </c>
      <c r="M12" s="16">
        <v>8.1</v>
      </c>
      <c r="N12" s="16">
        <v>0.76</v>
      </c>
      <c r="O12" s="16">
        <v>10</v>
      </c>
      <c r="P12" s="16">
        <v>6.1</v>
      </c>
      <c r="Q12" s="16">
        <v>0.66</v>
      </c>
      <c r="R12" s="16">
        <v>5.2</v>
      </c>
      <c r="S12" s="16">
        <v>1580</v>
      </c>
      <c r="T12" s="16">
        <v>6.8</v>
      </c>
      <c r="U12" s="16">
        <v>0.26</v>
      </c>
      <c r="V12" s="11">
        <f t="shared" si="2"/>
        <v>4.5170320000000007E-3</v>
      </c>
      <c r="W12" s="11">
        <f t="shared" si="3"/>
        <v>1.0641085000000002E-4</v>
      </c>
      <c r="X12" s="11">
        <f t="shared" si="4"/>
        <v>2.4756810000000001E-5</v>
      </c>
      <c r="Y12" s="11">
        <f t="shared" si="5"/>
        <v>3.5180730000000004E-4</v>
      </c>
      <c r="Z12" s="11">
        <f t="shared" si="6"/>
        <v>3.3009080000000001E-5</v>
      </c>
      <c r="AA12" s="11">
        <f t="shared" si="7"/>
        <v>4.3433000000000002E-4</v>
      </c>
      <c r="AB12" s="11">
        <f t="shared" si="8"/>
        <v>2.6494130000000003E-4</v>
      </c>
      <c r="AC12" s="11">
        <f t="shared" si="9"/>
        <v>2.8665780000000005E-5</v>
      </c>
      <c r="AD12" s="11">
        <f t="shared" si="10"/>
        <v>2.2585160000000005E-4</v>
      </c>
      <c r="AE12" s="11">
        <f t="shared" si="11"/>
        <v>6.8624140000000014E-2</v>
      </c>
      <c r="AF12" s="11">
        <f t="shared" si="12"/>
        <v>2.9534440000000004E-4</v>
      </c>
      <c r="AG12" s="11">
        <f t="shared" si="13"/>
        <v>1.1292580000000001E-5</v>
      </c>
    </row>
    <row r="13" spans="1:33" x14ac:dyDescent="0.2">
      <c r="A13" s="17" t="s">
        <v>62</v>
      </c>
      <c r="B13" s="14" t="s">
        <v>57</v>
      </c>
      <c r="C13" s="11">
        <v>1</v>
      </c>
      <c r="D13" s="11">
        <v>1</v>
      </c>
      <c r="E13" s="11">
        <f t="shared" si="0"/>
        <v>0.10562500000000001</v>
      </c>
      <c r="F13" s="2">
        <v>0.51400000000000001</v>
      </c>
      <c r="G13" s="2"/>
      <c r="H13" s="2"/>
      <c r="I13" s="11">
        <v>0.8</v>
      </c>
      <c r="J13" s="16">
        <v>104</v>
      </c>
      <c r="K13" s="16">
        <v>2.4500000000000002</v>
      </c>
      <c r="L13" s="16">
        <v>0.56999999999999995</v>
      </c>
      <c r="M13" s="16">
        <v>8.1</v>
      </c>
      <c r="N13" s="16">
        <v>0.76</v>
      </c>
      <c r="O13" s="16">
        <v>10</v>
      </c>
      <c r="P13" s="16">
        <v>6.1</v>
      </c>
      <c r="Q13" s="16">
        <v>0.66</v>
      </c>
      <c r="R13" s="16">
        <v>5.2</v>
      </c>
      <c r="S13" s="16">
        <v>1580</v>
      </c>
      <c r="T13" s="16">
        <v>6.8</v>
      </c>
      <c r="U13" s="16">
        <v>0.26</v>
      </c>
      <c r="V13" s="11">
        <f t="shared" si="2"/>
        <v>4.5170320000000007E-3</v>
      </c>
      <c r="W13" s="11">
        <f t="shared" si="3"/>
        <v>1.0641085000000002E-4</v>
      </c>
      <c r="X13" s="11">
        <f t="shared" si="4"/>
        <v>2.4756810000000001E-5</v>
      </c>
      <c r="Y13" s="11">
        <f t="shared" si="5"/>
        <v>3.5180730000000004E-4</v>
      </c>
      <c r="Z13" s="11">
        <f t="shared" si="6"/>
        <v>3.3009080000000001E-5</v>
      </c>
      <c r="AA13" s="11">
        <f t="shared" si="7"/>
        <v>4.3433000000000002E-4</v>
      </c>
      <c r="AB13" s="11">
        <f t="shared" si="8"/>
        <v>2.6494130000000003E-4</v>
      </c>
      <c r="AC13" s="11">
        <f t="shared" si="9"/>
        <v>2.8665780000000005E-5</v>
      </c>
      <c r="AD13" s="11">
        <f t="shared" si="10"/>
        <v>2.2585160000000005E-4</v>
      </c>
      <c r="AE13" s="11">
        <f t="shared" si="11"/>
        <v>6.8624140000000014E-2</v>
      </c>
      <c r="AF13" s="11">
        <f t="shared" si="12"/>
        <v>2.9534440000000004E-4</v>
      </c>
      <c r="AG13" s="11">
        <f t="shared" si="13"/>
        <v>1.1292580000000001E-5</v>
      </c>
    </row>
    <row r="14" spans="1:33" x14ac:dyDescent="0.2">
      <c r="A14" s="18" t="s">
        <v>63</v>
      </c>
      <c r="B14" s="14" t="s">
        <v>57</v>
      </c>
      <c r="C14" s="11">
        <v>1</v>
      </c>
      <c r="D14" s="11">
        <v>1</v>
      </c>
      <c r="E14" s="11">
        <f t="shared" si="0"/>
        <v>0.10562500000000001</v>
      </c>
      <c r="F14" s="2">
        <v>0.51400000000000001</v>
      </c>
      <c r="G14" s="2"/>
      <c r="H14" s="2"/>
      <c r="I14" s="11">
        <v>0.8</v>
      </c>
      <c r="J14" s="16">
        <v>104</v>
      </c>
      <c r="K14" s="16">
        <v>2.4500000000000002</v>
      </c>
      <c r="L14" s="16">
        <v>0.56999999999999995</v>
      </c>
      <c r="M14" s="16">
        <v>8.1</v>
      </c>
      <c r="N14" s="16">
        <v>0.76</v>
      </c>
      <c r="O14" s="16">
        <v>10</v>
      </c>
      <c r="P14" s="16">
        <v>6.1</v>
      </c>
      <c r="Q14" s="16">
        <v>0.66</v>
      </c>
      <c r="R14" s="16">
        <v>5.2</v>
      </c>
      <c r="S14" s="16">
        <v>1580</v>
      </c>
      <c r="T14" s="16">
        <v>6.8</v>
      </c>
      <c r="U14" s="16">
        <v>0.26</v>
      </c>
      <c r="V14" s="11">
        <f t="shared" si="2"/>
        <v>4.5170320000000007E-3</v>
      </c>
      <c r="W14" s="11">
        <f t="shared" si="3"/>
        <v>1.0641085000000002E-4</v>
      </c>
      <c r="X14" s="11">
        <f t="shared" si="4"/>
        <v>2.4756810000000001E-5</v>
      </c>
      <c r="Y14" s="11">
        <f t="shared" si="5"/>
        <v>3.5180730000000004E-4</v>
      </c>
      <c r="Z14" s="11">
        <f t="shared" si="6"/>
        <v>3.3009080000000001E-5</v>
      </c>
      <c r="AA14" s="11">
        <f t="shared" si="7"/>
        <v>4.3433000000000002E-4</v>
      </c>
      <c r="AB14" s="11">
        <f t="shared" si="8"/>
        <v>2.6494130000000003E-4</v>
      </c>
      <c r="AC14" s="11">
        <f t="shared" si="9"/>
        <v>2.8665780000000005E-5</v>
      </c>
      <c r="AD14" s="11">
        <f t="shared" si="10"/>
        <v>2.2585160000000005E-4</v>
      </c>
      <c r="AE14" s="11">
        <f t="shared" si="11"/>
        <v>6.8624140000000014E-2</v>
      </c>
      <c r="AF14" s="11">
        <f t="shared" si="12"/>
        <v>2.9534440000000004E-4</v>
      </c>
      <c r="AG14" s="11">
        <f t="shared" si="13"/>
        <v>1.1292580000000001E-5</v>
      </c>
    </row>
    <row r="15" spans="1:33" x14ac:dyDescent="0.2">
      <c r="A15" s="18" t="s">
        <v>64</v>
      </c>
      <c r="B15" s="14" t="s">
        <v>57</v>
      </c>
      <c r="C15" s="11">
        <v>1</v>
      </c>
      <c r="D15" s="11">
        <v>1</v>
      </c>
      <c r="E15" s="11">
        <f t="shared" si="0"/>
        <v>0.10562500000000001</v>
      </c>
      <c r="F15" s="2">
        <v>0.51400000000000001</v>
      </c>
      <c r="G15" s="2"/>
      <c r="H15" s="2"/>
      <c r="I15" s="11">
        <v>0.8</v>
      </c>
      <c r="J15" s="16">
        <v>104</v>
      </c>
      <c r="K15" s="16">
        <v>2.4500000000000002</v>
      </c>
      <c r="L15" s="16">
        <v>0.56999999999999995</v>
      </c>
      <c r="M15" s="16">
        <v>8.1</v>
      </c>
      <c r="N15" s="16">
        <v>0.76</v>
      </c>
      <c r="O15" s="16">
        <v>10</v>
      </c>
      <c r="P15" s="16">
        <v>6.1</v>
      </c>
      <c r="Q15" s="16">
        <v>0.66</v>
      </c>
      <c r="R15" s="16">
        <v>5.2</v>
      </c>
      <c r="S15" s="16">
        <v>1580</v>
      </c>
      <c r="T15" s="16">
        <v>6.8</v>
      </c>
      <c r="U15" s="16">
        <v>0.26</v>
      </c>
      <c r="V15" s="11">
        <f t="shared" si="2"/>
        <v>4.5170320000000007E-3</v>
      </c>
      <c r="W15" s="11">
        <f t="shared" si="3"/>
        <v>1.0641085000000002E-4</v>
      </c>
      <c r="X15" s="11">
        <f t="shared" si="4"/>
        <v>2.4756810000000001E-5</v>
      </c>
      <c r="Y15" s="11">
        <f t="shared" si="5"/>
        <v>3.5180730000000004E-4</v>
      </c>
      <c r="Z15" s="11">
        <f t="shared" si="6"/>
        <v>3.3009080000000001E-5</v>
      </c>
      <c r="AA15" s="11">
        <f t="shared" si="7"/>
        <v>4.3433000000000002E-4</v>
      </c>
      <c r="AB15" s="11">
        <f t="shared" si="8"/>
        <v>2.6494130000000003E-4</v>
      </c>
      <c r="AC15" s="11">
        <f t="shared" si="9"/>
        <v>2.8665780000000005E-5</v>
      </c>
      <c r="AD15" s="11">
        <f t="shared" si="10"/>
        <v>2.2585160000000005E-4</v>
      </c>
      <c r="AE15" s="11">
        <f t="shared" si="11"/>
        <v>6.8624140000000014E-2</v>
      </c>
      <c r="AF15" s="11">
        <f t="shared" si="12"/>
        <v>2.9534440000000004E-4</v>
      </c>
      <c r="AG15" s="11">
        <f t="shared" si="13"/>
        <v>1.1292580000000001E-5</v>
      </c>
    </row>
    <row r="16" spans="1:33" x14ac:dyDescent="0.2">
      <c r="A16" s="18" t="s">
        <v>65</v>
      </c>
      <c r="B16" s="14" t="s">
        <v>57</v>
      </c>
      <c r="C16" s="11">
        <v>1</v>
      </c>
      <c r="D16" s="11">
        <v>1</v>
      </c>
      <c r="E16" s="11">
        <f t="shared" si="0"/>
        <v>0.10562500000000001</v>
      </c>
      <c r="F16" s="2">
        <v>0.51400000000000001</v>
      </c>
      <c r="G16" s="2"/>
      <c r="H16" s="2"/>
      <c r="I16" s="11">
        <v>0.8</v>
      </c>
      <c r="J16" s="16">
        <v>104</v>
      </c>
      <c r="K16" s="16">
        <v>2.4500000000000002</v>
      </c>
      <c r="L16" s="16">
        <v>0.56999999999999995</v>
      </c>
      <c r="M16" s="16">
        <v>8.1</v>
      </c>
      <c r="N16" s="16">
        <v>0.76</v>
      </c>
      <c r="O16" s="16">
        <v>10</v>
      </c>
      <c r="P16" s="16">
        <v>6.1</v>
      </c>
      <c r="Q16" s="16">
        <v>0.66</v>
      </c>
      <c r="R16" s="16">
        <v>5.2</v>
      </c>
      <c r="S16" s="16">
        <v>1580</v>
      </c>
      <c r="T16" s="16">
        <v>6.8</v>
      </c>
      <c r="U16" s="16">
        <v>0.26</v>
      </c>
      <c r="V16" s="11">
        <f t="shared" si="2"/>
        <v>4.5170320000000007E-3</v>
      </c>
      <c r="W16" s="11">
        <f t="shared" si="3"/>
        <v>1.0641085000000002E-4</v>
      </c>
      <c r="X16" s="11">
        <f t="shared" si="4"/>
        <v>2.4756810000000001E-5</v>
      </c>
      <c r="Y16" s="11">
        <f t="shared" si="5"/>
        <v>3.5180730000000004E-4</v>
      </c>
      <c r="Z16" s="11">
        <f t="shared" si="6"/>
        <v>3.3009080000000001E-5</v>
      </c>
      <c r="AA16" s="11">
        <f t="shared" si="7"/>
        <v>4.3433000000000002E-4</v>
      </c>
      <c r="AB16" s="11">
        <f t="shared" si="8"/>
        <v>2.6494130000000003E-4</v>
      </c>
      <c r="AC16" s="11">
        <f t="shared" si="9"/>
        <v>2.8665780000000005E-5</v>
      </c>
      <c r="AD16" s="11">
        <f t="shared" si="10"/>
        <v>2.2585160000000005E-4</v>
      </c>
      <c r="AE16" s="11">
        <f t="shared" si="11"/>
        <v>6.8624140000000014E-2</v>
      </c>
      <c r="AF16" s="11">
        <f t="shared" si="12"/>
        <v>2.9534440000000004E-4</v>
      </c>
      <c r="AG16" s="11">
        <f t="shared" si="13"/>
        <v>1.1292580000000001E-5</v>
      </c>
    </row>
    <row r="17" spans="1:33" x14ac:dyDescent="0.2">
      <c r="A17" s="18" t="s">
        <v>66</v>
      </c>
      <c r="B17" s="14" t="s">
        <v>57</v>
      </c>
      <c r="C17" s="11">
        <v>1</v>
      </c>
      <c r="D17" s="11">
        <v>1</v>
      </c>
      <c r="E17" s="11">
        <f t="shared" si="0"/>
        <v>0.10562500000000001</v>
      </c>
      <c r="F17" s="2">
        <v>0.51400000000000001</v>
      </c>
      <c r="G17" s="2"/>
      <c r="H17" s="2"/>
      <c r="I17" s="11">
        <v>0.8</v>
      </c>
      <c r="J17" s="16">
        <v>104</v>
      </c>
      <c r="K17" s="16">
        <v>2.4500000000000002</v>
      </c>
      <c r="L17" s="16">
        <v>0.56999999999999995</v>
      </c>
      <c r="M17" s="16">
        <v>8.1</v>
      </c>
      <c r="N17" s="16">
        <v>0.76</v>
      </c>
      <c r="O17" s="16">
        <v>10</v>
      </c>
      <c r="P17" s="16">
        <v>6.1</v>
      </c>
      <c r="Q17" s="16">
        <v>0.66</v>
      </c>
      <c r="R17" s="16">
        <v>5.2</v>
      </c>
      <c r="S17" s="16">
        <v>1580</v>
      </c>
      <c r="T17" s="16">
        <v>6.8</v>
      </c>
      <c r="U17" s="16">
        <v>0.26</v>
      </c>
      <c r="V17" s="11">
        <f t="shared" si="2"/>
        <v>4.5170320000000007E-3</v>
      </c>
      <c r="W17" s="11">
        <f t="shared" si="3"/>
        <v>1.0641085000000002E-4</v>
      </c>
      <c r="X17" s="11">
        <f t="shared" si="4"/>
        <v>2.4756810000000001E-5</v>
      </c>
      <c r="Y17" s="11">
        <f t="shared" si="5"/>
        <v>3.5180730000000004E-4</v>
      </c>
      <c r="Z17" s="11">
        <f t="shared" si="6"/>
        <v>3.3009080000000001E-5</v>
      </c>
      <c r="AA17" s="11">
        <f t="shared" si="7"/>
        <v>4.3433000000000002E-4</v>
      </c>
      <c r="AB17" s="11">
        <f t="shared" si="8"/>
        <v>2.6494130000000003E-4</v>
      </c>
      <c r="AC17" s="11">
        <f t="shared" si="9"/>
        <v>2.8665780000000005E-5</v>
      </c>
      <c r="AD17" s="11">
        <f t="shared" si="10"/>
        <v>2.2585160000000005E-4</v>
      </c>
      <c r="AE17" s="11">
        <f t="shared" si="11"/>
        <v>6.8624140000000014E-2</v>
      </c>
      <c r="AF17" s="11">
        <f t="shared" si="12"/>
        <v>2.9534440000000004E-4</v>
      </c>
      <c r="AG17" s="11">
        <f t="shared" si="13"/>
        <v>1.1292580000000001E-5</v>
      </c>
    </row>
    <row r="18" spans="1:33" x14ac:dyDescent="0.2">
      <c r="A18" s="18" t="s">
        <v>67</v>
      </c>
      <c r="B18" s="14" t="s">
        <v>57</v>
      </c>
      <c r="C18" s="11">
        <v>1</v>
      </c>
      <c r="D18" s="11">
        <v>1</v>
      </c>
      <c r="E18" s="11">
        <f t="shared" si="0"/>
        <v>0.10562500000000001</v>
      </c>
      <c r="F18" s="2">
        <v>0.51400000000000001</v>
      </c>
      <c r="G18" s="2"/>
      <c r="H18" s="2"/>
      <c r="I18" s="11">
        <v>0.8</v>
      </c>
      <c r="J18" s="16">
        <v>104</v>
      </c>
      <c r="K18" s="16">
        <v>2.4500000000000002</v>
      </c>
      <c r="L18" s="16">
        <v>0.56999999999999995</v>
      </c>
      <c r="M18" s="16">
        <v>8.1</v>
      </c>
      <c r="N18" s="16">
        <v>0.76</v>
      </c>
      <c r="O18" s="16">
        <v>10</v>
      </c>
      <c r="P18" s="16">
        <v>6.1</v>
      </c>
      <c r="Q18" s="16">
        <v>0.66</v>
      </c>
      <c r="R18" s="16">
        <v>5.2</v>
      </c>
      <c r="S18" s="16">
        <v>1580</v>
      </c>
      <c r="T18" s="16">
        <v>6.8</v>
      </c>
      <c r="U18" s="16">
        <v>0.26</v>
      </c>
      <c r="V18" s="11">
        <f t="shared" si="2"/>
        <v>4.5170320000000007E-3</v>
      </c>
      <c r="W18" s="11">
        <f t="shared" si="3"/>
        <v>1.0641085000000002E-4</v>
      </c>
      <c r="X18" s="11">
        <f t="shared" si="4"/>
        <v>2.4756810000000001E-5</v>
      </c>
      <c r="Y18" s="11">
        <f t="shared" si="5"/>
        <v>3.5180730000000004E-4</v>
      </c>
      <c r="Z18" s="11">
        <f t="shared" si="6"/>
        <v>3.3009080000000001E-5</v>
      </c>
      <c r="AA18" s="11">
        <f t="shared" si="7"/>
        <v>4.3433000000000002E-4</v>
      </c>
      <c r="AB18" s="11">
        <f t="shared" si="8"/>
        <v>2.6494130000000003E-4</v>
      </c>
      <c r="AC18" s="11">
        <f t="shared" si="9"/>
        <v>2.8665780000000005E-5</v>
      </c>
      <c r="AD18" s="11">
        <f t="shared" si="10"/>
        <v>2.2585160000000005E-4</v>
      </c>
      <c r="AE18" s="11">
        <f t="shared" si="11"/>
        <v>6.8624140000000014E-2</v>
      </c>
      <c r="AF18" s="11">
        <f t="shared" si="12"/>
        <v>2.9534440000000004E-4</v>
      </c>
      <c r="AG18" s="11">
        <f t="shared" si="13"/>
        <v>1.1292580000000001E-5</v>
      </c>
    </row>
    <row r="19" spans="1:33" x14ac:dyDescent="0.2">
      <c r="A19" s="18" t="s">
        <v>68</v>
      </c>
      <c r="B19" s="14" t="s">
        <v>57</v>
      </c>
      <c r="C19" s="11">
        <v>1</v>
      </c>
      <c r="D19" s="11">
        <v>1</v>
      </c>
      <c r="E19" s="11">
        <f t="shared" si="0"/>
        <v>0.10562500000000001</v>
      </c>
      <c r="F19" s="2">
        <v>0.51400000000000001</v>
      </c>
      <c r="G19" s="2"/>
      <c r="H19" s="2"/>
      <c r="I19" s="11">
        <v>0.8</v>
      </c>
      <c r="J19" s="16">
        <v>104</v>
      </c>
      <c r="K19" s="16">
        <v>2.4500000000000002</v>
      </c>
      <c r="L19" s="16">
        <v>0.56999999999999995</v>
      </c>
      <c r="M19" s="16">
        <v>8.1</v>
      </c>
      <c r="N19" s="16">
        <v>0.76</v>
      </c>
      <c r="O19" s="16">
        <v>10</v>
      </c>
      <c r="P19" s="16">
        <v>6.1</v>
      </c>
      <c r="Q19" s="16">
        <v>0.66</v>
      </c>
      <c r="R19" s="16">
        <v>5.2</v>
      </c>
      <c r="S19" s="16">
        <v>1580</v>
      </c>
      <c r="T19" s="16">
        <v>6.8</v>
      </c>
      <c r="U19" s="16">
        <v>0.26</v>
      </c>
      <c r="V19" s="11">
        <f t="shared" si="2"/>
        <v>4.5170320000000007E-3</v>
      </c>
      <c r="W19" s="11">
        <f t="shared" si="3"/>
        <v>1.0641085000000002E-4</v>
      </c>
      <c r="X19" s="11">
        <f t="shared" si="4"/>
        <v>2.4756810000000001E-5</v>
      </c>
      <c r="Y19" s="11">
        <f t="shared" si="5"/>
        <v>3.5180730000000004E-4</v>
      </c>
      <c r="Z19" s="11">
        <f t="shared" si="6"/>
        <v>3.3009080000000001E-5</v>
      </c>
      <c r="AA19" s="11">
        <f t="shared" si="7"/>
        <v>4.3433000000000002E-4</v>
      </c>
      <c r="AB19" s="11">
        <f t="shared" si="8"/>
        <v>2.6494130000000003E-4</v>
      </c>
      <c r="AC19" s="11">
        <f t="shared" si="9"/>
        <v>2.8665780000000005E-5</v>
      </c>
      <c r="AD19" s="11">
        <f t="shared" si="10"/>
        <v>2.2585160000000005E-4</v>
      </c>
      <c r="AE19" s="11">
        <f t="shared" si="11"/>
        <v>6.8624140000000014E-2</v>
      </c>
      <c r="AF19" s="11">
        <f t="shared" si="12"/>
        <v>2.9534440000000004E-4</v>
      </c>
      <c r="AG19" s="11">
        <f t="shared" si="13"/>
        <v>1.1292580000000001E-5</v>
      </c>
    </row>
    <row r="20" spans="1:33" x14ac:dyDescent="0.2">
      <c r="A20" s="17" t="s">
        <v>69</v>
      </c>
      <c r="B20" s="14" t="s">
        <v>57</v>
      </c>
      <c r="C20" s="11">
        <v>1</v>
      </c>
      <c r="D20" s="11">
        <v>1</v>
      </c>
      <c r="E20" s="11">
        <f t="shared" si="0"/>
        <v>0.10562500000000001</v>
      </c>
      <c r="F20" s="2">
        <v>0.51400000000000001</v>
      </c>
      <c r="G20" s="2"/>
      <c r="H20" s="2"/>
      <c r="I20" s="11">
        <v>0.8</v>
      </c>
      <c r="J20" s="16">
        <v>104</v>
      </c>
      <c r="K20" s="16">
        <v>2.4500000000000002</v>
      </c>
      <c r="L20" s="16">
        <v>0.56999999999999995</v>
      </c>
      <c r="M20" s="16">
        <v>8.1</v>
      </c>
      <c r="N20" s="16">
        <v>0.76</v>
      </c>
      <c r="O20" s="16">
        <v>10</v>
      </c>
      <c r="P20" s="16">
        <v>6.1</v>
      </c>
      <c r="Q20" s="16">
        <v>0.66</v>
      </c>
      <c r="R20" s="16">
        <v>5.2</v>
      </c>
      <c r="S20" s="16">
        <v>1580</v>
      </c>
      <c r="T20" s="16">
        <v>6.8</v>
      </c>
      <c r="U20" s="16">
        <v>0.26</v>
      </c>
      <c r="V20" s="11">
        <f t="shared" si="2"/>
        <v>4.5170320000000007E-3</v>
      </c>
      <c r="W20" s="11">
        <f t="shared" si="3"/>
        <v>1.0641085000000002E-4</v>
      </c>
      <c r="X20" s="11">
        <f t="shared" si="4"/>
        <v>2.4756810000000001E-5</v>
      </c>
      <c r="Y20" s="11">
        <f t="shared" si="5"/>
        <v>3.5180730000000004E-4</v>
      </c>
      <c r="Z20" s="11">
        <f t="shared" si="6"/>
        <v>3.3009080000000001E-5</v>
      </c>
      <c r="AA20" s="11">
        <f t="shared" si="7"/>
        <v>4.3433000000000002E-4</v>
      </c>
      <c r="AB20" s="11">
        <f t="shared" si="8"/>
        <v>2.6494130000000003E-4</v>
      </c>
      <c r="AC20" s="11">
        <f t="shared" si="9"/>
        <v>2.8665780000000005E-5</v>
      </c>
      <c r="AD20" s="11">
        <f t="shared" si="10"/>
        <v>2.2585160000000005E-4</v>
      </c>
      <c r="AE20" s="11">
        <f t="shared" si="11"/>
        <v>6.8624140000000014E-2</v>
      </c>
      <c r="AF20" s="11">
        <f t="shared" si="12"/>
        <v>2.9534440000000004E-4</v>
      </c>
      <c r="AG20" s="11">
        <f t="shared" si="13"/>
        <v>1.1292580000000001E-5</v>
      </c>
    </row>
    <row r="21" spans="1:33" x14ac:dyDescent="0.2">
      <c r="A21" s="17" t="s">
        <v>70</v>
      </c>
      <c r="B21" s="14" t="s">
        <v>57</v>
      </c>
      <c r="C21" s="11">
        <v>1</v>
      </c>
      <c r="D21" s="11">
        <v>1</v>
      </c>
      <c r="E21" s="11">
        <f t="shared" si="0"/>
        <v>0.10562500000000001</v>
      </c>
      <c r="F21" s="2">
        <v>0.51400000000000001</v>
      </c>
      <c r="G21" s="2"/>
      <c r="H21" s="2"/>
      <c r="I21" s="11">
        <v>0.8</v>
      </c>
      <c r="J21" s="16">
        <v>104</v>
      </c>
      <c r="K21" s="16">
        <v>2.4500000000000002</v>
      </c>
      <c r="L21" s="16">
        <v>0.56999999999999995</v>
      </c>
      <c r="M21" s="16">
        <v>8.1</v>
      </c>
      <c r="N21" s="16">
        <v>0.76</v>
      </c>
      <c r="O21" s="16">
        <v>10</v>
      </c>
      <c r="P21" s="16">
        <v>6.1</v>
      </c>
      <c r="Q21" s="16">
        <v>0.66</v>
      </c>
      <c r="R21" s="16">
        <v>5.2</v>
      </c>
      <c r="S21" s="16">
        <v>1580</v>
      </c>
      <c r="T21" s="16">
        <v>6.8</v>
      </c>
      <c r="U21" s="16">
        <v>0.26</v>
      </c>
      <c r="V21" s="11">
        <f t="shared" si="2"/>
        <v>4.5170320000000007E-3</v>
      </c>
      <c r="W21" s="11">
        <f t="shared" si="3"/>
        <v>1.0641085000000002E-4</v>
      </c>
      <c r="X21" s="11">
        <f t="shared" si="4"/>
        <v>2.4756810000000001E-5</v>
      </c>
      <c r="Y21" s="11">
        <f t="shared" si="5"/>
        <v>3.5180730000000004E-4</v>
      </c>
      <c r="Z21" s="11">
        <f t="shared" si="6"/>
        <v>3.3009080000000001E-5</v>
      </c>
      <c r="AA21" s="11">
        <f t="shared" si="7"/>
        <v>4.3433000000000002E-4</v>
      </c>
      <c r="AB21" s="11">
        <f t="shared" si="8"/>
        <v>2.6494130000000003E-4</v>
      </c>
      <c r="AC21" s="11">
        <f t="shared" si="9"/>
        <v>2.8665780000000005E-5</v>
      </c>
      <c r="AD21" s="11">
        <f t="shared" si="10"/>
        <v>2.2585160000000005E-4</v>
      </c>
      <c r="AE21" s="11">
        <f t="shared" si="11"/>
        <v>6.8624140000000014E-2</v>
      </c>
      <c r="AF21" s="11">
        <f t="shared" si="12"/>
        <v>2.9534440000000004E-4</v>
      </c>
      <c r="AG21" s="11">
        <f t="shared" si="13"/>
        <v>1.1292580000000001E-5</v>
      </c>
    </row>
  </sheetData>
  <mergeCells count="18">
    <mergeCell ref="F19:H19"/>
    <mergeCell ref="F20:H20"/>
    <mergeCell ref="F21:H21"/>
    <mergeCell ref="F14:H14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C1:I1"/>
    <mergeCell ref="J1:U1"/>
    <mergeCell ref="V1:AG1"/>
    <mergeCell ref="F7:H7"/>
    <mergeCell ref="F8:H8"/>
  </mergeCells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1"/>
  <sheetViews>
    <sheetView zoomScaleNormal="100" workbookViewId="0">
      <selection activeCell="AF30" sqref="AF30"/>
    </sheetView>
  </sheetViews>
  <sheetFormatPr defaultColWidth="8.5" defaultRowHeight="14.25" x14ac:dyDescent="0.2"/>
  <cols>
    <col min="22" max="30" width="9.125" customWidth="1"/>
    <col min="31" max="31" width="9.5" customWidth="1"/>
    <col min="32" max="33" width="9.125" customWidth="1"/>
  </cols>
  <sheetData>
    <row r="1" spans="1:33" x14ac:dyDescent="0.2">
      <c r="A1" s="11"/>
      <c r="B1" s="12" t="s">
        <v>27</v>
      </c>
      <c r="C1" s="2" t="s">
        <v>28</v>
      </c>
      <c r="D1" s="2"/>
      <c r="E1" s="2"/>
      <c r="F1" s="2"/>
      <c r="G1" s="2"/>
      <c r="H1" s="2"/>
      <c r="I1" s="2"/>
      <c r="J1" s="1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30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7.25" x14ac:dyDescent="0.2">
      <c r="A2" s="11" t="s">
        <v>31</v>
      </c>
      <c r="B2" s="12"/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3" t="s">
        <v>3</v>
      </c>
      <c r="K2" s="13" t="s">
        <v>39</v>
      </c>
      <c r="L2" s="13" t="s">
        <v>40</v>
      </c>
      <c r="M2" s="13" t="s">
        <v>11</v>
      </c>
      <c r="N2" s="13" t="s">
        <v>41</v>
      </c>
      <c r="O2" s="13" t="s">
        <v>42</v>
      </c>
      <c r="P2" s="13" t="s">
        <v>43</v>
      </c>
      <c r="Q2" s="13" t="s">
        <v>5</v>
      </c>
      <c r="R2" s="13" t="s">
        <v>6</v>
      </c>
      <c r="S2" s="13" t="s">
        <v>44</v>
      </c>
      <c r="T2" s="13" t="s">
        <v>45</v>
      </c>
      <c r="U2" s="13" t="s">
        <v>46</v>
      </c>
      <c r="V2" s="13" t="s">
        <v>3</v>
      </c>
      <c r="W2" s="13" t="s">
        <v>39</v>
      </c>
      <c r="X2" s="13" t="s">
        <v>40</v>
      </c>
      <c r="Y2" s="13" t="s">
        <v>11</v>
      </c>
      <c r="Z2" s="13" t="s">
        <v>41</v>
      </c>
      <c r="AA2" s="13" t="s">
        <v>42</v>
      </c>
      <c r="AB2" s="13" t="s">
        <v>43</v>
      </c>
      <c r="AC2" s="13" t="s">
        <v>5</v>
      </c>
      <c r="AD2" s="13" t="s">
        <v>6</v>
      </c>
      <c r="AE2" s="13" t="s">
        <v>44</v>
      </c>
      <c r="AF2" s="13" t="s">
        <v>45</v>
      </c>
      <c r="AG2" s="13" t="s">
        <v>46</v>
      </c>
    </row>
    <row r="3" spans="1:33" x14ac:dyDescent="0.2">
      <c r="A3" s="11" t="s">
        <v>13</v>
      </c>
      <c r="B3" s="14" t="s">
        <v>47</v>
      </c>
      <c r="C3" s="11">
        <v>3</v>
      </c>
      <c r="D3" s="11">
        <v>1</v>
      </c>
      <c r="E3" s="11">
        <v>1</v>
      </c>
      <c r="F3" s="11">
        <v>397500</v>
      </c>
      <c r="G3" s="15">
        <v>2.2799999999999998</v>
      </c>
      <c r="H3" s="15">
        <v>0.85</v>
      </c>
      <c r="I3" s="15">
        <v>0.9</v>
      </c>
      <c r="J3" s="16">
        <v>39.799999999999997</v>
      </c>
      <c r="K3" s="16">
        <v>2.34</v>
      </c>
      <c r="L3" s="16">
        <v>0.51</v>
      </c>
      <c r="M3" s="16">
        <v>7</v>
      </c>
      <c r="N3" s="16">
        <v>4.0999999999999996</v>
      </c>
      <c r="O3" s="16">
        <v>9.4</v>
      </c>
      <c r="P3" s="16">
        <v>8.3000000000000007</v>
      </c>
      <c r="Q3" s="16">
        <v>0.56000000000000005</v>
      </c>
      <c r="R3" s="16">
        <v>3.1</v>
      </c>
      <c r="S3" s="16">
        <v>1177</v>
      </c>
      <c r="T3" s="16">
        <v>9.6</v>
      </c>
      <c r="U3" s="16">
        <v>0.26</v>
      </c>
      <c r="V3" s="15">
        <f t="shared" ref="V3:AG6" si="0">$C3*$D3*$E3*$F3*$G3*$H3*$I3*J3/1000</f>
        <v>82782.348299999983</v>
      </c>
      <c r="W3" s="15">
        <f t="shared" si="0"/>
        <v>4867.1028899999983</v>
      </c>
      <c r="X3" s="15">
        <f t="shared" si="0"/>
        <v>1060.7788349999996</v>
      </c>
      <c r="Y3" s="15">
        <f t="shared" si="0"/>
        <v>14559.709499999995</v>
      </c>
      <c r="Z3" s="15">
        <f t="shared" si="0"/>
        <v>8527.8298499999983</v>
      </c>
      <c r="AA3" s="15">
        <f t="shared" si="0"/>
        <v>19551.609899999996</v>
      </c>
      <c r="AB3" s="15">
        <f t="shared" si="0"/>
        <v>17263.655549999996</v>
      </c>
      <c r="AC3" s="15">
        <f t="shared" si="0"/>
        <v>1164.7767599999997</v>
      </c>
      <c r="AD3" s="15">
        <f t="shared" si="0"/>
        <v>6447.8713499999985</v>
      </c>
      <c r="AE3" s="15">
        <f t="shared" si="0"/>
        <v>2448111.1544999997</v>
      </c>
      <c r="AF3" s="15">
        <f t="shared" si="0"/>
        <v>19967.601599999995</v>
      </c>
      <c r="AG3" s="15">
        <f t="shared" si="0"/>
        <v>540.7892099999998</v>
      </c>
    </row>
    <row r="4" spans="1:33" x14ac:dyDescent="0.2">
      <c r="A4" s="11" t="s">
        <v>48</v>
      </c>
      <c r="B4" s="14" t="s">
        <v>49</v>
      </c>
      <c r="C4" s="11">
        <v>1</v>
      </c>
      <c r="D4" s="11">
        <v>1</v>
      </c>
      <c r="E4" s="11">
        <v>1</v>
      </c>
      <c r="F4" s="11">
        <v>2155625</v>
      </c>
      <c r="G4" s="15">
        <v>0.4</v>
      </c>
      <c r="H4" s="15">
        <v>0.71</v>
      </c>
      <c r="I4" s="15">
        <v>0.9</v>
      </c>
      <c r="J4" s="16">
        <v>40.5</v>
      </c>
      <c r="K4" s="16">
        <v>2.42</v>
      </c>
      <c r="L4" s="16">
        <v>0.44</v>
      </c>
      <c r="M4" s="16">
        <v>10</v>
      </c>
      <c r="N4" s="16">
        <v>0.68</v>
      </c>
      <c r="O4" s="16">
        <v>4.3</v>
      </c>
      <c r="P4" s="16">
        <v>4.0999999999999996</v>
      </c>
      <c r="Q4" s="16">
        <v>0.95</v>
      </c>
      <c r="R4" s="16">
        <v>2.2000000000000002</v>
      </c>
      <c r="S4" s="16">
        <v>1350</v>
      </c>
      <c r="T4" s="16">
        <v>4.4000000000000004</v>
      </c>
      <c r="U4" s="16">
        <v>0.26</v>
      </c>
      <c r="V4" s="15">
        <f t="shared" si="0"/>
        <v>22314.598875</v>
      </c>
      <c r="W4" s="15">
        <f t="shared" si="0"/>
        <v>1333.3661549999999</v>
      </c>
      <c r="X4" s="15">
        <f t="shared" si="0"/>
        <v>242.43020999999999</v>
      </c>
      <c r="Y4" s="15">
        <f t="shared" si="0"/>
        <v>5509.7775000000001</v>
      </c>
      <c r="Z4" s="15">
        <f t="shared" si="0"/>
        <v>374.66487000000006</v>
      </c>
      <c r="AA4" s="15">
        <f t="shared" si="0"/>
        <v>2369.2043249999997</v>
      </c>
      <c r="AB4" s="15">
        <f t="shared" si="0"/>
        <v>2259.0087749999998</v>
      </c>
      <c r="AC4" s="15">
        <f t="shared" si="0"/>
        <v>523.42886250000004</v>
      </c>
      <c r="AD4" s="15">
        <f t="shared" si="0"/>
        <v>1212.1510499999999</v>
      </c>
      <c r="AE4" s="15">
        <f t="shared" si="0"/>
        <v>743819.96250000002</v>
      </c>
      <c r="AF4" s="15">
        <f t="shared" si="0"/>
        <v>2424.3020999999999</v>
      </c>
      <c r="AG4" s="15">
        <f t="shared" si="0"/>
        <v>143.25421499999999</v>
      </c>
    </row>
    <row r="5" spans="1:33" x14ac:dyDescent="0.2">
      <c r="A5" s="11" t="s">
        <v>50</v>
      </c>
      <c r="B5" s="14" t="s">
        <v>51</v>
      </c>
      <c r="C5" s="11">
        <v>1</v>
      </c>
      <c r="D5" s="11">
        <v>1</v>
      </c>
      <c r="E5" s="11">
        <v>1</v>
      </c>
      <c r="F5" s="11">
        <v>1355625</v>
      </c>
      <c r="G5" s="15">
        <v>1.84</v>
      </c>
      <c r="H5" s="15">
        <v>0.5</v>
      </c>
      <c r="I5" s="15">
        <v>0.6</v>
      </c>
      <c r="J5" s="16">
        <v>40.1</v>
      </c>
      <c r="K5" s="16">
        <v>2.38</v>
      </c>
      <c r="L5" s="16">
        <v>0.22</v>
      </c>
      <c r="M5" s="16">
        <v>2.2000000000000002</v>
      </c>
      <c r="N5" s="16">
        <v>1</v>
      </c>
      <c r="O5" s="16">
        <v>4</v>
      </c>
      <c r="P5" s="16">
        <v>3.8</v>
      </c>
      <c r="Q5" s="16">
        <v>0.78</v>
      </c>
      <c r="R5" s="16">
        <v>3.3</v>
      </c>
      <c r="S5" s="16">
        <v>1130</v>
      </c>
      <c r="T5" s="16">
        <v>0.4</v>
      </c>
      <c r="U5" s="16">
        <v>0.26</v>
      </c>
      <c r="V5" s="15">
        <f t="shared" si="0"/>
        <v>30007.030500000001</v>
      </c>
      <c r="W5" s="15">
        <f t="shared" si="0"/>
        <v>1780.9658999999999</v>
      </c>
      <c r="X5" s="15">
        <f t="shared" si="0"/>
        <v>164.62710000000001</v>
      </c>
      <c r="Y5" s="15">
        <f t="shared" si="0"/>
        <v>1646.2710000000002</v>
      </c>
      <c r="Z5" s="15">
        <f t="shared" si="0"/>
        <v>748.30499999999995</v>
      </c>
      <c r="AA5" s="15">
        <f t="shared" si="0"/>
        <v>2993.22</v>
      </c>
      <c r="AB5" s="15">
        <f t="shared" si="0"/>
        <v>2843.5590000000002</v>
      </c>
      <c r="AC5" s="15">
        <f t="shared" si="0"/>
        <v>583.67790000000002</v>
      </c>
      <c r="AD5" s="15">
        <f t="shared" si="0"/>
        <v>2469.4065000000001</v>
      </c>
      <c r="AE5" s="15">
        <f t="shared" si="0"/>
        <v>845584.65</v>
      </c>
      <c r="AF5" s="15">
        <f t="shared" si="0"/>
        <v>299.322</v>
      </c>
      <c r="AG5" s="15">
        <f t="shared" si="0"/>
        <v>194.55930000000001</v>
      </c>
    </row>
    <row r="6" spans="1:33" x14ac:dyDescent="0.2">
      <c r="A6" s="11" t="s">
        <v>52</v>
      </c>
      <c r="B6" s="14" t="s">
        <v>53</v>
      </c>
      <c r="C6" s="11">
        <v>1</v>
      </c>
      <c r="D6" s="11">
        <v>1</v>
      </c>
      <c r="E6" s="11">
        <v>1</v>
      </c>
      <c r="F6" s="11">
        <v>437500</v>
      </c>
      <c r="G6" s="15">
        <v>0.4</v>
      </c>
      <c r="H6" s="15">
        <v>0.71</v>
      </c>
      <c r="I6" s="15">
        <v>0.9</v>
      </c>
      <c r="J6" s="16">
        <v>40.1</v>
      </c>
      <c r="K6" s="16">
        <v>2.38</v>
      </c>
      <c r="L6" s="16">
        <v>0.22</v>
      </c>
      <c r="M6" s="16">
        <v>7</v>
      </c>
      <c r="N6" s="16">
        <v>1.3</v>
      </c>
      <c r="O6" s="16">
        <v>4</v>
      </c>
      <c r="P6" s="16">
        <v>3.9</v>
      </c>
      <c r="Q6" s="16">
        <v>0.47</v>
      </c>
      <c r="R6" s="16">
        <v>0.7</v>
      </c>
      <c r="S6" s="16">
        <v>1130</v>
      </c>
      <c r="T6" s="16">
        <v>4.5999999999999996</v>
      </c>
      <c r="U6" s="16">
        <v>0.26</v>
      </c>
      <c r="V6" s="15">
        <f t="shared" si="0"/>
        <v>4484.1824999999999</v>
      </c>
      <c r="W6" s="15">
        <f t="shared" si="0"/>
        <v>266.14350000000002</v>
      </c>
      <c r="X6" s="15">
        <f t="shared" si="0"/>
        <v>24.601500000000001</v>
      </c>
      <c r="Y6" s="15">
        <f t="shared" si="0"/>
        <v>782.77499999999998</v>
      </c>
      <c r="Z6" s="15">
        <f t="shared" si="0"/>
        <v>145.3725</v>
      </c>
      <c r="AA6" s="15">
        <f t="shared" si="0"/>
        <v>447.3</v>
      </c>
      <c r="AB6" s="15">
        <f t="shared" si="0"/>
        <v>436.11750000000001</v>
      </c>
      <c r="AC6" s="15">
        <f t="shared" si="0"/>
        <v>52.557749999999999</v>
      </c>
      <c r="AD6" s="15">
        <f t="shared" si="0"/>
        <v>78.277500000000003</v>
      </c>
      <c r="AE6" s="15">
        <f t="shared" si="0"/>
        <v>126362.25</v>
      </c>
      <c r="AF6" s="15">
        <f t="shared" si="0"/>
        <v>514.39499999999998</v>
      </c>
      <c r="AG6" s="15">
        <f t="shared" si="0"/>
        <v>29.0745</v>
      </c>
    </row>
    <row r="7" spans="1:33" x14ac:dyDescent="0.2">
      <c r="A7" s="11" t="s">
        <v>54</v>
      </c>
      <c r="B7" s="14" t="s">
        <v>55</v>
      </c>
      <c r="C7" s="11">
        <v>1</v>
      </c>
      <c r="D7" s="11">
        <v>1</v>
      </c>
      <c r="E7" s="11">
        <v>1</v>
      </c>
      <c r="F7" s="2">
        <v>0.51400000000000001</v>
      </c>
      <c r="G7" s="2"/>
      <c r="H7" s="2"/>
      <c r="I7" s="11">
        <v>0.8</v>
      </c>
      <c r="J7" s="16">
        <v>104</v>
      </c>
      <c r="K7" s="16">
        <v>2.4500000000000002</v>
      </c>
      <c r="L7" s="16">
        <v>0.56999999999999995</v>
      </c>
      <c r="M7" s="16">
        <v>8.1</v>
      </c>
      <c r="N7" s="16">
        <v>0.76</v>
      </c>
      <c r="O7" s="16">
        <v>10</v>
      </c>
      <c r="P7" s="16">
        <v>6.1</v>
      </c>
      <c r="Q7" s="16">
        <v>0.66</v>
      </c>
      <c r="R7" s="16">
        <v>5.2</v>
      </c>
      <c r="S7" s="16">
        <v>1580</v>
      </c>
      <c r="T7" s="16">
        <v>6.8</v>
      </c>
      <c r="U7" s="16">
        <v>0.26</v>
      </c>
      <c r="V7" s="11">
        <f t="shared" ref="V7:V21" si="1">$C7*$D7*$E7*$F7*$I7*J7/1000</f>
        <v>4.2764799999999999E-2</v>
      </c>
      <c r="W7" s="11">
        <f t="shared" ref="W7:W21" si="2">$C7*$D7*$E7*$F7*$I7*K7/1000</f>
        <v>1.0074400000000001E-3</v>
      </c>
      <c r="X7" s="11">
        <f t="shared" ref="X7:X21" si="3">$C7*$D7*$E7*$F7*$I7*L7/1000</f>
        <v>2.3438399999999997E-4</v>
      </c>
      <c r="Y7" s="11">
        <f t="shared" ref="Y7:Y21" si="4">$C7*$D7*$E7*$F7*$I7*M7/1000</f>
        <v>3.3307199999999997E-3</v>
      </c>
      <c r="Z7" s="11">
        <f t="shared" ref="Z7:Z21" si="5">$C7*$D7*$E7*$F7*$I7*N7/1000</f>
        <v>3.1251200000000003E-4</v>
      </c>
      <c r="AA7" s="11">
        <f t="shared" ref="AA7:AA21" si="6">$C7*$D7*$E7*$F7*$I7*O7/1000</f>
        <v>4.1120000000000002E-3</v>
      </c>
      <c r="AB7" s="11">
        <f t="shared" ref="AB7:AB21" si="7">$C7*$D7*$E7*$F7*$I7*P7/1000</f>
        <v>2.5083200000000001E-3</v>
      </c>
      <c r="AC7" s="11">
        <f t="shared" ref="AC7:AC21" si="8">$C7*$D7*$E7*$F7*$I7*Q7/1000</f>
        <v>2.7139200000000002E-4</v>
      </c>
      <c r="AD7" s="11">
        <f t="shared" ref="AD7:AD21" si="9">$C7*$D7*$E7*$F7*$I7*R7/1000</f>
        <v>2.13824E-3</v>
      </c>
      <c r="AE7" s="11">
        <f t="shared" ref="AE7:AE21" si="10">$C7*$D7*$E7*$F7*$I7*S7/1000</f>
        <v>0.64969600000000005</v>
      </c>
      <c r="AF7" s="11">
        <f t="shared" ref="AF7:AF21" si="11">$C7*$D7*$E7*$F7*$I7*T7/1000</f>
        <v>2.7961599999999998E-3</v>
      </c>
      <c r="AG7" s="11">
        <f t="shared" ref="AG7:AG21" si="12">$C7*$D7*$E7*$F7*$I7*U7/1000</f>
        <v>1.0691200000000001E-4</v>
      </c>
    </row>
    <row r="8" spans="1:33" x14ac:dyDescent="0.2">
      <c r="A8" s="17" t="s">
        <v>56</v>
      </c>
      <c r="B8" s="14" t="s">
        <v>57</v>
      </c>
      <c r="C8" s="11">
        <v>1</v>
      </c>
      <c r="D8" s="11">
        <v>1</v>
      </c>
      <c r="E8" s="11">
        <v>1</v>
      </c>
      <c r="F8" s="2">
        <v>0.51400000000000001</v>
      </c>
      <c r="G8" s="2"/>
      <c r="H8" s="2"/>
      <c r="I8" s="11">
        <v>0.8</v>
      </c>
      <c r="J8" s="16">
        <v>104</v>
      </c>
      <c r="K8" s="16">
        <v>2.4500000000000002</v>
      </c>
      <c r="L8" s="16">
        <v>0.56999999999999995</v>
      </c>
      <c r="M8" s="16">
        <v>8.1</v>
      </c>
      <c r="N8" s="16">
        <v>0.76</v>
      </c>
      <c r="O8" s="16">
        <v>10</v>
      </c>
      <c r="P8" s="16">
        <v>6.1</v>
      </c>
      <c r="Q8" s="16">
        <v>0.66</v>
      </c>
      <c r="R8" s="16">
        <v>5.2</v>
      </c>
      <c r="S8" s="16">
        <v>1580</v>
      </c>
      <c r="T8" s="16">
        <v>6.8</v>
      </c>
      <c r="U8" s="16">
        <v>0.26</v>
      </c>
      <c r="V8" s="11">
        <f t="shared" si="1"/>
        <v>4.2764799999999999E-2</v>
      </c>
      <c r="W8" s="11">
        <f t="shared" si="2"/>
        <v>1.0074400000000001E-3</v>
      </c>
      <c r="X8" s="11">
        <f t="shared" si="3"/>
        <v>2.3438399999999997E-4</v>
      </c>
      <c r="Y8" s="11">
        <f t="shared" si="4"/>
        <v>3.3307199999999997E-3</v>
      </c>
      <c r="Z8" s="11">
        <f t="shared" si="5"/>
        <v>3.1251200000000003E-4</v>
      </c>
      <c r="AA8" s="11">
        <f t="shared" si="6"/>
        <v>4.1120000000000002E-3</v>
      </c>
      <c r="AB8" s="11">
        <f t="shared" si="7"/>
        <v>2.5083200000000001E-3</v>
      </c>
      <c r="AC8" s="11">
        <f t="shared" si="8"/>
        <v>2.7139200000000002E-4</v>
      </c>
      <c r="AD8" s="11">
        <f t="shared" si="9"/>
        <v>2.13824E-3</v>
      </c>
      <c r="AE8" s="11">
        <f t="shared" si="10"/>
        <v>0.64969600000000005</v>
      </c>
      <c r="AF8" s="11">
        <f t="shared" si="11"/>
        <v>2.7961599999999998E-3</v>
      </c>
      <c r="AG8" s="11">
        <f t="shared" si="12"/>
        <v>1.0691200000000001E-4</v>
      </c>
    </row>
    <row r="9" spans="1:33" x14ac:dyDescent="0.2">
      <c r="A9" s="18" t="s">
        <v>58</v>
      </c>
      <c r="B9" s="14" t="s">
        <v>57</v>
      </c>
      <c r="C9" s="11">
        <v>1</v>
      </c>
      <c r="D9" s="11">
        <v>1</v>
      </c>
      <c r="E9" s="11">
        <v>1</v>
      </c>
      <c r="F9" s="2">
        <v>0.51400000000000001</v>
      </c>
      <c r="G9" s="2"/>
      <c r="H9" s="2"/>
      <c r="I9" s="11">
        <v>0.8</v>
      </c>
      <c r="J9" s="16">
        <v>104</v>
      </c>
      <c r="K9" s="16">
        <v>2.4500000000000002</v>
      </c>
      <c r="L9" s="16">
        <v>0.56999999999999995</v>
      </c>
      <c r="M9" s="16">
        <v>8.1</v>
      </c>
      <c r="N9" s="16">
        <v>0.76</v>
      </c>
      <c r="O9" s="16">
        <v>10</v>
      </c>
      <c r="P9" s="16">
        <v>6.1</v>
      </c>
      <c r="Q9" s="16">
        <v>0.66</v>
      </c>
      <c r="R9" s="16">
        <v>5.2</v>
      </c>
      <c r="S9" s="16">
        <v>1580</v>
      </c>
      <c r="T9" s="16">
        <v>6.8</v>
      </c>
      <c r="U9" s="16">
        <v>0.26</v>
      </c>
      <c r="V9" s="11">
        <f t="shared" si="1"/>
        <v>4.2764799999999999E-2</v>
      </c>
      <c r="W9" s="11">
        <f t="shared" si="2"/>
        <v>1.0074400000000001E-3</v>
      </c>
      <c r="X9" s="11">
        <f t="shared" si="3"/>
        <v>2.3438399999999997E-4</v>
      </c>
      <c r="Y9" s="11">
        <f t="shared" si="4"/>
        <v>3.3307199999999997E-3</v>
      </c>
      <c r="Z9" s="11">
        <f t="shared" si="5"/>
        <v>3.1251200000000003E-4</v>
      </c>
      <c r="AA9" s="11">
        <f t="shared" si="6"/>
        <v>4.1120000000000002E-3</v>
      </c>
      <c r="AB9" s="11">
        <f t="shared" si="7"/>
        <v>2.5083200000000001E-3</v>
      </c>
      <c r="AC9" s="11">
        <f t="shared" si="8"/>
        <v>2.7139200000000002E-4</v>
      </c>
      <c r="AD9" s="11">
        <f t="shared" si="9"/>
        <v>2.13824E-3</v>
      </c>
      <c r="AE9" s="11">
        <f t="shared" si="10"/>
        <v>0.64969600000000005</v>
      </c>
      <c r="AF9" s="11">
        <f t="shared" si="11"/>
        <v>2.7961599999999998E-3</v>
      </c>
      <c r="AG9" s="11">
        <f t="shared" si="12"/>
        <v>1.0691200000000001E-4</v>
      </c>
    </row>
    <row r="10" spans="1:33" x14ac:dyDescent="0.2">
      <c r="A10" s="18" t="s">
        <v>59</v>
      </c>
      <c r="B10" s="14" t="s">
        <v>57</v>
      </c>
      <c r="C10" s="11">
        <v>1</v>
      </c>
      <c r="D10" s="11">
        <v>1</v>
      </c>
      <c r="E10" s="11">
        <v>1</v>
      </c>
      <c r="F10" s="2">
        <v>0.51400000000000001</v>
      </c>
      <c r="G10" s="2"/>
      <c r="H10" s="2"/>
      <c r="I10" s="11">
        <v>0.8</v>
      </c>
      <c r="J10" s="16">
        <v>104</v>
      </c>
      <c r="K10" s="16">
        <v>2.4500000000000002</v>
      </c>
      <c r="L10" s="16">
        <v>0.56999999999999995</v>
      </c>
      <c r="M10" s="16">
        <v>8.1</v>
      </c>
      <c r="N10" s="16">
        <v>0.76</v>
      </c>
      <c r="O10" s="16">
        <v>10</v>
      </c>
      <c r="P10" s="16">
        <v>6.1</v>
      </c>
      <c r="Q10" s="16">
        <v>0.66</v>
      </c>
      <c r="R10" s="16">
        <v>5.2</v>
      </c>
      <c r="S10" s="16">
        <v>1580</v>
      </c>
      <c r="T10" s="16">
        <v>6.8</v>
      </c>
      <c r="U10" s="16">
        <v>0.26</v>
      </c>
      <c r="V10" s="11">
        <f t="shared" si="1"/>
        <v>4.2764799999999999E-2</v>
      </c>
      <c r="W10" s="11">
        <f t="shared" si="2"/>
        <v>1.0074400000000001E-3</v>
      </c>
      <c r="X10" s="11">
        <f t="shared" si="3"/>
        <v>2.3438399999999997E-4</v>
      </c>
      <c r="Y10" s="11">
        <f t="shared" si="4"/>
        <v>3.3307199999999997E-3</v>
      </c>
      <c r="Z10" s="11">
        <f t="shared" si="5"/>
        <v>3.1251200000000003E-4</v>
      </c>
      <c r="AA10" s="11">
        <f t="shared" si="6"/>
        <v>4.1120000000000002E-3</v>
      </c>
      <c r="AB10" s="11">
        <f t="shared" si="7"/>
        <v>2.5083200000000001E-3</v>
      </c>
      <c r="AC10" s="11">
        <f t="shared" si="8"/>
        <v>2.7139200000000002E-4</v>
      </c>
      <c r="AD10" s="11">
        <f t="shared" si="9"/>
        <v>2.13824E-3</v>
      </c>
      <c r="AE10" s="11">
        <f t="shared" si="10"/>
        <v>0.64969600000000005</v>
      </c>
      <c r="AF10" s="11">
        <f t="shared" si="11"/>
        <v>2.7961599999999998E-3</v>
      </c>
      <c r="AG10" s="11">
        <f t="shared" si="12"/>
        <v>1.0691200000000001E-4</v>
      </c>
    </row>
    <row r="11" spans="1:33" x14ac:dyDescent="0.2">
      <c r="A11" s="18" t="s">
        <v>60</v>
      </c>
      <c r="B11" s="14" t="s">
        <v>57</v>
      </c>
      <c r="C11" s="11">
        <v>1</v>
      </c>
      <c r="D11" s="11">
        <v>1</v>
      </c>
      <c r="E11" s="11">
        <v>1</v>
      </c>
      <c r="F11" s="2">
        <v>0.51400000000000001</v>
      </c>
      <c r="G11" s="2"/>
      <c r="H11" s="2"/>
      <c r="I11" s="11">
        <v>0.8</v>
      </c>
      <c r="J11" s="16">
        <v>104</v>
      </c>
      <c r="K11" s="16">
        <v>2.4500000000000002</v>
      </c>
      <c r="L11" s="16">
        <v>0.56999999999999995</v>
      </c>
      <c r="M11" s="16">
        <v>8.1</v>
      </c>
      <c r="N11" s="16">
        <v>0.76</v>
      </c>
      <c r="O11" s="16">
        <v>10</v>
      </c>
      <c r="P11" s="16">
        <v>6.1</v>
      </c>
      <c r="Q11" s="16">
        <v>0.66</v>
      </c>
      <c r="R11" s="16">
        <v>5.2</v>
      </c>
      <c r="S11" s="16">
        <v>1580</v>
      </c>
      <c r="T11" s="16">
        <v>6.8</v>
      </c>
      <c r="U11" s="16">
        <v>0.26</v>
      </c>
      <c r="V11" s="11">
        <f t="shared" si="1"/>
        <v>4.2764799999999999E-2</v>
      </c>
      <c r="W11" s="11">
        <f t="shared" si="2"/>
        <v>1.0074400000000001E-3</v>
      </c>
      <c r="X11" s="11">
        <f t="shared" si="3"/>
        <v>2.3438399999999997E-4</v>
      </c>
      <c r="Y11" s="11">
        <f t="shared" si="4"/>
        <v>3.3307199999999997E-3</v>
      </c>
      <c r="Z11" s="11">
        <f t="shared" si="5"/>
        <v>3.1251200000000003E-4</v>
      </c>
      <c r="AA11" s="11">
        <f t="shared" si="6"/>
        <v>4.1120000000000002E-3</v>
      </c>
      <c r="AB11" s="11">
        <f t="shared" si="7"/>
        <v>2.5083200000000001E-3</v>
      </c>
      <c r="AC11" s="11">
        <f t="shared" si="8"/>
        <v>2.7139200000000002E-4</v>
      </c>
      <c r="AD11" s="11">
        <f t="shared" si="9"/>
        <v>2.13824E-3</v>
      </c>
      <c r="AE11" s="11">
        <f t="shared" si="10"/>
        <v>0.64969600000000005</v>
      </c>
      <c r="AF11" s="11">
        <f t="shared" si="11"/>
        <v>2.7961599999999998E-3</v>
      </c>
      <c r="AG11" s="11">
        <f t="shared" si="12"/>
        <v>1.0691200000000001E-4</v>
      </c>
    </row>
    <row r="12" spans="1:33" x14ac:dyDescent="0.2">
      <c r="A12" s="17" t="s">
        <v>61</v>
      </c>
      <c r="B12" s="14" t="s">
        <v>57</v>
      </c>
      <c r="C12" s="11">
        <v>1</v>
      </c>
      <c r="D12" s="11">
        <v>1</v>
      </c>
      <c r="E12" s="11">
        <v>1</v>
      </c>
      <c r="F12" s="2">
        <v>0.51400000000000001</v>
      </c>
      <c r="G12" s="2"/>
      <c r="H12" s="2"/>
      <c r="I12" s="11">
        <v>0.8</v>
      </c>
      <c r="J12" s="16">
        <v>104</v>
      </c>
      <c r="K12" s="16">
        <v>2.4500000000000002</v>
      </c>
      <c r="L12" s="16">
        <v>0.56999999999999995</v>
      </c>
      <c r="M12" s="16">
        <v>8.1</v>
      </c>
      <c r="N12" s="16">
        <v>0.76</v>
      </c>
      <c r="O12" s="16">
        <v>10</v>
      </c>
      <c r="P12" s="16">
        <v>6.1</v>
      </c>
      <c r="Q12" s="16">
        <v>0.66</v>
      </c>
      <c r="R12" s="16">
        <v>5.2</v>
      </c>
      <c r="S12" s="16">
        <v>1580</v>
      </c>
      <c r="T12" s="16">
        <v>6.8</v>
      </c>
      <c r="U12" s="16">
        <v>0.26</v>
      </c>
      <c r="V12" s="11">
        <f t="shared" si="1"/>
        <v>4.2764799999999999E-2</v>
      </c>
      <c r="W12" s="11">
        <f t="shared" si="2"/>
        <v>1.0074400000000001E-3</v>
      </c>
      <c r="X12" s="11">
        <f t="shared" si="3"/>
        <v>2.3438399999999997E-4</v>
      </c>
      <c r="Y12" s="11">
        <f t="shared" si="4"/>
        <v>3.3307199999999997E-3</v>
      </c>
      <c r="Z12" s="11">
        <f t="shared" si="5"/>
        <v>3.1251200000000003E-4</v>
      </c>
      <c r="AA12" s="11">
        <f t="shared" si="6"/>
        <v>4.1120000000000002E-3</v>
      </c>
      <c r="AB12" s="11">
        <f t="shared" si="7"/>
        <v>2.5083200000000001E-3</v>
      </c>
      <c r="AC12" s="11">
        <f t="shared" si="8"/>
        <v>2.7139200000000002E-4</v>
      </c>
      <c r="AD12" s="11">
        <f t="shared" si="9"/>
        <v>2.13824E-3</v>
      </c>
      <c r="AE12" s="11">
        <f t="shared" si="10"/>
        <v>0.64969600000000005</v>
      </c>
      <c r="AF12" s="11">
        <f t="shared" si="11"/>
        <v>2.7961599999999998E-3</v>
      </c>
      <c r="AG12" s="11">
        <f t="shared" si="12"/>
        <v>1.0691200000000001E-4</v>
      </c>
    </row>
    <row r="13" spans="1:33" x14ac:dyDescent="0.2">
      <c r="A13" s="17" t="s">
        <v>62</v>
      </c>
      <c r="B13" s="14" t="s">
        <v>57</v>
      </c>
      <c r="C13" s="11">
        <v>1</v>
      </c>
      <c r="D13" s="11">
        <v>1</v>
      </c>
      <c r="E13" s="11">
        <v>1</v>
      </c>
      <c r="F13" s="2">
        <v>0.51400000000000001</v>
      </c>
      <c r="G13" s="2"/>
      <c r="H13" s="2"/>
      <c r="I13" s="11">
        <v>0.8</v>
      </c>
      <c r="J13" s="16">
        <v>104</v>
      </c>
      <c r="K13" s="16">
        <v>2.4500000000000002</v>
      </c>
      <c r="L13" s="16">
        <v>0.56999999999999995</v>
      </c>
      <c r="M13" s="16">
        <v>8.1</v>
      </c>
      <c r="N13" s="16">
        <v>0.76</v>
      </c>
      <c r="O13" s="16">
        <v>10</v>
      </c>
      <c r="P13" s="16">
        <v>6.1</v>
      </c>
      <c r="Q13" s="16">
        <v>0.66</v>
      </c>
      <c r="R13" s="16">
        <v>5.2</v>
      </c>
      <c r="S13" s="16">
        <v>1580</v>
      </c>
      <c r="T13" s="16">
        <v>6.8</v>
      </c>
      <c r="U13" s="16">
        <v>0.26</v>
      </c>
      <c r="V13" s="11">
        <f t="shared" si="1"/>
        <v>4.2764799999999999E-2</v>
      </c>
      <c r="W13" s="11">
        <f t="shared" si="2"/>
        <v>1.0074400000000001E-3</v>
      </c>
      <c r="X13" s="11">
        <f t="shared" si="3"/>
        <v>2.3438399999999997E-4</v>
      </c>
      <c r="Y13" s="11">
        <f t="shared" si="4"/>
        <v>3.3307199999999997E-3</v>
      </c>
      <c r="Z13" s="11">
        <f t="shared" si="5"/>
        <v>3.1251200000000003E-4</v>
      </c>
      <c r="AA13" s="11">
        <f t="shared" si="6"/>
        <v>4.1120000000000002E-3</v>
      </c>
      <c r="AB13" s="11">
        <f t="shared" si="7"/>
        <v>2.5083200000000001E-3</v>
      </c>
      <c r="AC13" s="11">
        <f t="shared" si="8"/>
        <v>2.7139200000000002E-4</v>
      </c>
      <c r="AD13" s="11">
        <f t="shared" si="9"/>
        <v>2.13824E-3</v>
      </c>
      <c r="AE13" s="11">
        <f t="shared" si="10"/>
        <v>0.64969600000000005</v>
      </c>
      <c r="AF13" s="11">
        <f t="shared" si="11"/>
        <v>2.7961599999999998E-3</v>
      </c>
      <c r="AG13" s="11">
        <f t="shared" si="12"/>
        <v>1.0691200000000001E-4</v>
      </c>
    </row>
    <row r="14" spans="1:33" x14ac:dyDescent="0.2">
      <c r="A14" s="18" t="s">
        <v>63</v>
      </c>
      <c r="B14" s="14" t="s">
        <v>57</v>
      </c>
      <c r="C14" s="11">
        <v>1</v>
      </c>
      <c r="D14" s="11">
        <v>1</v>
      </c>
      <c r="E14" s="11">
        <v>1</v>
      </c>
      <c r="F14" s="2">
        <v>0.51400000000000001</v>
      </c>
      <c r="G14" s="2"/>
      <c r="H14" s="2"/>
      <c r="I14" s="11">
        <v>0.8</v>
      </c>
      <c r="J14" s="16">
        <v>104</v>
      </c>
      <c r="K14" s="16">
        <v>2.4500000000000002</v>
      </c>
      <c r="L14" s="16">
        <v>0.56999999999999995</v>
      </c>
      <c r="M14" s="16">
        <v>8.1</v>
      </c>
      <c r="N14" s="16">
        <v>0.76</v>
      </c>
      <c r="O14" s="16">
        <v>10</v>
      </c>
      <c r="P14" s="16">
        <v>6.1</v>
      </c>
      <c r="Q14" s="16">
        <v>0.66</v>
      </c>
      <c r="R14" s="16">
        <v>5.2</v>
      </c>
      <c r="S14" s="16">
        <v>1580</v>
      </c>
      <c r="T14" s="16">
        <v>6.8</v>
      </c>
      <c r="U14" s="16">
        <v>0.26</v>
      </c>
      <c r="V14" s="11">
        <f t="shared" si="1"/>
        <v>4.2764799999999999E-2</v>
      </c>
      <c r="W14" s="11">
        <f t="shared" si="2"/>
        <v>1.0074400000000001E-3</v>
      </c>
      <c r="X14" s="11">
        <f t="shared" si="3"/>
        <v>2.3438399999999997E-4</v>
      </c>
      <c r="Y14" s="11">
        <f t="shared" si="4"/>
        <v>3.3307199999999997E-3</v>
      </c>
      <c r="Z14" s="11">
        <f t="shared" si="5"/>
        <v>3.1251200000000003E-4</v>
      </c>
      <c r="AA14" s="11">
        <f t="shared" si="6"/>
        <v>4.1120000000000002E-3</v>
      </c>
      <c r="AB14" s="11">
        <f t="shared" si="7"/>
        <v>2.5083200000000001E-3</v>
      </c>
      <c r="AC14" s="11">
        <f t="shared" si="8"/>
        <v>2.7139200000000002E-4</v>
      </c>
      <c r="AD14" s="11">
        <f t="shared" si="9"/>
        <v>2.13824E-3</v>
      </c>
      <c r="AE14" s="11">
        <f t="shared" si="10"/>
        <v>0.64969600000000005</v>
      </c>
      <c r="AF14" s="11">
        <f t="shared" si="11"/>
        <v>2.7961599999999998E-3</v>
      </c>
      <c r="AG14" s="11">
        <f t="shared" si="12"/>
        <v>1.0691200000000001E-4</v>
      </c>
    </row>
    <row r="15" spans="1:33" x14ac:dyDescent="0.2">
      <c r="A15" s="18" t="s">
        <v>64</v>
      </c>
      <c r="B15" s="14" t="s">
        <v>57</v>
      </c>
      <c r="C15" s="11">
        <v>1</v>
      </c>
      <c r="D15" s="11">
        <v>1</v>
      </c>
      <c r="E15" s="11">
        <v>1</v>
      </c>
      <c r="F15" s="2">
        <v>0.51400000000000001</v>
      </c>
      <c r="G15" s="2"/>
      <c r="H15" s="2"/>
      <c r="I15" s="11">
        <v>0.8</v>
      </c>
      <c r="J15" s="16">
        <v>104</v>
      </c>
      <c r="K15" s="16">
        <v>2.4500000000000002</v>
      </c>
      <c r="L15" s="16">
        <v>0.56999999999999995</v>
      </c>
      <c r="M15" s="16">
        <v>8.1</v>
      </c>
      <c r="N15" s="16">
        <v>0.76</v>
      </c>
      <c r="O15" s="16">
        <v>10</v>
      </c>
      <c r="P15" s="16">
        <v>6.1</v>
      </c>
      <c r="Q15" s="16">
        <v>0.66</v>
      </c>
      <c r="R15" s="16">
        <v>5.2</v>
      </c>
      <c r="S15" s="16">
        <v>1580</v>
      </c>
      <c r="T15" s="16">
        <v>6.8</v>
      </c>
      <c r="U15" s="16">
        <v>0.26</v>
      </c>
      <c r="V15" s="11">
        <f t="shared" si="1"/>
        <v>4.2764799999999999E-2</v>
      </c>
      <c r="W15" s="11">
        <f t="shared" si="2"/>
        <v>1.0074400000000001E-3</v>
      </c>
      <c r="X15" s="11">
        <f t="shared" si="3"/>
        <v>2.3438399999999997E-4</v>
      </c>
      <c r="Y15" s="11">
        <f t="shared" si="4"/>
        <v>3.3307199999999997E-3</v>
      </c>
      <c r="Z15" s="11">
        <f t="shared" si="5"/>
        <v>3.1251200000000003E-4</v>
      </c>
      <c r="AA15" s="11">
        <f t="shared" si="6"/>
        <v>4.1120000000000002E-3</v>
      </c>
      <c r="AB15" s="11">
        <f t="shared" si="7"/>
        <v>2.5083200000000001E-3</v>
      </c>
      <c r="AC15" s="11">
        <f t="shared" si="8"/>
        <v>2.7139200000000002E-4</v>
      </c>
      <c r="AD15" s="11">
        <f t="shared" si="9"/>
        <v>2.13824E-3</v>
      </c>
      <c r="AE15" s="11">
        <f t="shared" si="10"/>
        <v>0.64969600000000005</v>
      </c>
      <c r="AF15" s="11">
        <f t="shared" si="11"/>
        <v>2.7961599999999998E-3</v>
      </c>
      <c r="AG15" s="11">
        <f t="shared" si="12"/>
        <v>1.0691200000000001E-4</v>
      </c>
    </row>
    <row r="16" spans="1:33" x14ac:dyDescent="0.2">
      <c r="A16" s="18" t="s">
        <v>65</v>
      </c>
      <c r="B16" s="14" t="s">
        <v>57</v>
      </c>
      <c r="C16" s="11">
        <v>1</v>
      </c>
      <c r="D16" s="11">
        <v>1</v>
      </c>
      <c r="E16" s="11">
        <v>1</v>
      </c>
      <c r="F16" s="2">
        <v>0.51400000000000001</v>
      </c>
      <c r="G16" s="2"/>
      <c r="H16" s="2"/>
      <c r="I16" s="11">
        <v>0.8</v>
      </c>
      <c r="J16" s="16">
        <v>104</v>
      </c>
      <c r="K16" s="16">
        <v>2.4500000000000002</v>
      </c>
      <c r="L16" s="16">
        <v>0.56999999999999995</v>
      </c>
      <c r="M16" s="16">
        <v>8.1</v>
      </c>
      <c r="N16" s="16">
        <v>0.76</v>
      </c>
      <c r="O16" s="16">
        <v>10</v>
      </c>
      <c r="P16" s="16">
        <v>6.1</v>
      </c>
      <c r="Q16" s="16">
        <v>0.66</v>
      </c>
      <c r="R16" s="16">
        <v>5.2</v>
      </c>
      <c r="S16" s="16">
        <v>1580</v>
      </c>
      <c r="T16" s="16">
        <v>6.8</v>
      </c>
      <c r="U16" s="16">
        <v>0.26</v>
      </c>
      <c r="V16" s="11">
        <f t="shared" si="1"/>
        <v>4.2764799999999999E-2</v>
      </c>
      <c r="W16" s="11">
        <f t="shared" si="2"/>
        <v>1.0074400000000001E-3</v>
      </c>
      <c r="X16" s="11">
        <f t="shared" si="3"/>
        <v>2.3438399999999997E-4</v>
      </c>
      <c r="Y16" s="11">
        <f t="shared" si="4"/>
        <v>3.3307199999999997E-3</v>
      </c>
      <c r="Z16" s="11">
        <f t="shared" si="5"/>
        <v>3.1251200000000003E-4</v>
      </c>
      <c r="AA16" s="11">
        <f t="shared" si="6"/>
        <v>4.1120000000000002E-3</v>
      </c>
      <c r="AB16" s="11">
        <f t="shared" si="7"/>
        <v>2.5083200000000001E-3</v>
      </c>
      <c r="AC16" s="11">
        <f t="shared" si="8"/>
        <v>2.7139200000000002E-4</v>
      </c>
      <c r="AD16" s="11">
        <f t="shared" si="9"/>
        <v>2.13824E-3</v>
      </c>
      <c r="AE16" s="11">
        <f t="shared" si="10"/>
        <v>0.64969600000000005</v>
      </c>
      <c r="AF16" s="11">
        <f t="shared" si="11"/>
        <v>2.7961599999999998E-3</v>
      </c>
      <c r="AG16" s="11">
        <f t="shared" si="12"/>
        <v>1.0691200000000001E-4</v>
      </c>
    </row>
    <row r="17" spans="1:33" x14ac:dyDescent="0.2">
      <c r="A17" s="18" t="s">
        <v>66</v>
      </c>
      <c r="B17" s="14" t="s">
        <v>57</v>
      </c>
      <c r="C17" s="11">
        <v>1</v>
      </c>
      <c r="D17" s="11">
        <v>1</v>
      </c>
      <c r="E17" s="11">
        <v>1</v>
      </c>
      <c r="F17" s="2">
        <v>0.51400000000000001</v>
      </c>
      <c r="G17" s="2"/>
      <c r="H17" s="2"/>
      <c r="I17" s="11">
        <v>0.8</v>
      </c>
      <c r="J17" s="16">
        <v>104</v>
      </c>
      <c r="K17" s="16">
        <v>2.4500000000000002</v>
      </c>
      <c r="L17" s="16">
        <v>0.56999999999999995</v>
      </c>
      <c r="M17" s="16">
        <v>8.1</v>
      </c>
      <c r="N17" s="16">
        <v>0.76</v>
      </c>
      <c r="O17" s="16">
        <v>10</v>
      </c>
      <c r="P17" s="16">
        <v>6.1</v>
      </c>
      <c r="Q17" s="16">
        <v>0.66</v>
      </c>
      <c r="R17" s="16">
        <v>5.2</v>
      </c>
      <c r="S17" s="16">
        <v>1580</v>
      </c>
      <c r="T17" s="16">
        <v>6.8</v>
      </c>
      <c r="U17" s="16">
        <v>0.26</v>
      </c>
      <c r="V17" s="11">
        <f t="shared" si="1"/>
        <v>4.2764799999999999E-2</v>
      </c>
      <c r="W17" s="11">
        <f t="shared" si="2"/>
        <v>1.0074400000000001E-3</v>
      </c>
      <c r="X17" s="11">
        <f t="shared" si="3"/>
        <v>2.3438399999999997E-4</v>
      </c>
      <c r="Y17" s="11">
        <f t="shared" si="4"/>
        <v>3.3307199999999997E-3</v>
      </c>
      <c r="Z17" s="11">
        <f t="shared" si="5"/>
        <v>3.1251200000000003E-4</v>
      </c>
      <c r="AA17" s="11">
        <f t="shared" si="6"/>
        <v>4.1120000000000002E-3</v>
      </c>
      <c r="AB17" s="11">
        <f t="shared" si="7"/>
        <v>2.5083200000000001E-3</v>
      </c>
      <c r="AC17" s="11">
        <f t="shared" si="8"/>
        <v>2.7139200000000002E-4</v>
      </c>
      <c r="AD17" s="11">
        <f t="shared" si="9"/>
        <v>2.13824E-3</v>
      </c>
      <c r="AE17" s="11">
        <f t="shared" si="10"/>
        <v>0.64969600000000005</v>
      </c>
      <c r="AF17" s="11">
        <f t="shared" si="11"/>
        <v>2.7961599999999998E-3</v>
      </c>
      <c r="AG17" s="11">
        <f t="shared" si="12"/>
        <v>1.0691200000000001E-4</v>
      </c>
    </row>
    <row r="18" spans="1:33" x14ac:dyDescent="0.2">
      <c r="A18" s="18" t="s">
        <v>67</v>
      </c>
      <c r="B18" s="14" t="s">
        <v>57</v>
      </c>
      <c r="C18" s="11">
        <v>1</v>
      </c>
      <c r="D18" s="11">
        <v>1</v>
      </c>
      <c r="E18" s="11">
        <v>1</v>
      </c>
      <c r="F18" s="2">
        <v>0.51400000000000001</v>
      </c>
      <c r="G18" s="2"/>
      <c r="H18" s="2"/>
      <c r="I18" s="11">
        <v>0.8</v>
      </c>
      <c r="J18" s="16">
        <v>104</v>
      </c>
      <c r="K18" s="16">
        <v>2.4500000000000002</v>
      </c>
      <c r="L18" s="16">
        <v>0.56999999999999995</v>
      </c>
      <c r="M18" s="16">
        <v>8.1</v>
      </c>
      <c r="N18" s="16">
        <v>0.76</v>
      </c>
      <c r="O18" s="16">
        <v>10</v>
      </c>
      <c r="P18" s="16">
        <v>6.1</v>
      </c>
      <c r="Q18" s="16">
        <v>0.66</v>
      </c>
      <c r="R18" s="16">
        <v>5.2</v>
      </c>
      <c r="S18" s="16">
        <v>1580</v>
      </c>
      <c r="T18" s="16">
        <v>6.8</v>
      </c>
      <c r="U18" s="16">
        <v>0.26</v>
      </c>
      <c r="V18" s="11">
        <f t="shared" si="1"/>
        <v>4.2764799999999999E-2</v>
      </c>
      <c r="W18" s="11">
        <f t="shared" si="2"/>
        <v>1.0074400000000001E-3</v>
      </c>
      <c r="X18" s="11">
        <f t="shared" si="3"/>
        <v>2.3438399999999997E-4</v>
      </c>
      <c r="Y18" s="11">
        <f t="shared" si="4"/>
        <v>3.3307199999999997E-3</v>
      </c>
      <c r="Z18" s="11">
        <f t="shared" si="5"/>
        <v>3.1251200000000003E-4</v>
      </c>
      <c r="AA18" s="11">
        <f t="shared" si="6"/>
        <v>4.1120000000000002E-3</v>
      </c>
      <c r="AB18" s="11">
        <f t="shared" si="7"/>
        <v>2.5083200000000001E-3</v>
      </c>
      <c r="AC18" s="11">
        <f t="shared" si="8"/>
        <v>2.7139200000000002E-4</v>
      </c>
      <c r="AD18" s="11">
        <f t="shared" si="9"/>
        <v>2.13824E-3</v>
      </c>
      <c r="AE18" s="11">
        <f t="shared" si="10"/>
        <v>0.64969600000000005</v>
      </c>
      <c r="AF18" s="11">
        <f t="shared" si="11"/>
        <v>2.7961599999999998E-3</v>
      </c>
      <c r="AG18" s="11">
        <f t="shared" si="12"/>
        <v>1.0691200000000001E-4</v>
      </c>
    </row>
    <row r="19" spans="1:33" x14ac:dyDescent="0.2">
      <c r="A19" s="18" t="s">
        <v>68</v>
      </c>
      <c r="B19" s="14" t="s">
        <v>57</v>
      </c>
      <c r="C19" s="11">
        <v>1</v>
      </c>
      <c r="D19" s="11">
        <v>1</v>
      </c>
      <c r="E19" s="11">
        <v>1</v>
      </c>
      <c r="F19" s="2">
        <v>0.51400000000000001</v>
      </c>
      <c r="G19" s="2"/>
      <c r="H19" s="2"/>
      <c r="I19" s="11">
        <v>0.8</v>
      </c>
      <c r="J19" s="16">
        <v>104</v>
      </c>
      <c r="K19" s="16">
        <v>2.4500000000000002</v>
      </c>
      <c r="L19" s="16">
        <v>0.56999999999999995</v>
      </c>
      <c r="M19" s="16">
        <v>8.1</v>
      </c>
      <c r="N19" s="16">
        <v>0.76</v>
      </c>
      <c r="O19" s="16">
        <v>10</v>
      </c>
      <c r="P19" s="16">
        <v>6.1</v>
      </c>
      <c r="Q19" s="16">
        <v>0.66</v>
      </c>
      <c r="R19" s="16">
        <v>5.2</v>
      </c>
      <c r="S19" s="16">
        <v>1580</v>
      </c>
      <c r="T19" s="16">
        <v>6.8</v>
      </c>
      <c r="U19" s="16">
        <v>0.26</v>
      </c>
      <c r="V19" s="11">
        <f t="shared" si="1"/>
        <v>4.2764799999999999E-2</v>
      </c>
      <c r="W19" s="11">
        <f t="shared" si="2"/>
        <v>1.0074400000000001E-3</v>
      </c>
      <c r="X19" s="11">
        <f t="shared" si="3"/>
        <v>2.3438399999999997E-4</v>
      </c>
      <c r="Y19" s="11">
        <f t="shared" si="4"/>
        <v>3.3307199999999997E-3</v>
      </c>
      <c r="Z19" s="11">
        <f t="shared" si="5"/>
        <v>3.1251200000000003E-4</v>
      </c>
      <c r="AA19" s="11">
        <f t="shared" si="6"/>
        <v>4.1120000000000002E-3</v>
      </c>
      <c r="AB19" s="11">
        <f t="shared" si="7"/>
        <v>2.5083200000000001E-3</v>
      </c>
      <c r="AC19" s="11">
        <f t="shared" si="8"/>
        <v>2.7139200000000002E-4</v>
      </c>
      <c r="AD19" s="11">
        <f t="shared" si="9"/>
        <v>2.13824E-3</v>
      </c>
      <c r="AE19" s="11">
        <f t="shared" si="10"/>
        <v>0.64969600000000005</v>
      </c>
      <c r="AF19" s="11">
        <f t="shared" si="11"/>
        <v>2.7961599999999998E-3</v>
      </c>
      <c r="AG19" s="11">
        <f t="shared" si="12"/>
        <v>1.0691200000000001E-4</v>
      </c>
    </row>
    <row r="20" spans="1:33" x14ac:dyDescent="0.2">
      <c r="A20" s="17" t="s">
        <v>69</v>
      </c>
      <c r="B20" s="14" t="s">
        <v>57</v>
      </c>
      <c r="C20" s="11">
        <v>1</v>
      </c>
      <c r="D20" s="11">
        <v>1</v>
      </c>
      <c r="E20" s="11">
        <v>1</v>
      </c>
      <c r="F20" s="2">
        <v>0.51400000000000001</v>
      </c>
      <c r="G20" s="2"/>
      <c r="H20" s="2"/>
      <c r="I20" s="11">
        <v>0.8</v>
      </c>
      <c r="J20" s="16">
        <v>104</v>
      </c>
      <c r="K20" s="16">
        <v>2.4500000000000002</v>
      </c>
      <c r="L20" s="16">
        <v>0.56999999999999995</v>
      </c>
      <c r="M20" s="16">
        <v>8.1</v>
      </c>
      <c r="N20" s="16">
        <v>0.76</v>
      </c>
      <c r="O20" s="16">
        <v>10</v>
      </c>
      <c r="P20" s="16">
        <v>6.1</v>
      </c>
      <c r="Q20" s="16">
        <v>0.66</v>
      </c>
      <c r="R20" s="16">
        <v>5.2</v>
      </c>
      <c r="S20" s="16">
        <v>1580</v>
      </c>
      <c r="T20" s="16">
        <v>6.8</v>
      </c>
      <c r="U20" s="16">
        <v>0.26</v>
      </c>
      <c r="V20" s="11">
        <f t="shared" si="1"/>
        <v>4.2764799999999999E-2</v>
      </c>
      <c r="W20" s="11">
        <f t="shared" si="2"/>
        <v>1.0074400000000001E-3</v>
      </c>
      <c r="X20" s="11">
        <f t="shared" si="3"/>
        <v>2.3438399999999997E-4</v>
      </c>
      <c r="Y20" s="11">
        <f t="shared" si="4"/>
        <v>3.3307199999999997E-3</v>
      </c>
      <c r="Z20" s="11">
        <f t="shared" si="5"/>
        <v>3.1251200000000003E-4</v>
      </c>
      <c r="AA20" s="11">
        <f t="shared" si="6"/>
        <v>4.1120000000000002E-3</v>
      </c>
      <c r="AB20" s="11">
        <f t="shared" si="7"/>
        <v>2.5083200000000001E-3</v>
      </c>
      <c r="AC20" s="11">
        <f t="shared" si="8"/>
        <v>2.7139200000000002E-4</v>
      </c>
      <c r="AD20" s="11">
        <f t="shared" si="9"/>
        <v>2.13824E-3</v>
      </c>
      <c r="AE20" s="11">
        <f t="shared" si="10"/>
        <v>0.64969600000000005</v>
      </c>
      <c r="AF20" s="11">
        <f t="shared" si="11"/>
        <v>2.7961599999999998E-3</v>
      </c>
      <c r="AG20" s="11">
        <f t="shared" si="12"/>
        <v>1.0691200000000001E-4</v>
      </c>
    </row>
    <row r="21" spans="1:33" x14ac:dyDescent="0.2">
      <c r="A21" s="17" t="s">
        <v>70</v>
      </c>
      <c r="B21" s="14" t="s">
        <v>57</v>
      </c>
      <c r="C21" s="11">
        <v>1</v>
      </c>
      <c r="D21" s="11">
        <v>1</v>
      </c>
      <c r="E21" s="11">
        <v>1</v>
      </c>
      <c r="F21" s="2">
        <v>0.51400000000000001</v>
      </c>
      <c r="G21" s="2"/>
      <c r="H21" s="2"/>
      <c r="I21" s="11">
        <v>0.8</v>
      </c>
      <c r="J21" s="16">
        <v>104</v>
      </c>
      <c r="K21" s="16">
        <v>2.4500000000000002</v>
      </c>
      <c r="L21" s="16">
        <v>0.56999999999999995</v>
      </c>
      <c r="M21" s="16">
        <v>8.1</v>
      </c>
      <c r="N21" s="16">
        <v>0.76</v>
      </c>
      <c r="O21" s="16">
        <v>10</v>
      </c>
      <c r="P21" s="16">
        <v>6.1</v>
      </c>
      <c r="Q21" s="16">
        <v>0.66</v>
      </c>
      <c r="R21" s="16">
        <v>5.2</v>
      </c>
      <c r="S21" s="16">
        <v>1580</v>
      </c>
      <c r="T21" s="16">
        <v>6.8</v>
      </c>
      <c r="U21" s="16">
        <v>0.26</v>
      </c>
      <c r="V21" s="11">
        <f t="shared" si="1"/>
        <v>4.2764799999999999E-2</v>
      </c>
      <c r="W21" s="11">
        <f t="shared" si="2"/>
        <v>1.0074400000000001E-3</v>
      </c>
      <c r="X21" s="11">
        <f t="shared" si="3"/>
        <v>2.3438399999999997E-4</v>
      </c>
      <c r="Y21" s="11">
        <f t="shared" si="4"/>
        <v>3.3307199999999997E-3</v>
      </c>
      <c r="Z21" s="11">
        <f t="shared" si="5"/>
        <v>3.1251200000000003E-4</v>
      </c>
      <c r="AA21" s="11">
        <f t="shared" si="6"/>
        <v>4.1120000000000002E-3</v>
      </c>
      <c r="AB21" s="11">
        <f t="shared" si="7"/>
        <v>2.5083200000000001E-3</v>
      </c>
      <c r="AC21" s="11">
        <f t="shared" si="8"/>
        <v>2.7139200000000002E-4</v>
      </c>
      <c r="AD21" s="11">
        <f t="shared" si="9"/>
        <v>2.13824E-3</v>
      </c>
      <c r="AE21" s="11">
        <f t="shared" si="10"/>
        <v>0.64969600000000005</v>
      </c>
      <c r="AF21" s="11">
        <f t="shared" si="11"/>
        <v>2.7961599999999998E-3</v>
      </c>
      <c r="AG21" s="11">
        <f t="shared" si="12"/>
        <v>1.0691200000000001E-4</v>
      </c>
    </row>
  </sheetData>
  <mergeCells count="18">
    <mergeCell ref="F19:H19"/>
    <mergeCell ref="F20:H20"/>
    <mergeCell ref="F21:H21"/>
    <mergeCell ref="F14:H14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C1:I1"/>
    <mergeCell ref="J1:U1"/>
    <mergeCell ref="V1:AG1"/>
    <mergeCell ref="F7:H7"/>
    <mergeCell ref="F8:H8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1"/>
  <sheetViews>
    <sheetView zoomScaleNormal="100" workbookViewId="0">
      <selection activeCell="U28" sqref="U28"/>
    </sheetView>
  </sheetViews>
  <sheetFormatPr defaultColWidth="8.5" defaultRowHeight="14.25" x14ac:dyDescent="0.2"/>
  <cols>
    <col min="22" max="22" width="9.875" customWidth="1"/>
    <col min="23" max="30" width="9.125" customWidth="1"/>
    <col min="31" max="31" width="9.5" customWidth="1"/>
    <col min="32" max="33" width="9.125" customWidth="1"/>
  </cols>
  <sheetData>
    <row r="1" spans="1:33" x14ac:dyDescent="0.2">
      <c r="A1" s="11"/>
      <c r="B1" s="12" t="s">
        <v>27</v>
      </c>
      <c r="C1" s="2" t="s">
        <v>28</v>
      </c>
      <c r="D1" s="2"/>
      <c r="E1" s="2"/>
      <c r="F1" s="2"/>
      <c r="G1" s="2"/>
      <c r="H1" s="2"/>
      <c r="I1" s="2"/>
      <c r="J1" s="1" t="s">
        <v>29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30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7.25" x14ac:dyDescent="0.2">
      <c r="A2" s="11" t="s">
        <v>31</v>
      </c>
      <c r="B2" s="12"/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3" t="s">
        <v>3</v>
      </c>
      <c r="K2" s="13" t="s">
        <v>39</v>
      </c>
      <c r="L2" s="13" t="s">
        <v>40</v>
      </c>
      <c r="M2" s="13" t="s">
        <v>11</v>
      </c>
      <c r="N2" s="13" t="s">
        <v>41</v>
      </c>
      <c r="O2" s="13" t="s">
        <v>42</v>
      </c>
      <c r="P2" s="13" t="s">
        <v>43</v>
      </c>
      <c r="Q2" s="13" t="s">
        <v>5</v>
      </c>
      <c r="R2" s="13" t="s">
        <v>6</v>
      </c>
      <c r="S2" s="13" t="s">
        <v>44</v>
      </c>
      <c r="T2" s="13" t="s">
        <v>45</v>
      </c>
      <c r="U2" s="13" t="s">
        <v>46</v>
      </c>
      <c r="V2" s="13" t="s">
        <v>3</v>
      </c>
      <c r="W2" s="13" t="s">
        <v>39</v>
      </c>
      <c r="X2" s="13" t="s">
        <v>40</v>
      </c>
      <c r="Y2" s="13" t="s">
        <v>11</v>
      </c>
      <c r="Z2" s="13" t="s">
        <v>41</v>
      </c>
      <c r="AA2" s="13" t="s">
        <v>42</v>
      </c>
      <c r="AB2" s="13" t="s">
        <v>43</v>
      </c>
      <c r="AC2" s="13" t="s">
        <v>5</v>
      </c>
      <c r="AD2" s="13" t="s">
        <v>6</v>
      </c>
      <c r="AE2" s="13" t="s">
        <v>44</v>
      </c>
      <c r="AF2" s="13" t="s">
        <v>45</v>
      </c>
      <c r="AG2" s="13" t="s">
        <v>46</v>
      </c>
    </row>
    <row r="3" spans="1:33" x14ac:dyDescent="0.2">
      <c r="A3" s="11" t="s">
        <v>13</v>
      </c>
      <c r="B3" s="14" t="s">
        <v>47</v>
      </c>
      <c r="C3" s="11">
        <v>3</v>
      </c>
      <c r="D3" s="11">
        <v>1</v>
      </c>
      <c r="E3" s="11">
        <v>4</v>
      </c>
      <c r="F3" s="11">
        <v>397500</v>
      </c>
      <c r="G3" s="15">
        <v>2.2799999999999998</v>
      </c>
      <c r="H3" s="15">
        <v>0.85</v>
      </c>
      <c r="I3" s="15">
        <v>0.9</v>
      </c>
      <c r="J3" s="16">
        <v>39.799999999999997</v>
      </c>
      <c r="K3" s="16">
        <v>2.34</v>
      </c>
      <c r="L3" s="16">
        <v>0.51</v>
      </c>
      <c r="M3" s="16">
        <v>7</v>
      </c>
      <c r="N3" s="16">
        <v>4.0999999999999996</v>
      </c>
      <c r="O3" s="16">
        <v>9.4</v>
      </c>
      <c r="P3" s="16">
        <v>8.3000000000000007</v>
      </c>
      <c r="Q3" s="16">
        <v>0.56000000000000005</v>
      </c>
      <c r="R3" s="16">
        <v>3.1</v>
      </c>
      <c r="S3" s="16">
        <v>1177</v>
      </c>
      <c r="T3" s="16">
        <v>9.6</v>
      </c>
      <c r="U3" s="16">
        <v>0.26</v>
      </c>
      <c r="V3" s="15">
        <f t="shared" ref="V3:AG6" si="0">$C3*$D3*$E3*$F3*$G3*$H3*$I3*J3/1000</f>
        <v>331129.39319999993</v>
      </c>
      <c r="W3" s="15">
        <f t="shared" si="0"/>
        <v>19468.411559999993</v>
      </c>
      <c r="X3" s="15">
        <f t="shared" si="0"/>
        <v>4243.1153399999985</v>
      </c>
      <c r="Y3" s="15">
        <f t="shared" si="0"/>
        <v>58238.837999999982</v>
      </c>
      <c r="Z3" s="15">
        <f t="shared" si="0"/>
        <v>34111.319399999993</v>
      </c>
      <c r="AA3" s="15">
        <f t="shared" si="0"/>
        <v>78206.439599999983</v>
      </c>
      <c r="AB3" s="15">
        <f t="shared" si="0"/>
        <v>69054.622199999983</v>
      </c>
      <c r="AC3" s="15">
        <f t="shared" si="0"/>
        <v>4659.107039999999</v>
      </c>
      <c r="AD3" s="15">
        <f t="shared" si="0"/>
        <v>25791.485399999994</v>
      </c>
      <c r="AE3" s="15">
        <f t="shared" si="0"/>
        <v>9792444.6179999989</v>
      </c>
      <c r="AF3" s="15">
        <f t="shared" si="0"/>
        <v>79870.406399999978</v>
      </c>
      <c r="AG3" s="15">
        <f t="shared" si="0"/>
        <v>2163.1568399999992</v>
      </c>
    </row>
    <row r="4" spans="1:33" x14ac:dyDescent="0.2">
      <c r="A4" s="11" t="s">
        <v>48</v>
      </c>
      <c r="B4" s="14" t="s">
        <v>49</v>
      </c>
      <c r="C4" s="11">
        <v>1</v>
      </c>
      <c r="D4" s="11">
        <v>1</v>
      </c>
      <c r="E4" s="11">
        <v>4</v>
      </c>
      <c r="F4" s="11">
        <v>2155625</v>
      </c>
      <c r="G4" s="15">
        <v>0.4</v>
      </c>
      <c r="H4" s="15">
        <v>0.71</v>
      </c>
      <c r="I4" s="15">
        <v>0.9</v>
      </c>
      <c r="J4" s="16">
        <v>40.5</v>
      </c>
      <c r="K4" s="16">
        <v>2.42</v>
      </c>
      <c r="L4" s="16">
        <v>0.44</v>
      </c>
      <c r="M4" s="16">
        <v>10</v>
      </c>
      <c r="N4" s="16">
        <v>0.68</v>
      </c>
      <c r="O4" s="16">
        <v>4.3</v>
      </c>
      <c r="P4" s="16">
        <v>4.0999999999999996</v>
      </c>
      <c r="Q4" s="16">
        <v>0.95</v>
      </c>
      <c r="R4" s="16">
        <v>2.2000000000000002</v>
      </c>
      <c r="S4" s="16">
        <v>1350</v>
      </c>
      <c r="T4" s="16">
        <v>4.4000000000000004</v>
      </c>
      <c r="U4" s="16">
        <v>0.26</v>
      </c>
      <c r="V4" s="15">
        <f t="shared" si="0"/>
        <v>89258.395499999999</v>
      </c>
      <c r="W4" s="15">
        <f t="shared" si="0"/>
        <v>5333.4646199999997</v>
      </c>
      <c r="X4" s="15">
        <f t="shared" si="0"/>
        <v>969.72083999999995</v>
      </c>
      <c r="Y4" s="15">
        <f t="shared" si="0"/>
        <v>22039.11</v>
      </c>
      <c r="Z4" s="15">
        <f t="shared" si="0"/>
        <v>1498.6594800000003</v>
      </c>
      <c r="AA4" s="15">
        <f t="shared" si="0"/>
        <v>9476.8172999999988</v>
      </c>
      <c r="AB4" s="15">
        <f t="shared" si="0"/>
        <v>9036.0350999999991</v>
      </c>
      <c r="AC4" s="15">
        <f t="shared" si="0"/>
        <v>2093.7154500000001</v>
      </c>
      <c r="AD4" s="15">
        <f t="shared" si="0"/>
        <v>4848.6041999999998</v>
      </c>
      <c r="AE4" s="15">
        <f t="shared" si="0"/>
        <v>2975279.85</v>
      </c>
      <c r="AF4" s="15">
        <f t="shared" si="0"/>
        <v>9697.2083999999995</v>
      </c>
      <c r="AG4" s="15">
        <f t="shared" si="0"/>
        <v>573.01685999999995</v>
      </c>
    </row>
    <row r="5" spans="1:33" x14ac:dyDescent="0.2">
      <c r="A5" s="11" t="s">
        <v>50</v>
      </c>
      <c r="B5" s="14" t="s">
        <v>51</v>
      </c>
      <c r="C5" s="11">
        <v>1</v>
      </c>
      <c r="D5" s="11">
        <v>1</v>
      </c>
      <c r="E5" s="11">
        <v>4</v>
      </c>
      <c r="F5" s="11">
        <v>1355625</v>
      </c>
      <c r="G5" s="15">
        <v>1.84</v>
      </c>
      <c r="H5" s="15">
        <v>0.5</v>
      </c>
      <c r="I5" s="15">
        <v>0.6</v>
      </c>
      <c r="J5" s="16">
        <v>40.1</v>
      </c>
      <c r="K5" s="16">
        <v>2.38</v>
      </c>
      <c r="L5" s="16">
        <v>0.22</v>
      </c>
      <c r="M5" s="16">
        <v>2.2000000000000002</v>
      </c>
      <c r="N5" s="16">
        <v>1</v>
      </c>
      <c r="O5" s="16">
        <v>4</v>
      </c>
      <c r="P5" s="16">
        <v>3.8</v>
      </c>
      <c r="Q5" s="16">
        <v>0.78</v>
      </c>
      <c r="R5" s="16">
        <v>3.3</v>
      </c>
      <c r="S5" s="16">
        <v>1130</v>
      </c>
      <c r="T5" s="16">
        <v>0.4</v>
      </c>
      <c r="U5" s="16">
        <v>0.26</v>
      </c>
      <c r="V5" s="15">
        <f t="shared" si="0"/>
        <v>120028.122</v>
      </c>
      <c r="W5" s="15">
        <f t="shared" si="0"/>
        <v>7123.8635999999997</v>
      </c>
      <c r="X5" s="15">
        <f t="shared" si="0"/>
        <v>658.50840000000005</v>
      </c>
      <c r="Y5" s="15">
        <f t="shared" si="0"/>
        <v>6585.0840000000007</v>
      </c>
      <c r="Z5" s="15">
        <f t="shared" si="0"/>
        <v>2993.22</v>
      </c>
      <c r="AA5" s="15">
        <f t="shared" si="0"/>
        <v>11972.88</v>
      </c>
      <c r="AB5" s="15">
        <f t="shared" si="0"/>
        <v>11374.236000000001</v>
      </c>
      <c r="AC5" s="15">
        <f t="shared" si="0"/>
        <v>2334.7116000000001</v>
      </c>
      <c r="AD5" s="15">
        <f t="shared" si="0"/>
        <v>9877.6260000000002</v>
      </c>
      <c r="AE5" s="15">
        <f t="shared" si="0"/>
        <v>3382338.6</v>
      </c>
      <c r="AF5" s="15">
        <f t="shared" si="0"/>
        <v>1197.288</v>
      </c>
      <c r="AG5" s="15">
        <f t="shared" si="0"/>
        <v>778.23720000000003</v>
      </c>
    </row>
    <row r="6" spans="1:33" x14ac:dyDescent="0.2">
      <c r="A6" s="11" t="s">
        <v>52</v>
      </c>
      <c r="B6" s="14" t="s">
        <v>53</v>
      </c>
      <c r="C6" s="11">
        <v>1</v>
      </c>
      <c r="D6" s="11">
        <v>1</v>
      </c>
      <c r="E6" s="11">
        <v>4</v>
      </c>
      <c r="F6" s="11">
        <v>437500</v>
      </c>
      <c r="G6" s="15">
        <v>0.4</v>
      </c>
      <c r="H6" s="15">
        <v>0.71</v>
      </c>
      <c r="I6" s="15">
        <v>0.9</v>
      </c>
      <c r="J6" s="16">
        <v>40.1</v>
      </c>
      <c r="K6" s="16">
        <v>2.38</v>
      </c>
      <c r="L6" s="16">
        <v>0.22</v>
      </c>
      <c r="M6" s="16">
        <v>7</v>
      </c>
      <c r="N6" s="16">
        <v>1.3</v>
      </c>
      <c r="O6" s="16">
        <v>4</v>
      </c>
      <c r="P6" s="16">
        <v>3.9</v>
      </c>
      <c r="Q6" s="16">
        <v>0.47</v>
      </c>
      <c r="R6" s="16">
        <v>0.7</v>
      </c>
      <c r="S6" s="16">
        <v>1130</v>
      </c>
      <c r="T6" s="16">
        <v>4.5999999999999996</v>
      </c>
      <c r="U6" s="16">
        <v>0.26</v>
      </c>
      <c r="V6" s="15">
        <f t="shared" si="0"/>
        <v>17936.73</v>
      </c>
      <c r="W6" s="15">
        <f t="shared" si="0"/>
        <v>1064.5740000000001</v>
      </c>
      <c r="X6" s="15">
        <f t="shared" si="0"/>
        <v>98.406000000000006</v>
      </c>
      <c r="Y6" s="15">
        <f t="shared" si="0"/>
        <v>3131.1</v>
      </c>
      <c r="Z6" s="15">
        <f t="shared" si="0"/>
        <v>581.49</v>
      </c>
      <c r="AA6" s="15">
        <f t="shared" si="0"/>
        <v>1789.2</v>
      </c>
      <c r="AB6" s="15">
        <f t="shared" si="0"/>
        <v>1744.47</v>
      </c>
      <c r="AC6" s="15">
        <f t="shared" si="0"/>
        <v>210.23099999999999</v>
      </c>
      <c r="AD6" s="15">
        <f t="shared" si="0"/>
        <v>313.11</v>
      </c>
      <c r="AE6" s="15">
        <f t="shared" si="0"/>
        <v>505449</v>
      </c>
      <c r="AF6" s="15">
        <f t="shared" si="0"/>
        <v>2057.58</v>
      </c>
      <c r="AG6" s="15">
        <f t="shared" si="0"/>
        <v>116.298</v>
      </c>
    </row>
    <row r="7" spans="1:33" x14ac:dyDescent="0.2">
      <c r="A7" s="11" t="s">
        <v>54</v>
      </c>
      <c r="B7" s="14" t="s">
        <v>55</v>
      </c>
      <c r="C7" s="11">
        <v>1</v>
      </c>
      <c r="D7" s="11">
        <v>1</v>
      </c>
      <c r="E7" s="11">
        <v>4</v>
      </c>
      <c r="F7" s="2">
        <v>0.51400000000000001</v>
      </c>
      <c r="G7" s="2"/>
      <c r="H7" s="2"/>
      <c r="I7" s="11">
        <v>0.8</v>
      </c>
      <c r="J7" s="16">
        <v>104</v>
      </c>
      <c r="K7" s="16">
        <v>2.4500000000000002</v>
      </c>
      <c r="L7" s="16">
        <v>0.56999999999999995</v>
      </c>
      <c r="M7" s="16">
        <v>8.1</v>
      </c>
      <c r="N7" s="16">
        <v>0.76</v>
      </c>
      <c r="O7" s="16">
        <v>10</v>
      </c>
      <c r="P7" s="16">
        <v>6.1</v>
      </c>
      <c r="Q7" s="16">
        <v>0.66</v>
      </c>
      <c r="R7" s="16">
        <v>5.2</v>
      </c>
      <c r="S7" s="16">
        <v>1580</v>
      </c>
      <c r="T7" s="16">
        <v>6.8</v>
      </c>
      <c r="U7" s="16">
        <v>0.26</v>
      </c>
      <c r="V7" s="11">
        <f t="shared" ref="V7:V21" si="1">$C7*$D7*$E7*$F7*$I7*J7/1000</f>
        <v>0.17105919999999999</v>
      </c>
      <c r="W7" s="11">
        <f t="shared" ref="W7:W21" si="2">$C7*$D7*$E7*$F7*$I7*K7/1000</f>
        <v>4.0297600000000003E-3</v>
      </c>
      <c r="X7" s="11">
        <f t="shared" ref="X7:X21" si="3">$C7*$D7*$E7*$F7*$I7*L7/1000</f>
        <v>9.3753599999999988E-4</v>
      </c>
      <c r="Y7" s="11">
        <f t="shared" ref="Y7:Y21" si="4">$C7*$D7*$E7*$F7*$I7*M7/1000</f>
        <v>1.3322879999999999E-2</v>
      </c>
      <c r="Z7" s="11">
        <f t="shared" ref="Z7:Z21" si="5">$C7*$D7*$E7*$F7*$I7*N7/1000</f>
        <v>1.2500480000000001E-3</v>
      </c>
      <c r="AA7" s="11">
        <f t="shared" ref="AA7:AA21" si="6">$C7*$D7*$E7*$F7*$I7*O7/1000</f>
        <v>1.6448000000000001E-2</v>
      </c>
      <c r="AB7" s="11">
        <f t="shared" ref="AB7:AB21" si="7">$C7*$D7*$E7*$F7*$I7*P7/1000</f>
        <v>1.003328E-2</v>
      </c>
      <c r="AC7" s="11">
        <f t="shared" ref="AC7:AC21" si="8">$C7*$D7*$E7*$F7*$I7*Q7/1000</f>
        <v>1.0855680000000001E-3</v>
      </c>
      <c r="AD7" s="11">
        <f t="shared" ref="AD7:AD21" si="9">$C7*$D7*$E7*$F7*$I7*R7/1000</f>
        <v>8.5529600000000001E-3</v>
      </c>
      <c r="AE7" s="11">
        <f t="shared" ref="AE7:AE21" si="10">$C7*$D7*$E7*$F7*$I7*S7/1000</f>
        <v>2.5987840000000002</v>
      </c>
      <c r="AF7" s="11">
        <f t="shared" ref="AF7:AF21" si="11">$C7*$D7*$E7*$F7*$I7*T7/1000</f>
        <v>1.1184639999999999E-2</v>
      </c>
      <c r="AG7" s="11">
        <f t="shared" ref="AG7:AG21" si="12">$C7*$D7*$E7*$F7*$I7*U7/1000</f>
        <v>4.2764800000000004E-4</v>
      </c>
    </row>
    <row r="8" spans="1:33" x14ac:dyDescent="0.2">
      <c r="A8" s="17" t="s">
        <v>56</v>
      </c>
      <c r="B8" s="14" t="s">
        <v>57</v>
      </c>
      <c r="C8" s="11">
        <v>1</v>
      </c>
      <c r="D8" s="11">
        <v>1</v>
      </c>
      <c r="E8" s="11">
        <v>4</v>
      </c>
      <c r="F8" s="2">
        <v>0.51400000000000001</v>
      </c>
      <c r="G8" s="2"/>
      <c r="H8" s="2"/>
      <c r="I8" s="11">
        <v>0.8</v>
      </c>
      <c r="J8" s="16">
        <v>104</v>
      </c>
      <c r="K8" s="16">
        <v>2.4500000000000002</v>
      </c>
      <c r="L8" s="16">
        <v>0.56999999999999995</v>
      </c>
      <c r="M8" s="16">
        <v>8.1</v>
      </c>
      <c r="N8" s="16">
        <v>0.76</v>
      </c>
      <c r="O8" s="16">
        <v>10</v>
      </c>
      <c r="P8" s="16">
        <v>6.1</v>
      </c>
      <c r="Q8" s="16">
        <v>0.66</v>
      </c>
      <c r="R8" s="16">
        <v>5.2</v>
      </c>
      <c r="S8" s="16">
        <v>1580</v>
      </c>
      <c r="T8" s="16">
        <v>6.8</v>
      </c>
      <c r="U8" s="16">
        <v>0.26</v>
      </c>
      <c r="V8" s="11">
        <f t="shared" si="1"/>
        <v>0.17105919999999999</v>
      </c>
      <c r="W8" s="11">
        <f t="shared" si="2"/>
        <v>4.0297600000000003E-3</v>
      </c>
      <c r="X8" s="11">
        <f t="shared" si="3"/>
        <v>9.3753599999999988E-4</v>
      </c>
      <c r="Y8" s="11">
        <f t="shared" si="4"/>
        <v>1.3322879999999999E-2</v>
      </c>
      <c r="Z8" s="11">
        <f t="shared" si="5"/>
        <v>1.2500480000000001E-3</v>
      </c>
      <c r="AA8" s="11">
        <f t="shared" si="6"/>
        <v>1.6448000000000001E-2</v>
      </c>
      <c r="AB8" s="11">
        <f t="shared" si="7"/>
        <v>1.003328E-2</v>
      </c>
      <c r="AC8" s="11">
        <f t="shared" si="8"/>
        <v>1.0855680000000001E-3</v>
      </c>
      <c r="AD8" s="11">
        <f t="shared" si="9"/>
        <v>8.5529600000000001E-3</v>
      </c>
      <c r="AE8" s="11">
        <f t="shared" si="10"/>
        <v>2.5987840000000002</v>
      </c>
      <c r="AF8" s="11">
        <f t="shared" si="11"/>
        <v>1.1184639999999999E-2</v>
      </c>
      <c r="AG8" s="11">
        <f t="shared" si="12"/>
        <v>4.2764800000000004E-4</v>
      </c>
    </row>
    <row r="9" spans="1:33" x14ac:dyDescent="0.2">
      <c r="A9" s="18" t="s">
        <v>58</v>
      </c>
      <c r="B9" s="14" t="s">
        <v>57</v>
      </c>
      <c r="C9" s="11">
        <v>1</v>
      </c>
      <c r="D9" s="11">
        <v>1</v>
      </c>
      <c r="E9" s="11">
        <v>4</v>
      </c>
      <c r="F9" s="2">
        <v>0.51400000000000001</v>
      </c>
      <c r="G9" s="2"/>
      <c r="H9" s="2"/>
      <c r="I9" s="11">
        <v>0.8</v>
      </c>
      <c r="J9" s="16">
        <v>104</v>
      </c>
      <c r="K9" s="16">
        <v>2.4500000000000002</v>
      </c>
      <c r="L9" s="16">
        <v>0.56999999999999995</v>
      </c>
      <c r="M9" s="16">
        <v>8.1</v>
      </c>
      <c r="N9" s="16">
        <v>0.76</v>
      </c>
      <c r="O9" s="16">
        <v>10</v>
      </c>
      <c r="P9" s="16">
        <v>6.1</v>
      </c>
      <c r="Q9" s="16">
        <v>0.66</v>
      </c>
      <c r="R9" s="16">
        <v>5.2</v>
      </c>
      <c r="S9" s="16">
        <v>1580</v>
      </c>
      <c r="T9" s="16">
        <v>6.8</v>
      </c>
      <c r="U9" s="16">
        <v>0.26</v>
      </c>
      <c r="V9" s="11">
        <f t="shared" si="1"/>
        <v>0.17105919999999999</v>
      </c>
      <c r="W9" s="11">
        <f t="shared" si="2"/>
        <v>4.0297600000000003E-3</v>
      </c>
      <c r="X9" s="11">
        <f t="shared" si="3"/>
        <v>9.3753599999999988E-4</v>
      </c>
      <c r="Y9" s="11">
        <f t="shared" si="4"/>
        <v>1.3322879999999999E-2</v>
      </c>
      <c r="Z9" s="11">
        <f t="shared" si="5"/>
        <v>1.2500480000000001E-3</v>
      </c>
      <c r="AA9" s="11">
        <f t="shared" si="6"/>
        <v>1.6448000000000001E-2</v>
      </c>
      <c r="AB9" s="11">
        <f t="shared" si="7"/>
        <v>1.003328E-2</v>
      </c>
      <c r="AC9" s="11">
        <f t="shared" si="8"/>
        <v>1.0855680000000001E-3</v>
      </c>
      <c r="AD9" s="11">
        <f t="shared" si="9"/>
        <v>8.5529600000000001E-3</v>
      </c>
      <c r="AE9" s="11">
        <f t="shared" si="10"/>
        <v>2.5987840000000002</v>
      </c>
      <c r="AF9" s="11">
        <f t="shared" si="11"/>
        <v>1.1184639999999999E-2</v>
      </c>
      <c r="AG9" s="11">
        <f t="shared" si="12"/>
        <v>4.2764800000000004E-4</v>
      </c>
    </row>
    <row r="10" spans="1:33" x14ac:dyDescent="0.2">
      <c r="A10" s="18" t="s">
        <v>59</v>
      </c>
      <c r="B10" s="14" t="s">
        <v>57</v>
      </c>
      <c r="C10" s="11">
        <v>1</v>
      </c>
      <c r="D10" s="11">
        <v>1</v>
      </c>
      <c r="E10" s="11">
        <v>4</v>
      </c>
      <c r="F10" s="2">
        <v>0.51400000000000001</v>
      </c>
      <c r="G10" s="2"/>
      <c r="H10" s="2"/>
      <c r="I10" s="11">
        <v>0.8</v>
      </c>
      <c r="J10" s="16">
        <v>104</v>
      </c>
      <c r="K10" s="16">
        <v>2.4500000000000002</v>
      </c>
      <c r="L10" s="16">
        <v>0.56999999999999995</v>
      </c>
      <c r="M10" s="16">
        <v>8.1</v>
      </c>
      <c r="N10" s="16">
        <v>0.76</v>
      </c>
      <c r="O10" s="16">
        <v>10</v>
      </c>
      <c r="P10" s="16">
        <v>6.1</v>
      </c>
      <c r="Q10" s="16">
        <v>0.66</v>
      </c>
      <c r="R10" s="16">
        <v>5.2</v>
      </c>
      <c r="S10" s="16">
        <v>1580</v>
      </c>
      <c r="T10" s="16">
        <v>6.8</v>
      </c>
      <c r="U10" s="16">
        <v>0.26</v>
      </c>
      <c r="V10" s="11">
        <f t="shared" si="1"/>
        <v>0.17105919999999999</v>
      </c>
      <c r="W10" s="11">
        <f t="shared" si="2"/>
        <v>4.0297600000000003E-3</v>
      </c>
      <c r="X10" s="11">
        <f t="shared" si="3"/>
        <v>9.3753599999999988E-4</v>
      </c>
      <c r="Y10" s="11">
        <f t="shared" si="4"/>
        <v>1.3322879999999999E-2</v>
      </c>
      <c r="Z10" s="11">
        <f t="shared" si="5"/>
        <v>1.2500480000000001E-3</v>
      </c>
      <c r="AA10" s="11">
        <f t="shared" si="6"/>
        <v>1.6448000000000001E-2</v>
      </c>
      <c r="AB10" s="11">
        <f t="shared" si="7"/>
        <v>1.003328E-2</v>
      </c>
      <c r="AC10" s="11">
        <f t="shared" si="8"/>
        <v>1.0855680000000001E-3</v>
      </c>
      <c r="AD10" s="11">
        <f t="shared" si="9"/>
        <v>8.5529600000000001E-3</v>
      </c>
      <c r="AE10" s="11">
        <f t="shared" si="10"/>
        <v>2.5987840000000002</v>
      </c>
      <c r="AF10" s="11">
        <f t="shared" si="11"/>
        <v>1.1184639999999999E-2</v>
      </c>
      <c r="AG10" s="11">
        <f t="shared" si="12"/>
        <v>4.2764800000000004E-4</v>
      </c>
    </row>
    <row r="11" spans="1:33" x14ac:dyDescent="0.2">
      <c r="A11" s="18" t="s">
        <v>60</v>
      </c>
      <c r="B11" s="14" t="s">
        <v>57</v>
      </c>
      <c r="C11" s="11">
        <v>1</v>
      </c>
      <c r="D11" s="11">
        <v>1</v>
      </c>
      <c r="E11" s="11">
        <v>4</v>
      </c>
      <c r="F11" s="2">
        <v>0.51400000000000001</v>
      </c>
      <c r="G11" s="2"/>
      <c r="H11" s="2"/>
      <c r="I11" s="11">
        <v>0.8</v>
      </c>
      <c r="J11" s="16">
        <v>104</v>
      </c>
      <c r="K11" s="16">
        <v>2.4500000000000002</v>
      </c>
      <c r="L11" s="16">
        <v>0.56999999999999995</v>
      </c>
      <c r="M11" s="16">
        <v>8.1</v>
      </c>
      <c r="N11" s="16">
        <v>0.76</v>
      </c>
      <c r="O11" s="16">
        <v>10</v>
      </c>
      <c r="P11" s="16">
        <v>6.1</v>
      </c>
      <c r="Q11" s="16">
        <v>0.66</v>
      </c>
      <c r="R11" s="16">
        <v>5.2</v>
      </c>
      <c r="S11" s="16">
        <v>1580</v>
      </c>
      <c r="T11" s="16">
        <v>6.8</v>
      </c>
      <c r="U11" s="16">
        <v>0.26</v>
      </c>
      <c r="V11" s="11">
        <f t="shared" si="1"/>
        <v>0.17105919999999999</v>
      </c>
      <c r="W11" s="11">
        <f t="shared" si="2"/>
        <v>4.0297600000000003E-3</v>
      </c>
      <c r="X11" s="11">
        <f t="shared" si="3"/>
        <v>9.3753599999999988E-4</v>
      </c>
      <c r="Y11" s="11">
        <f t="shared" si="4"/>
        <v>1.3322879999999999E-2</v>
      </c>
      <c r="Z11" s="11">
        <f t="shared" si="5"/>
        <v>1.2500480000000001E-3</v>
      </c>
      <c r="AA11" s="11">
        <f t="shared" si="6"/>
        <v>1.6448000000000001E-2</v>
      </c>
      <c r="AB11" s="11">
        <f t="shared" si="7"/>
        <v>1.003328E-2</v>
      </c>
      <c r="AC11" s="11">
        <f t="shared" si="8"/>
        <v>1.0855680000000001E-3</v>
      </c>
      <c r="AD11" s="11">
        <f t="shared" si="9"/>
        <v>8.5529600000000001E-3</v>
      </c>
      <c r="AE11" s="11">
        <f t="shared" si="10"/>
        <v>2.5987840000000002</v>
      </c>
      <c r="AF11" s="11">
        <f t="shared" si="11"/>
        <v>1.1184639999999999E-2</v>
      </c>
      <c r="AG11" s="11">
        <f t="shared" si="12"/>
        <v>4.2764800000000004E-4</v>
      </c>
    </row>
    <row r="12" spans="1:33" x14ac:dyDescent="0.2">
      <c r="A12" s="17" t="s">
        <v>61</v>
      </c>
      <c r="B12" s="14" t="s">
        <v>57</v>
      </c>
      <c r="C12" s="11">
        <v>1</v>
      </c>
      <c r="D12" s="11">
        <v>1</v>
      </c>
      <c r="E12" s="11">
        <v>4</v>
      </c>
      <c r="F12" s="2">
        <v>0.51400000000000001</v>
      </c>
      <c r="G12" s="2"/>
      <c r="H12" s="2"/>
      <c r="I12" s="11">
        <v>0.8</v>
      </c>
      <c r="J12" s="16">
        <v>104</v>
      </c>
      <c r="K12" s="16">
        <v>2.4500000000000002</v>
      </c>
      <c r="L12" s="16">
        <v>0.56999999999999995</v>
      </c>
      <c r="M12" s="16">
        <v>8.1</v>
      </c>
      <c r="N12" s="16">
        <v>0.76</v>
      </c>
      <c r="O12" s="16">
        <v>10</v>
      </c>
      <c r="P12" s="16">
        <v>6.1</v>
      </c>
      <c r="Q12" s="16">
        <v>0.66</v>
      </c>
      <c r="R12" s="16">
        <v>5.2</v>
      </c>
      <c r="S12" s="16">
        <v>1580</v>
      </c>
      <c r="T12" s="16">
        <v>6.8</v>
      </c>
      <c r="U12" s="16">
        <v>0.26</v>
      </c>
      <c r="V12" s="11">
        <f t="shared" si="1"/>
        <v>0.17105919999999999</v>
      </c>
      <c r="W12" s="11">
        <f t="shared" si="2"/>
        <v>4.0297600000000003E-3</v>
      </c>
      <c r="X12" s="11">
        <f t="shared" si="3"/>
        <v>9.3753599999999988E-4</v>
      </c>
      <c r="Y12" s="11">
        <f t="shared" si="4"/>
        <v>1.3322879999999999E-2</v>
      </c>
      <c r="Z12" s="11">
        <f t="shared" si="5"/>
        <v>1.2500480000000001E-3</v>
      </c>
      <c r="AA12" s="11">
        <f t="shared" si="6"/>
        <v>1.6448000000000001E-2</v>
      </c>
      <c r="AB12" s="11">
        <f t="shared" si="7"/>
        <v>1.003328E-2</v>
      </c>
      <c r="AC12" s="11">
        <f t="shared" si="8"/>
        <v>1.0855680000000001E-3</v>
      </c>
      <c r="AD12" s="11">
        <f t="shared" si="9"/>
        <v>8.5529600000000001E-3</v>
      </c>
      <c r="AE12" s="11">
        <f t="shared" si="10"/>
        <v>2.5987840000000002</v>
      </c>
      <c r="AF12" s="11">
        <f t="shared" si="11"/>
        <v>1.1184639999999999E-2</v>
      </c>
      <c r="AG12" s="11">
        <f t="shared" si="12"/>
        <v>4.2764800000000004E-4</v>
      </c>
    </row>
    <row r="13" spans="1:33" x14ac:dyDescent="0.2">
      <c r="A13" s="17" t="s">
        <v>62</v>
      </c>
      <c r="B13" s="14" t="s">
        <v>57</v>
      </c>
      <c r="C13" s="11">
        <v>1</v>
      </c>
      <c r="D13" s="11">
        <v>1</v>
      </c>
      <c r="E13" s="11">
        <v>4</v>
      </c>
      <c r="F13" s="2">
        <v>0.51400000000000001</v>
      </c>
      <c r="G13" s="2"/>
      <c r="H13" s="2"/>
      <c r="I13" s="11">
        <v>0.8</v>
      </c>
      <c r="J13" s="16">
        <v>104</v>
      </c>
      <c r="K13" s="16">
        <v>2.4500000000000002</v>
      </c>
      <c r="L13" s="16">
        <v>0.56999999999999995</v>
      </c>
      <c r="M13" s="16">
        <v>8.1</v>
      </c>
      <c r="N13" s="16">
        <v>0.76</v>
      </c>
      <c r="O13" s="16">
        <v>10</v>
      </c>
      <c r="P13" s="16">
        <v>6.1</v>
      </c>
      <c r="Q13" s="16">
        <v>0.66</v>
      </c>
      <c r="R13" s="16">
        <v>5.2</v>
      </c>
      <c r="S13" s="16">
        <v>1580</v>
      </c>
      <c r="T13" s="16">
        <v>6.8</v>
      </c>
      <c r="U13" s="16">
        <v>0.26</v>
      </c>
      <c r="V13" s="11">
        <f t="shared" si="1"/>
        <v>0.17105919999999999</v>
      </c>
      <c r="W13" s="11">
        <f t="shared" si="2"/>
        <v>4.0297600000000003E-3</v>
      </c>
      <c r="X13" s="11">
        <f t="shared" si="3"/>
        <v>9.3753599999999988E-4</v>
      </c>
      <c r="Y13" s="11">
        <f t="shared" si="4"/>
        <v>1.3322879999999999E-2</v>
      </c>
      <c r="Z13" s="11">
        <f t="shared" si="5"/>
        <v>1.2500480000000001E-3</v>
      </c>
      <c r="AA13" s="11">
        <f t="shared" si="6"/>
        <v>1.6448000000000001E-2</v>
      </c>
      <c r="AB13" s="11">
        <f t="shared" si="7"/>
        <v>1.003328E-2</v>
      </c>
      <c r="AC13" s="11">
        <f t="shared" si="8"/>
        <v>1.0855680000000001E-3</v>
      </c>
      <c r="AD13" s="11">
        <f t="shared" si="9"/>
        <v>8.5529600000000001E-3</v>
      </c>
      <c r="AE13" s="11">
        <f t="shared" si="10"/>
        <v>2.5987840000000002</v>
      </c>
      <c r="AF13" s="11">
        <f t="shared" si="11"/>
        <v>1.1184639999999999E-2</v>
      </c>
      <c r="AG13" s="11">
        <f t="shared" si="12"/>
        <v>4.2764800000000004E-4</v>
      </c>
    </row>
    <row r="14" spans="1:33" x14ac:dyDescent="0.2">
      <c r="A14" s="18" t="s">
        <v>63</v>
      </c>
      <c r="B14" s="14" t="s">
        <v>57</v>
      </c>
      <c r="C14" s="11">
        <v>1</v>
      </c>
      <c r="D14" s="11">
        <v>1</v>
      </c>
      <c r="E14" s="11">
        <v>4</v>
      </c>
      <c r="F14" s="2">
        <v>0.51400000000000001</v>
      </c>
      <c r="G14" s="2"/>
      <c r="H14" s="2"/>
      <c r="I14" s="11">
        <v>0.8</v>
      </c>
      <c r="J14" s="16">
        <v>104</v>
      </c>
      <c r="K14" s="16">
        <v>2.4500000000000002</v>
      </c>
      <c r="L14" s="16">
        <v>0.56999999999999995</v>
      </c>
      <c r="M14" s="16">
        <v>8.1</v>
      </c>
      <c r="N14" s="16">
        <v>0.76</v>
      </c>
      <c r="O14" s="16">
        <v>10</v>
      </c>
      <c r="P14" s="16">
        <v>6.1</v>
      </c>
      <c r="Q14" s="16">
        <v>0.66</v>
      </c>
      <c r="R14" s="16">
        <v>5.2</v>
      </c>
      <c r="S14" s="16">
        <v>1580</v>
      </c>
      <c r="T14" s="16">
        <v>6.8</v>
      </c>
      <c r="U14" s="16">
        <v>0.26</v>
      </c>
      <c r="V14" s="11">
        <f t="shared" si="1"/>
        <v>0.17105919999999999</v>
      </c>
      <c r="W14" s="11">
        <f t="shared" si="2"/>
        <v>4.0297600000000003E-3</v>
      </c>
      <c r="X14" s="11">
        <f t="shared" si="3"/>
        <v>9.3753599999999988E-4</v>
      </c>
      <c r="Y14" s="11">
        <f t="shared" si="4"/>
        <v>1.3322879999999999E-2</v>
      </c>
      <c r="Z14" s="11">
        <f t="shared" si="5"/>
        <v>1.2500480000000001E-3</v>
      </c>
      <c r="AA14" s="11">
        <f t="shared" si="6"/>
        <v>1.6448000000000001E-2</v>
      </c>
      <c r="AB14" s="11">
        <f t="shared" si="7"/>
        <v>1.003328E-2</v>
      </c>
      <c r="AC14" s="11">
        <f t="shared" si="8"/>
        <v>1.0855680000000001E-3</v>
      </c>
      <c r="AD14" s="11">
        <f t="shared" si="9"/>
        <v>8.5529600000000001E-3</v>
      </c>
      <c r="AE14" s="11">
        <f t="shared" si="10"/>
        <v>2.5987840000000002</v>
      </c>
      <c r="AF14" s="11">
        <f t="shared" si="11"/>
        <v>1.1184639999999999E-2</v>
      </c>
      <c r="AG14" s="11">
        <f t="shared" si="12"/>
        <v>4.2764800000000004E-4</v>
      </c>
    </row>
    <row r="15" spans="1:33" x14ac:dyDescent="0.2">
      <c r="A15" s="18" t="s">
        <v>64</v>
      </c>
      <c r="B15" s="14" t="s">
        <v>57</v>
      </c>
      <c r="C15" s="11">
        <v>1</v>
      </c>
      <c r="D15" s="11">
        <v>1</v>
      </c>
      <c r="E15" s="11">
        <v>4</v>
      </c>
      <c r="F15" s="2">
        <v>0.51400000000000001</v>
      </c>
      <c r="G15" s="2"/>
      <c r="H15" s="2"/>
      <c r="I15" s="11">
        <v>0.8</v>
      </c>
      <c r="J15" s="16">
        <v>104</v>
      </c>
      <c r="K15" s="16">
        <v>2.4500000000000002</v>
      </c>
      <c r="L15" s="16">
        <v>0.56999999999999995</v>
      </c>
      <c r="M15" s="16">
        <v>8.1</v>
      </c>
      <c r="N15" s="16">
        <v>0.76</v>
      </c>
      <c r="O15" s="16">
        <v>10</v>
      </c>
      <c r="P15" s="16">
        <v>6.1</v>
      </c>
      <c r="Q15" s="16">
        <v>0.66</v>
      </c>
      <c r="R15" s="16">
        <v>5.2</v>
      </c>
      <c r="S15" s="16">
        <v>1580</v>
      </c>
      <c r="T15" s="16">
        <v>6.8</v>
      </c>
      <c r="U15" s="16">
        <v>0.26</v>
      </c>
      <c r="V15" s="11">
        <f t="shared" si="1"/>
        <v>0.17105919999999999</v>
      </c>
      <c r="W15" s="11">
        <f t="shared" si="2"/>
        <v>4.0297600000000003E-3</v>
      </c>
      <c r="X15" s="11">
        <f t="shared" si="3"/>
        <v>9.3753599999999988E-4</v>
      </c>
      <c r="Y15" s="11">
        <f t="shared" si="4"/>
        <v>1.3322879999999999E-2</v>
      </c>
      <c r="Z15" s="11">
        <f t="shared" si="5"/>
        <v>1.2500480000000001E-3</v>
      </c>
      <c r="AA15" s="11">
        <f t="shared" si="6"/>
        <v>1.6448000000000001E-2</v>
      </c>
      <c r="AB15" s="11">
        <f t="shared" si="7"/>
        <v>1.003328E-2</v>
      </c>
      <c r="AC15" s="11">
        <f t="shared" si="8"/>
        <v>1.0855680000000001E-3</v>
      </c>
      <c r="AD15" s="11">
        <f t="shared" si="9"/>
        <v>8.5529600000000001E-3</v>
      </c>
      <c r="AE15" s="11">
        <f t="shared" si="10"/>
        <v>2.5987840000000002</v>
      </c>
      <c r="AF15" s="11">
        <f t="shared" si="11"/>
        <v>1.1184639999999999E-2</v>
      </c>
      <c r="AG15" s="11">
        <f t="shared" si="12"/>
        <v>4.2764800000000004E-4</v>
      </c>
    </row>
    <row r="16" spans="1:33" x14ac:dyDescent="0.2">
      <c r="A16" s="18" t="s">
        <v>65</v>
      </c>
      <c r="B16" s="14" t="s">
        <v>57</v>
      </c>
      <c r="C16" s="11">
        <v>1</v>
      </c>
      <c r="D16" s="11">
        <v>1</v>
      </c>
      <c r="E16" s="11">
        <v>4</v>
      </c>
      <c r="F16" s="2">
        <v>0.51400000000000001</v>
      </c>
      <c r="G16" s="2"/>
      <c r="H16" s="2"/>
      <c r="I16" s="11">
        <v>0.8</v>
      </c>
      <c r="J16" s="16">
        <v>104</v>
      </c>
      <c r="K16" s="16">
        <v>2.4500000000000002</v>
      </c>
      <c r="L16" s="16">
        <v>0.56999999999999995</v>
      </c>
      <c r="M16" s="16">
        <v>8.1</v>
      </c>
      <c r="N16" s="16">
        <v>0.76</v>
      </c>
      <c r="O16" s="16">
        <v>10</v>
      </c>
      <c r="P16" s="16">
        <v>6.1</v>
      </c>
      <c r="Q16" s="16">
        <v>0.66</v>
      </c>
      <c r="R16" s="16">
        <v>5.2</v>
      </c>
      <c r="S16" s="16">
        <v>1580</v>
      </c>
      <c r="T16" s="16">
        <v>6.8</v>
      </c>
      <c r="U16" s="16">
        <v>0.26</v>
      </c>
      <c r="V16" s="11">
        <f t="shared" si="1"/>
        <v>0.17105919999999999</v>
      </c>
      <c r="W16" s="11">
        <f t="shared" si="2"/>
        <v>4.0297600000000003E-3</v>
      </c>
      <c r="X16" s="11">
        <f t="shared" si="3"/>
        <v>9.3753599999999988E-4</v>
      </c>
      <c r="Y16" s="11">
        <f t="shared" si="4"/>
        <v>1.3322879999999999E-2</v>
      </c>
      <c r="Z16" s="11">
        <f t="shared" si="5"/>
        <v>1.2500480000000001E-3</v>
      </c>
      <c r="AA16" s="11">
        <f t="shared" si="6"/>
        <v>1.6448000000000001E-2</v>
      </c>
      <c r="AB16" s="11">
        <f t="shared" si="7"/>
        <v>1.003328E-2</v>
      </c>
      <c r="AC16" s="11">
        <f t="shared" si="8"/>
        <v>1.0855680000000001E-3</v>
      </c>
      <c r="AD16" s="11">
        <f t="shared" si="9"/>
        <v>8.5529600000000001E-3</v>
      </c>
      <c r="AE16" s="11">
        <f t="shared" si="10"/>
        <v>2.5987840000000002</v>
      </c>
      <c r="AF16" s="11">
        <f t="shared" si="11"/>
        <v>1.1184639999999999E-2</v>
      </c>
      <c r="AG16" s="11">
        <f t="shared" si="12"/>
        <v>4.2764800000000004E-4</v>
      </c>
    </row>
    <row r="17" spans="1:33" x14ac:dyDescent="0.2">
      <c r="A17" s="18" t="s">
        <v>66</v>
      </c>
      <c r="B17" s="14" t="s">
        <v>57</v>
      </c>
      <c r="C17" s="11">
        <v>1</v>
      </c>
      <c r="D17" s="11">
        <v>1</v>
      </c>
      <c r="E17" s="11">
        <v>4</v>
      </c>
      <c r="F17" s="2">
        <v>0.51400000000000001</v>
      </c>
      <c r="G17" s="2"/>
      <c r="H17" s="2"/>
      <c r="I17" s="11">
        <v>0.8</v>
      </c>
      <c r="J17" s="16">
        <v>104</v>
      </c>
      <c r="K17" s="16">
        <v>2.4500000000000002</v>
      </c>
      <c r="L17" s="16">
        <v>0.56999999999999995</v>
      </c>
      <c r="M17" s="16">
        <v>8.1</v>
      </c>
      <c r="N17" s="16">
        <v>0.76</v>
      </c>
      <c r="O17" s="16">
        <v>10</v>
      </c>
      <c r="P17" s="16">
        <v>6.1</v>
      </c>
      <c r="Q17" s="16">
        <v>0.66</v>
      </c>
      <c r="R17" s="16">
        <v>5.2</v>
      </c>
      <c r="S17" s="16">
        <v>1580</v>
      </c>
      <c r="T17" s="16">
        <v>6.8</v>
      </c>
      <c r="U17" s="16">
        <v>0.26</v>
      </c>
      <c r="V17" s="11">
        <f t="shared" si="1"/>
        <v>0.17105919999999999</v>
      </c>
      <c r="W17" s="11">
        <f t="shared" si="2"/>
        <v>4.0297600000000003E-3</v>
      </c>
      <c r="X17" s="11">
        <f t="shared" si="3"/>
        <v>9.3753599999999988E-4</v>
      </c>
      <c r="Y17" s="11">
        <f t="shared" si="4"/>
        <v>1.3322879999999999E-2</v>
      </c>
      <c r="Z17" s="11">
        <f t="shared" si="5"/>
        <v>1.2500480000000001E-3</v>
      </c>
      <c r="AA17" s="11">
        <f t="shared" si="6"/>
        <v>1.6448000000000001E-2</v>
      </c>
      <c r="AB17" s="11">
        <f t="shared" si="7"/>
        <v>1.003328E-2</v>
      </c>
      <c r="AC17" s="11">
        <f t="shared" si="8"/>
        <v>1.0855680000000001E-3</v>
      </c>
      <c r="AD17" s="11">
        <f t="shared" si="9"/>
        <v>8.5529600000000001E-3</v>
      </c>
      <c r="AE17" s="11">
        <f t="shared" si="10"/>
        <v>2.5987840000000002</v>
      </c>
      <c r="AF17" s="11">
        <f t="shared" si="11"/>
        <v>1.1184639999999999E-2</v>
      </c>
      <c r="AG17" s="11">
        <f t="shared" si="12"/>
        <v>4.2764800000000004E-4</v>
      </c>
    </row>
    <row r="18" spans="1:33" x14ac:dyDescent="0.2">
      <c r="A18" s="18" t="s">
        <v>67</v>
      </c>
      <c r="B18" s="14" t="s">
        <v>57</v>
      </c>
      <c r="C18" s="11">
        <v>1</v>
      </c>
      <c r="D18" s="11">
        <v>1</v>
      </c>
      <c r="E18" s="11">
        <v>4</v>
      </c>
      <c r="F18" s="2">
        <v>0.51400000000000001</v>
      </c>
      <c r="G18" s="2"/>
      <c r="H18" s="2"/>
      <c r="I18" s="11">
        <v>0.8</v>
      </c>
      <c r="J18" s="16">
        <v>104</v>
      </c>
      <c r="K18" s="16">
        <v>2.4500000000000002</v>
      </c>
      <c r="L18" s="16">
        <v>0.56999999999999995</v>
      </c>
      <c r="M18" s="16">
        <v>8.1</v>
      </c>
      <c r="N18" s="16">
        <v>0.76</v>
      </c>
      <c r="O18" s="16">
        <v>10</v>
      </c>
      <c r="P18" s="16">
        <v>6.1</v>
      </c>
      <c r="Q18" s="16">
        <v>0.66</v>
      </c>
      <c r="R18" s="16">
        <v>5.2</v>
      </c>
      <c r="S18" s="16">
        <v>1580</v>
      </c>
      <c r="T18" s="16">
        <v>6.8</v>
      </c>
      <c r="U18" s="16">
        <v>0.26</v>
      </c>
      <c r="V18" s="11">
        <f t="shared" si="1"/>
        <v>0.17105919999999999</v>
      </c>
      <c r="W18" s="11">
        <f t="shared" si="2"/>
        <v>4.0297600000000003E-3</v>
      </c>
      <c r="X18" s="11">
        <f t="shared" si="3"/>
        <v>9.3753599999999988E-4</v>
      </c>
      <c r="Y18" s="11">
        <f t="shared" si="4"/>
        <v>1.3322879999999999E-2</v>
      </c>
      <c r="Z18" s="11">
        <f t="shared" si="5"/>
        <v>1.2500480000000001E-3</v>
      </c>
      <c r="AA18" s="11">
        <f t="shared" si="6"/>
        <v>1.6448000000000001E-2</v>
      </c>
      <c r="AB18" s="11">
        <f t="shared" si="7"/>
        <v>1.003328E-2</v>
      </c>
      <c r="AC18" s="11">
        <f t="shared" si="8"/>
        <v>1.0855680000000001E-3</v>
      </c>
      <c r="AD18" s="11">
        <f t="shared" si="9"/>
        <v>8.5529600000000001E-3</v>
      </c>
      <c r="AE18" s="11">
        <f t="shared" si="10"/>
        <v>2.5987840000000002</v>
      </c>
      <c r="AF18" s="11">
        <f t="shared" si="11"/>
        <v>1.1184639999999999E-2</v>
      </c>
      <c r="AG18" s="11">
        <f t="shared" si="12"/>
        <v>4.2764800000000004E-4</v>
      </c>
    </row>
    <row r="19" spans="1:33" x14ac:dyDescent="0.2">
      <c r="A19" s="18" t="s">
        <v>68</v>
      </c>
      <c r="B19" s="14" t="s">
        <v>57</v>
      </c>
      <c r="C19" s="11">
        <v>1</v>
      </c>
      <c r="D19" s="11">
        <v>1</v>
      </c>
      <c r="E19" s="11">
        <v>4</v>
      </c>
      <c r="F19" s="2">
        <v>0.51400000000000001</v>
      </c>
      <c r="G19" s="2"/>
      <c r="H19" s="2"/>
      <c r="I19" s="11">
        <v>0.8</v>
      </c>
      <c r="J19" s="16">
        <v>104</v>
      </c>
      <c r="K19" s="16">
        <v>2.4500000000000002</v>
      </c>
      <c r="L19" s="16">
        <v>0.56999999999999995</v>
      </c>
      <c r="M19" s="16">
        <v>8.1</v>
      </c>
      <c r="N19" s="16">
        <v>0.76</v>
      </c>
      <c r="O19" s="16">
        <v>10</v>
      </c>
      <c r="P19" s="16">
        <v>6.1</v>
      </c>
      <c r="Q19" s="16">
        <v>0.66</v>
      </c>
      <c r="R19" s="16">
        <v>5.2</v>
      </c>
      <c r="S19" s="16">
        <v>1580</v>
      </c>
      <c r="T19" s="16">
        <v>6.8</v>
      </c>
      <c r="U19" s="16">
        <v>0.26</v>
      </c>
      <c r="V19" s="11">
        <f t="shared" si="1"/>
        <v>0.17105919999999999</v>
      </c>
      <c r="W19" s="11">
        <f t="shared" si="2"/>
        <v>4.0297600000000003E-3</v>
      </c>
      <c r="X19" s="11">
        <f t="shared" si="3"/>
        <v>9.3753599999999988E-4</v>
      </c>
      <c r="Y19" s="11">
        <f t="shared" si="4"/>
        <v>1.3322879999999999E-2</v>
      </c>
      <c r="Z19" s="11">
        <f t="shared" si="5"/>
        <v>1.2500480000000001E-3</v>
      </c>
      <c r="AA19" s="11">
        <f t="shared" si="6"/>
        <v>1.6448000000000001E-2</v>
      </c>
      <c r="AB19" s="11">
        <f t="shared" si="7"/>
        <v>1.003328E-2</v>
      </c>
      <c r="AC19" s="11">
        <f t="shared" si="8"/>
        <v>1.0855680000000001E-3</v>
      </c>
      <c r="AD19" s="11">
        <f t="shared" si="9"/>
        <v>8.5529600000000001E-3</v>
      </c>
      <c r="AE19" s="11">
        <f t="shared" si="10"/>
        <v>2.5987840000000002</v>
      </c>
      <c r="AF19" s="11">
        <f t="shared" si="11"/>
        <v>1.1184639999999999E-2</v>
      </c>
      <c r="AG19" s="11">
        <f t="shared" si="12"/>
        <v>4.2764800000000004E-4</v>
      </c>
    </row>
    <row r="20" spans="1:33" x14ac:dyDescent="0.2">
      <c r="A20" s="17" t="s">
        <v>69</v>
      </c>
      <c r="B20" s="14" t="s">
        <v>57</v>
      </c>
      <c r="C20" s="11">
        <v>1</v>
      </c>
      <c r="D20" s="11">
        <v>1</v>
      </c>
      <c r="E20" s="11">
        <v>4</v>
      </c>
      <c r="F20" s="2">
        <v>0.51400000000000001</v>
      </c>
      <c r="G20" s="2"/>
      <c r="H20" s="2"/>
      <c r="I20" s="11">
        <v>0.8</v>
      </c>
      <c r="J20" s="16">
        <v>104</v>
      </c>
      <c r="K20" s="16">
        <v>2.4500000000000002</v>
      </c>
      <c r="L20" s="16">
        <v>0.56999999999999995</v>
      </c>
      <c r="M20" s="16">
        <v>8.1</v>
      </c>
      <c r="N20" s="16">
        <v>0.76</v>
      </c>
      <c r="O20" s="16">
        <v>10</v>
      </c>
      <c r="P20" s="16">
        <v>6.1</v>
      </c>
      <c r="Q20" s="16">
        <v>0.66</v>
      </c>
      <c r="R20" s="16">
        <v>5.2</v>
      </c>
      <c r="S20" s="16">
        <v>1580</v>
      </c>
      <c r="T20" s="16">
        <v>6.8</v>
      </c>
      <c r="U20" s="16">
        <v>0.26</v>
      </c>
      <c r="V20" s="11">
        <f t="shared" si="1"/>
        <v>0.17105919999999999</v>
      </c>
      <c r="W20" s="11">
        <f t="shared" si="2"/>
        <v>4.0297600000000003E-3</v>
      </c>
      <c r="X20" s="11">
        <f t="shared" si="3"/>
        <v>9.3753599999999988E-4</v>
      </c>
      <c r="Y20" s="11">
        <f t="shared" si="4"/>
        <v>1.3322879999999999E-2</v>
      </c>
      <c r="Z20" s="11">
        <f t="shared" si="5"/>
        <v>1.2500480000000001E-3</v>
      </c>
      <c r="AA20" s="11">
        <f t="shared" si="6"/>
        <v>1.6448000000000001E-2</v>
      </c>
      <c r="AB20" s="11">
        <f t="shared" si="7"/>
        <v>1.003328E-2</v>
      </c>
      <c r="AC20" s="11">
        <f t="shared" si="8"/>
        <v>1.0855680000000001E-3</v>
      </c>
      <c r="AD20" s="11">
        <f t="shared" si="9"/>
        <v>8.5529600000000001E-3</v>
      </c>
      <c r="AE20" s="11">
        <f t="shared" si="10"/>
        <v>2.5987840000000002</v>
      </c>
      <c r="AF20" s="11">
        <f t="shared" si="11"/>
        <v>1.1184639999999999E-2</v>
      </c>
      <c r="AG20" s="11">
        <f t="shared" si="12"/>
        <v>4.2764800000000004E-4</v>
      </c>
    </row>
    <row r="21" spans="1:33" x14ac:dyDescent="0.2">
      <c r="A21" s="17" t="s">
        <v>70</v>
      </c>
      <c r="B21" s="14" t="s">
        <v>57</v>
      </c>
      <c r="C21" s="11">
        <v>1</v>
      </c>
      <c r="D21" s="11">
        <v>1</v>
      </c>
      <c r="E21" s="11">
        <v>4</v>
      </c>
      <c r="F21" s="2">
        <v>0.51400000000000001</v>
      </c>
      <c r="G21" s="2"/>
      <c r="H21" s="2"/>
      <c r="I21" s="11">
        <v>0.8</v>
      </c>
      <c r="J21" s="16">
        <v>104</v>
      </c>
      <c r="K21" s="16">
        <v>2.4500000000000002</v>
      </c>
      <c r="L21" s="16">
        <v>0.56999999999999995</v>
      </c>
      <c r="M21" s="16">
        <v>8.1</v>
      </c>
      <c r="N21" s="16">
        <v>0.76</v>
      </c>
      <c r="O21" s="16">
        <v>10</v>
      </c>
      <c r="P21" s="16">
        <v>6.1</v>
      </c>
      <c r="Q21" s="16">
        <v>0.66</v>
      </c>
      <c r="R21" s="16">
        <v>5.2</v>
      </c>
      <c r="S21" s="16">
        <v>1580</v>
      </c>
      <c r="T21" s="16">
        <v>6.8</v>
      </c>
      <c r="U21" s="16">
        <v>0.26</v>
      </c>
      <c r="V21" s="11">
        <f t="shared" si="1"/>
        <v>0.17105919999999999</v>
      </c>
      <c r="W21" s="11">
        <f t="shared" si="2"/>
        <v>4.0297600000000003E-3</v>
      </c>
      <c r="X21" s="11">
        <f t="shared" si="3"/>
        <v>9.3753599999999988E-4</v>
      </c>
      <c r="Y21" s="11">
        <f t="shared" si="4"/>
        <v>1.3322879999999999E-2</v>
      </c>
      <c r="Z21" s="11">
        <f t="shared" si="5"/>
        <v>1.2500480000000001E-3</v>
      </c>
      <c r="AA21" s="11">
        <f t="shared" si="6"/>
        <v>1.6448000000000001E-2</v>
      </c>
      <c r="AB21" s="11">
        <f t="shared" si="7"/>
        <v>1.003328E-2</v>
      </c>
      <c r="AC21" s="11">
        <f t="shared" si="8"/>
        <v>1.0855680000000001E-3</v>
      </c>
      <c r="AD21" s="11">
        <f t="shared" si="9"/>
        <v>8.5529600000000001E-3</v>
      </c>
      <c r="AE21" s="11">
        <f t="shared" si="10"/>
        <v>2.5987840000000002</v>
      </c>
      <c r="AF21" s="11">
        <f t="shared" si="11"/>
        <v>1.1184639999999999E-2</v>
      </c>
      <c r="AG21" s="11">
        <f t="shared" si="12"/>
        <v>4.2764800000000004E-4</v>
      </c>
    </row>
  </sheetData>
  <mergeCells count="18">
    <mergeCell ref="F19:H19"/>
    <mergeCell ref="F20:H20"/>
    <mergeCell ref="F21:H21"/>
    <mergeCell ref="F14:H14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C1:I1"/>
    <mergeCell ref="J1:U1"/>
    <mergeCell ref="V1:AG1"/>
    <mergeCell ref="F7:H7"/>
    <mergeCell ref="F8:H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EF</vt:lpstr>
      <vt:lpstr>EF_New_viirs</vt:lpstr>
      <vt:lpstr>EF_New_modis</vt:lpstr>
      <vt:lpstr>EF_New_himawari</vt:lpstr>
      <vt:lpstr>Sheet2</vt:lpstr>
      <vt:lpstr>prepare_viirs</vt:lpstr>
      <vt:lpstr>prepare_modis</vt:lpstr>
      <vt:lpstr>prepare_Himawari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Labtop</dc:creator>
  <dc:description/>
  <cp:lastModifiedBy>Labtop</cp:lastModifiedBy>
  <cp:revision>4</cp:revision>
  <dcterms:created xsi:type="dcterms:W3CDTF">2022-12-24T17:11:34Z</dcterms:created>
  <dcterms:modified xsi:type="dcterms:W3CDTF">2023-04-17T09:18:37Z</dcterms:modified>
  <dc:language>en-US</dc:language>
</cp:coreProperties>
</file>