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matze Tasa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<sst xmlns="http://schemas.openxmlformats.org/spreadsheetml/2006/main" count="192" uniqueCount="61">
  <si>
    <t xml:space="preserve">ASMATZE TASAK (%)</t>
  </si>
  <si>
    <t xml:space="preserve">BB</t>
  </si>
  <si>
    <t xml:space="preserve">Max</t>
  </si>
  <si>
    <t xml:space="preserve">Min</t>
  </si>
  <si>
    <t xml:space="preserve">Charcoal4</t>
  </si>
  <si>
    <t xml:space="preserve">1-NN</t>
  </si>
  <si>
    <t xml:space="preserve">3-NN</t>
  </si>
  <si>
    <t xml:space="preserve">7-NN</t>
  </si>
  <si>
    <t xml:space="preserve">11-NN</t>
  </si>
  <si>
    <t xml:space="preserve">BayesNet</t>
  </si>
  <si>
    <t xml:space="preserve">J48</t>
  </si>
  <si>
    <t xml:space="preserve">NaiveBayes</t>
  </si>
  <si>
    <t xml:space="preserve">RandomForest</t>
  </si>
  <si>
    <t xml:space="preserve">REPTree</t>
  </si>
  <si>
    <t xml:space="preserve">SimpleLogistic</t>
  </si>
  <si>
    <t xml:space="preserve">EdgeHistogram</t>
  </si>
  <si>
    <t xml:space="preserve">PHOGFilter</t>
  </si>
  <si>
    <t xml:space="preserve">LEGENDA</t>
  </si>
  <si>
    <t xml:space="preserve">SimpleColor</t>
  </si>
  <si>
    <t xml:space="preserve">Convert</t>
  </si>
  <si>
    <t xml:space="preserve">Sailkatzailea</t>
  </si>
  <si>
    <t xml:space="preserve">Edge2</t>
  </si>
  <si>
    <t xml:space="preserve">Filtroa</t>
  </si>
  <si>
    <t xml:space="preserve">Metasailkatzailea</t>
  </si>
  <si>
    <t xml:space="preserve">2.Atalean erabilitako balioak</t>
  </si>
  <si>
    <t xml:space="preserve">2. eta 3.Atalean erabilitako balioak</t>
  </si>
  <si>
    <t xml:space="preserve">Balio handiena</t>
  </si>
  <si>
    <t xml:space="preserve">Enhance</t>
  </si>
  <si>
    <t xml:space="preserve">Balio txikiena</t>
  </si>
  <si>
    <t xml:space="preserve">Gaussian blur 3x3</t>
  </si>
  <si>
    <t xml:space="preserve">Paint5</t>
  </si>
  <si>
    <t xml:space="preserve">Ordenatuak</t>
  </si>
  <si>
    <t xml:space="preserve">Charcoal4 </t>
  </si>
  <si>
    <t xml:space="preserve">Gaussian blur3x3</t>
  </si>
  <si>
    <t xml:space="preserve">Bataz besteko osoak</t>
  </si>
  <si>
    <t xml:space="preserve">ASMATZE TASAK (%) 2.ATALA</t>
  </si>
  <si>
    <t xml:space="preserve">Enhance (EdgeHistogram)</t>
  </si>
  <si>
    <t xml:space="preserve">HOBEKUNTZA (TOTALA)</t>
  </si>
  <si>
    <t xml:space="preserve">Edge2 (SimpleColor)</t>
  </si>
  <si>
    <t xml:space="preserve">Bagging</t>
  </si>
  <si>
    <t xml:space="preserve">Boosting</t>
  </si>
  <si>
    <t xml:space="preserve">Vote</t>
  </si>
  <si>
    <t xml:space="preserve">SMO</t>
  </si>
  <si>
    <t xml:space="preserve">Logistics</t>
  </si>
  <si>
    <t xml:space="preserve">MultilayerPerceptron</t>
  </si>
  <si>
    <t xml:space="preserve">HOBEKUNTZA (BB)</t>
  </si>
  <si>
    <t xml:space="preserve">Stacking</t>
  </si>
  <si>
    <t xml:space="preserve">HOBEKUNTZA </t>
  </si>
  <si>
    <t xml:space="preserve">Enhance (PHOGFilter)</t>
  </si>
  <si>
    <t xml:space="preserve">Edge2 (PHOGFilter)</t>
  </si>
  <si>
    <t xml:space="preserve">ASMATZE TASAK (%) 3.ATALA</t>
  </si>
  <si>
    <t xml:space="preserve">PCA</t>
  </si>
  <si>
    <t xml:space="preserve">Edge2 (PHOGFilter + RF)</t>
  </si>
  <si>
    <t xml:space="preserve">InfoGainAttributeEval</t>
  </si>
  <si>
    <t xml:space="preserve">GainRatio</t>
  </si>
  <si>
    <t xml:space="preserve">CorrelationAttribute</t>
  </si>
  <si>
    <t xml:space="preserve">InfoGainAtributeEval</t>
  </si>
  <si>
    <t xml:space="preserve">2N</t>
  </si>
  <si>
    <t xml:space="preserve">N</t>
  </si>
  <si>
    <t xml:space="preserve">N/2</t>
  </si>
  <si>
    <t xml:space="preserve">N/3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</si>
</sst>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1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11"/>
      <color rgb="FFFF9900"/>
      <name val="Calibri"/>
      <family val="0"/>
    </font>
    <font>
      <b val="true"/>
      <sz val="11"/>
      <color rgb="FF8D1D75"/>
      <name val="Calibri"/>
      <family val="0"/>
    </font>
    <font>
      <b val="true"/>
      <sz val="11"/>
      <color rgb="FF9900FF"/>
      <name val="Calibri"/>
      <family val="0"/>
    </font>
    <font>
      <b val="true"/>
      <sz val="11"/>
      <color rgb="FF5983B0"/>
      <name val="Calibri"/>
      <family val="0"/>
    </font>
    <font>
      <u val="single"/>
      <sz val="11"/>
      <color rgb="FF000000"/>
      <name val="Calibri"/>
      <family val="0"/>
    </font>
  </fonts>
  <fills count="7">
    <fill>
      <patternFill patternType="none"/>
    </fill>
    <fill>
      <patternFill patternType="gray125"/>
    </fill>
    <fill>
      <patternFill patternType="solid">
        <fgColor rgb="FFF7CAAC"/>
        <bgColor rgb="FFC5E0B3"/>
      </patternFill>
    </fill>
    <fill>
      <patternFill patternType="solid">
        <fgColor rgb="FFC5E0B3"/>
        <bgColor rgb="FFBDD6EE"/>
      </patternFill>
    </fill>
    <fill>
      <patternFill patternType="solid">
        <fgColor rgb="FFBDD6EE"/>
        <bgColor rgb="FFC5E0B3"/>
      </patternFill>
    </fill>
    <fill>
      <patternFill patternType="solid">
        <fgColor rgb="FFFEF2CB"/>
        <bgColor rgb="FFEEEEEE"/>
      </patternFill>
    </fill>
    <fill>
      <patternFill patternType="solid">
        <fgColor rgb="FFEEEEEE"/>
        <bgColor rgb="FFFEF2CB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5E0B3"/>
      <rgbColor rgb="FF808080"/>
      <rgbColor rgb="FF9999FF"/>
      <rgbColor rgb="FF8D1D75"/>
      <rgbColor rgb="FFFEF2CB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000"/>
  <sheetViews>
    <sheetView showFormulas="false" showGridLines="true" showRowColHeaders="true" showZeros="true" rightToLeft="false" tabSelected="true" showOutlineSymbols="true" defaultGridColor="true" view="normal" topLeftCell="F28" colorId="64" zoomScale="85" zoomScaleNormal="85" zoomScalePageLayoutView="100" workbookViewId="0">
      <selection pane="topLeft" activeCell="F72" activeCellId="0" sqref="F72"/>
    </sheetView>
  </sheetViews>
  <sheetFormatPr defaultColWidth="14.4453125" defaultRowHeight="13.8" zeroHeight="false" outlineLevelRow="0" outlineLevelCol="0"/>
  <cols>
    <col collapsed="false" customWidth="true" hidden="false" outlineLevel="0" max="1" min="1" style="0" width="8.7"/>
    <col collapsed="false" customWidth="true" hidden="false" outlineLevel="0" max="12" min="2" style="0" width="23.3"/>
    <col collapsed="false" customWidth="true" hidden="false" outlineLevel="0" max="19" min="13" style="0" width="8.7"/>
    <col collapsed="false" customWidth="true" hidden="false" outlineLevel="0" max="20" min="20" style="0" width="33.77"/>
    <col collapsed="false" customWidth="true" hidden="false" outlineLevel="0" max="25" min="21" style="0" width="8.7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24.45" hidden="false" customHeight="false" outlineLevel="0" collapsed="false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N4" s="2" t="s">
        <v>1</v>
      </c>
      <c r="P4" s="2" t="s">
        <v>2</v>
      </c>
      <c r="Q4" s="3" t="s">
        <v>3</v>
      </c>
    </row>
    <row r="5" customFormat="false" ht="14.25" hidden="false" customHeight="true" outlineLevel="0" collapsed="false"/>
    <row r="6" customFormat="false" ht="14.25" hidden="false" customHeight="true" outlineLevel="0" collapsed="false">
      <c r="B6" s="4" t="s">
        <v>4</v>
      </c>
      <c r="C6" s="5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7" t="s">
        <v>14</v>
      </c>
      <c r="M6" s="8"/>
      <c r="N6" s="8"/>
      <c r="O6" s="8"/>
      <c r="P6" s="8"/>
      <c r="Q6" s="8"/>
    </row>
    <row r="7" customFormat="false" ht="14.25" hidden="false" customHeight="true" outlineLevel="0" collapsed="false">
      <c r="B7" s="9" t="s">
        <v>15</v>
      </c>
      <c r="C7" s="10" t="n">
        <v>81.3158</v>
      </c>
      <c r="D7" s="11" t="n">
        <v>79.2105</v>
      </c>
      <c r="E7" s="11" t="n">
        <v>77.8947</v>
      </c>
      <c r="F7" s="11" t="n">
        <v>74.368</v>
      </c>
      <c r="G7" s="11" t="n">
        <v>78.9474</v>
      </c>
      <c r="H7" s="11" t="n">
        <v>68.1579</v>
      </c>
      <c r="I7" s="11" t="n">
        <v>80.5263</v>
      </c>
      <c r="J7" s="11" t="n">
        <v>88.1579</v>
      </c>
      <c r="K7" s="11" t="n">
        <v>66.3158</v>
      </c>
      <c r="L7" s="12" t="n">
        <v>82.6316</v>
      </c>
      <c r="M7" s="8"/>
      <c r="N7" s="13" t="n">
        <f aca="false">MEDIAN(C7:L7)</f>
        <v>79.07895</v>
      </c>
      <c r="O7" s="8"/>
      <c r="P7" s="14" t="n">
        <f aca="false">MAX(C7:L9)</f>
        <v>95.7895</v>
      </c>
      <c r="Q7" s="15" t="n">
        <f aca="false">MIN(C7:L9)</f>
        <v>40.7895</v>
      </c>
    </row>
    <row r="8" customFormat="false" ht="14.25" hidden="false" customHeight="true" outlineLevel="0" collapsed="false">
      <c r="B8" s="16" t="s">
        <v>16</v>
      </c>
      <c r="C8" s="10" t="n">
        <v>89.2105</v>
      </c>
      <c r="D8" s="11" t="n">
        <v>89.2105</v>
      </c>
      <c r="E8" s="11" t="n">
        <v>84.2105</v>
      </c>
      <c r="F8" s="11" t="n">
        <v>83.6842</v>
      </c>
      <c r="G8" s="17" t="n">
        <v>95.7895</v>
      </c>
      <c r="H8" s="11" t="n">
        <v>73.9474</v>
      </c>
      <c r="I8" s="11" t="n">
        <v>87.8947</v>
      </c>
      <c r="J8" s="11" t="n">
        <v>93.6842</v>
      </c>
      <c r="K8" s="11" t="n">
        <v>72.6316</v>
      </c>
      <c r="L8" s="18" t="n">
        <v>95.7895</v>
      </c>
      <c r="M8" s="8"/>
      <c r="N8" s="19" t="n">
        <f aca="false">MEDIAN(C8:L8)</f>
        <v>88.5526</v>
      </c>
      <c r="O8" s="8"/>
      <c r="P8" s="14"/>
      <c r="Q8" s="14"/>
      <c r="T8" s="20" t="s">
        <v>17</v>
      </c>
    </row>
    <row r="9" customFormat="false" ht="14.25" hidden="false" customHeight="true" outlineLevel="0" collapsed="false">
      <c r="B9" s="21" t="s">
        <v>18</v>
      </c>
      <c r="C9" s="22" t="n">
        <v>60.7895</v>
      </c>
      <c r="D9" s="23" t="n">
        <v>55.2632</v>
      </c>
      <c r="E9" s="24" t="n">
        <v>57.6316</v>
      </c>
      <c r="F9" s="23" t="n">
        <v>56.8421</v>
      </c>
      <c r="G9" s="23" t="n">
        <v>48.4211</v>
      </c>
      <c r="H9" s="23" t="n">
        <v>58.9474</v>
      </c>
      <c r="I9" s="25" t="n">
        <v>40.7895</v>
      </c>
      <c r="J9" s="23" t="n">
        <v>64.7368</v>
      </c>
      <c r="K9" s="23" t="n">
        <v>56.5789</v>
      </c>
      <c r="L9" s="26" t="n">
        <v>56.0526</v>
      </c>
      <c r="M9" s="8"/>
      <c r="N9" s="27" t="n">
        <f aca="false">MEDIAN(C9:L9)</f>
        <v>56.7105</v>
      </c>
      <c r="O9" s="8"/>
      <c r="P9" s="14"/>
      <c r="Q9" s="14"/>
      <c r="T9" s="28" t="s">
        <v>19</v>
      </c>
    </row>
    <row r="10" customFormat="false" ht="14.25" hidden="false" customHeight="true" outlineLevel="0" collapsed="false">
      <c r="B10" s="2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30" t="s">
        <v>20</v>
      </c>
    </row>
    <row r="11" customFormat="false" ht="14.25" hidden="false" customHeight="true" outlineLevel="0" collapsed="false">
      <c r="B11" s="4" t="s">
        <v>21</v>
      </c>
      <c r="C11" s="5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6" t="s">
        <v>12</v>
      </c>
      <c r="K11" s="6" t="s">
        <v>13</v>
      </c>
      <c r="L11" s="7" t="s">
        <v>14</v>
      </c>
      <c r="M11" s="8"/>
      <c r="N11" s="8"/>
      <c r="O11" s="8"/>
      <c r="P11" s="8"/>
      <c r="Q11" s="8"/>
      <c r="T11" s="31" t="s">
        <v>22</v>
      </c>
    </row>
    <row r="12" customFormat="false" ht="14.25" hidden="false" customHeight="true" outlineLevel="0" collapsed="false">
      <c r="B12" s="9" t="s">
        <v>15</v>
      </c>
      <c r="C12" s="10" t="n">
        <v>80.2632</v>
      </c>
      <c r="D12" s="11" t="n">
        <v>81.1053</v>
      </c>
      <c r="E12" s="11" t="n">
        <v>79.4737</v>
      </c>
      <c r="F12" s="11" t="n">
        <v>78.4211</v>
      </c>
      <c r="G12" s="11" t="n">
        <v>76.4789</v>
      </c>
      <c r="H12" s="11" t="n">
        <v>67.6316</v>
      </c>
      <c r="I12" s="11" t="n">
        <v>82.8947</v>
      </c>
      <c r="J12" s="11" t="n">
        <v>86.0526</v>
      </c>
      <c r="K12" s="11" t="n">
        <v>68.6842</v>
      </c>
      <c r="L12" s="12" t="n">
        <v>80.7895</v>
      </c>
      <c r="M12" s="8"/>
      <c r="N12" s="13" t="n">
        <f aca="false">MEDIAN(C12:L12)</f>
        <v>79.86845</v>
      </c>
      <c r="O12" s="8"/>
      <c r="P12" s="32" t="n">
        <f aca="false">MAX(C12:L14)</f>
        <v>94.4737</v>
      </c>
      <c r="Q12" s="32" t="n">
        <f aca="false">MIN(C12:L14)</f>
        <v>67.6316</v>
      </c>
      <c r="T12" s="31" t="s">
        <v>23</v>
      </c>
    </row>
    <row r="13" customFormat="false" ht="14.25" hidden="false" customHeight="true" outlineLevel="0" collapsed="false">
      <c r="B13" s="33" t="s">
        <v>16</v>
      </c>
      <c r="C13" s="10" t="n">
        <v>86.3158</v>
      </c>
      <c r="D13" s="34" t="n">
        <v>84.2105</v>
      </c>
      <c r="E13" s="11" t="n">
        <v>84.7368</v>
      </c>
      <c r="F13" s="11" t="n">
        <v>82.8947</v>
      </c>
      <c r="G13" s="11" t="n">
        <v>90.5263</v>
      </c>
      <c r="H13" s="11" t="n">
        <v>78.9474</v>
      </c>
      <c r="I13" s="34" t="n">
        <v>90.5263</v>
      </c>
      <c r="J13" s="35" t="n">
        <v>94.4737</v>
      </c>
      <c r="K13" s="36" t="n">
        <v>73.1579</v>
      </c>
      <c r="L13" s="37" t="n">
        <v>93.6842</v>
      </c>
      <c r="M13" s="8"/>
      <c r="N13" s="19" t="n">
        <f aca="false">MEDIAN(C13:L13)</f>
        <v>85.5263</v>
      </c>
      <c r="O13" s="8"/>
      <c r="P13" s="32"/>
      <c r="Q13" s="32"/>
      <c r="T13" s="38" t="s">
        <v>24</v>
      </c>
    </row>
    <row r="14" customFormat="false" ht="14.25" hidden="false" customHeight="true" outlineLevel="0" collapsed="false">
      <c r="B14" s="39" t="s">
        <v>18</v>
      </c>
      <c r="C14" s="22" t="n">
        <v>90</v>
      </c>
      <c r="D14" s="40" t="n">
        <v>87.3684</v>
      </c>
      <c r="E14" s="23" t="n">
        <v>84.2105</v>
      </c>
      <c r="F14" s="23" t="n">
        <v>81.8421</v>
      </c>
      <c r="G14" s="23" t="n">
        <v>77.6316</v>
      </c>
      <c r="H14" s="23" t="n">
        <v>83.1579</v>
      </c>
      <c r="I14" s="40" t="n">
        <v>69.7368</v>
      </c>
      <c r="J14" s="40" t="n">
        <v>93.4211</v>
      </c>
      <c r="K14" s="23" t="n">
        <v>78.4211</v>
      </c>
      <c r="L14" s="26" t="n">
        <v>92.6316</v>
      </c>
      <c r="M14" s="8"/>
      <c r="N14" s="27" t="n">
        <f aca="false">MEDIAN(C14:L14)</f>
        <v>83.6842</v>
      </c>
      <c r="O14" s="8"/>
      <c r="P14" s="32"/>
      <c r="Q14" s="32"/>
      <c r="T14" s="41" t="s">
        <v>25</v>
      </c>
    </row>
    <row r="15" customFormat="false" ht="14.25" hidden="false" customHeight="true" outlineLevel="0" collapsed="false">
      <c r="B15" s="2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T15" s="42" t="s">
        <v>26</v>
      </c>
    </row>
    <row r="16" customFormat="false" ht="14.25" hidden="false" customHeight="true" outlineLevel="0" collapsed="false">
      <c r="B16" s="4" t="s">
        <v>27</v>
      </c>
      <c r="C16" s="5" t="s">
        <v>5</v>
      </c>
      <c r="D16" s="6" t="s">
        <v>6</v>
      </c>
      <c r="E16" s="6" t="s">
        <v>7</v>
      </c>
      <c r="F16" s="6" t="s">
        <v>8</v>
      </c>
      <c r="G16" s="6" t="s">
        <v>9</v>
      </c>
      <c r="H16" s="6" t="s">
        <v>10</v>
      </c>
      <c r="I16" s="6" t="s">
        <v>11</v>
      </c>
      <c r="J16" s="6" t="s">
        <v>12</v>
      </c>
      <c r="K16" s="6" t="s">
        <v>13</v>
      </c>
      <c r="L16" s="7" t="s">
        <v>14</v>
      </c>
      <c r="M16" s="8"/>
      <c r="N16" s="8"/>
      <c r="O16" s="8"/>
      <c r="P16" s="8"/>
      <c r="Q16" s="8"/>
      <c r="T16" s="43" t="s">
        <v>28</v>
      </c>
    </row>
    <row r="17" customFormat="false" ht="14.25" hidden="false" customHeight="true" outlineLevel="0" collapsed="false">
      <c r="B17" s="44" t="s">
        <v>15</v>
      </c>
      <c r="C17" s="10" t="n">
        <v>89.4737</v>
      </c>
      <c r="D17" s="34" t="n">
        <v>89.4737</v>
      </c>
      <c r="E17" s="11" t="n">
        <v>88.4211</v>
      </c>
      <c r="F17" s="11" t="n">
        <v>87.3684</v>
      </c>
      <c r="G17" s="11" t="n">
        <v>86.3158</v>
      </c>
      <c r="H17" s="11" t="n">
        <v>79.2105</v>
      </c>
      <c r="I17" s="34" t="n">
        <v>83.4211</v>
      </c>
      <c r="J17" s="35" t="n">
        <v>93.9474</v>
      </c>
      <c r="K17" s="11" t="n">
        <v>74.2105</v>
      </c>
      <c r="L17" s="12" t="n">
        <v>91.3158</v>
      </c>
      <c r="M17" s="8"/>
      <c r="N17" s="13" t="n">
        <f aca="false">MEDIAN(C17:L17)</f>
        <v>87.89475</v>
      </c>
      <c r="O17" s="8"/>
      <c r="P17" s="32" t="n">
        <f aca="false">MAX(C17:L19)</f>
        <v>93.9474</v>
      </c>
      <c r="Q17" s="32" t="n">
        <f aca="false">MIN(C17:L19)</f>
        <v>70.2632</v>
      </c>
    </row>
    <row r="18" customFormat="false" ht="14.25" hidden="false" customHeight="true" outlineLevel="0" collapsed="false">
      <c r="B18" s="33" t="s">
        <v>16</v>
      </c>
      <c r="C18" s="10" t="n">
        <v>85.5263</v>
      </c>
      <c r="D18" s="34" t="n">
        <v>85.7895</v>
      </c>
      <c r="E18" s="11" t="n">
        <v>83.6842</v>
      </c>
      <c r="F18" s="11" t="n">
        <v>81.3158</v>
      </c>
      <c r="G18" s="11" t="n">
        <v>81.8421</v>
      </c>
      <c r="H18" s="11" t="n">
        <v>72.6316</v>
      </c>
      <c r="I18" s="34" t="n">
        <v>72.6316</v>
      </c>
      <c r="J18" s="34" t="n">
        <v>90</v>
      </c>
      <c r="K18" s="11" t="n">
        <v>70.2632</v>
      </c>
      <c r="L18" s="12" t="n">
        <v>87.3684</v>
      </c>
      <c r="M18" s="8"/>
      <c r="N18" s="19" t="n">
        <f aca="false">MEDIAN(C18:L18)</f>
        <v>82.76315</v>
      </c>
      <c r="O18" s="8"/>
      <c r="P18" s="32"/>
      <c r="Q18" s="32"/>
    </row>
    <row r="19" customFormat="false" ht="14.25" hidden="false" customHeight="true" outlineLevel="0" collapsed="false">
      <c r="B19" s="21" t="s">
        <v>18</v>
      </c>
      <c r="C19" s="22" t="n">
        <v>89.2105</v>
      </c>
      <c r="D19" s="23" t="n">
        <v>86.0526</v>
      </c>
      <c r="E19" s="23" t="n">
        <v>81.3158</v>
      </c>
      <c r="F19" s="23" t="n">
        <v>76.8421</v>
      </c>
      <c r="G19" s="23" t="n">
        <v>81.8421</v>
      </c>
      <c r="H19" s="23" t="n">
        <v>81.3158</v>
      </c>
      <c r="I19" s="23" t="n">
        <v>79.2105</v>
      </c>
      <c r="J19" s="23" t="n">
        <v>89.4737</v>
      </c>
      <c r="K19" s="23" t="n">
        <v>80</v>
      </c>
      <c r="L19" s="26" t="n">
        <v>86.3158</v>
      </c>
      <c r="M19" s="8"/>
      <c r="N19" s="27" t="n">
        <f aca="false">MEDIAN(C19:L19)</f>
        <v>81.57895</v>
      </c>
      <c r="O19" s="8"/>
      <c r="P19" s="32"/>
      <c r="Q19" s="32"/>
    </row>
    <row r="20" customFormat="false" ht="14.25" hidden="false" customHeight="true" outlineLevel="0" collapsed="false">
      <c r="B20" s="2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customFormat="false" ht="14.25" hidden="false" customHeight="true" outlineLevel="0" collapsed="false">
      <c r="B21" s="4" t="s">
        <v>29</v>
      </c>
      <c r="C21" s="5" t="s">
        <v>5</v>
      </c>
      <c r="D21" s="6" t="s">
        <v>6</v>
      </c>
      <c r="E21" s="6" t="s">
        <v>7</v>
      </c>
      <c r="F21" s="6" t="s">
        <v>8</v>
      </c>
      <c r="G21" s="6" t="s">
        <v>9</v>
      </c>
      <c r="H21" s="6" t="s">
        <v>10</v>
      </c>
      <c r="I21" s="6" t="s">
        <v>11</v>
      </c>
      <c r="J21" s="6" t="s">
        <v>12</v>
      </c>
      <c r="K21" s="6" t="s">
        <v>13</v>
      </c>
      <c r="L21" s="7" t="s">
        <v>14</v>
      </c>
      <c r="M21" s="8"/>
      <c r="N21" s="8"/>
      <c r="O21" s="8"/>
      <c r="P21" s="8"/>
      <c r="Q21" s="8"/>
    </row>
    <row r="22" customFormat="false" ht="14.25" hidden="false" customHeight="true" outlineLevel="0" collapsed="false">
      <c r="B22" s="9" t="s">
        <v>15</v>
      </c>
      <c r="C22" s="10" t="n">
        <v>85.2632</v>
      </c>
      <c r="D22" s="11" t="n">
        <v>84.4737</v>
      </c>
      <c r="E22" s="11" t="n">
        <v>85.2632</v>
      </c>
      <c r="F22" s="11" t="n">
        <v>82.8947</v>
      </c>
      <c r="G22" s="11" t="n">
        <v>81.5789</v>
      </c>
      <c r="H22" s="11" t="n">
        <v>78.1579</v>
      </c>
      <c r="I22" s="11" t="n">
        <v>76.8421</v>
      </c>
      <c r="J22" s="11" t="n">
        <v>93.1579</v>
      </c>
      <c r="K22" s="11" t="n">
        <v>85.2632</v>
      </c>
      <c r="L22" s="12" t="n">
        <v>90.7885</v>
      </c>
      <c r="M22" s="8"/>
      <c r="N22" s="13" t="n">
        <f aca="false">MEDIAN(C22:L22)</f>
        <v>84.86845</v>
      </c>
      <c r="O22" s="8"/>
      <c r="P22" s="32" t="n">
        <f aca="false">MAX(C22:L24)</f>
        <v>93.1579</v>
      </c>
      <c r="Q22" s="32" t="n">
        <f aca="false">MIN(C22:L24)</f>
        <v>57.6316</v>
      </c>
    </row>
    <row r="23" customFormat="false" ht="14.25" hidden="false" customHeight="true" outlineLevel="0" collapsed="false">
      <c r="B23" s="16" t="s">
        <v>16</v>
      </c>
      <c r="C23" s="10" t="n">
        <v>74.2105</v>
      </c>
      <c r="D23" s="11" t="n">
        <v>74.4737</v>
      </c>
      <c r="E23" s="11" t="n">
        <v>69.4737</v>
      </c>
      <c r="F23" s="11" t="n">
        <v>69.7368</v>
      </c>
      <c r="G23" s="11" t="n">
        <v>63.1579</v>
      </c>
      <c r="H23" s="11" t="n">
        <v>65.2632</v>
      </c>
      <c r="I23" s="11" t="n">
        <v>57.6316</v>
      </c>
      <c r="J23" s="11" t="n">
        <v>77.3684</v>
      </c>
      <c r="K23" s="11" t="n">
        <v>62.1053</v>
      </c>
      <c r="L23" s="12" t="n">
        <v>72.8947</v>
      </c>
      <c r="M23" s="8"/>
      <c r="N23" s="19" t="n">
        <f aca="false">MEDIAN(C23:L23)</f>
        <v>69.60525</v>
      </c>
      <c r="O23" s="8"/>
      <c r="P23" s="32"/>
      <c r="Q23" s="32"/>
    </row>
    <row r="24" customFormat="false" ht="14.25" hidden="false" customHeight="true" outlineLevel="0" collapsed="false">
      <c r="B24" s="21" t="s">
        <v>18</v>
      </c>
      <c r="C24" s="22" t="n">
        <v>90.5263</v>
      </c>
      <c r="D24" s="23" t="n">
        <v>85</v>
      </c>
      <c r="E24" s="23" t="n">
        <v>81.0526</v>
      </c>
      <c r="F24" s="23" t="n">
        <v>77.1053</v>
      </c>
      <c r="G24" s="23" t="n">
        <v>82.8947</v>
      </c>
      <c r="H24" s="23" t="n">
        <v>83.4211</v>
      </c>
      <c r="I24" s="23" t="n">
        <v>80.2632</v>
      </c>
      <c r="J24" s="23" t="n">
        <v>90.7895</v>
      </c>
      <c r="K24" s="23" t="n">
        <v>80.7895</v>
      </c>
      <c r="L24" s="45" t="n">
        <v>86.3158</v>
      </c>
      <c r="M24" s="8"/>
      <c r="N24" s="27" t="n">
        <f aca="false">MEDIAN(C24:L24)</f>
        <v>83.1579</v>
      </c>
      <c r="O24" s="8"/>
      <c r="P24" s="32"/>
      <c r="Q24" s="32"/>
    </row>
    <row r="25" customFormat="false" ht="14.25" hidden="false" customHeight="true" outlineLevel="0" collapsed="false">
      <c r="B25" s="2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customFormat="false" ht="14.25" hidden="false" customHeight="true" outlineLevel="0" collapsed="false">
      <c r="B26" s="46" t="s">
        <v>30</v>
      </c>
      <c r="C26" s="6" t="s">
        <v>5</v>
      </c>
      <c r="D26" s="6" t="s">
        <v>6</v>
      </c>
      <c r="E26" s="6" t="s">
        <v>7</v>
      </c>
      <c r="F26" s="6" t="s">
        <v>8</v>
      </c>
      <c r="G26" s="6" t="s">
        <v>9</v>
      </c>
      <c r="H26" s="6" t="s">
        <v>10</v>
      </c>
      <c r="I26" s="6" t="s">
        <v>11</v>
      </c>
      <c r="J26" s="6" t="s">
        <v>12</v>
      </c>
      <c r="K26" s="6" t="s">
        <v>13</v>
      </c>
      <c r="L26" s="7" t="s">
        <v>14</v>
      </c>
      <c r="M26" s="8"/>
      <c r="N26" s="8"/>
      <c r="O26" s="8"/>
      <c r="P26" s="8"/>
      <c r="Q26" s="8"/>
    </row>
    <row r="27" customFormat="false" ht="14.25" hidden="false" customHeight="true" outlineLevel="0" collapsed="false">
      <c r="B27" s="9" t="s">
        <v>15</v>
      </c>
      <c r="C27" s="10" t="n">
        <v>74.4737</v>
      </c>
      <c r="D27" s="11" t="n">
        <v>73.1579</v>
      </c>
      <c r="E27" s="11" t="n">
        <v>71.8421</v>
      </c>
      <c r="F27" s="11" t="n">
        <v>69.2105</v>
      </c>
      <c r="G27" s="11" t="n">
        <v>74.4737</v>
      </c>
      <c r="H27" s="11" t="n">
        <v>60.7895</v>
      </c>
      <c r="I27" s="11" t="n">
        <v>69.2105</v>
      </c>
      <c r="J27" s="11" t="n">
        <v>79.2105</v>
      </c>
      <c r="K27" s="11" t="n">
        <v>59.7368</v>
      </c>
      <c r="L27" s="12" t="n">
        <v>72.8947</v>
      </c>
      <c r="M27" s="8"/>
      <c r="N27" s="13" t="n">
        <f aca="false">MEDIAN(C27:L27)</f>
        <v>72.3684</v>
      </c>
      <c r="O27" s="8"/>
      <c r="P27" s="32" t="n">
        <f aca="false">MAX(C27:L29)</f>
        <v>86.3158</v>
      </c>
      <c r="Q27" s="32" t="n">
        <f aca="false">MIN(C27:L29)</f>
        <v>55.5263</v>
      </c>
    </row>
    <row r="28" customFormat="false" ht="14.25" hidden="false" customHeight="true" outlineLevel="0" collapsed="false">
      <c r="B28" s="16" t="s">
        <v>16</v>
      </c>
      <c r="C28" s="10" t="n">
        <v>73.9474</v>
      </c>
      <c r="D28" s="11" t="n">
        <v>71.8421</v>
      </c>
      <c r="E28" s="11" t="n">
        <v>70.7895</v>
      </c>
      <c r="F28" s="11" t="n">
        <v>70.2632</v>
      </c>
      <c r="G28" s="11" t="n">
        <v>68.9474</v>
      </c>
      <c r="H28" s="11" t="n">
        <v>55.5263</v>
      </c>
      <c r="I28" s="11" t="n">
        <v>55.5263</v>
      </c>
      <c r="J28" s="11" t="n">
        <v>77.1053</v>
      </c>
      <c r="K28" s="11" t="n">
        <v>56.3158</v>
      </c>
      <c r="L28" s="12" t="n">
        <v>77.3684</v>
      </c>
      <c r="M28" s="8"/>
      <c r="N28" s="19" t="n">
        <f aca="false">MEDIAN(C28:L28)</f>
        <v>70.52635</v>
      </c>
      <c r="O28" s="8"/>
      <c r="P28" s="32"/>
      <c r="Q28" s="32"/>
    </row>
    <row r="29" customFormat="false" ht="14.25" hidden="false" customHeight="true" outlineLevel="0" collapsed="false">
      <c r="B29" s="21" t="s">
        <v>18</v>
      </c>
      <c r="C29" s="22" t="n">
        <v>85</v>
      </c>
      <c r="D29" s="23" t="n">
        <v>81.3158</v>
      </c>
      <c r="E29" s="23" t="n">
        <v>77.1053</v>
      </c>
      <c r="F29" s="23" t="n">
        <v>74.7368</v>
      </c>
      <c r="G29" s="23" t="n">
        <v>78.6842</v>
      </c>
      <c r="H29" s="23" t="n">
        <v>79.2105</v>
      </c>
      <c r="I29" s="23" t="n">
        <v>73.9474</v>
      </c>
      <c r="J29" s="23" t="n">
        <v>86.3158</v>
      </c>
      <c r="K29" s="23" t="n">
        <v>72.8947</v>
      </c>
      <c r="L29" s="26" t="n">
        <v>81.5789</v>
      </c>
      <c r="M29" s="8"/>
      <c r="N29" s="27" t="n">
        <f aca="false">MEDIAN(C29:L29)</f>
        <v>78.94735</v>
      </c>
      <c r="O29" s="8"/>
      <c r="P29" s="32"/>
      <c r="Q29" s="32"/>
    </row>
    <row r="30" customFormat="false" ht="14.25" hidden="false" customHeight="true" outlineLevel="0" collapsed="false">
      <c r="B30" s="29"/>
      <c r="C30" s="8"/>
      <c r="D30" s="4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customFormat="false" ht="14.25" hidden="false" customHeight="true" outlineLevel="0" collapsed="false">
      <c r="B31" s="4" t="s">
        <v>31</v>
      </c>
      <c r="C31" s="5" t="s">
        <v>5</v>
      </c>
      <c r="D31" s="6" t="s">
        <v>6</v>
      </c>
      <c r="E31" s="6" t="s">
        <v>7</v>
      </c>
      <c r="F31" s="6" t="s">
        <v>8</v>
      </c>
      <c r="G31" s="6" t="s">
        <v>9</v>
      </c>
      <c r="H31" s="6" t="s">
        <v>10</v>
      </c>
      <c r="I31" s="6" t="s">
        <v>11</v>
      </c>
      <c r="J31" s="6" t="s">
        <v>12</v>
      </c>
      <c r="K31" s="6" t="s">
        <v>13</v>
      </c>
      <c r="L31" s="7" t="s">
        <v>14</v>
      </c>
      <c r="M31" s="8"/>
      <c r="N31" s="8"/>
      <c r="O31" s="8"/>
      <c r="P31" s="8"/>
      <c r="Q31" s="8"/>
    </row>
    <row r="32" customFormat="false" ht="14.25" hidden="false" customHeight="true" outlineLevel="0" collapsed="false">
      <c r="B32" s="9" t="s">
        <v>15</v>
      </c>
      <c r="C32" s="10" t="n">
        <v>88.4211</v>
      </c>
      <c r="D32" s="11" t="n">
        <v>88.9474</v>
      </c>
      <c r="E32" s="11" t="n">
        <v>87.6316</v>
      </c>
      <c r="F32" s="11" t="n">
        <v>85.5263</v>
      </c>
      <c r="G32" s="11" t="n">
        <v>86.0526</v>
      </c>
      <c r="H32" s="11" t="n">
        <v>80</v>
      </c>
      <c r="I32" s="11" t="n">
        <v>80.5263</v>
      </c>
      <c r="J32" s="11" t="n">
        <v>93.4211</v>
      </c>
      <c r="K32" s="11" t="n">
        <v>71.3158</v>
      </c>
      <c r="L32" s="12" t="n">
        <v>92.6316</v>
      </c>
      <c r="M32" s="8"/>
      <c r="N32" s="13" t="n">
        <f aca="false">MEDIAN(C32:L32)</f>
        <v>86.8421</v>
      </c>
      <c r="O32" s="8"/>
      <c r="P32" s="32" t="n">
        <f aca="false">MAX(C32:L34)</f>
        <v>93.4211</v>
      </c>
      <c r="Q32" s="32" t="n">
        <f aca="false">MIN(C32:L34)</f>
        <v>69.7368</v>
      </c>
    </row>
    <row r="33" customFormat="false" ht="14.25" hidden="false" customHeight="true" outlineLevel="0" collapsed="false">
      <c r="B33" s="16" t="s">
        <v>16</v>
      </c>
      <c r="C33" s="10" t="n">
        <v>88.4211</v>
      </c>
      <c r="D33" s="11" t="n">
        <v>86.8421</v>
      </c>
      <c r="E33" s="11" t="n">
        <v>83.9474</v>
      </c>
      <c r="F33" s="11" t="n">
        <v>82.3684</v>
      </c>
      <c r="G33" s="11" t="n">
        <v>80.7895</v>
      </c>
      <c r="H33" s="11" t="n">
        <v>74.2105</v>
      </c>
      <c r="I33" s="11" t="n">
        <v>72.3684</v>
      </c>
      <c r="J33" s="11" t="n">
        <v>89.2105</v>
      </c>
      <c r="K33" s="11" t="n">
        <v>69.7368</v>
      </c>
      <c r="L33" s="12" t="n">
        <v>89.2105</v>
      </c>
      <c r="M33" s="8"/>
      <c r="N33" s="19" t="n">
        <f aca="false">MEDIAN(C33:L33)</f>
        <v>83.1579</v>
      </c>
      <c r="O33" s="8"/>
      <c r="P33" s="32"/>
      <c r="Q33" s="32"/>
    </row>
    <row r="34" customFormat="false" ht="14.25" hidden="false" customHeight="true" outlineLevel="0" collapsed="false">
      <c r="B34" s="21" t="s">
        <v>18</v>
      </c>
      <c r="C34" s="22" t="n">
        <v>89.7368</v>
      </c>
      <c r="D34" s="23" t="n">
        <v>86.0526</v>
      </c>
      <c r="E34" s="23" t="n">
        <v>80.5263</v>
      </c>
      <c r="F34" s="23" t="n">
        <v>76.8421</v>
      </c>
      <c r="G34" s="23" t="n">
        <v>82.8947</v>
      </c>
      <c r="H34" s="23" t="n">
        <v>81.5789</v>
      </c>
      <c r="I34" s="23" t="n">
        <v>80.5263</v>
      </c>
      <c r="J34" s="23" t="n">
        <v>89.2105</v>
      </c>
      <c r="K34" s="23" t="n">
        <v>79.2105</v>
      </c>
      <c r="L34" s="26" t="n">
        <v>87.1053</v>
      </c>
      <c r="M34" s="8"/>
      <c r="N34" s="27" t="n">
        <f aca="false">MEDIAN(C34:L34)</f>
        <v>82.2368</v>
      </c>
      <c r="O34" s="8"/>
      <c r="P34" s="32"/>
      <c r="Q34" s="32"/>
    </row>
    <row r="35" customFormat="false" ht="14.25" hidden="false" customHeight="true" outlineLevel="0" collapsed="false"/>
    <row r="36" customFormat="false" ht="14.25" hidden="false" customHeight="true" outlineLevel="0" collapsed="false">
      <c r="C36" s="48" t="s">
        <v>32</v>
      </c>
      <c r="D36" s="48" t="s">
        <v>21</v>
      </c>
      <c r="E36" s="48" t="s">
        <v>27</v>
      </c>
      <c r="F36" s="48" t="s">
        <v>33</v>
      </c>
      <c r="G36" s="48" t="s">
        <v>30</v>
      </c>
      <c r="H36" s="48" t="s">
        <v>31</v>
      </c>
    </row>
    <row r="37" customFormat="false" ht="14.25" hidden="false" customHeight="true" outlineLevel="0" collapsed="false">
      <c r="B37" s="49" t="s">
        <v>34</v>
      </c>
      <c r="C37" s="50" t="n">
        <f aca="false">MEDIAN(C7:L9)</f>
        <v>76.13135</v>
      </c>
      <c r="D37" s="51" t="n">
        <f aca="false">MEDIAN(C12:L14)</f>
        <v>82.8947</v>
      </c>
      <c r="E37" s="51" t="n">
        <f aca="false">MEDIAN(C17:L19)</f>
        <v>84.60525</v>
      </c>
      <c r="F37" s="50" t="n">
        <f aca="false">MEDIAN(C22:L24)</f>
        <v>80.92105</v>
      </c>
      <c r="G37" s="50" t="n">
        <f aca="false">MEDIAN(C27:L29)</f>
        <v>73.55265</v>
      </c>
      <c r="H37" s="50" t="n">
        <f aca="false">MEDIAN(C32:L34)</f>
        <v>84.73685</v>
      </c>
      <c r="Q37" s="52"/>
    </row>
    <row r="38" customFormat="false" ht="14.25" hidden="false" customHeight="true" outlineLevel="0" collapsed="false"/>
    <row r="39" customFormat="false" ht="24.45" hidden="false" customHeight="false" outlineLevel="0" collapsed="false">
      <c r="B39" s="1" t="s">
        <v>35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4.25" hidden="false" customHeight="true" outlineLevel="0" collapsed="false"/>
    <row r="41" customFormat="false" ht="14.25" hidden="false" customHeight="true" outlineLevel="0" collapsed="false">
      <c r="B41" s="53" t="s">
        <v>36</v>
      </c>
      <c r="C41" s="5" t="s">
        <v>6</v>
      </c>
      <c r="D41" s="6" t="s">
        <v>11</v>
      </c>
      <c r="E41" s="54" t="s">
        <v>12</v>
      </c>
      <c r="F41" s="55" t="s">
        <v>37</v>
      </c>
      <c r="G41" s="56"/>
      <c r="H41" s="55" t="s">
        <v>37</v>
      </c>
      <c r="I41" s="57" t="s">
        <v>6</v>
      </c>
      <c r="J41" s="6" t="s">
        <v>11</v>
      </c>
      <c r="K41" s="7" t="s">
        <v>12</v>
      </c>
      <c r="L41" s="58" t="s">
        <v>38</v>
      </c>
    </row>
    <row r="42" customFormat="false" ht="14.25" hidden="false" customHeight="true" outlineLevel="0" collapsed="false">
      <c r="B42" s="59" t="s">
        <v>39</v>
      </c>
      <c r="C42" s="60" t="n">
        <v>88.4211</v>
      </c>
      <c r="D42" s="11" t="n">
        <v>83.6832</v>
      </c>
      <c r="E42" s="61" t="n">
        <v>92.1053</v>
      </c>
      <c r="F42" s="62" t="n">
        <f aca="false">(C42+D42+E42-($D$17+$I$17+$J$17))/3</f>
        <v>-0.877533333333323</v>
      </c>
      <c r="G42" s="8"/>
      <c r="H42" s="19" t="n">
        <f aca="false">(SUM(I42:K42) - SUM($D$14,$I$14,$J$14))/3</f>
        <v>-0.789466666666669</v>
      </c>
      <c r="I42" s="63" t="n">
        <v>86.8421</v>
      </c>
      <c r="J42" s="11" t="n">
        <v>69.2105</v>
      </c>
      <c r="K42" s="12" t="n">
        <v>92.1053</v>
      </c>
      <c r="L42" s="64" t="s">
        <v>39</v>
      </c>
    </row>
    <row r="43" customFormat="false" ht="14.25" hidden="false" customHeight="true" outlineLevel="0" collapsed="false">
      <c r="B43" s="65" t="s">
        <v>40</v>
      </c>
      <c r="C43" s="10" t="n">
        <v>90.5263</v>
      </c>
      <c r="D43" s="11" t="n">
        <v>85</v>
      </c>
      <c r="E43" s="61" t="n">
        <v>93.1579</v>
      </c>
      <c r="F43" s="62" t="n">
        <f aca="false">(C43+D43+E43-($D$17+$I$17+$J$17))/3</f>
        <v>0.613999999999995</v>
      </c>
      <c r="G43" s="8"/>
      <c r="H43" s="19" t="n">
        <f aca="false">(SUM(I43:K43) - SUM($D$14,$I$14,$J$14))/3</f>
        <v>3.42103333333334</v>
      </c>
      <c r="I43" s="63" t="n">
        <v>86.5789</v>
      </c>
      <c r="J43" s="11" t="n">
        <v>80</v>
      </c>
      <c r="K43" s="12" t="n">
        <v>94.2105</v>
      </c>
      <c r="L43" s="66" t="s">
        <v>40</v>
      </c>
    </row>
    <row r="44" customFormat="false" ht="14.25" hidden="false" customHeight="true" outlineLevel="0" collapsed="false">
      <c r="B44" s="67" t="s">
        <v>41</v>
      </c>
      <c r="C44" s="22" t="n">
        <v>91.0526</v>
      </c>
      <c r="D44" s="22"/>
      <c r="E44" s="22"/>
      <c r="F44" s="27" t="n">
        <f aca="false">C44+D44+E44-($D$17+$I$17+$J$17)/3</f>
        <v>2.1052</v>
      </c>
      <c r="G44" s="8"/>
      <c r="H44" s="27" t="n">
        <f aca="false">SUM(I44:K44) - SUM($D$14,$I$14,$J$14)/3</f>
        <v>5.70173333333334</v>
      </c>
      <c r="I44" s="68" t="n">
        <v>89.2105</v>
      </c>
      <c r="J44" s="68"/>
      <c r="K44" s="68"/>
      <c r="L44" s="69" t="s">
        <v>41</v>
      </c>
    </row>
    <row r="45" customFormat="false" ht="14.25" hidden="false" customHeight="true" outlineLevel="0" collapsed="false">
      <c r="C45" s="8"/>
      <c r="D45" s="8"/>
      <c r="E45" s="8"/>
      <c r="F45" s="8"/>
      <c r="G45" s="8"/>
      <c r="H45" s="8"/>
      <c r="I45" s="8"/>
      <c r="J45" s="8"/>
      <c r="K45" s="8"/>
    </row>
    <row r="46" customFormat="false" ht="14.25" hidden="false" customHeight="true" outlineLevel="0" collapsed="false">
      <c r="B46" s="53" t="s">
        <v>36</v>
      </c>
      <c r="C46" s="5" t="s">
        <v>42</v>
      </c>
      <c r="D46" s="6" t="s">
        <v>43</v>
      </c>
      <c r="E46" s="54" t="s">
        <v>44</v>
      </c>
      <c r="F46" s="55" t="s">
        <v>45</v>
      </c>
      <c r="G46" s="8"/>
      <c r="H46" s="55" t="s">
        <v>45</v>
      </c>
      <c r="I46" s="57" t="s">
        <v>42</v>
      </c>
      <c r="J46" s="6" t="s">
        <v>43</v>
      </c>
      <c r="K46" s="7" t="s">
        <v>44</v>
      </c>
      <c r="L46" s="58" t="s">
        <v>38</v>
      </c>
    </row>
    <row r="47" customFormat="false" ht="14.25" hidden="false" customHeight="true" outlineLevel="0" collapsed="false">
      <c r="B47" s="67" t="s">
        <v>46</v>
      </c>
      <c r="C47" s="10" t="n">
        <v>93.1579</v>
      </c>
      <c r="D47" s="11" t="n">
        <v>83.1579</v>
      </c>
      <c r="E47" s="61" t="n">
        <v>91.5789</v>
      </c>
      <c r="F47" s="70" t="n">
        <f aca="false">(C47+D47+E47-($D$17+$I$17+$J$17))/3</f>
        <v>0.3508333333</v>
      </c>
      <c r="G47" s="8"/>
      <c r="H47" s="70" t="n">
        <f aca="false">(SUM(I47:K47) - SUM($D$14,$I$14,$J$14))/3</f>
        <v>6.77436666666667</v>
      </c>
      <c r="I47" s="71" t="n">
        <v>91.5789</v>
      </c>
      <c r="J47" s="11" t="n">
        <v>87.8947</v>
      </c>
      <c r="K47" s="72" t="n">
        <v>91.3758</v>
      </c>
      <c r="L47" s="69" t="s">
        <v>46</v>
      </c>
    </row>
    <row r="48" customFormat="false" ht="14.25" hidden="false" customHeight="true" outlineLevel="0" collapsed="false">
      <c r="B48" s="73" t="s">
        <v>47</v>
      </c>
      <c r="C48" s="22" t="n">
        <f aca="false">C47-($D$17+$I$17+$J$17)/3</f>
        <v>4.2105</v>
      </c>
      <c r="D48" s="22" t="n">
        <f aca="false">D47-($D$17+$I$17+$J$17)/3</f>
        <v>-5.7895</v>
      </c>
      <c r="E48" s="74" t="n">
        <f aca="false">E47-($D$17+$I$17+$J$17)/3</f>
        <v>2.6315</v>
      </c>
      <c r="F48" s="70"/>
      <c r="G48" s="8"/>
      <c r="H48" s="70"/>
      <c r="I48" s="74" t="n">
        <f aca="false">I47- SUM($D$14,$I$14,$J$14)/3</f>
        <v>8.07013333333335</v>
      </c>
      <c r="J48" s="75" t="n">
        <f aca="false">J47- SUM($D$14,$I$14,$J$14)/3</f>
        <v>4.38593333333334</v>
      </c>
      <c r="K48" s="75" t="n">
        <f aca="false">K47- SUM($D$14,$I$14,$J$14)/3</f>
        <v>7.86703333333334</v>
      </c>
      <c r="L48" s="73" t="s">
        <v>47</v>
      </c>
    </row>
    <row r="49" customFormat="false" ht="14.25" hidden="false" customHeight="true" outlineLevel="0" collapsed="false">
      <c r="C49" s="8"/>
      <c r="D49" s="8"/>
      <c r="E49" s="8"/>
      <c r="F49" s="8"/>
      <c r="G49" s="8"/>
      <c r="H49" s="8"/>
      <c r="I49" s="8"/>
      <c r="J49" s="8"/>
      <c r="K49" s="8"/>
      <c r="L49" s="76"/>
    </row>
    <row r="50" customFormat="false" ht="14.25" hidden="false" customHeight="true" outlineLevel="0" collapsed="false">
      <c r="C50" s="8"/>
      <c r="D50" s="8"/>
      <c r="E50" s="8"/>
      <c r="F50" s="8"/>
      <c r="G50" s="8"/>
      <c r="H50" s="8"/>
      <c r="I50" s="8"/>
      <c r="J50" s="8"/>
      <c r="K50" s="8"/>
      <c r="L50" s="76"/>
    </row>
    <row r="51" customFormat="false" ht="14.25" hidden="false" customHeight="true" outlineLevel="0" collapsed="false">
      <c r="B51" s="53" t="s">
        <v>48</v>
      </c>
      <c r="C51" s="5" t="s">
        <v>6</v>
      </c>
      <c r="D51" s="6" t="s">
        <v>11</v>
      </c>
      <c r="E51" s="7" t="s">
        <v>12</v>
      </c>
      <c r="F51" s="55" t="s">
        <v>37</v>
      </c>
      <c r="G51" s="8"/>
      <c r="H51" s="55" t="s">
        <v>37</v>
      </c>
      <c r="I51" s="57" t="s">
        <v>6</v>
      </c>
      <c r="J51" s="6" t="s">
        <v>11</v>
      </c>
      <c r="K51" s="7" t="s">
        <v>12</v>
      </c>
      <c r="L51" s="58" t="s">
        <v>49</v>
      </c>
    </row>
    <row r="52" customFormat="false" ht="14.25" hidden="false" customHeight="true" outlineLevel="0" collapsed="false">
      <c r="B52" s="59" t="s">
        <v>39</v>
      </c>
      <c r="C52" s="10" t="n">
        <v>85.7895</v>
      </c>
      <c r="D52" s="11" t="n">
        <v>74.2105</v>
      </c>
      <c r="E52" s="12" t="n">
        <v>89.7368</v>
      </c>
      <c r="F52" s="62" t="n">
        <f aca="false">(C52+D52+E52-($D$18+$I$18+$J$18))/3</f>
        <v>0.438566666666664</v>
      </c>
      <c r="G52" s="8"/>
      <c r="H52" s="62" t="n">
        <f aca="false">(SUM(I52:K52) - SUM($D$13,$I$13,$J$13))/3</f>
        <v>-0.350833333333336</v>
      </c>
      <c r="I52" s="63" t="n">
        <v>83.4211</v>
      </c>
      <c r="J52" s="11" t="n">
        <v>89.4737</v>
      </c>
      <c r="K52" s="12" t="n">
        <v>95.2632</v>
      </c>
      <c r="L52" s="64" t="s">
        <v>39</v>
      </c>
    </row>
    <row r="53" customFormat="false" ht="14.25" hidden="false" customHeight="true" outlineLevel="0" collapsed="false">
      <c r="B53" s="65" t="s">
        <v>40</v>
      </c>
      <c r="C53" s="10" t="n">
        <v>83.9474</v>
      </c>
      <c r="D53" s="11" t="n">
        <v>72.6316</v>
      </c>
      <c r="E53" s="12" t="n">
        <v>89.4737</v>
      </c>
      <c r="F53" s="62" t="n">
        <f aca="false">(C53+D53+E53-($D$18+$I$18+$J$18))/3</f>
        <v>-0.789466666666669</v>
      </c>
      <c r="G53" s="8"/>
      <c r="H53" s="62" t="n">
        <f aca="false">(SUM(I53:K53) - SUM($D$13,$I$13,$J$13))/3</f>
        <v>0.877166666666653</v>
      </c>
      <c r="I53" s="63" t="n">
        <v>86.0526</v>
      </c>
      <c r="J53" s="11" t="n">
        <v>91.0526</v>
      </c>
      <c r="K53" s="12" t="n">
        <v>94.7368</v>
      </c>
      <c r="L53" s="66" t="s">
        <v>40</v>
      </c>
    </row>
    <row r="54" customFormat="false" ht="14.25" hidden="false" customHeight="true" outlineLevel="0" collapsed="false">
      <c r="B54" s="67" t="s">
        <v>41</v>
      </c>
      <c r="C54" s="22" t="n">
        <v>87.1053</v>
      </c>
      <c r="D54" s="22"/>
      <c r="E54" s="22"/>
      <c r="F54" s="27" t="n">
        <f aca="false">C54+D54+E54-($D$18+$I$18+$J$18)/3</f>
        <v>4.298266667</v>
      </c>
      <c r="G54" s="8"/>
      <c r="H54" s="27" t="n">
        <f aca="false">SUM(I54:K54) - SUM($D$13,$I$13,$J$13)/3</f>
        <v>5.78946666666667</v>
      </c>
      <c r="I54" s="68" t="n">
        <v>95.5263</v>
      </c>
      <c r="J54" s="68"/>
      <c r="K54" s="68"/>
      <c r="L54" s="69" t="s">
        <v>41</v>
      </c>
    </row>
    <row r="55" customFormat="false" ht="14.25" hidden="false" customHeight="true" outlineLevel="0" collapsed="false">
      <c r="C55" s="8"/>
      <c r="D55" s="8"/>
      <c r="E55" s="8"/>
      <c r="F55" s="8"/>
      <c r="G55" s="8"/>
      <c r="H55" s="8"/>
      <c r="I55" s="8"/>
      <c r="J55" s="8"/>
      <c r="K55" s="8"/>
      <c r="L55" s="76"/>
    </row>
    <row r="56" customFormat="false" ht="14.25" hidden="false" customHeight="true" outlineLevel="0" collapsed="false">
      <c r="B56" s="53" t="s">
        <v>48</v>
      </c>
      <c r="C56" s="5" t="s">
        <v>42</v>
      </c>
      <c r="D56" s="6" t="s">
        <v>43</v>
      </c>
      <c r="E56" s="7" t="s">
        <v>44</v>
      </c>
      <c r="F56" s="55" t="s">
        <v>45</v>
      </c>
      <c r="G56" s="8"/>
      <c r="H56" s="55" t="s">
        <v>45</v>
      </c>
      <c r="I56" s="57" t="s">
        <v>42</v>
      </c>
      <c r="J56" s="6" t="s">
        <v>43</v>
      </c>
      <c r="K56" s="7" t="s">
        <v>44</v>
      </c>
      <c r="L56" s="58" t="s">
        <v>49</v>
      </c>
    </row>
    <row r="57" customFormat="false" ht="14.25" hidden="false" customHeight="true" outlineLevel="0" collapsed="false">
      <c r="B57" s="67" t="s">
        <v>46</v>
      </c>
      <c r="C57" s="77" t="n">
        <v>90.7895</v>
      </c>
      <c r="D57" s="78" t="n">
        <v>80.5263</v>
      </c>
      <c r="E57" s="8" t="n">
        <v>88.9474</v>
      </c>
      <c r="F57" s="79" t="n">
        <f aca="false">SUM(C58:E58)/3</f>
        <v>3.947366667</v>
      </c>
      <c r="G57" s="8"/>
      <c r="H57" s="79" t="n">
        <f aca="false">(SUM(I57:K57) - SUM($D$13,$I$13,$J$13))/3</f>
        <v>-2.10523333333335</v>
      </c>
      <c r="I57" s="80" t="n">
        <v>93.1579</v>
      </c>
      <c r="J57" s="78" t="n">
        <v>76.3158</v>
      </c>
      <c r="K57" s="81" t="n">
        <v>93.4211</v>
      </c>
      <c r="L57" s="69" t="s">
        <v>46</v>
      </c>
    </row>
    <row r="58" customFormat="false" ht="14.25" hidden="false" customHeight="true" outlineLevel="0" collapsed="false">
      <c r="B58" s="73" t="s">
        <v>47</v>
      </c>
      <c r="C58" s="22" t="n">
        <f aca="false">C57-($D$18+$I$18+$J$18)/3</f>
        <v>7.98246666666667</v>
      </c>
      <c r="D58" s="22" t="n">
        <f aca="false">D57-($D$18+$I$18+$J$18)/3</f>
        <v>-2.28073333333333</v>
      </c>
      <c r="E58" s="22" t="n">
        <f aca="false">E57-($D$18+$I$18+$J$18)/3</f>
        <v>6.14036666666667</v>
      </c>
      <c r="F58" s="79"/>
      <c r="G58" s="8"/>
      <c r="H58" s="79"/>
      <c r="I58" s="75" t="n">
        <f aca="false">I57- SUM($D$13,$I$13,$J$13)/3</f>
        <v>3.42106666666666</v>
      </c>
      <c r="J58" s="75" t="n">
        <f aca="false">J57- SUM($D$13,$I$13,$J$13)/3</f>
        <v>-13.4210333333333</v>
      </c>
      <c r="K58" s="75" t="n">
        <f aca="false">K57- SUM($D$13,$I$13,$J$13)/3</f>
        <v>3.68426666666666</v>
      </c>
      <c r="L58" s="73" t="s">
        <v>47</v>
      </c>
    </row>
    <row r="59" customFormat="false" ht="14.25" hidden="false" customHeight="true" outlineLevel="0" collapsed="false"/>
    <row r="61" customFormat="false" ht="24.45" hidden="false" customHeight="false" outlineLevel="0" collapsed="false">
      <c r="B61" s="1" t="s">
        <v>50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>
      <c r="E64" s="82" t="s">
        <v>21</v>
      </c>
      <c r="F64" s="7" t="s">
        <v>12</v>
      </c>
      <c r="H64" s="57" t="s">
        <v>12</v>
      </c>
      <c r="I64" s="83" t="s">
        <v>27</v>
      </c>
    </row>
    <row r="65" customFormat="false" ht="14.25" hidden="false" customHeight="true" outlineLevel="0" collapsed="false">
      <c r="E65" s="84" t="s">
        <v>16</v>
      </c>
      <c r="F65" s="11" t="n">
        <v>94.4737</v>
      </c>
      <c r="H65" s="63" t="n">
        <v>93.9474</v>
      </c>
      <c r="I65" s="85" t="s">
        <v>15</v>
      </c>
    </row>
    <row r="66" customFormat="false" ht="14.25" hidden="false" customHeight="true" outlineLevel="0" collapsed="false">
      <c r="E66" s="86" t="s">
        <v>51</v>
      </c>
      <c r="F66" s="12" t="n">
        <v>78.9474</v>
      </c>
      <c r="H66" s="63" t="n">
        <v>90.7895</v>
      </c>
      <c r="I66" s="87" t="s">
        <v>51</v>
      </c>
    </row>
    <row r="67" customFormat="false" ht="14.25" hidden="false" customHeight="true" outlineLevel="0" collapsed="false">
      <c r="E67" s="2" t="s">
        <v>47</v>
      </c>
      <c r="F67" s="27" t="n">
        <f aca="false">(F66-F65)</f>
        <v>-15.5263</v>
      </c>
      <c r="H67" s="27" t="n">
        <f aca="false">(H66-H65)</f>
        <v>-3.1579</v>
      </c>
      <c r="I67" s="73" t="s">
        <v>47</v>
      </c>
    </row>
    <row r="68" customFormat="false" ht="14.25" hidden="false" customHeight="true" outlineLevel="0" collapsed="false"/>
    <row r="69" customFormat="false" ht="14.25" hidden="false" customHeight="true" outlineLevel="0" collapsed="false">
      <c r="C69" s="82" t="s">
        <v>52</v>
      </c>
      <c r="D69" s="6" t="s">
        <v>53</v>
      </c>
      <c r="E69" s="6" t="s">
        <v>54</v>
      </c>
      <c r="F69" s="7" t="s">
        <v>55</v>
      </c>
      <c r="H69" s="57" t="s">
        <v>55</v>
      </c>
      <c r="I69" s="6" t="s">
        <v>54</v>
      </c>
      <c r="J69" s="6" t="s">
        <v>56</v>
      </c>
      <c r="K69" s="83" t="s">
        <v>36</v>
      </c>
    </row>
    <row r="70" customFormat="false" ht="14.25" hidden="false" customHeight="true" outlineLevel="0" collapsed="false">
      <c r="C70" s="67" t="s">
        <v>57</v>
      </c>
      <c r="D70" s="22" t="n">
        <v>95.2632</v>
      </c>
      <c r="E70" s="22" t="n">
        <v>95.5263</v>
      </c>
      <c r="F70" s="88" t="n">
        <v>95.2632</v>
      </c>
      <c r="H70" s="89" t="n">
        <v>93.6842</v>
      </c>
      <c r="I70" s="23" t="n">
        <v>93.4211</v>
      </c>
      <c r="J70" s="23" t="n">
        <v>93.1579</v>
      </c>
      <c r="K70" s="87" t="s">
        <v>57</v>
      </c>
    </row>
    <row r="71" customFormat="false" ht="14.25" hidden="false" customHeight="true" outlineLevel="0" collapsed="false">
      <c r="C71" s="67" t="s">
        <v>58</v>
      </c>
      <c r="D71" s="22" t="n">
        <v>94.2105</v>
      </c>
      <c r="E71" s="22" t="n">
        <v>91.3158</v>
      </c>
      <c r="F71" s="88" t="n">
        <v>90</v>
      </c>
      <c r="H71" s="89" t="n">
        <v>92.8947</v>
      </c>
      <c r="I71" s="23" t="n">
        <v>93.9474</v>
      </c>
      <c r="J71" s="23" t="n">
        <v>93.6842</v>
      </c>
      <c r="K71" s="87" t="s">
        <v>58</v>
      </c>
    </row>
    <row r="72" customFormat="false" ht="14.25" hidden="false" customHeight="true" outlineLevel="0" collapsed="false">
      <c r="C72" s="67" t="s">
        <v>59</v>
      </c>
      <c r="D72" s="22" t="n">
        <v>90.7895</v>
      </c>
      <c r="E72" s="22" t="n">
        <v>87.3684</v>
      </c>
      <c r="F72" s="90" t="n">
        <v>86.8421</v>
      </c>
      <c r="H72" s="89" t="n">
        <v>92.1053</v>
      </c>
      <c r="I72" s="23" t="n">
        <v>90.2632</v>
      </c>
      <c r="J72" s="23" t="n">
        <v>92.1053</v>
      </c>
      <c r="K72" s="87" t="s">
        <v>59</v>
      </c>
    </row>
    <row r="73" customFormat="false" ht="14.25" hidden="false" customHeight="true" outlineLevel="0" collapsed="false">
      <c r="C73" s="67" t="s">
        <v>60</v>
      </c>
      <c r="D73" s="22" t="n">
        <v>88.6842</v>
      </c>
      <c r="E73" s="22" t="n">
        <v>86.0526</v>
      </c>
      <c r="F73" s="88" t="n">
        <v>84.7368</v>
      </c>
      <c r="H73" s="89" t="n">
        <v>90.5263</v>
      </c>
      <c r="I73" s="23" t="n">
        <v>88.6842</v>
      </c>
      <c r="J73" s="23" t="n">
        <v>91.3158</v>
      </c>
      <c r="K73" s="87" t="s">
        <v>60</v>
      </c>
    </row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>
      <c r="G76" s="91"/>
    </row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>
      <c r="E88" s="91"/>
    </row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23">
    <mergeCell ref="B4:L4"/>
    <mergeCell ref="P7:P9"/>
    <mergeCell ref="Q7:Q9"/>
    <mergeCell ref="P12:P14"/>
    <mergeCell ref="Q12:Q14"/>
    <mergeCell ref="P17:P19"/>
    <mergeCell ref="Q17:Q19"/>
    <mergeCell ref="P22:P24"/>
    <mergeCell ref="Q22:Q24"/>
    <mergeCell ref="P27:P29"/>
    <mergeCell ref="Q27:Q29"/>
    <mergeCell ref="P32:P34"/>
    <mergeCell ref="Q32:Q34"/>
    <mergeCell ref="B39:L39"/>
    <mergeCell ref="C44:E44"/>
    <mergeCell ref="I44:K44"/>
    <mergeCell ref="F47:F48"/>
    <mergeCell ref="H47:H48"/>
    <mergeCell ref="C54:E54"/>
    <mergeCell ref="I54:K54"/>
    <mergeCell ref="F57:F58"/>
    <mergeCell ref="H57:H58"/>
    <mergeCell ref="B61:L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2022-10-20T23:01:37Z</dcterms:created>
  <dc:creator>Oier Alvarez</dc:creator>
  <dc:description/>
  <dc:language>es-ES</dc:language>
  <cp:lastModifiedBy/>
  <dcterms:modified xsi:type="dcterms:W3CDTF">2022-12-26T15:09:12Z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